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1d9ef28ec21f27b/PCC_MS_Project/00_SLS_Software/MatBase/MatBase-v1.2/Photoionisation Cross-Section and Asymmetry Database (PIXSAD)/2022Cant_AMRSF/literature/"/>
    </mc:Choice>
  </mc:AlternateContent>
  <xr:revisionPtr revIDLastSave="169" documentId="8_{E4A09385-E189-4701-8C00-0BB663A37259}" xr6:coauthVersionLast="47" xr6:coauthVersionMax="47" xr10:uidLastSave="{8D996E07-D393-4D83-89A7-686BBD1C2D66}"/>
  <bookViews>
    <workbookView xWindow="25490" yWindow="-110" windowWidth="38620" windowHeight="21100" firstSheet="4" activeTab="4" xr2:uid="{ACB34C7C-07F5-415D-9EAF-5C71B1DDA6A9}"/>
  </bookViews>
  <sheets>
    <sheet name="List of mono crystals" sheetId="22" state="hidden" r:id="rId1"/>
    <sheet name="Information" sheetId="23" state="hidden" r:id="rId2"/>
    <sheet name="AngleCalc" sheetId="24" state="hidden" r:id="rId3"/>
    <sheet name="Parameters" sheetId="1" state="hidden" r:id="rId4"/>
    <sheet name="Control" sheetId="2" r:id="rId5"/>
    <sheet name="Binding Energies Uncropped" sheetId="17" state="hidden" r:id="rId6"/>
    <sheet name="Binding Energies" sheetId="7" r:id="rId7"/>
    <sheet name="Crosssection" sheetId="3" state="hidden" r:id="rId8"/>
    <sheet name="Beta" sheetId="4" state="hidden" r:id="rId9"/>
    <sheet name="rGamma" sheetId="9" state="hidden" r:id="rId10"/>
    <sheet name="sGamma " sheetId="10" state="hidden" r:id="rId11"/>
    <sheet name="Gamma" sheetId="5" state="hidden" r:id="rId12"/>
    <sheet name="Delta" sheetId="6" state="hidden" r:id="rId13"/>
    <sheet name="IMFP" sheetId="8" state="hidden" r:id="rId14"/>
    <sheet name="GPartPolEff" sheetId="25" state="hidden" r:id="rId15"/>
    <sheet name="SFs(unnormalised)" sheetId="15" state="hidden" r:id="rId16"/>
    <sheet name="RSFs" sheetId="16" r:id="rId17"/>
  </sheets>
  <definedNames>
    <definedName name="BFac">Control!$E$7</definedName>
    <definedName name="flat_s">Control!$E$7</definedName>
    <definedName name="HV">Control!$E$4</definedName>
    <definedName name="MSL">Control!$L$4</definedName>
    <definedName name="MSLAMS">Control!$L$7</definedName>
    <definedName name="Normaliser">'SFs(unnormalised)'!$A$1</definedName>
    <definedName name="P_A_calc">Information!$M$6</definedName>
    <definedName name="P_A_True">GPartPolEff!$A$1</definedName>
    <definedName name="PA">Control!$L$16</definedName>
    <definedName name="Pol">Control!#REF!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4" i="2" l="1"/>
  <c r="C4" i="25"/>
  <c r="D4" i="25"/>
  <c r="E4" i="25"/>
  <c r="F4" i="25"/>
  <c r="G4" i="25"/>
  <c r="H4" i="25"/>
  <c r="I4" i="25"/>
  <c r="J4" i="25"/>
  <c r="K4" i="25"/>
  <c r="L4" i="25"/>
  <c r="M4" i="25"/>
  <c r="N4" i="25"/>
  <c r="O4" i="25"/>
  <c r="P4" i="25"/>
  <c r="Q4" i="25"/>
  <c r="R4" i="25"/>
  <c r="S4" i="25"/>
  <c r="T4" i="25"/>
  <c r="C5" i="25"/>
  <c r="D5" i="25"/>
  <c r="E5" i="25"/>
  <c r="F5" i="25"/>
  <c r="G5" i="25"/>
  <c r="H5" i="25"/>
  <c r="I5" i="25"/>
  <c r="J5" i="25"/>
  <c r="K5" i="25"/>
  <c r="L5" i="25"/>
  <c r="M5" i="25"/>
  <c r="N5" i="25"/>
  <c r="O5" i="25"/>
  <c r="P5" i="25"/>
  <c r="Q5" i="25"/>
  <c r="R5" i="25"/>
  <c r="S5" i="25"/>
  <c r="T5" i="25"/>
  <c r="C6" i="25"/>
  <c r="D6" i="25"/>
  <c r="E6" i="25"/>
  <c r="F6" i="25"/>
  <c r="G6" i="25"/>
  <c r="H6" i="25"/>
  <c r="I6" i="25"/>
  <c r="J6" i="25"/>
  <c r="K6" i="25"/>
  <c r="L6" i="25"/>
  <c r="M6" i="25"/>
  <c r="N6" i="25"/>
  <c r="O6" i="25"/>
  <c r="P6" i="25"/>
  <c r="Q6" i="25"/>
  <c r="R6" i="25"/>
  <c r="S6" i="25"/>
  <c r="T6" i="25"/>
  <c r="C7" i="25"/>
  <c r="D7" i="25"/>
  <c r="E7" i="25"/>
  <c r="F7" i="25"/>
  <c r="G7" i="25"/>
  <c r="H7" i="25"/>
  <c r="I7" i="25"/>
  <c r="J7" i="25"/>
  <c r="K7" i="25"/>
  <c r="L7" i="25"/>
  <c r="M7" i="25"/>
  <c r="N7" i="25"/>
  <c r="O7" i="25"/>
  <c r="P7" i="25"/>
  <c r="Q7" i="25"/>
  <c r="R7" i="25"/>
  <c r="S7" i="25"/>
  <c r="T7" i="25"/>
  <c r="C8" i="25"/>
  <c r="D8" i="25"/>
  <c r="E8" i="25"/>
  <c r="F8" i="25"/>
  <c r="G8" i="25"/>
  <c r="H8" i="25"/>
  <c r="I8" i="25"/>
  <c r="J8" i="25"/>
  <c r="K8" i="25"/>
  <c r="L8" i="25"/>
  <c r="M8" i="25"/>
  <c r="N8" i="25"/>
  <c r="O8" i="25"/>
  <c r="P8" i="25"/>
  <c r="Q8" i="25"/>
  <c r="R8" i="25"/>
  <c r="S8" i="25"/>
  <c r="T8" i="25"/>
  <c r="C9" i="25"/>
  <c r="D9" i="25"/>
  <c r="E9" i="25"/>
  <c r="F9" i="25"/>
  <c r="G9" i="25"/>
  <c r="H9" i="25"/>
  <c r="I9" i="25"/>
  <c r="J9" i="25"/>
  <c r="K9" i="25"/>
  <c r="L9" i="25"/>
  <c r="M9" i="25"/>
  <c r="N9" i="25"/>
  <c r="O9" i="25"/>
  <c r="P9" i="25"/>
  <c r="Q9" i="25"/>
  <c r="R9" i="25"/>
  <c r="S9" i="25"/>
  <c r="T9" i="25"/>
  <c r="C10" i="25"/>
  <c r="D10" i="25"/>
  <c r="E10" i="25"/>
  <c r="F10" i="25"/>
  <c r="G10" i="25"/>
  <c r="H10" i="25"/>
  <c r="I10" i="25"/>
  <c r="J10" i="25"/>
  <c r="K10" i="25"/>
  <c r="L10" i="25"/>
  <c r="M10" i="25"/>
  <c r="N10" i="25"/>
  <c r="O10" i="25"/>
  <c r="P10" i="25"/>
  <c r="Q10" i="25"/>
  <c r="R10" i="25"/>
  <c r="S10" i="25"/>
  <c r="T10" i="25"/>
  <c r="D11" i="25"/>
  <c r="E11" i="25"/>
  <c r="F11" i="25"/>
  <c r="G11" i="25"/>
  <c r="H11" i="25"/>
  <c r="I11" i="25"/>
  <c r="J11" i="25"/>
  <c r="K11" i="25"/>
  <c r="L11" i="25"/>
  <c r="M11" i="25"/>
  <c r="N11" i="25"/>
  <c r="O11" i="25"/>
  <c r="P11" i="25"/>
  <c r="Q11" i="25"/>
  <c r="R11" i="25"/>
  <c r="S11" i="25"/>
  <c r="T11" i="25"/>
  <c r="D12" i="25"/>
  <c r="E12" i="25"/>
  <c r="F12" i="25"/>
  <c r="I12" i="25"/>
  <c r="J12" i="25"/>
  <c r="K12" i="25"/>
  <c r="L12" i="25"/>
  <c r="M12" i="25"/>
  <c r="N12" i="25"/>
  <c r="O12" i="25"/>
  <c r="P12" i="25"/>
  <c r="Q12" i="25"/>
  <c r="R12" i="25"/>
  <c r="S12" i="25"/>
  <c r="T12" i="25"/>
  <c r="D13" i="25"/>
  <c r="E13" i="25"/>
  <c r="F13" i="25"/>
  <c r="I13" i="25"/>
  <c r="J13" i="25"/>
  <c r="K13" i="25"/>
  <c r="L13" i="25"/>
  <c r="M13" i="25"/>
  <c r="N13" i="25"/>
  <c r="O13" i="25"/>
  <c r="P13" i="25"/>
  <c r="Q13" i="25"/>
  <c r="R13" i="25"/>
  <c r="S13" i="25"/>
  <c r="T13" i="25"/>
  <c r="D14" i="25"/>
  <c r="E14" i="25"/>
  <c r="F14" i="25"/>
  <c r="I14" i="25"/>
  <c r="J14" i="25"/>
  <c r="K14" i="25"/>
  <c r="L14" i="25"/>
  <c r="M14" i="25"/>
  <c r="N14" i="25"/>
  <c r="O14" i="25"/>
  <c r="P14" i="25"/>
  <c r="Q14" i="25"/>
  <c r="R14" i="25"/>
  <c r="S14" i="25"/>
  <c r="T14" i="25"/>
  <c r="D15" i="25"/>
  <c r="E15" i="25"/>
  <c r="F15" i="25"/>
  <c r="I15" i="25"/>
  <c r="J15" i="25"/>
  <c r="K15" i="25"/>
  <c r="L15" i="25"/>
  <c r="M15" i="25"/>
  <c r="N15" i="25"/>
  <c r="O15" i="25"/>
  <c r="P15" i="25"/>
  <c r="Q15" i="25"/>
  <c r="R15" i="25"/>
  <c r="S15" i="25"/>
  <c r="T15" i="25"/>
  <c r="D16" i="25"/>
  <c r="E16" i="25"/>
  <c r="F16" i="25"/>
  <c r="I16" i="25"/>
  <c r="J16" i="25"/>
  <c r="K16" i="25"/>
  <c r="L16" i="25"/>
  <c r="M16" i="25"/>
  <c r="N16" i="25"/>
  <c r="O16" i="25"/>
  <c r="P16" i="25"/>
  <c r="Q16" i="25"/>
  <c r="R16" i="25"/>
  <c r="S16" i="25"/>
  <c r="T16" i="25"/>
  <c r="D17" i="25"/>
  <c r="E17" i="25"/>
  <c r="F17" i="25"/>
  <c r="I17" i="25"/>
  <c r="J17" i="25"/>
  <c r="K17" i="25"/>
  <c r="L17" i="25"/>
  <c r="M17" i="25"/>
  <c r="N17" i="25"/>
  <c r="O17" i="25"/>
  <c r="P17" i="25"/>
  <c r="Q17" i="25"/>
  <c r="R17" i="25"/>
  <c r="S17" i="25"/>
  <c r="T17" i="25"/>
  <c r="D18" i="25"/>
  <c r="E18" i="25"/>
  <c r="F18" i="25"/>
  <c r="I18" i="25"/>
  <c r="J18" i="25"/>
  <c r="K18" i="25"/>
  <c r="L18" i="25"/>
  <c r="M18" i="25"/>
  <c r="N18" i="25"/>
  <c r="O18" i="25"/>
  <c r="P18" i="25"/>
  <c r="Q18" i="25"/>
  <c r="R18" i="25"/>
  <c r="S18" i="25"/>
  <c r="T18" i="25"/>
  <c r="D19" i="25"/>
  <c r="E19" i="25"/>
  <c r="F19" i="25"/>
  <c r="I19" i="25"/>
  <c r="J19" i="25"/>
  <c r="K19" i="25"/>
  <c r="L19" i="25"/>
  <c r="M19" i="25"/>
  <c r="N19" i="25"/>
  <c r="O19" i="25"/>
  <c r="P19" i="25"/>
  <c r="Q19" i="25"/>
  <c r="R19" i="25"/>
  <c r="S19" i="25"/>
  <c r="T19" i="25"/>
  <c r="D20" i="25"/>
  <c r="E20" i="25"/>
  <c r="F20" i="25"/>
  <c r="I20" i="25"/>
  <c r="J20" i="25"/>
  <c r="K20" i="25"/>
  <c r="L20" i="25"/>
  <c r="M20" i="25"/>
  <c r="N20" i="25"/>
  <c r="O20" i="25"/>
  <c r="P20" i="25"/>
  <c r="Q20" i="25"/>
  <c r="R20" i="25"/>
  <c r="S20" i="25"/>
  <c r="T20" i="25"/>
  <c r="E21" i="25"/>
  <c r="F21" i="25"/>
  <c r="I21" i="25"/>
  <c r="J21" i="25"/>
  <c r="K21" i="25"/>
  <c r="L21" i="25"/>
  <c r="M21" i="25"/>
  <c r="N21" i="25"/>
  <c r="O21" i="25"/>
  <c r="P21" i="25"/>
  <c r="Q21" i="25"/>
  <c r="R21" i="25"/>
  <c r="S21" i="25"/>
  <c r="T21" i="25"/>
  <c r="E22" i="25"/>
  <c r="F22" i="25"/>
  <c r="I22" i="25"/>
  <c r="J22" i="25"/>
  <c r="K22" i="25"/>
  <c r="L22" i="25"/>
  <c r="M22" i="25"/>
  <c r="N22" i="25"/>
  <c r="O22" i="25"/>
  <c r="P22" i="25"/>
  <c r="Q22" i="25"/>
  <c r="R22" i="25"/>
  <c r="S22" i="25"/>
  <c r="T22" i="25"/>
  <c r="E23" i="25"/>
  <c r="F23" i="25"/>
  <c r="I23" i="25"/>
  <c r="J23" i="25"/>
  <c r="K23" i="25"/>
  <c r="L23" i="25"/>
  <c r="M23" i="25"/>
  <c r="N23" i="25"/>
  <c r="O23" i="25"/>
  <c r="P23" i="25"/>
  <c r="Q23" i="25"/>
  <c r="R23" i="25"/>
  <c r="S23" i="25"/>
  <c r="T23" i="25"/>
  <c r="E24" i="25"/>
  <c r="F24" i="25"/>
  <c r="I24" i="25"/>
  <c r="J24" i="25"/>
  <c r="K24" i="25"/>
  <c r="L24" i="25"/>
  <c r="M24" i="25"/>
  <c r="N24" i="25"/>
  <c r="O24" i="25"/>
  <c r="P24" i="25"/>
  <c r="Q24" i="25"/>
  <c r="R24" i="25"/>
  <c r="S24" i="25"/>
  <c r="T24" i="25"/>
  <c r="E25" i="25"/>
  <c r="F25" i="25"/>
  <c r="J25" i="25"/>
  <c r="K25" i="25"/>
  <c r="L25" i="25"/>
  <c r="M25" i="25"/>
  <c r="N25" i="25"/>
  <c r="O25" i="25"/>
  <c r="P25" i="25"/>
  <c r="Q25" i="25"/>
  <c r="R25" i="25"/>
  <c r="S25" i="25"/>
  <c r="T25" i="25"/>
  <c r="E26" i="25"/>
  <c r="F26" i="25"/>
  <c r="K26" i="25"/>
  <c r="L26" i="25"/>
  <c r="M26" i="25"/>
  <c r="N26" i="25"/>
  <c r="O26" i="25"/>
  <c r="P26" i="25"/>
  <c r="Q26" i="25"/>
  <c r="R26" i="25"/>
  <c r="S26" i="25"/>
  <c r="T26" i="25"/>
  <c r="E27" i="25"/>
  <c r="F27" i="25"/>
  <c r="K27" i="25"/>
  <c r="L27" i="25"/>
  <c r="M27" i="25"/>
  <c r="N27" i="25"/>
  <c r="O27" i="25"/>
  <c r="P27" i="25"/>
  <c r="Q27" i="25"/>
  <c r="R27" i="25"/>
  <c r="S27" i="25"/>
  <c r="T27" i="25"/>
  <c r="E28" i="25"/>
  <c r="F28" i="25"/>
  <c r="K28" i="25"/>
  <c r="L28" i="25"/>
  <c r="M28" i="25"/>
  <c r="N28" i="25"/>
  <c r="O28" i="25"/>
  <c r="P28" i="25"/>
  <c r="Q28" i="25"/>
  <c r="R28" i="25"/>
  <c r="S28" i="25"/>
  <c r="T28" i="25"/>
  <c r="E29" i="25"/>
  <c r="F29" i="25"/>
  <c r="K29" i="25"/>
  <c r="L29" i="25"/>
  <c r="M29" i="25"/>
  <c r="N29" i="25"/>
  <c r="O29" i="25"/>
  <c r="P29" i="25"/>
  <c r="Q29" i="25"/>
  <c r="R29" i="25"/>
  <c r="S29" i="25"/>
  <c r="T29" i="25"/>
  <c r="B30" i="25"/>
  <c r="E30" i="25"/>
  <c r="F30" i="25"/>
  <c r="K30" i="25"/>
  <c r="L30" i="25"/>
  <c r="M30" i="25"/>
  <c r="N30" i="25"/>
  <c r="O30" i="25"/>
  <c r="P30" i="25"/>
  <c r="Q30" i="25"/>
  <c r="R30" i="25"/>
  <c r="S30" i="25"/>
  <c r="T30" i="25"/>
  <c r="B31" i="25"/>
  <c r="E31" i="25"/>
  <c r="F31" i="25"/>
  <c r="K31" i="25"/>
  <c r="L31" i="25"/>
  <c r="M31" i="25"/>
  <c r="N31" i="25"/>
  <c r="O31" i="25"/>
  <c r="P31" i="25"/>
  <c r="Q31" i="25"/>
  <c r="R31" i="25"/>
  <c r="S31" i="25"/>
  <c r="T31" i="25"/>
  <c r="B32" i="25"/>
  <c r="E32" i="25"/>
  <c r="F32" i="25"/>
  <c r="K32" i="25"/>
  <c r="L32" i="25"/>
  <c r="M32" i="25"/>
  <c r="N32" i="25"/>
  <c r="O32" i="25"/>
  <c r="P32" i="25"/>
  <c r="Q32" i="25"/>
  <c r="R32" i="25"/>
  <c r="S32" i="25"/>
  <c r="T32" i="25"/>
  <c r="B33" i="25"/>
  <c r="E33" i="25"/>
  <c r="F33" i="25"/>
  <c r="K33" i="25"/>
  <c r="L33" i="25"/>
  <c r="M33" i="25"/>
  <c r="N33" i="25"/>
  <c r="O33" i="25"/>
  <c r="P33" i="25"/>
  <c r="Q33" i="25"/>
  <c r="R33" i="25"/>
  <c r="S33" i="25"/>
  <c r="T33" i="25"/>
  <c r="B34" i="25"/>
  <c r="E34" i="25"/>
  <c r="F34" i="25"/>
  <c r="K34" i="25"/>
  <c r="L34" i="25"/>
  <c r="M34" i="25"/>
  <c r="N34" i="25"/>
  <c r="Q34" i="25"/>
  <c r="R34" i="25"/>
  <c r="S34" i="25"/>
  <c r="T34" i="25"/>
  <c r="B35" i="25"/>
  <c r="E35" i="25"/>
  <c r="F35" i="25"/>
  <c r="K35" i="25"/>
  <c r="L35" i="25"/>
  <c r="M35" i="25"/>
  <c r="N35" i="25"/>
  <c r="Q35" i="25"/>
  <c r="R35" i="25"/>
  <c r="S35" i="25"/>
  <c r="T35" i="25"/>
  <c r="B36" i="25"/>
  <c r="E36" i="25"/>
  <c r="F36" i="25"/>
  <c r="K36" i="25"/>
  <c r="L36" i="25"/>
  <c r="M36" i="25"/>
  <c r="N36" i="25"/>
  <c r="Q36" i="25"/>
  <c r="R36" i="25"/>
  <c r="S36" i="25"/>
  <c r="T36" i="25"/>
  <c r="B37" i="25"/>
  <c r="E37" i="25"/>
  <c r="F37" i="25"/>
  <c r="K37" i="25"/>
  <c r="L37" i="25"/>
  <c r="M37" i="25"/>
  <c r="N37" i="25"/>
  <c r="Q37" i="25"/>
  <c r="R37" i="25"/>
  <c r="S37" i="25"/>
  <c r="T37" i="25"/>
  <c r="B38" i="25"/>
  <c r="E38" i="25"/>
  <c r="F38" i="25"/>
  <c r="K38" i="25"/>
  <c r="L38" i="25"/>
  <c r="M38" i="25"/>
  <c r="N38" i="25"/>
  <c r="Q38" i="25"/>
  <c r="R38" i="25"/>
  <c r="S38" i="25"/>
  <c r="T38" i="25"/>
  <c r="B39" i="25"/>
  <c r="E39" i="25"/>
  <c r="F39" i="25"/>
  <c r="K39" i="25"/>
  <c r="L39" i="25"/>
  <c r="M39" i="25"/>
  <c r="N39" i="25"/>
  <c r="Q39" i="25"/>
  <c r="R39" i="25"/>
  <c r="S39" i="25"/>
  <c r="T39" i="25"/>
  <c r="B40" i="25"/>
  <c r="F40" i="25"/>
  <c r="K40" i="25"/>
  <c r="L40" i="25"/>
  <c r="M40" i="25"/>
  <c r="N40" i="25"/>
  <c r="Q40" i="25"/>
  <c r="R40" i="25"/>
  <c r="S40" i="25"/>
  <c r="T40" i="25"/>
  <c r="B41" i="25"/>
  <c r="F41" i="25"/>
  <c r="K41" i="25"/>
  <c r="L41" i="25"/>
  <c r="M41" i="25"/>
  <c r="N41" i="25"/>
  <c r="Q41" i="25"/>
  <c r="R41" i="25"/>
  <c r="S41" i="25"/>
  <c r="T41" i="25"/>
  <c r="B42" i="25"/>
  <c r="F42" i="25"/>
  <c r="K42" i="25"/>
  <c r="L42" i="25"/>
  <c r="M42" i="25"/>
  <c r="N42" i="25"/>
  <c r="Q42" i="25"/>
  <c r="R42" i="25"/>
  <c r="S42" i="25"/>
  <c r="T42" i="25"/>
  <c r="B43" i="25"/>
  <c r="F43" i="25"/>
  <c r="K43" i="25"/>
  <c r="L43" i="25"/>
  <c r="M43" i="25"/>
  <c r="N43" i="25"/>
  <c r="Q43" i="25"/>
  <c r="R43" i="25"/>
  <c r="S43" i="25"/>
  <c r="T43" i="25"/>
  <c r="B44" i="25"/>
  <c r="F44" i="25"/>
  <c r="K44" i="25"/>
  <c r="L44" i="25"/>
  <c r="M44" i="25"/>
  <c r="N44" i="25"/>
  <c r="Q44" i="25"/>
  <c r="R44" i="25"/>
  <c r="S44" i="25"/>
  <c r="T44" i="25"/>
  <c r="B45" i="25"/>
  <c r="F45" i="25"/>
  <c r="L45" i="25"/>
  <c r="M45" i="25"/>
  <c r="N45" i="25"/>
  <c r="Q45" i="25"/>
  <c r="R45" i="25"/>
  <c r="S45" i="25"/>
  <c r="T45" i="25"/>
  <c r="B46" i="25"/>
  <c r="F46" i="25"/>
  <c r="M46" i="25"/>
  <c r="N46" i="25"/>
  <c r="Q46" i="25"/>
  <c r="R46" i="25"/>
  <c r="S46" i="25"/>
  <c r="T46" i="25"/>
  <c r="B47" i="25"/>
  <c r="F47" i="25"/>
  <c r="M47" i="25"/>
  <c r="N47" i="25"/>
  <c r="Q47" i="25"/>
  <c r="R47" i="25"/>
  <c r="S47" i="25"/>
  <c r="T47" i="25"/>
  <c r="B48" i="25"/>
  <c r="F48" i="25"/>
  <c r="M48" i="25"/>
  <c r="N48" i="25"/>
  <c r="Q48" i="25"/>
  <c r="R48" i="25"/>
  <c r="S48" i="25"/>
  <c r="T48" i="25"/>
  <c r="B49" i="25"/>
  <c r="F49" i="25"/>
  <c r="M49" i="25"/>
  <c r="N49" i="25"/>
  <c r="Q49" i="25"/>
  <c r="R49" i="25"/>
  <c r="S49" i="25"/>
  <c r="T49" i="25"/>
  <c r="B50" i="25"/>
  <c r="F50" i="25"/>
  <c r="M50" i="25"/>
  <c r="N50" i="25"/>
  <c r="Q50" i="25"/>
  <c r="R50" i="25"/>
  <c r="S50" i="25"/>
  <c r="T50" i="25"/>
  <c r="B51" i="25"/>
  <c r="F51" i="25"/>
  <c r="M51" i="25"/>
  <c r="N51" i="25"/>
  <c r="Q51" i="25"/>
  <c r="R51" i="25"/>
  <c r="S51" i="25"/>
  <c r="T51" i="25"/>
  <c r="B52" i="25"/>
  <c r="F52" i="25"/>
  <c r="M52" i="25"/>
  <c r="N52" i="25"/>
  <c r="Q52" i="25"/>
  <c r="R52" i="25"/>
  <c r="S52" i="25"/>
  <c r="T52" i="25"/>
  <c r="B53" i="25"/>
  <c r="F53" i="25"/>
  <c r="M53" i="25"/>
  <c r="N53" i="25"/>
  <c r="Q53" i="25"/>
  <c r="R53" i="25"/>
  <c r="S53" i="25"/>
  <c r="T53" i="25"/>
  <c r="B54" i="25"/>
  <c r="F54" i="25"/>
  <c r="M54" i="25"/>
  <c r="N54" i="25"/>
  <c r="S54" i="25"/>
  <c r="T54" i="25"/>
  <c r="B55" i="25"/>
  <c r="F55" i="25"/>
  <c r="M55" i="25"/>
  <c r="N55" i="25"/>
  <c r="S55" i="25"/>
  <c r="T55" i="25"/>
  <c r="B56" i="25"/>
  <c r="F56" i="25"/>
  <c r="M56" i="25"/>
  <c r="N56" i="25"/>
  <c r="S56" i="25"/>
  <c r="T56" i="25"/>
  <c r="B57" i="25"/>
  <c r="F57" i="25"/>
  <c r="M57" i="25"/>
  <c r="N57" i="25"/>
  <c r="S57" i="25"/>
  <c r="T57" i="25"/>
  <c r="B58" i="25"/>
  <c r="F58" i="25"/>
  <c r="M58" i="25"/>
  <c r="N58" i="25"/>
  <c r="S58" i="25"/>
  <c r="T58" i="25"/>
  <c r="B59" i="25"/>
  <c r="F59" i="25"/>
  <c r="M59" i="25"/>
  <c r="N59" i="25"/>
  <c r="S59" i="25"/>
  <c r="T59" i="25"/>
  <c r="B60" i="25"/>
  <c r="F60" i="25"/>
  <c r="M60" i="25"/>
  <c r="N60" i="25"/>
  <c r="S60" i="25"/>
  <c r="T60" i="25"/>
  <c r="B61" i="25"/>
  <c r="F61" i="25"/>
  <c r="M61" i="25"/>
  <c r="N61" i="25"/>
  <c r="S61" i="25"/>
  <c r="T61" i="25"/>
  <c r="B62" i="25"/>
  <c r="F62" i="25"/>
  <c r="M62" i="25"/>
  <c r="N62" i="25"/>
  <c r="S62" i="25"/>
  <c r="T62" i="25"/>
  <c r="B63" i="25"/>
  <c r="F63" i="25"/>
  <c r="M63" i="25"/>
  <c r="N63" i="25"/>
  <c r="S63" i="25"/>
  <c r="T63" i="25"/>
  <c r="B64" i="25"/>
  <c r="F64" i="25"/>
  <c r="M64" i="25"/>
  <c r="N64" i="25"/>
  <c r="S64" i="25"/>
  <c r="T64" i="25"/>
  <c r="B65" i="25"/>
  <c r="F65" i="25"/>
  <c r="M65" i="25"/>
  <c r="N65" i="25"/>
  <c r="S65" i="25"/>
  <c r="T65" i="25"/>
  <c r="B66" i="25"/>
  <c r="M66" i="25"/>
  <c r="N66" i="25"/>
  <c r="S66" i="25"/>
  <c r="T66" i="25"/>
  <c r="B67" i="25"/>
  <c r="C67" i="25"/>
  <c r="M67" i="25"/>
  <c r="N67" i="25"/>
  <c r="S67" i="25"/>
  <c r="T67" i="25"/>
  <c r="B68" i="25"/>
  <c r="C68" i="25"/>
  <c r="G68" i="25"/>
  <c r="M68" i="25"/>
  <c r="N68" i="25"/>
  <c r="S68" i="25"/>
  <c r="T68" i="25"/>
  <c r="B69" i="25"/>
  <c r="C69" i="25"/>
  <c r="G69" i="25"/>
  <c r="M69" i="25"/>
  <c r="N69" i="25"/>
  <c r="S69" i="25"/>
  <c r="T69" i="25"/>
  <c r="B70" i="25"/>
  <c r="C70" i="25"/>
  <c r="G70" i="25"/>
  <c r="M70" i="25"/>
  <c r="N70" i="25"/>
  <c r="S70" i="25"/>
  <c r="T70" i="25"/>
  <c r="B71" i="25"/>
  <c r="C71" i="25"/>
  <c r="G71" i="25"/>
  <c r="M71" i="25"/>
  <c r="N71" i="25"/>
  <c r="S71" i="25"/>
  <c r="T71" i="25"/>
  <c r="B72" i="25"/>
  <c r="C72" i="25"/>
  <c r="G72" i="25"/>
  <c r="H72" i="25"/>
  <c r="M72" i="25"/>
  <c r="N72" i="25"/>
  <c r="S72" i="25"/>
  <c r="T72" i="25"/>
  <c r="B73" i="25"/>
  <c r="C73" i="25"/>
  <c r="G73" i="25"/>
  <c r="H73" i="25"/>
  <c r="M73" i="25"/>
  <c r="N73" i="25"/>
  <c r="S73" i="25"/>
  <c r="T73" i="25"/>
  <c r="B74" i="25"/>
  <c r="C74" i="25"/>
  <c r="G74" i="25"/>
  <c r="H74" i="25"/>
  <c r="M74" i="25"/>
  <c r="N74" i="25"/>
  <c r="S74" i="25"/>
  <c r="T74" i="25"/>
  <c r="B75" i="25"/>
  <c r="C75" i="25"/>
  <c r="G75" i="25"/>
  <c r="H75" i="25"/>
  <c r="M75" i="25"/>
  <c r="N75" i="25"/>
  <c r="S75" i="25"/>
  <c r="T75" i="25"/>
  <c r="B76" i="25"/>
  <c r="C76" i="25"/>
  <c r="G76" i="25"/>
  <c r="H76" i="25"/>
  <c r="N76" i="25"/>
  <c r="B77" i="25"/>
  <c r="C77" i="25"/>
  <c r="G77" i="25"/>
  <c r="H77" i="25"/>
  <c r="N77" i="25"/>
  <c r="B78" i="25"/>
  <c r="C78" i="25"/>
  <c r="G78" i="25"/>
  <c r="H78" i="25"/>
  <c r="B79" i="25"/>
  <c r="C79" i="25"/>
  <c r="G79" i="25"/>
  <c r="H79" i="25"/>
  <c r="B80" i="25"/>
  <c r="C80" i="25"/>
  <c r="G80" i="25"/>
  <c r="H80" i="25"/>
  <c r="B81" i="25"/>
  <c r="C81" i="25"/>
  <c r="G81" i="25"/>
  <c r="H81" i="25"/>
  <c r="B82" i="25"/>
  <c r="C82" i="25"/>
  <c r="G82" i="25"/>
  <c r="H82" i="25"/>
  <c r="B83" i="25"/>
  <c r="C83" i="25"/>
  <c r="G83" i="25"/>
  <c r="H83" i="25"/>
  <c r="B84" i="25"/>
  <c r="C84" i="25"/>
  <c r="G84" i="25"/>
  <c r="H84" i="25"/>
  <c r="B85" i="25"/>
  <c r="C85" i="25"/>
  <c r="G85" i="25"/>
  <c r="H85" i="25"/>
  <c r="B86" i="25"/>
  <c r="C86" i="25"/>
  <c r="G86" i="25"/>
  <c r="H86" i="25"/>
  <c r="B87" i="25"/>
  <c r="C87" i="25"/>
  <c r="G87" i="25"/>
  <c r="H87" i="25"/>
  <c r="B88" i="25"/>
  <c r="C88" i="25"/>
  <c r="G88" i="25"/>
  <c r="H88" i="25"/>
  <c r="B89" i="25"/>
  <c r="C89" i="25"/>
  <c r="G89" i="25"/>
  <c r="H89" i="25"/>
  <c r="K89" i="25"/>
  <c r="B90" i="25"/>
  <c r="C90" i="25"/>
  <c r="G90" i="25"/>
  <c r="H90" i="25"/>
  <c r="K90" i="25"/>
  <c r="B91" i="25"/>
  <c r="C91" i="25"/>
  <c r="G91" i="25"/>
  <c r="H91" i="25"/>
  <c r="K91" i="25"/>
  <c r="B92" i="25"/>
  <c r="C92" i="25"/>
  <c r="G92" i="25"/>
  <c r="H92" i="25"/>
  <c r="K92" i="25"/>
  <c r="Q92" i="25"/>
  <c r="B93" i="25"/>
  <c r="C93" i="25"/>
  <c r="G93" i="25"/>
  <c r="H93" i="25"/>
  <c r="K93" i="25"/>
  <c r="Q93" i="25"/>
  <c r="B94" i="25"/>
  <c r="C94" i="25"/>
  <c r="F94" i="25"/>
  <c r="G94" i="25"/>
  <c r="H94" i="25"/>
  <c r="K94" i="25"/>
  <c r="Q94" i="25"/>
  <c r="B95" i="25"/>
  <c r="C95" i="25"/>
  <c r="F95" i="25"/>
  <c r="G95" i="25"/>
  <c r="H95" i="25"/>
  <c r="K95" i="25"/>
  <c r="Q95" i="25"/>
  <c r="B96" i="25"/>
  <c r="C96" i="25"/>
  <c r="F96" i="25"/>
  <c r="G96" i="25"/>
  <c r="H96" i="25"/>
  <c r="K96" i="25"/>
  <c r="Q96" i="25"/>
  <c r="B97" i="25"/>
  <c r="C97" i="25"/>
  <c r="F97" i="25"/>
  <c r="G97" i="25"/>
  <c r="H97" i="25"/>
  <c r="K97" i="25"/>
  <c r="M97" i="25"/>
  <c r="Q97" i="25"/>
  <c r="R97" i="25"/>
  <c r="S97" i="25"/>
  <c r="T97" i="25"/>
  <c r="B98" i="25"/>
  <c r="C98" i="25"/>
  <c r="F98" i="25"/>
  <c r="G98" i="25"/>
  <c r="H98" i="25"/>
  <c r="K98" i="25"/>
  <c r="M98" i="25"/>
  <c r="Q98" i="25"/>
  <c r="S98" i="25"/>
  <c r="T98" i="25"/>
  <c r="C3" i="25"/>
  <c r="D3" i="25"/>
  <c r="E3" i="25"/>
  <c r="F3" i="25"/>
  <c r="G3" i="25"/>
  <c r="H3" i="25"/>
  <c r="I3" i="25"/>
  <c r="J3" i="25"/>
  <c r="K3" i="25"/>
  <c r="L3" i="25"/>
  <c r="M3" i="25"/>
  <c r="N3" i="25"/>
  <c r="O3" i="25"/>
  <c r="P3" i="25"/>
  <c r="Q3" i="25"/>
  <c r="R3" i="25"/>
  <c r="S3" i="25"/>
  <c r="T3" i="25"/>
  <c r="C4" i="15"/>
  <c r="D4" i="15"/>
  <c r="E4" i="15"/>
  <c r="F4" i="15"/>
  <c r="G4" i="15"/>
  <c r="H4" i="15"/>
  <c r="I4" i="15"/>
  <c r="J4" i="15"/>
  <c r="K4" i="15"/>
  <c r="L4" i="15"/>
  <c r="M4" i="15"/>
  <c r="N4" i="15"/>
  <c r="O4" i="15"/>
  <c r="P4" i="15"/>
  <c r="Q4" i="15"/>
  <c r="R4" i="15"/>
  <c r="S4" i="15"/>
  <c r="T4" i="15"/>
  <c r="C5" i="15"/>
  <c r="D5" i="15"/>
  <c r="E5" i="15"/>
  <c r="F5" i="15"/>
  <c r="G5" i="15"/>
  <c r="H5" i="15"/>
  <c r="I5" i="15"/>
  <c r="J5" i="15"/>
  <c r="K5" i="15"/>
  <c r="L5" i="15"/>
  <c r="M5" i="15"/>
  <c r="N5" i="15"/>
  <c r="O5" i="15"/>
  <c r="P5" i="15"/>
  <c r="Q5" i="15"/>
  <c r="R5" i="15"/>
  <c r="S5" i="15"/>
  <c r="T5" i="15"/>
  <c r="C6" i="15"/>
  <c r="D6" i="15"/>
  <c r="E6" i="15"/>
  <c r="F6" i="15"/>
  <c r="G6" i="15"/>
  <c r="H6" i="15"/>
  <c r="I6" i="15"/>
  <c r="J6" i="15"/>
  <c r="K6" i="15"/>
  <c r="L6" i="15"/>
  <c r="M6" i="15"/>
  <c r="N6" i="15"/>
  <c r="O6" i="15"/>
  <c r="P6" i="15"/>
  <c r="Q6" i="15"/>
  <c r="R6" i="15"/>
  <c r="S6" i="15"/>
  <c r="T6" i="15"/>
  <c r="C7" i="15"/>
  <c r="D7" i="15"/>
  <c r="E7" i="15"/>
  <c r="F7" i="15"/>
  <c r="G7" i="15"/>
  <c r="H7" i="15"/>
  <c r="I7" i="15"/>
  <c r="J7" i="15"/>
  <c r="K7" i="15"/>
  <c r="L7" i="15"/>
  <c r="M7" i="15"/>
  <c r="N7" i="15"/>
  <c r="O7" i="15"/>
  <c r="P7" i="15"/>
  <c r="Q7" i="15"/>
  <c r="R7" i="15"/>
  <c r="S7" i="15"/>
  <c r="T7" i="15"/>
  <c r="C8" i="15"/>
  <c r="D8" i="15"/>
  <c r="E8" i="15"/>
  <c r="F8" i="15"/>
  <c r="G8" i="15"/>
  <c r="H8" i="15"/>
  <c r="I8" i="15"/>
  <c r="J8" i="15"/>
  <c r="K8" i="15"/>
  <c r="L8" i="15"/>
  <c r="M8" i="15"/>
  <c r="N8" i="15"/>
  <c r="O8" i="15"/>
  <c r="P8" i="15"/>
  <c r="Q8" i="15"/>
  <c r="R8" i="15"/>
  <c r="S8" i="15"/>
  <c r="T8" i="15"/>
  <c r="C9" i="15"/>
  <c r="D9" i="15"/>
  <c r="E9" i="15"/>
  <c r="F9" i="15"/>
  <c r="G9" i="15"/>
  <c r="H9" i="15"/>
  <c r="I9" i="15"/>
  <c r="J9" i="15"/>
  <c r="K9" i="15"/>
  <c r="L9" i="15"/>
  <c r="M9" i="15"/>
  <c r="N9" i="15"/>
  <c r="O9" i="15"/>
  <c r="P9" i="15"/>
  <c r="Q9" i="15"/>
  <c r="R9" i="15"/>
  <c r="S9" i="15"/>
  <c r="T9" i="15"/>
  <c r="C10" i="15"/>
  <c r="D10" i="15"/>
  <c r="E10" i="15"/>
  <c r="F10" i="15"/>
  <c r="G10" i="15"/>
  <c r="H10" i="15"/>
  <c r="I10" i="15"/>
  <c r="J10" i="15"/>
  <c r="K10" i="15"/>
  <c r="L10" i="15"/>
  <c r="M10" i="15"/>
  <c r="N10" i="15"/>
  <c r="O10" i="15"/>
  <c r="P10" i="15"/>
  <c r="Q10" i="15"/>
  <c r="R10" i="15"/>
  <c r="S10" i="15"/>
  <c r="T10" i="15"/>
  <c r="D11" i="15"/>
  <c r="E11" i="15"/>
  <c r="F11" i="15"/>
  <c r="G11" i="15"/>
  <c r="H11" i="15"/>
  <c r="I11" i="15"/>
  <c r="J11" i="15"/>
  <c r="K11" i="15"/>
  <c r="L11" i="15"/>
  <c r="M11" i="15"/>
  <c r="N11" i="15"/>
  <c r="O11" i="15"/>
  <c r="P11" i="15"/>
  <c r="Q11" i="15"/>
  <c r="R11" i="15"/>
  <c r="S11" i="15"/>
  <c r="T11" i="15"/>
  <c r="D12" i="15"/>
  <c r="E12" i="15"/>
  <c r="F12" i="15"/>
  <c r="I12" i="15"/>
  <c r="J12" i="15"/>
  <c r="K12" i="15"/>
  <c r="L12" i="15"/>
  <c r="M12" i="15"/>
  <c r="N12" i="15"/>
  <c r="O12" i="15"/>
  <c r="P12" i="15"/>
  <c r="Q12" i="15"/>
  <c r="R12" i="15"/>
  <c r="S12" i="15"/>
  <c r="T12" i="15"/>
  <c r="D13" i="15"/>
  <c r="E13" i="15"/>
  <c r="F13" i="15"/>
  <c r="I13" i="15"/>
  <c r="J13" i="15"/>
  <c r="K13" i="15"/>
  <c r="L13" i="15"/>
  <c r="M13" i="15"/>
  <c r="N13" i="15"/>
  <c r="O13" i="15"/>
  <c r="P13" i="15"/>
  <c r="Q13" i="15"/>
  <c r="R13" i="15"/>
  <c r="S13" i="15"/>
  <c r="T13" i="15"/>
  <c r="D14" i="15"/>
  <c r="E14" i="15"/>
  <c r="F14" i="15"/>
  <c r="I14" i="15"/>
  <c r="J14" i="15"/>
  <c r="K14" i="15"/>
  <c r="L14" i="15"/>
  <c r="M14" i="15"/>
  <c r="N14" i="15"/>
  <c r="O14" i="15"/>
  <c r="P14" i="15"/>
  <c r="Q14" i="15"/>
  <c r="R14" i="15"/>
  <c r="S14" i="15"/>
  <c r="T14" i="15"/>
  <c r="D15" i="15"/>
  <c r="E15" i="15"/>
  <c r="F15" i="15"/>
  <c r="I15" i="15"/>
  <c r="J15" i="15"/>
  <c r="K15" i="15"/>
  <c r="L15" i="15"/>
  <c r="M15" i="15"/>
  <c r="N15" i="15"/>
  <c r="O15" i="15"/>
  <c r="P15" i="15"/>
  <c r="Q15" i="15"/>
  <c r="R15" i="15"/>
  <c r="S15" i="15"/>
  <c r="T15" i="15"/>
  <c r="D16" i="15"/>
  <c r="E16" i="15"/>
  <c r="F16" i="15"/>
  <c r="I16" i="15"/>
  <c r="J16" i="15"/>
  <c r="K16" i="15"/>
  <c r="L16" i="15"/>
  <c r="M16" i="15"/>
  <c r="N16" i="15"/>
  <c r="O16" i="15"/>
  <c r="P16" i="15"/>
  <c r="Q16" i="15"/>
  <c r="R16" i="15"/>
  <c r="S16" i="15"/>
  <c r="T16" i="15"/>
  <c r="D17" i="15"/>
  <c r="E17" i="15"/>
  <c r="F17" i="15"/>
  <c r="I17" i="15"/>
  <c r="J17" i="15"/>
  <c r="K17" i="15"/>
  <c r="L17" i="15"/>
  <c r="M17" i="15"/>
  <c r="N17" i="15"/>
  <c r="O17" i="15"/>
  <c r="P17" i="15"/>
  <c r="Q17" i="15"/>
  <c r="R17" i="15"/>
  <c r="S17" i="15"/>
  <c r="T17" i="15"/>
  <c r="D18" i="15"/>
  <c r="E18" i="15"/>
  <c r="F18" i="15"/>
  <c r="I18" i="15"/>
  <c r="J18" i="15"/>
  <c r="K18" i="15"/>
  <c r="L18" i="15"/>
  <c r="M18" i="15"/>
  <c r="N18" i="15"/>
  <c r="O18" i="15"/>
  <c r="P18" i="15"/>
  <c r="Q18" i="15"/>
  <c r="R18" i="15"/>
  <c r="S18" i="15"/>
  <c r="T18" i="15"/>
  <c r="D19" i="15"/>
  <c r="E19" i="15"/>
  <c r="F19" i="15"/>
  <c r="I19" i="15"/>
  <c r="J19" i="15"/>
  <c r="K19" i="15"/>
  <c r="L19" i="15"/>
  <c r="M19" i="15"/>
  <c r="N19" i="15"/>
  <c r="O19" i="15"/>
  <c r="P19" i="15"/>
  <c r="Q19" i="15"/>
  <c r="R19" i="15"/>
  <c r="S19" i="15"/>
  <c r="T19" i="15"/>
  <c r="D20" i="15"/>
  <c r="E20" i="15"/>
  <c r="F20" i="15"/>
  <c r="I20" i="15"/>
  <c r="J20" i="15"/>
  <c r="K20" i="15"/>
  <c r="L20" i="15"/>
  <c r="M20" i="15"/>
  <c r="N20" i="15"/>
  <c r="O20" i="15"/>
  <c r="P20" i="15"/>
  <c r="Q20" i="15"/>
  <c r="R20" i="15"/>
  <c r="S20" i="15"/>
  <c r="T20" i="15"/>
  <c r="E21" i="15"/>
  <c r="F21" i="15"/>
  <c r="I21" i="15"/>
  <c r="J21" i="15"/>
  <c r="K21" i="15"/>
  <c r="L21" i="15"/>
  <c r="M21" i="15"/>
  <c r="N21" i="15"/>
  <c r="O21" i="15"/>
  <c r="P21" i="15"/>
  <c r="Q21" i="15"/>
  <c r="R21" i="15"/>
  <c r="S21" i="15"/>
  <c r="T21" i="15"/>
  <c r="E22" i="15"/>
  <c r="F22" i="15"/>
  <c r="I22" i="15"/>
  <c r="J22" i="15"/>
  <c r="K22" i="15"/>
  <c r="L22" i="15"/>
  <c r="M22" i="15"/>
  <c r="N22" i="15"/>
  <c r="O22" i="15"/>
  <c r="P22" i="15"/>
  <c r="Q22" i="15"/>
  <c r="R22" i="15"/>
  <c r="S22" i="15"/>
  <c r="T22" i="15"/>
  <c r="E23" i="15"/>
  <c r="F23" i="15"/>
  <c r="I23" i="15"/>
  <c r="J23" i="15"/>
  <c r="K23" i="15"/>
  <c r="L23" i="15"/>
  <c r="M23" i="15"/>
  <c r="N23" i="15"/>
  <c r="O23" i="15"/>
  <c r="P23" i="15"/>
  <c r="Q23" i="15"/>
  <c r="R23" i="15"/>
  <c r="S23" i="15"/>
  <c r="T23" i="15"/>
  <c r="E24" i="15"/>
  <c r="F24" i="15"/>
  <c r="I24" i="15"/>
  <c r="J24" i="15"/>
  <c r="K24" i="15"/>
  <c r="L24" i="15"/>
  <c r="M24" i="15"/>
  <c r="N24" i="15"/>
  <c r="O24" i="15"/>
  <c r="P24" i="15"/>
  <c r="Q24" i="15"/>
  <c r="R24" i="15"/>
  <c r="S24" i="15"/>
  <c r="T24" i="15"/>
  <c r="E25" i="15"/>
  <c r="F25" i="15"/>
  <c r="J25" i="15"/>
  <c r="K25" i="15"/>
  <c r="L25" i="15"/>
  <c r="M25" i="15"/>
  <c r="N25" i="15"/>
  <c r="O25" i="15"/>
  <c r="P25" i="15"/>
  <c r="Q25" i="15"/>
  <c r="R25" i="15"/>
  <c r="S25" i="15"/>
  <c r="T25" i="15"/>
  <c r="E26" i="15"/>
  <c r="F26" i="15"/>
  <c r="K26" i="15"/>
  <c r="L26" i="15"/>
  <c r="M26" i="15"/>
  <c r="N26" i="15"/>
  <c r="O26" i="15"/>
  <c r="P26" i="15"/>
  <c r="Q26" i="15"/>
  <c r="R26" i="15"/>
  <c r="S26" i="15"/>
  <c r="T26" i="15"/>
  <c r="E27" i="15"/>
  <c r="F27" i="15"/>
  <c r="K27" i="15"/>
  <c r="L27" i="15"/>
  <c r="M27" i="15"/>
  <c r="N27" i="15"/>
  <c r="O27" i="15"/>
  <c r="P27" i="15"/>
  <c r="Q27" i="15"/>
  <c r="R27" i="15"/>
  <c r="S27" i="15"/>
  <c r="T27" i="15"/>
  <c r="E28" i="15"/>
  <c r="F28" i="15"/>
  <c r="K28" i="15"/>
  <c r="L28" i="15"/>
  <c r="M28" i="15"/>
  <c r="N28" i="15"/>
  <c r="O28" i="15"/>
  <c r="P28" i="15"/>
  <c r="Q28" i="15"/>
  <c r="R28" i="15"/>
  <c r="S28" i="15"/>
  <c r="T28" i="15"/>
  <c r="E29" i="15"/>
  <c r="F29" i="15"/>
  <c r="K29" i="15"/>
  <c r="L29" i="15"/>
  <c r="M29" i="15"/>
  <c r="N29" i="15"/>
  <c r="O29" i="15"/>
  <c r="P29" i="15"/>
  <c r="Q29" i="15"/>
  <c r="R29" i="15"/>
  <c r="S29" i="15"/>
  <c r="T29" i="15"/>
  <c r="B30" i="15"/>
  <c r="E30" i="15"/>
  <c r="F30" i="15"/>
  <c r="K30" i="15"/>
  <c r="L30" i="15"/>
  <c r="M30" i="15"/>
  <c r="N30" i="15"/>
  <c r="O30" i="15"/>
  <c r="P30" i="15"/>
  <c r="Q30" i="15"/>
  <c r="R30" i="15"/>
  <c r="S30" i="15"/>
  <c r="T30" i="15"/>
  <c r="B31" i="15"/>
  <c r="E31" i="15"/>
  <c r="F31" i="15"/>
  <c r="K31" i="15"/>
  <c r="L31" i="15"/>
  <c r="M31" i="15"/>
  <c r="N31" i="15"/>
  <c r="O31" i="15"/>
  <c r="P31" i="15"/>
  <c r="Q31" i="15"/>
  <c r="R31" i="15"/>
  <c r="S31" i="15"/>
  <c r="T31" i="15"/>
  <c r="B32" i="15"/>
  <c r="E32" i="15"/>
  <c r="F32" i="15"/>
  <c r="K32" i="15"/>
  <c r="L32" i="15"/>
  <c r="M32" i="15"/>
  <c r="N32" i="15"/>
  <c r="O32" i="15"/>
  <c r="P32" i="15"/>
  <c r="Q32" i="15"/>
  <c r="R32" i="15"/>
  <c r="S32" i="15"/>
  <c r="T32" i="15"/>
  <c r="B33" i="15"/>
  <c r="E33" i="15"/>
  <c r="F33" i="15"/>
  <c r="K33" i="15"/>
  <c r="L33" i="15"/>
  <c r="M33" i="15"/>
  <c r="N33" i="15"/>
  <c r="O33" i="15"/>
  <c r="P33" i="15"/>
  <c r="Q33" i="15"/>
  <c r="R33" i="15"/>
  <c r="S33" i="15"/>
  <c r="T33" i="15"/>
  <c r="B34" i="15"/>
  <c r="E34" i="15"/>
  <c r="F34" i="15"/>
  <c r="K34" i="15"/>
  <c r="L34" i="15"/>
  <c r="M34" i="15"/>
  <c r="N34" i="15"/>
  <c r="Q34" i="15"/>
  <c r="R34" i="15"/>
  <c r="S34" i="15"/>
  <c r="T34" i="15"/>
  <c r="B35" i="15"/>
  <c r="E35" i="15"/>
  <c r="F35" i="15"/>
  <c r="K35" i="15"/>
  <c r="L35" i="15"/>
  <c r="M35" i="15"/>
  <c r="N35" i="15"/>
  <c r="Q35" i="15"/>
  <c r="R35" i="15"/>
  <c r="S35" i="15"/>
  <c r="T35" i="15"/>
  <c r="B36" i="15"/>
  <c r="E36" i="15"/>
  <c r="F36" i="15"/>
  <c r="K36" i="15"/>
  <c r="L36" i="15"/>
  <c r="M36" i="15"/>
  <c r="N36" i="15"/>
  <c r="Q36" i="15"/>
  <c r="R36" i="15"/>
  <c r="S36" i="15"/>
  <c r="T36" i="15"/>
  <c r="B37" i="15"/>
  <c r="E37" i="15"/>
  <c r="F37" i="15"/>
  <c r="K37" i="15"/>
  <c r="L37" i="15"/>
  <c r="M37" i="15"/>
  <c r="N37" i="15"/>
  <c r="Q37" i="15"/>
  <c r="R37" i="15"/>
  <c r="S37" i="15"/>
  <c r="T37" i="15"/>
  <c r="B38" i="15"/>
  <c r="E38" i="15"/>
  <c r="F38" i="15"/>
  <c r="K38" i="15"/>
  <c r="L38" i="15"/>
  <c r="M38" i="15"/>
  <c r="N38" i="15"/>
  <c r="Q38" i="15"/>
  <c r="R38" i="15"/>
  <c r="S38" i="15"/>
  <c r="T38" i="15"/>
  <c r="B39" i="15"/>
  <c r="E39" i="15"/>
  <c r="F39" i="15"/>
  <c r="K39" i="15"/>
  <c r="L39" i="15"/>
  <c r="M39" i="15"/>
  <c r="N39" i="15"/>
  <c r="Q39" i="15"/>
  <c r="R39" i="15"/>
  <c r="S39" i="15"/>
  <c r="T39" i="15"/>
  <c r="B40" i="15"/>
  <c r="F40" i="15"/>
  <c r="K40" i="15"/>
  <c r="L40" i="15"/>
  <c r="M40" i="15"/>
  <c r="N40" i="15"/>
  <c r="Q40" i="15"/>
  <c r="R40" i="15"/>
  <c r="S40" i="15"/>
  <c r="T40" i="15"/>
  <c r="B41" i="15"/>
  <c r="F41" i="15"/>
  <c r="K41" i="15"/>
  <c r="L41" i="15"/>
  <c r="M41" i="15"/>
  <c r="N41" i="15"/>
  <c r="Q41" i="15"/>
  <c r="R41" i="15"/>
  <c r="S41" i="15"/>
  <c r="T41" i="15"/>
  <c r="B42" i="15"/>
  <c r="F42" i="15"/>
  <c r="K42" i="15"/>
  <c r="L42" i="15"/>
  <c r="M42" i="15"/>
  <c r="N42" i="15"/>
  <c r="Q42" i="15"/>
  <c r="R42" i="15"/>
  <c r="S42" i="15"/>
  <c r="T42" i="15"/>
  <c r="B43" i="15"/>
  <c r="F43" i="15"/>
  <c r="K43" i="15"/>
  <c r="L43" i="15"/>
  <c r="M43" i="15"/>
  <c r="N43" i="15"/>
  <c r="Q43" i="15"/>
  <c r="R43" i="15"/>
  <c r="S43" i="15"/>
  <c r="T43" i="15"/>
  <c r="B44" i="15"/>
  <c r="F44" i="15"/>
  <c r="K44" i="15"/>
  <c r="L44" i="15"/>
  <c r="M44" i="15"/>
  <c r="N44" i="15"/>
  <c r="Q44" i="15"/>
  <c r="R44" i="15"/>
  <c r="S44" i="15"/>
  <c r="T44" i="15"/>
  <c r="B45" i="15"/>
  <c r="F45" i="15"/>
  <c r="L45" i="15"/>
  <c r="M45" i="15"/>
  <c r="N45" i="15"/>
  <c r="Q45" i="15"/>
  <c r="R45" i="15"/>
  <c r="S45" i="15"/>
  <c r="T45" i="15"/>
  <c r="B46" i="15"/>
  <c r="F46" i="15"/>
  <c r="M46" i="15"/>
  <c r="N46" i="15"/>
  <c r="Q46" i="15"/>
  <c r="R46" i="15"/>
  <c r="S46" i="15"/>
  <c r="T46" i="15"/>
  <c r="B47" i="15"/>
  <c r="F47" i="15"/>
  <c r="M47" i="15"/>
  <c r="N47" i="15"/>
  <c r="Q47" i="15"/>
  <c r="R47" i="15"/>
  <c r="S47" i="15"/>
  <c r="T47" i="15"/>
  <c r="B48" i="15"/>
  <c r="F48" i="15"/>
  <c r="M48" i="15"/>
  <c r="N48" i="15"/>
  <c r="Q48" i="15"/>
  <c r="R48" i="15"/>
  <c r="S48" i="15"/>
  <c r="T48" i="15"/>
  <c r="B49" i="15"/>
  <c r="F49" i="15"/>
  <c r="M49" i="15"/>
  <c r="N49" i="15"/>
  <c r="Q49" i="15"/>
  <c r="R49" i="15"/>
  <c r="S49" i="15"/>
  <c r="T49" i="15"/>
  <c r="B50" i="15"/>
  <c r="F50" i="15"/>
  <c r="M50" i="15"/>
  <c r="N50" i="15"/>
  <c r="Q50" i="15"/>
  <c r="R50" i="15"/>
  <c r="S50" i="15"/>
  <c r="T50" i="15"/>
  <c r="B51" i="15"/>
  <c r="F51" i="15"/>
  <c r="M51" i="15"/>
  <c r="N51" i="15"/>
  <c r="Q51" i="15"/>
  <c r="R51" i="15"/>
  <c r="S51" i="15"/>
  <c r="T51" i="15"/>
  <c r="B52" i="15"/>
  <c r="F52" i="15"/>
  <c r="M52" i="15"/>
  <c r="N52" i="15"/>
  <c r="Q52" i="15"/>
  <c r="R52" i="15"/>
  <c r="S52" i="15"/>
  <c r="T52" i="15"/>
  <c r="B53" i="15"/>
  <c r="F53" i="15"/>
  <c r="M53" i="15"/>
  <c r="N53" i="15"/>
  <c r="Q53" i="15"/>
  <c r="R53" i="15"/>
  <c r="S53" i="15"/>
  <c r="T53" i="15"/>
  <c r="B54" i="15"/>
  <c r="F54" i="15"/>
  <c r="M54" i="15"/>
  <c r="N54" i="15"/>
  <c r="S54" i="15"/>
  <c r="T54" i="15"/>
  <c r="B55" i="15"/>
  <c r="F55" i="15"/>
  <c r="M55" i="15"/>
  <c r="N55" i="15"/>
  <c r="S55" i="15"/>
  <c r="T55" i="15"/>
  <c r="B56" i="15"/>
  <c r="F56" i="15"/>
  <c r="M56" i="15"/>
  <c r="N56" i="15"/>
  <c r="S56" i="15"/>
  <c r="T56" i="15"/>
  <c r="B57" i="15"/>
  <c r="F57" i="15"/>
  <c r="M57" i="15"/>
  <c r="N57" i="15"/>
  <c r="S57" i="15"/>
  <c r="T57" i="15"/>
  <c r="B58" i="15"/>
  <c r="F58" i="15"/>
  <c r="M58" i="15"/>
  <c r="N58" i="15"/>
  <c r="S58" i="15"/>
  <c r="T58" i="15"/>
  <c r="B59" i="15"/>
  <c r="F59" i="15"/>
  <c r="M59" i="15"/>
  <c r="N59" i="15"/>
  <c r="S59" i="15"/>
  <c r="T59" i="15"/>
  <c r="B60" i="15"/>
  <c r="F60" i="15"/>
  <c r="M60" i="15"/>
  <c r="N60" i="15"/>
  <c r="S60" i="15"/>
  <c r="T60" i="15"/>
  <c r="B61" i="15"/>
  <c r="F61" i="15"/>
  <c r="M61" i="15"/>
  <c r="N61" i="15"/>
  <c r="S61" i="15"/>
  <c r="T61" i="15"/>
  <c r="B62" i="15"/>
  <c r="F62" i="15"/>
  <c r="M62" i="15"/>
  <c r="N62" i="15"/>
  <c r="S62" i="15"/>
  <c r="T62" i="15"/>
  <c r="B63" i="15"/>
  <c r="F63" i="15"/>
  <c r="M63" i="15"/>
  <c r="N63" i="15"/>
  <c r="S63" i="15"/>
  <c r="T63" i="15"/>
  <c r="B64" i="15"/>
  <c r="F64" i="15"/>
  <c r="M64" i="15"/>
  <c r="N64" i="15"/>
  <c r="S64" i="15"/>
  <c r="T64" i="15"/>
  <c r="B65" i="15"/>
  <c r="F65" i="15"/>
  <c r="M65" i="15"/>
  <c r="N65" i="15"/>
  <c r="S65" i="15"/>
  <c r="T65" i="15"/>
  <c r="B66" i="15"/>
  <c r="M66" i="15"/>
  <c r="N66" i="15"/>
  <c r="S66" i="15"/>
  <c r="T66" i="15"/>
  <c r="B67" i="15"/>
  <c r="C67" i="15"/>
  <c r="M67" i="15"/>
  <c r="N67" i="15"/>
  <c r="S67" i="15"/>
  <c r="T67" i="15"/>
  <c r="B68" i="15"/>
  <c r="C68" i="15"/>
  <c r="G68" i="15"/>
  <c r="M68" i="15"/>
  <c r="N68" i="15"/>
  <c r="S68" i="15"/>
  <c r="T68" i="15"/>
  <c r="B69" i="15"/>
  <c r="C69" i="15"/>
  <c r="G69" i="15"/>
  <c r="M69" i="15"/>
  <c r="N69" i="15"/>
  <c r="S69" i="15"/>
  <c r="T69" i="15"/>
  <c r="B70" i="15"/>
  <c r="C70" i="15"/>
  <c r="G70" i="15"/>
  <c r="M70" i="15"/>
  <c r="N70" i="15"/>
  <c r="S70" i="15"/>
  <c r="T70" i="15"/>
  <c r="B71" i="15"/>
  <c r="C71" i="15"/>
  <c r="G71" i="15"/>
  <c r="M71" i="15"/>
  <c r="N71" i="15"/>
  <c r="S71" i="15"/>
  <c r="T71" i="15"/>
  <c r="B72" i="15"/>
  <c r="C72" i="15"/>
  <c r="G72" i="15"/>
  <c r="H72" i="15"/>
  <c r="M72" i="15"/>
  <c r="N72" i="15"/>
  <c r="S72" i="15"/>
  <c r="T72" i="15"/>
  <c r="B73" i="15"/>
  <c r="C73" i="15"/>
  <c r="G73" i="15"/>
  <c r="H73" i="15"/>
  <c r="M73" i="15"/>
  <c r="N73" i="15"/>
  <c r="S73" i="15"/>
  <c r="T73" i="15"/>
  <c r="B74" i="15"/>
  <c r="C74" i="15"/>
  <c r="G74" i="15"/>
  <c r="H74" i="15"/>
  <c r="M74" i="15"/>
  <c r="N74" i="15"/>
  <c r="S74" i="15"/>
  <c r="T74" i="15"/>
  <c r="B75" i="15"/>
  <c r="C75" i="15"/>
  <c r="G75" i="15"/>
  <c r="H75" i="15"/>
  <c r="M75" i="15"/>
  <c r="N75" i="15"/>
  <c r="S75" i="15"/>
  <c r="T75" i="15"/>
  <c r="B76" i="15"/>
  <c r="C76" i="15"/>
  <c r="G76" i="15"/>
  <c r="H76" i="15"/>
  <c r="N76" i="15"/>
  <c r="B77" i="15"/>
  <c r="C77" i="15"/>
  <c r="G77" i="15"/>
  <c r="H77" i="15"/>
  <c r="N77" i="15"/>
  <c r="B78" i="15"/>
  <c r="C78" i="15"/>
  <c r="G78" i="15"/>
  <c r="H78" i="15"/>
  <c r="B79" i="15"/>
  <c r="C79" i="15"/>
  <c r="G79" i="15"/>
  <c r="H79" i="15"/>
  <c r="B80" i="15"/>
  <c r="C80" i="15"/>
  <c r="G80" i="15"/>
  <c r="H80" i="15"/>
  <c r="B81" i="15"/>
  <c r="C81" i="15"/>
  <c r="G81" i="15"/>
  <c r="H81" i="15"/>
  <c r="B82" i="15"/>
  <c r="C82" i="15"/>
  <c r="G82" i="15"/>
  <c r="H82" i="15"/>
  <c r="B83" i="15"/>
  <c r="C83" i="15"/>
  <c r="G83" i="15"/>
  <c r="H83" i="15"/>
  <c r="B84" i="15"/>
  <c r="C84" i="15"/>
  <c r="G84" i="15"/>
  <c r="H84" i="15"/>
  <c r="B85" i="15"/>
  <c r="C85" i="15"/>
  <c r="G85" i="15"/>
  <c r="H85" i="15"/>
  <c r="B86" i="15"/>
  <c r="C86" i="15"/>
  <c r="G86" i="15"/>
  <c r="H86" i="15"/>
  <c r="B87" i="15"/>
  <c r="C87" i="15"/>
  <c r="G87" i="15"/>
  <c r="H87" i="15"/>
  <c r="B88" i="15"/>
  <c r="C88" i="15"/>
  <c r="G88" i="15"/>
  <c r="H88" i="15"/>
  <c r="B89" i="15"/>
  <c r="C89" i="15"/>
  <c r="G89" i="15"/>
  <c r="H89" i="15"/>
  <c r="K89" i="15"/>
  <c r="B90" i="15"/>
  <c r="C90" i="15"/>
  <c r="G90" i="15"/>
  <c r="H90" i="15"/>
  <c r="K90" i="15"/>
  <c r="B91" i="15"/>
  <c r="C91" i="15"/>
  <c r="G91" i="15"/>
  <c r="H91" i="15"/>
  <c r="K91" i="15"/>
  <c r="B92" i="15"/>
  <c r="C92" i="15"/>
  <c r="G92" i="15"/>
  <c r="H92" i="15"/>
  <c r="K92" i="15"/>
  <c r="Q92" i="15"/>
  <c r="B93" i="15"/>
  <c r="C93" i="15"/>
  <c r="G93" i="15"/>
  <c r="H93" i="15"/>
  <c r="K93" i="15"/>
  <c r="Q93" i="15"/>
  <c r="B94" i="15"/>
  <c r="C94" i="15"/>
  <c r="F94" i="15"/>
  <c r="G94" i="15"/>
  <c r="H94" i="15"/>
  <c r="K94" i="15"/>
  <c r="Q94" i="15"/>
  <c r="B95" i="15"/>
  <c r="C95" i="15"/>
  <c r="F95" i="15"/>
  <c r="G95" i="15"/>
  <c r="H95" i="15"/>
  <c r="K95" i="15"/>
  <c r="Q95" i="15"/>
  <c r="B96" i="15"/>
  <c r="C96" i="15"/>
  <c r="F96" i="15"/>
  <c r="G96" i="15"/>
  <c r="H96" i="15"/>
  <c r="K96" i="15"/>
  <c r="Q96" i="15"/>
  <c r="B97" i="15"/>
  <c r="C97" i="15"/>
  <c r="F97" i="15"/>
  <c r="G97" i="15"/>
  <c r="H97" i="15"/>
  <c r="K97" i="15"/>
  <c r="M97" i="15"/>
  <c r="Q97" i="15"/>
  <c r="R97" i="15"/>
  <c r="S97" i="15"/>
  <c r="T97" i="15"/>
  <c r="B98" i="15"/>
  <c r="C98" i="15"/>
  <c r="F98" i="15"/>
  <c r="G98" i="15"/>
  <c r="H98" i="15"/>
  <c r="K98" i="15"/>
  <c r="M98" i="15"/>
  <c r="Q98" i="15"/>
  <c r="S98" i="15"/>
  <c r="T98" i="15"/>
  <c r="C3" i="15"/>
  <c r="D3" i="15"/>
  <c r="E3" i="15"/>
  <c r="F3" i="15"/>
  <c r="G3" i="15"/>
  <c r="H3" i="15"/>
  <c r="I3" i="15"/>
  <c r="J3" i="15"/>
  <c r="K3" i="15"/>
  <c r="L3" i="15"/>
  <c r="M3" i="15"/>
  <c r="N3" i="15"/>
  <c r="O3" i="15"/>
  <c r="P3" i="15"/>
  <c r="Q3" i="15"/>
  <c r="R3" i="15"/>
  <c r="S3" i="15"/>
  <c r="T3" i="15"/>
  <c r="AA25" i="25"/>
  <c r="AG24" i="25"/>
  <c r="Y41" i="25"/>
  <c r="AA24" i="25"/>
  <c r="AB24" i="25"/>
  <c r="AA26" i="25"/>
  <c r="AD26" i="25"/>
  <c r="AE26" i="25"/>
  <c r="AB2" i="25"/>
  <c r="AA1" i="25"/>
  <c r="Y10" i="25"/>
  <c r="AA3" i="25"/>
  <c r="AD24" i="25"/>
  <c r="AH24" i="25"/>
  <c r="AG25" i="25"/>
  <c r="AB1" i="25"/>
  <c r="AH25" i="25"/>
  <c r="AD25" i="25"/>
  <c r="AA2" i="25"/>
  <c r="H14" i="22"/>
  <c r="H13" i="22"/>
  <c r="H12" i="22"/>
  <c r="H11" i="22"/>
  <c r="H10" i="22"/>
  <c r="G10" i="22"/>
  <c r="Y18" i="25"/>
  <c r="Y15" i="25"/>
  <c r="AG1" i="25"/>
  <c r="AD1" i="25"/>
  <c r="Y12" i="25"/>
  <c r="AG2" i="25"/>
  <c r="Y14" i="25"/>
  <c r="Y16" i="25"/>
  <c r="AD3" i="25"/>
  <c r="AE3" i="25"/>
  <c r="Y11" i="25"/>
  <c r="C3" i="23"/>
  <c r="B4" i="8"/>
  <c r="C4" i="8"/>
  <c r="D4" i="8"/>
  <c r="E4" i="8"/>
  <c r="F4" i="8"/>
  <c r="G4" i="8"/>
  <c r="H4" i="8"/>
  <c r="I4" i="8"/>
  <c r="J4" i="8"/>
  <c r="K4" i="8"/>
  <c r="L4" i="8"/>
  <c r="M4" i="8"/>
  <c r="N4" i="8"/>
  <c r="O4" i="8"/>
  <c r="P4" i="8"/>
  <c r="Q4" i="8"/>
  <c r="R4" i="8"/>
  <c r="S4" i="8"/>
  <c r="T4" i="8"/>
  <c r="B5" i="8"/>
  <c r="C5" i="8"/>
  <c r="D5" i="8"/>
  <c r="E5" i="8"/>
  <c r="F5" i="8"/>
  <c r="G5" i="8"/>
  <c r="H5" i="8"/>
  <c r="I5" i="8"/>
  <c r="J5" i="8"/>
  <c r="K5" i="8"/>
  <c r="L5" i="8"/>
  <c r="M5" i="8"/>
  <c r="N5" i="8"/>
  <c r="O5" i="8"/>
  <c r="P5" i="8"/>
  <c r="Q5" i="8"/>
  <c r="R5" i="8"/>
  <c r="S5" i="8"/>
  <c r="T5" i="8"/>
  <c r="B6" i="8"/>
  <c r="C6" i="8"/>
  <c r="D6" i="8"/>
  <c r="E6" i="8"/>
  <c r="F6" i="8"/>
  <c r="G6" i="8"/>
  <c r="H6" i="8"/>
  <c r="I6" i="8"/>
  <c r="J6" i="8"/>
  <c r="K6" i="8"/>
  <c r="L6" i="8"/>
  <c r="M6" i="8"/>
  <c r="N6" i="8"/>
  <c r="O6" i="8"/>
  <c r="P6" i="8"/>
  <c r="Q6" i="8"/>
  <c r="R6" i="8"/>
  <c r="S6" i="8"/>
  <c r="T6" i="8"/>
  <c r="B7" i="8"/>
  <c r="C7" i="8"/>
  <c r="D7" i="8"/>
  <c r="E7" i="8"/>
  <c r="F7" i="8"/>
  <c r="G7" i="8"/>
  <c r="H7" i="8"/>
  <c r="I7" i="8"/>
  <c r="J7" i="8"/>
  <c r="K7" i="8"/>
  <c r="L7" i="8"/>
  <c r="M7" i="8"/>
  <c r="N7" i="8"/>
  <c r="O7" i="8"/>
  <c r="P7" i="8"/>
  <c r="Q7" i="8"/>
  <c r="R7" i="8"/>
  <c r="S7" i="8"/>
  <c r="T7" i="8"/>
  <c r="B8" i="8"/>
  <c r="C8" i="8"/>
  <c r="D8" i="8"/>
  <c r="E8" i="8"/>
  <c r="F8" i="8"/>
  <c r="G8" i="8"/>
  <c r="H8" i="8"/>
  <c r="I8" i="8"/>
  <c r="J8" i="8"/>
  <c r="K8" i="8"/>
  <c r="L8" i="8"/>
  <c r="M8" i="8"/>
  <c r="N8" i="8"/>
  <c r="O8" i="8"/>
  <c r="P8" i="8"/>
  <c r="Q8" i="8"/>
  <c r="R8" i="8"/>
  <c r="S8" i="8"/>
  <c r="T8" i="8"/>
  <c r="B9" i="8"/>
  <c r="C9" i="8"/>
  <c r="D9" i="8"/>
  <c r="E9" i="8"/>
  <c r="F9" i="8"/>
  <c r="G9" i="8"/>
  <c r="H9" i="8"/>
  <c r="I9" i="8"/>
  <c r="J9" i="8"/>
  <c r="K9" i="8"/>
  <c r="L9" i="8"/>
  <c r="M9" i="8"/>
  <c r="N9" i="8"/>
  <c r="O9" i="8"/>
  <c r="P9" i="8"/>
  <c r="Q9" i="8"/>
  <c r="R9" i="8"/>
  <c r="S9" i="8"/>
  <c r="T9" i="8"/>
  <c r="B10" i="8"/>
  <c r="C10" i="8"/>
  <c r="D10" i="8"/>
  <c r="E10" i="8"/>
  <c r="F10" i="8"/>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G12" i="8"/>
  <c r="H12" i="8"/>
  <c r="I12" i="8"/>
  <c r="J12" i="8"/>
  <c r="K12" i="8"/>
  <c r="L12" i="8"/>
  <c r="M12" i="8"/>
  <c r="N12" i="8"/>
  <c r="O12" i="8"/>
  <c r="P12" i="8"/>
  <c r="Q12" i="8"/>
  <c r="R12" i="8"/>
  <c r="S12" i="8"/>
  <c r="T12" i="8"/>
  <c r="B13" i="8"/>
  <c r="C13" i="8"/>
  <c r="D13" i="8"/>
  <c r="E13" i="8"/>
  <c r="F13" i="8"/>
  <c r="G13" i="8"/>
  <c r="H13" i="8"/>
  <c r="I13" i="8"/>
  <c r="J13" i="8"/>
  <c r="K13" i="8"/>
  <c r="L13" i="8"/>
  <c r="M13" i="8"/>
  <c r="N13" i="8"/>
  <c r="O13" i="8"/>
  <c r="P13" i="8"/>
  <c r="Q13" i="8"/>
  <c r="R13" i="8"/>
  <c r="S13" i="8"/>
  <c r="T13" i="8"/>
  <c r="B14" i="8"/>
  <c r="C14" i="8"/>
  <c r="D14" i="8"/>
  <c r="E14" i="8"/>
  <c r="F14" i="8"/>
  <c r="G14" i="8"/>
  <c r="H14" i="8"/>
  <c r="I14" i="8"/>
  <c r="J14" i="8"/>
  <c r="K14" i="8"/>
  <c r="L14" i="8"/>
  <c r="M14" i="8"/>
  <c r="N14" i="8"/>
  <c r="O14" i="8"/>
  <c r="P14" i="8"/>
  <c r="Q14" i="8"/>
  <c r="R14" i="8"/>
  <c r="S14" i="8"/>
  <c r="T14" i="8"/>
  <c r="B15" i="8"/>
  <c r="C15" i="8"/>
  <c r="D15" i="8"/>
  <c r="E15" i="8"/>
  <c r="F15" i="8"/>
  <c r="G15" i="8"/>
  <c r="H15" i="8"/>
  <c r="I15" i="8"/>
  <c r="J15" i="8"/>
  <c r="K15" i="8"/>
  <c r="L15" i="8"/>
  <c r="M15" i="8"/>
  <c r="N15" i="8"/>
  <c r="O15" i="8"/>
  <c r="P15" i="8"/>
  <c r="Q15" i="8"/>
  <c r="R15" i="8"/>
  <c r="S15" i="8"/>
  <c r="T15" i="8"/>
  <c r="B16" i="8"/>
  <c r="C16" i="8"/>
  <c r="D16" i="8"/>
  <c r="E16" i="8"/>
  <c r="F16" i="8"/>
  <c r="G16" i="8"/>
  <c r="H16" i="8"/>
  <c r="I16" i="8"/>
  <c r="J16" i="8"/>
  <c r="K16" i="8"/>
  <c r="L16" i="8"/>
  <c r="M16" i="8"/>
  <c r="N16" i="8"/>
  <c r="O16" i="8"/>
  <c r="P16" i="8"/>
  <c r="Q16" i="8"/>
  <c r="R16" i="8"/>
  <c r="S16" i="8"/>
  <c r="T16" i="8"/>
  <c r="B17" i="8"/>
  <c r="C17" i="8"/>
  <c r="D17" i="8"/>
  <c r="E17" i="8"/>
  <c r="F17" i="8"/>
  <c r="G17" i="8"/>
  <c r="H17" i="8"/>
  <c r="I17" i="8"/>
  <c r="J17" i="8"/>
  <c r="K17" i="8"/>
  <c r="L17" i="8"/>
  <c r="M17" i="8"/>
  <c r="N17" i="8"/>
  <c r="O17" i="8"/>
  <c r="P17" i="8"/>
  <c r="Q17" i="8"/>
  <c r="R17" i="8"/>
  <c r="S17" i="8"/>
  <c r="T17" i="8"/>
  <c r="B18" i="8"/>
  <c r="C18" i="8"/>
  <c r="D18" i="8"/>
  <c r="E18" i="8"/>
  <c r="F18" i="8"/>
  <c r="G18" i="8"/>
  <c r="H18" i="8"/>
  <c r="I18" i="8"/>
  <c r="J18" i="8"/>
  <c r="K18" i="8"/>
  <c r="L18" i="8"/>
  <c r="M18" i="8"/>
  <c r="N18" i="8"/>
  <c r="O18" i="8"/>
  <c r="P18" i="8"/>
  <c r="Q18" i="8"/>
  <c r="R18" i="8"/>
  <c r="S18" i="8"/>
  <c r="T18" i="8"/>
  <c r="B19" i="8"/>
  <c r="C19" i="8"/>
  <c r="D19" i="8"/>
  <c r="E19" i="8"/>
  <c r="F19" i="8"/>
  <c r="G19" i="8"/>
  <c r="H19" i="8"/>
  <c r="I19" i="8"/>
  <c r="J19" i="8"/>
  <c r="K19" i="8"/>
  <c r="L19" i="8"/>
  <c r="M19" i="8"/>
  <c r="N19" i="8"/>
  <c r="O19" i="8"/>
  <c r="P19" i="8"/>
  <c r="Q19" i="8"/>
  <c r="R19" i="8"/>
  <c r="S19" i="8"/>
  <c r="T19" i="8"/>
  <c r="B20" i="8"/>
  <c r="C20" i="8"/>
  <c r="D20" i="8"/>
  <c r="E20" i="8"/>
  <c r="F20" i="8"/>
  <c r="G20" i="8"/>
  <c r="H20" i="8"/>
  <c r="I20" i="8"/>
  <c r="J20" i="8"/>
  <c r="K20" i="8"/>
  <c r="L20" i="8"/>
  <c r="M20" i="8"/>
  <c r="N20" i="8"/>
  <c r="O20" i="8"/>
  <c r="P20" i="8"/>
  <c r="Q20" i="8"/>
  <c r="R20" i="8"/>
  <c r="S20" i="8"/>
  <c r="T20" i="8"/>
  <c r="B21" i="8"/>
  <c r="C21" i="8"/>
  <c r="D21" i="8"/>
  <c r="E21" i="8"/>
  <c r="F21" i="8"/>
  <c r="G21" i="8"/>
  <c r="H21" i="8"/>
  <c r="I21" i="8"/>
  <c r="J21" i="8"/>
  <c r="K21" i="8"/>
  <c r="L21" i="8"/>
  <c r="M21" i="8"/>
  <c r="N21" i="8"/>
  <c r="O21" i="8"/>
  <c r="P21" i="8"/>
  <c r="Q21" i="8"/>
  <c r="R21" i="8"/>
  <c r="S21" i="8"/>
  <c r="T21" i="8"/>
  <c r="B22" i="8"/>
  <c r="C22" i="8"/>
  <c r="D22" i="8"/>
  <c r="E22" i="8"/>
  <c r="F22" i="8"/>
  <c r="G22" i="8"/>
  <c r="H22" i="8"/>
  <c r="I22" i="8"/>
  <c r="J22" i="8"/>
  <c r="K22" i="8"/>
  <c r="L22" i="8"/>
  <c r="M22" i="8"/>
  <c r="N22" i="8"/>
  <c r="O22" i="8"/>
  <c r="P22" i="8"/>
  <c r="Q22" i="8"/>
  <c r="R22" i="8"/>
  <c r="S22" i="8"/>
  <c r="T22" i="8"/>
  <c r="B23" i="8"/>
  <c r="C23" i="8"/>
  <c r="D23" i="8"/>
  <c r="E23" i="8"/>
  <c r="F23" i="8"/>
  <c r="G23" i="8"/>
  <c r="H23" i="8"/>
  <c r="I23" i="8"/>
  <c r="J23" i="8"/>
  <c r="K23" i="8"/>
  <c r="L23" i="8"/>
  <c r="M23" i="8"/>
  <c r="N23" i="8"/>
  <c r="O23" i="8"/>
  <c r="P23" i="8"/>
  <c r="Q23" i="8"/>
  <c r="R23" i="8"/>
  <c r="S23" i="8"/>
  <c r="T23" i="8"/>
  <c r="B24" i="8"/>
  <c r="C24" i="8"/>
  <c r="D24" i="8"/>
  <c r="E24" i="8"/>
  <c r="F24" i="8"/>
  <c r="G24" i="8"/>
  <c r="H24" i="8"/>
  <c r="I24" i="8"/>
  <c r="J24" i="8"/>
  <c r="K24" i="8"/>
  <c r="L24" i="8"/>
  <c r="M24" i="8"/>
  <c r="N24" i="8"/>
  <c r="O24" i="8"/>
  <c r="P24" i="8"/>
  <c r="Q24" i="8"/>
  <c r="R24" i="8"/>
  <c r="S24" i="8"/>
  <c r="T24" i="8"/>
  <c r="B25" i="8"/>
  <c r="C25" i="8"/>
  <c r="D25" i="8"/>
  <c r="E25" i="8"/>
  <c r="F25" i="8"/>
  <c r="G25" i="8"/>
  <c r="H25" i="8"/>
  <c r="I25" i="8"/>
  <c r="J25" i="8"/>
  <c r="K25" i="8"/>
  <c r="L25" i="8"/>
  <c r="M25" i="8"/>
  <c r="N25" i="8"/>
  <c r="O25" i="8"/>
  <c r="P25" i="8"/>
  <c r="Q25" i="8"/>
  <c r="R25" i="8"/>
  <c r="S25" i="8"/>
  <c r="T25" i="8"/>
  <c r="B26" i="8"/>
  <c r="C26" i="8"/>
  <c r="D26" i="8"/>
  <c r="E26" i="8"/>
  <c r="F26" i="8"/>
  <c r="G26" i="8"/>
  <c r="H26" i="8"/>
  <c r="I26" i="8"/>
  <c r="J26" i="8"/>
  <c r="K26" i="8"/>
  <c r="L26" i="8"/>
  <c r="M26" i="8"/>
  <c r="N26" i="8"/>
  <c r="O26" i="8"/>
  <c r="P26" i="8"/>
  <c r="Q26" i="8"/>
  <c r="R26" i="8"/>
  <c r="S26" i="8"/>
  <c r="T26" i="8"/>
  <c r="B27" i="8"/>
  <c r="C27" i="8"/>
  <c r="D27" i="8"/>
  <c r="E27" i="8"/>
  <c r="F27" i="8"/>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D29" i="8"/>
  <c r="E29" i="8"/>
  <c r="F29" i="8"/>
  <c r="G29" i="8"/>
  <c r="H29" i="8"/>
  <c r="I29" i="8"/>
  <c r="J29" i="8"/>
  <c r="K29" i="8"/>
  <c r="L29" i="8"/>
  <c r="M29" i="8"/>
  <c r="N29" i="8"/>
  <c r="O29" i="8"/>
  <c r="P29" i="8"/>
  <c r="Q29" i="8"/>
  <c r="R29" i="8"/>
  <c r="S29" i="8"/>
  <c r="T29" i="8"/>
  <c r="B30" i="8"/>
  <c r="C30" i="8"/>
  <c r="D30" i="8"/>
  <c r="E30" i="8"/>
  <c r="F30" i="8"/>
  <c r="G30" i="8"/>
  <c r="H30" i="8"/>
  <c r="I30" i="8"/>
  <c r="J30" i="8"/>
  <c r="K30" i="8"/>
  <c r="L30" i="8"/>
  <c r="M30" i="8"/>
  <c r="N30" i="8"/>
  <c r="O30" i="8"/>
  <c r="P30" i="8"/>
  <c r="Q30" i="8"/>
  <c r="R30" i="8"/>
  <c r="S30" i="8"/>
  <c r="T30" i="8"/>
  <c r="B31" i="8"/>
  <c r="C31" i="8"/>
  <c r="D31" i="8"/>
  <c r="E31" i="8"/>
  <c r="F31" i="8"/>
  <c r="G31" i="8"/>
  <c r="H31" i="8"/>
  <c r="I31" i="8"/>
  <c r="J31" i="8"/>
  <c r="K31" i="8"/>
  <c r="L31" i="8"/>
  <c r="M31" i="8"/>
  <c r="N31" i="8"/>
  <c r="O31" i="8"/>
  <c r="P31" i="8"/>
  <c r="Q31" i="8"/>
  <c r="R31" i="8"/>
  <c r="S31" i="8"/>
  <c r="T31" i="8"/>
  <c r="B32" i="8"/>
  <c r="C32" i="8"/>
  <c r="D32" i="8"/>
  <c r="E32" i="8"/>
  <c r="F32" i="8"/>
  <c r="G32" i="8"/>
  <c r="H32" i="8"/>
  <c r="I32" i="8"/>
  <c r="J32" i="8"/>
  <c r="K32" i="8"/>
  <c r="L32" i="8"/>
  <c r="M32" i="8"/>
  <c r="N32" i="8"/>
  <c r="O32" i="8"/>
  <c r="P32" i="8"/>
  <c r="Q32" i="8"/>
  <c r="R32" i="8"/>
  <c r="S32" i="8"/>
  <c r="T32" i="8"/>
  <c r="B33" i="8"/>
  <c r="C33" i="8"/>
  <c r="D33" i="8"/>
  <c r="E33" i="8"/>
  <c r="F33" i="8"/>
  <c r="G33" i="8"/>
  <c r="H33" i="8"/>
  <c r="I33" i="8"/>
  <c r="J33" i="8"/>
  <c r="K33" i="8"/>
  <c r="L33" i="8"/>
  <c r="M33" i="8"/>
  <c r="N33" i="8"/>
  <c r="O33" i="8"/>
  <c r="P33" i="8"/>
  <c r="Q33" i="8"/>
  <c r="R33" i="8"/>
  <c r="S33" i="8"/>
  <c r="T33" i="8"/>
  <c r="B34" i="8"/>
  <c r="C34" i="8"/>
  <c r="D34" i="8"/>
  <c r="E34" i="8"/>
  <c r="F34" i="8"/>
  <c r="G34" i="8"/>
  <c r="H34" i="8"/>
  <c r="I34" i="8"/>
  <c r="J34" i="8"/>
  <c r="K34" i="8"/>
  <c r="L34" i="8"/>
  <c r="M34" i="8"/>
  <c r="N34" i="8"/>
  <c r="O34" i="8"/>
  <c r="P34" i="8"/>
  <c r="Q34" i="8"/>
  <c r="R34" i="8"/>
  <c r="S34" i="8"/>
  <c r="T34" i="8"/>
  <c r="B35" i="8"/>
  <c r="C35" i="8"/>
  <c r="D35" i="8"/>
  <c r="E35" i="8"/>
  <c r="F35" i="8"/>
  <c r="G35" i="8"/>
  <c r="H35" i="8"/>
  <c r="I35" i="8"/>
  <c r="J35" i="8"/>
  <c r="K35" i="8"/>
  <c r="L35" i="8"/>
  <c r="M35" i="8"/>
  <c r="N35" i="8"/>
  <c r="O35" i="8"/>
  <c r="P35" i="8"/>
  <c r="Q35" i="8"/>
  <c r="R35" i="8"/>
  <c r="S35" i="8"/>
  <c r="T35" i="8"/>
  <c r="B36" i="8"/>
  <c r="C36" i="8"/>
  <c r="D36" i="8"/>
  <c r="E36" i="8"/>
  <c r="F36" i="8"/>
  <c r="G36" i="8"/>
  <c r="H36" i="8"/>
  <c r="I36" i="8"/>
  <c r="J36" i="8"/>
  <c r="K36" i="8"/>
  <c r="L36" i="8"/>
  <c r="M36" i="8"/>
  <c r="N36" i="8"/>
  <c r="O36" i="8"/>
  <c r="P36" i="8"/>
  <c r="Q36" i="8"/>
  <c r="R36" i="8"/>
  <c r="S36" i="8"/>
  <c r="T36" i="8"/>
  <c r="B37" i="8"/>
  <c r="C37" i="8"/>
  <c r="D37" i="8"/>
  <c r="E37" i="8"/>
  <c r="F37" i="8"/>
  <c r="G37" i="8"/>
  <c r="H37" i="8"/>
  <c r="I37" i="8"/>
  <c r="J37" i="8"/>
  <c r="K37" i="8"/>
  <c r="L37" i="8"/>
  <c r="M37" i="8"/>
  <c r="N37" i="8"/>
  <c r="O37" i="8"/>
  <c r="P37" i="8"/>
  <c r="Q37" i="8"/>
  <c r="R37" i="8"/>
  <c r="S37" i="8"/>
  <c r="T37" i="8"/>
  <c r="B38" i="8"/>
  <c r="C38" i="8"/>
  <c r="D38" i="8"/>
  <c r="E38" i="8"/>
  <c r="F38" i="8"/>
  <c r="G38" i="8"/>
  <c r="H38" i="8"/>
  <c r="I38" i="8"/>
  <c r="J38" i="8"/>
  <c r="K38" i="8"/>
  <c r="L38" i="8"/>
  <c r="M38" i="8"/>
  <c r="N38" i="8"/>
  <c r="O38" i="8"/>
  <c r="P38" i="8"/>
  <c r="Q38" i="8"/>
  <c r="R38" i="8"/>
  <c r="S38" i="8"/>
  <c r="T38" i="8"/>
  <c r="B39" i="8"/>
  <c r="C39" i="8"/>
  <c r="D39" i="8"/>
  <c r="E39" i="8"/>
  <c r="F39" i="8"/>
  <c r="G39" i="8"/>
  <c r="H39" i="8"/>
  <c r="I39" i="8"/>
  <c r="J39" i="8"/>
  <c r="K39" i="8"/>
  <c r="L39" i="8"/>
  <c r="M39" i="8"/>
  <c r="N39" i="8"/>
  <c r="O39" i="8"/>
  <c r="P39" i="8"/>
  <c r="Q39" i="8"/>
  <c r="R39" i="8"/>
  <c r="S39" i="8"/>
  <c r="T39" i="8"/>
  <c r="B40" i="8"/>
  <c r="C40" i="8"/>
  <c r="D40" i="8"/>
  <c r="E40" i="8"/>
  <c r="F40" i="8"/>
  <c r="G40" i="8"/>
  <c r="H40" i="8"/>
  <c r="I40" i="8"/>
  <c r="J40" i="8"/>
  <c r="K40" i="8"/>
  <c r="L40" i="8"/>
  <c r="M40" i="8"/>
  <c r="N40" i="8"/>
  <c r="O40" i="8"/>
  <c r="P40" i="8"/>
  <c r="Q40" i="8"/>
  <c r="R40" i="8"/>
  <c r="S40" i="8"/>
  <c r="T40" i="8"/>
  <c r="B41" i="8"/>
  <c r="C41" i="8"/>
  <c r="D41" i="8"/>
  <c r="E41" i="8"/>
  <c r="F41" i="8"/>
  <c r="G41" i="8"/>
  <c r="H41" i="8"/>
  <c r="I41" i="8"/>
  <c r="J41" i="8"/>
  <c r="K41" i="8"/>
  <c r="L41" i="8"/>
  <c r="M41" i="8"/>
  <c r="N41" i="8"/>
  <c r="O41" i="8"/>
  <c r="P41" i="8"/>
  <c r="Q41" i="8"/>
  <c r="R41" i="8"/>
  <c r="S41" i="8"/>
  <c r="T41" i="8"/>
  <c r="B42" i="8"/>
  <c r="C42" i="8"/>
  <c r="D42" i="8"/>
  <c r="E42" i="8"/>
  <c r="F42" i="8"/>
  <c r="G42" i="8"/>
  <c r="H42" i="8"/>
  <c r="I42" i="8"/>
  <c r="J42" i="8"/>
  <c r="K42" i="8"/>
  <c r="L42" i="8"/>
  <c r="M42" i="8"/>
  <c r="N42" i="8"/>
  <c r="O42" i="8"/>
  <c r="P42" i="8"/>
  <c r="Q42" i="8"/>
  <c r="R42" i="8"/>
  <c r="S42" i="8"/>
  <c r="T42" i="8"/>
  <c r="B43" i="8"/>
  <c r="C43" i="8"/>
  <c r="D43" i="8"/>
  <c r="E43" i="8"/>
  <c r="F43" i="8"/>
  <c r="G43" i="8"/>
  <c r="H43" i="8"/>
  <c r="I43" i="8"/>
  <c r="J43" i="8"/>
  <c r="K43" i="8"/>
  <c r="L43" i="8"/>
  <c r="M43" i="8"/>
  <c r="N43" i="8"/>
  <c r="O43" i="8"/>
  <c r="P43" i="8"/>
  <c r="Q43" i="8"/>
  <c r="R43" i="8"/>
  <c r="S43" i="8"/>
  <c r="T43" i="8"/>
  <c r="B44" i="8"/>
  <c r="C44" i="8"/>
  <c r="D44" i="8"/>
  <c r="E44" i="8"/>
  <c r="F44" i="8"/>
  <c r="G44" i="8"/>
  <c r="H44" i="8"/>
  <c r="I44" i="8"/>
  <c r="J44" i="8"/>
  <c r="K44" i="8"/>
  <c r="L44" i="8"/>
  <c r="M44" i="8"/>
  <c r="N44" i="8"/>
  <c r="O44" i="8"/>
  <c r="P44" i="8"/>
  <c r="Q44" i="8"/>
  <c r="R44" i="8"/>
  <c r="S44" i="8"/>
  <c r="T44" i="8"/>
  <c r="B45" i="8"/>
  <c r="C45" i="8"/>
  <c r="D45" i="8"/>
  <c r="E45" i="8"/>
  <c r="F45" i="8"/>
  <c r="G45" i="8"/>
  <c r="H45" i="8"/>
  <c r="I45" i="8"/>
  <c r="J45" i="8"/>
  <c r="K45" i="8"/>
  <c r="L45" i="8"/>
  <c r="M45" i="8"/>
  <c r="N45" i="8"/>
  <c r="O45" i="8"/>
  <c r="P45" i="8"/>
  <c r="Q45" i="8"/>
  <c r="R45" i="8"/>
  <c r="S45" i="8"/>
  <c r="T45" i="8"/>
  <c r="B46" i="8"/>
  <c r="C46" i="8"/>
  <c r="D46" i="8"/>
  <c r="E46" i="8"/>
  <c r="F46" i="8"/>
  <c r="G46" i="8"/>
  <c r="H46" i="8"/>
  <c r="I46" i="8"/>
  <c r="J46" i="8"/>
  <c r="K46" i="8"/>
  <c r="L46" i="8"/>
  <c r="M46" i="8"/>
  <c r="N46" i="8"/>
  <c r="O46" i="8"/>
  <c r="P46" i="8"/>
  <c r="Q46" i="8"/>
  <c r="R46" i="8"/>
  <c r="S46" i="8"/>
  <c r="T46" i="8"/>
  <c r="B47" i="8"/>
  <c r="C47" i="8"/>
  <c r="D47" i="8"/>
  <c r="E47" i="8"/>
  <c r="F47" i="8"/>
  <c r="G47" i="8"/>
  <c r="H47" i="8"/>
  <c r="I47" i="8"/>
  <c r="J47" i="8"/>
  <c r="K47" i="8"/>
  <c r="L47" i="8"/>
  <c r="M47" i="8"/>
  <c r="N47" i="8"/>
  <c r="O47" i="8"/>
  <c r="P47" i="8"/>
  <c r="Q47" i="8"/>
  <c r="R47" i="8"/>
  <c r="S47" i="8"/>
  <c r="T47" i="8"/>
  <c r="B48" i="8"/>
  <c r="C48" i="8"/>
  <c r="D48" i="8"/>
  <c r="E48" i="8"/>
  <c r="F48" i="8"/>
  <c r="G48" i="8"/>
  <c r="H48" i="8"/>
  <c r="I48" i="8"/>
  <c r="J48" i="8"/>
  <c r="K48" i="8"/>
  <c r="L48" i="8"/>
  <c r="M48" i="8"/>
  <c r="N48" i="8"/>
  <c r="O48" i="8"/>
  <c r="P48" i="8"/>
  <c r="Q48" i="8"/>
  <c r="R48" i="8"/>
  <c r="S48" i="8"/>
  <c r="T48" i="8"/>
  <c r="B49" i="8"/>
  <c r="C49" i="8"/>
  <c r="D49" i="8"/>
  <c r="E49" i="8"/>
  <c r="F49" i="8"/>
  <c r="G49" i="8"/>
  <c r="H49" i="8"/>
  <c r="I49" i="8"/>
  <c r="J49" i="8"/>
  <c r="K49" i="8"/>
  <c r="L49" i="8"/>
  <c r="M49" i="8"/>
  <c r="N49" i="8"/>
  <c r="O49" i="8"/>
  <c r="P49" i="8"/>
  <c r="Q49" i="8"/>
  <c r="R49" i="8"/>
  <c r="S49" i="8"/>
  <c r="T49" i="8"/>
  <c r="B50" i="8"/>
  <c r="C50" i="8"/>
  <c r="D50" i="8"/>
  <c r="E50" i="8"/>
  <c r="F50" i="8"/>
  <c r="G50" i="8"/>
  <c r="H50" i="8"/>
  <c r="I50" i="8"/>
  <c r="J50" i="8"/>
  <c r="K50" i="8"/>
  <c r="L50" i="8"/>
  <c r="M50" i="8"/>
  <c r="N50" i="8"/>
  <c r="O50" i="8"/>
  <c r="P50" i="8"/>
  <c r="Q50" i="8"/>
  <c r="R50" i="8"/>
  <c r="S50" i="8"/>
  <c r="T50" i="8"/>
  <c r="B51" i="8"/>
  <c r="C51" i="8"/>
  <c r="D51" i="8"/>
  <c r="E51" i="8"/>
  <c r="F51" i="8"/>
  <c r="G51" i="8"/>
  <c r="H51" i="8"/>
  <c r="I51" i="8"/>
  <c r="J51" i="8"/>
  <c r="K51" i="8"/>
  <c r="L51" i="8"/>
  <c r="M51" i="8"/>
  <c r="N51" i="8"/>
  <c r="O51" i="8"/>
  <c r="P51" i="8"/>
  <c r="Q51" i="8"/>
  <c r="R51" i="8"/>
  <c r="S51" i="8"/>
  <c r="T51" i="8"/>
  <c r="B52" i="8"/>
  <c r="C52" i="8"/>
  <c r="D52" i="8"/>
  <c r="E52" i="8"/>
  <c r="F52" i="8"/>
  <c r="G52" i="8"/>
  <c r="H52" i="8"/>
  <c r="I52" i="8"/>
  <c r="J52" i="8"/>
  <c r="K52" i="8"/>
  <c r="L52" i="8"/>
  <c r="M52" i="8"/>
  <c r="N52" i="8"/>
  <c r="O52" i="8"/>
  <c r="P52" i="8"/>
  <c r="Q52" i="8"/>
  <c r="R52" i="8"/>
  <c r="S52" i="8"/>
  <c r="T52" i="8"/>
  <c r="B53" i="8"/>
  <c r="C53" i="8"/>
  <c r="D53" i="8"/>
  <c r="E53" i="8"/>
  <c r="F53" i="8"/>
  <c r="G53" i="8"/>
  <c r="H53" i="8"/>
  <c r="I53" i="8"/>
  <c r="J53" i="8"/>
  <c r="K53" i="8"/>
  <c r="L53" i="8"/>
  <c r="M53" i="8"/>
  <c r="N53" i="8"/>
  <c r="O53" i="8"/>
  <c r="P53" i="8"/>
  <c r="Q53" i="8"/>
  <c r="R53" i="8"/>
  <c r="S53" i="8"/>
  <c r="T53" i="8"/>
  <c r="B54" i="8"/>
  <c r="C54" i="8"/>
  <c r="D54" i="8"/>
  <c r="E54" i="8"/>
  <c r="F54" i="8"/>
  <c r="G54" i="8"/>
  <c r="H54" i="8"/>
  <c r="I54" i="8"/>
  <c r="J54" i="8"/>
  <c r="K54" i="8"/>
  <c r="L54" i="8"/>
  <c r="M54" i="8"/>
  <c r="N54" i="8"/>
  <c r="O54" i="8"/>
  <c r="P54" i="8"/>
  <c r="Q54" i="8"/>
  <c r="R54" i="8"/>
  <c r="S54" i="8"/>
  <c r="T54" i="8"/>
  <c r="B55" i="8"/>
  <c r="C55" i="8"/>
  <c r="D55" i="8"/>
  <c r="E55" i="8"/>
  <c r="F55" i="8"/>
  <c r="G55" i="8"/>
  <c r="H55" i="8"/>
  <c r="I55" i="8"/>
  <c r="J55" i="8"/>
  <c r="K55" i="8"/>
  <c r="L55" i="8"/>
  <c r="M55" i="8"/>
  <c r="N55" i="8"/>
  <c r="O55" i="8"/>
  <c r="P55" i="8"/>
  <c r="Q55" i="8"/>
  <c r="R55" i="8"/>
  <c r="S55" i="8"/>
  <c r="T55" i="8"/>
  <c r="B56" i="8"/>
  <c r="C56" i="8"/>
  <c r="D56" i="8"/>
  <c r="E56" i="8"/>
  <c r="F56" i="8"/>
  <c r="G56" i="8"/>
  <c r="H56" i="8"/>
  <c r="I56" i="8"/>
  <c r="J56" i="8"/>
  <c r="K56" i="8"/>
  <c r="L56" i="8"/>
  <c r="M56" i="8"/>
  <c r="N56" i="8"/>
  <c r="O56" i="8"/>
  <c r="P56" i="8"/>
  <c r="Q56" i="8"/>
  <c r="R56" i="8"/>
  <c r="S56" i="8"/>
  <c r="T56" i="8"/>
  <c r="B57" i="8"/>
  <c r="C57" i="8"/>
  <c r="D57" i="8"/>
  <c r="E57" i="8"/>
  <c r="F57" i="8"/>
  <c r="G57" i="8"/>
  <c r="H57" i="8"/>
  <c r="I57" i="8"/>
  <c r="J57" i="8"/>
  <c r="K57" i="8"/>
  <c r="L57" i="8"/>
  <c r="M57" i="8"/>
  <c r="N57" i="8"/>
  <c r="O57" i="8"/>
  <c r="P57" i="8"/>
  <c r="Q57" i="8"/>
  <c r="R57" i="8"/>
  <c r="S57" i="8"/>
  <c r="T57" i="8"/>
  <c r="B58" i="8"/>
  <c r="C58" i="8"/>
  <c r="D58" i="8"/>
  <c r="E58" i="8"/>
  <c r="F58" i="8"/>
  <c r="G58" i="8"/>
  <c r="H58" i="8"/>
  <c r="I58" i="8"/>
  <c r="J58" i="8"/>
  <c r="K58" i="8"/>
  <c r="L58" i="8"/>
  <c r="M58" i="8"/>
  <c r="N58" i="8"/>
  <c r="O58" i="8"/>
  <c r="P58" i="8"/>
  <c r="Q58" i="8"/>
  <c r="R58" i="8"/>
  <c r="S58" i="8"/>
  <c r="T58" i="8"/>
  <c r="B59" i="8"/>
  <c r="C59" i="8"/>
  <c r="D59" i="8"/>
  <c r="E59" i="8"/>
  <c r="F59" i="8"/>
  <c r="G59" i="8"/>
  <c r="H59" i="8"/>
  <c r="I59" i="8"/>
  <c r="J59" i="8"/>
  <c r="K59" i="8"/>
  <c r="L59" i="8"/>
  <c r="M59" i="8"/>
  <c r="N59" i="8"/>
  <c r="O59" i="8"/>
  <c r="P59" i="8"/>
  <c r="Q59" i="8"/>
  <c r="R59" i="8"/>
  <c r="S59" i="8"/>
  <c r="T59" i="8"/>
  <c r="B60" i="8"/>
  <c r="C60" i="8"/>
  <c r="D60" i="8"/>
  <c r="E60" i="8"/>
  <c r="F60" i="8"/>
  <c r="G60" i="8"/>
  <c r="H60" i="8"/>
  <c r="I60" i="8"/>
  <c r="J60" i="8"/>
  <c r="K60" i="8"/>
  <c r="L60" i="8"/>
  <c r="M60" i="8"/>
  <c r="N60" i="8"/>
  <c r="O60" i="8"/>
  <c r="P60" i="8"/>
  <c r="Q60" i="8"/>
  <c r="R60" i="8"/>
  <c r="S60" i="8"/>
  <c r="T60" i="8"/>
  <c r="B61" i="8"/>
  <c r="C61" i="8"/>
  <c r="D61" i="8"/>
  <c r="E61" i="8"/>
  <c r="F61" i="8"/>
  <c r="G61" i="8"/>
  <c r="H61" i="8"/>
  <c r="I61" i="8"/>
  <c r="J61" i="8"/>
  <c r="K61" i="8"/>
  <c r="L61" i="8"/>
  <c r="M61" i="8"/>
  <c r="N61" i="8"/>
  <c r="O61" i="8"/>
  <c r="P61" i="8"/>
  <c r="Q61" i="8"/>
  <c r="R61" i="8"/>
  <c r="S61" i="8"/>
  <c r="T61" i="8"/>
  <c r="B62" i="8"/>
  <c r="C62" i="8"/>
  <c r="D62" i="8"/>
  <c r="E62" i="8"/>
  <c r="F62" i="8"/>
  <c r="G62" i="8"/>
  <c r="H62" i="8"/>
  <c r="I62" i="8"/>
  <c r="J62" i="8"/>
  <c r="K62" i="8"/>
  <c r="L62" i="8"/>
  <c r="M62" i="8"/>
  <c r="N62" i="8"/>
  <c r="O62" i="8"/>
  <c r="P62" i="8"/>
  <c r="Q62" i="8"/>
  <c r="R62" i="8"/>
  <c r="S62" i="8"/>
  <c r="T62" i="8"/>
  <c r="B63" i="8"/>
  <c r="C63" i="8"/>
  <c r="D63" i="8"/>
  <c r="E63" i="8"/>
  <c r="F63" i="8"/>
  <c r="G63" i="8"/>
  <c r="H63" i="8"/>
  <c r="I63" i="8"/>
  <c r="J63" i="8"/>
  <c r="K63" i="8"/>
  <c r="L63" i="8"/>
  <c r="M63" i="8"/>
  <c r="N63" i="8"/>
  <c r="O63" i="8"/>
  <c r="P63" i="8"/>
  <c r="Q63" i="8"/>
  <c r="R63" i="8"/>
  <c r="S63" i="8"/>
  <c r="T63" i="8"/>
  <c r="B64" i="8"/>
  <c r="C64" i="8"/>
  <c r="D64" i="8"/>
  <c r="E64" i="8"/>
  <c r="F64" i="8"/>
  <c r="G64" i="8"/>
  <c r="H64" i="8"/>
  <c r="I64" i="8"/>
  <c r="J64" i="8"/>
  <c r="K64" i="8"/>
  <c r="L64" i="8"/>
  <c r="M64" i="8"/>
  <c r="N64" i="8"/>
  <c r="O64" i="8"/>
  <c r="P64" i="8"/>
  <c r="Q64" i="8"/>
  <c r="R64" i="8"/>
  <c r="S64" i="8"/>
  <c r="T64" i="8"/>
  <c r="B65" i="8"/>
  <c r="C65" i="8"/>
  <c r="D65" i="8"/>
  <c r="E65" i="8"/>
  <c r="F65" i="8"/>
  <c r="G65" i="8"/>
  <c r="H65" i="8"/>
  <c r="I65" i="8"/>
  <c r="J65" i="8"/>
  <c r="K65" i="8"/>
  <c r="L65" i="8"/>
  <c r="M65" i="8"/>
  <c r="N65" i="8"/>
  <c r="O65" i="8"/>
  <c r="P65" i="8"/>
  <c r="Q65" i="8"/>
  <c r="R65" i="8"/>
  <c r="S65" i="8"/>
  <c r="T65" i="8"/>
  <c r="B66" i="8"/>
  <c r="C66" i="8"/>
  <c r="D66" i="8"/>
  <c r="E66" i="8"/>
  <c r="F66" i="8"/>
  <c r="G66" i="8"/>
  <c r="H66" i="8"/>
  <c r="I66" i="8"/>
  <c r="J66" i="8"/>
  <c r="K66" i="8"/>
  <c r="L66" i="8"/>
  <c r="M66" i="8"/>
  <c r="N66" i="8"/>
  <c r="O66" i="8"/>
  <c r="P66" i="8"/>
  <c r="Q66" i="8"/>
  <c r="R66" i="8"/>
  <c r="S66" i="8"/>
  <c r="T66" i="8"/>
  <c r="B67" i="8"/>
  <c r="C67" i="8"/>
  <c r="D67" i="8"/>
  <c r="E67" i="8"/>
  <c r="F67" i="8"/>
  <c r="G67" i="8"/>
  <c r="H67" i="8"/>
  <c r="I67" i="8"/>
  <c r="J67" i="8"/>
  <c r="K67" i="8"/>
  <c r="L67" i="8"/>
  <c r="M67" i="8"/>
  <c r="N67" i="8"/>
  <c r="O67" i="8"/>
  <c r="P67" i="8"/>
  <c r="Q67" i="8"/>
  <c r="R67" i="8"/>
  <c r="S67" i="8"/>
  <c r="T67" i="8"/>
  <c r="B68" i="8"/>
  <c r="C68" i="8"/>
  <c r="D68" i="8"/>
  <c r="E68" i="8"/>
  <c r="F68" i="8"/>
  <c r="G68" i="8"/>
  <c r="H68" i="8"/>
  <c r="I68" i="8"/>
  <c r="J68" i="8"/>
  <c r="K68" i="8"/>
  <c r="L68" i="8"/>
  <c r="M68" i="8"/>
  <c r="N68" i="8"/>
  <c r="O68" i="8"/>
  <c r="P68" i="8"/>
  <c r="Q68" i="8"/>
  <c r="R68" i="8"/>
  <c r="S68" i="8"/>
  <c r="T68" i="8"/>
  <c r="B69" i="8"/>
  <c r="C69" i="8"/>
  <c r="D69" i="8"/>
  <c r="E69" i="8"/>
  <c r="F69" i="8"/>
  <c r="G69" i="8"/>
  <c r="H69" i="8"/>
  <c r="I69" i="8"/>
  <c r="J69" i="8"/>
  <c r="K69" i="8"/>
  <c r="L69" i="8"/>
  <c r="M69" i="8"/>
  <c r="N69" i="8"/>
  <c r="O69" i="8"/>
  <c r="P69" i="8"/>
  <c r="Q69" i="8"/>
  <c r="R69" i="8"/>
  <c r="S69" i="8"/>
  <c r="T69" i="8"/>
  <c r="B70" i="8"/>
  <c r="C70" i="8"/>
  <c r="D70" i="8"/>
  <c r="E70" i="8"/>
  <c r="F70" i="8"/>
  <c r="G70" i="8"/>
  <c r="H70" i="8"/>
  <c r="I70" i="8"/>
  <c r="J70" i="8"/>
  <c r="K70" i="8"/>
  <c r="L70" i="8"/>
  <c r="M70" i="8"/>
  <c r="N70" i="8"/>
  <c r="O70" i="8"/>
  <c r="P70" i="8"/>
  <c r="Q70" i="8"/>
  <c r="R70" i="8"/>
  <c r="S70" i="8"/>
  <c r="T70" i="8"/>
  <c r="B71" i="8"/>
  <c r="C71" i="8"/>
  <c r="D71" i="8"/>
  <c r="E71" i="8"/>
  <c r="F71" i="8"/>
  <c r="G71" i="8"/>
  <c r="H71" i="8"/>
  <c r="I71" i="8"/>
  <c r="J71" i="8"/>
  <c r="K71" i="8"/>
  <c r="L71" i="8"/>
  <c r="M71" i="8"/>
  <c r="N71" i="8"/>
  <c r="O71" i="8"/>
  <c r="P71" i="8"/>
  <c r="Q71" i="8"/>
  <c r="R71" i="8"/>
  <c r="S71" i="8"/>
  <c r="T71" i="8"/>
  <c r="B72" i="8"/>
  <c r="C72" i="8"/>
  <c r="D72" i="8"/>
  <c r="E72" i="8"/>
  <c r="F72" i="8"/>
  <c r="G72" i="8"/>
  <c r="H72" i="8"/>
  <c r="I72" i="8"/>
  <c r="J72" i="8"/>
  <c r="K72" i="8"/>
  <c r="L72" i="8"/>
  <c r="M72" i="8"/>
  <c r="N72" i="8"/>
  <c r="O72" i="8"/>
  <c r="P72" i="8"/>
  <c r="Q72" i="8"/>
  <c r="R72" i="8"/>
  <c r="S72" i="8"/>
  <c r="T72" i="8"/>
  <c r="B73" i="8"/>
  <c r="C73" i="8"/>
  <c r="D73" i="8"/>
  <c r="E73" i="8"/>
  <c r="F73" i="8"/>
  <c r="G73" i="8"/>
  <c r="H73" i="8"/>
  <c r="I73" i="8"/>
  <c r="J73" i="8"/>
  <c r="K73" i="8"/>
  <c r="L73" i="8"/>
  <c r="M73" i="8"/>
  <c r="N73" i="8"/>
  <c r="O73" i="8"/>
  <c r="P73" i="8"/>
  <c r="Q73" i="8"/>
  <c r="R73" i="8"/>
  <c r="S73" i="8"/>
  <c r="T73" i="8"/>
  <c r="B74" i="8"/>
  <c r="C74" i="8"/>
  <c r="D74" i="8"/>
  <c r="E74" i="8"/>
  <c r="F74" i="8"/>
  <c r="G74" i="8"/>
  <c r="H74" i="8"/>
  <c r="I74" i="8"/>
  <c r="J74" i="8"/>
  <c r="K74" i="8"/>
  <c r="L74" i="8"/>
  <c r="M74" i="8"/>
  <c r="N74" i="8"/>
  <c r="O74" i="8"/>
  <c r="P74" i="8"/>
  <c r="Q74" i="8"/>
  <c r="R74" i="8"/>
  <c r="S74" i="8"/>
  <c r="T74" i="8"/>
  <c r="B75" i="8"/>
  <c r="C75" i="8"/>
  <c r="D75" i="8"/>
  <c r="E75" i="8"/>
  <c r="F75" i="8"/>
  <c r="G75" i="8"/>
  <c r="H75" i="8"/>
  <c r="I75" i="8"/>
  <c r="J75" i="8"/>
  <c r="K75" i="8"/>
  <c r="L75" i="8"/>
  <c r="M75" i="8"/>
  <c r="N75" i="8"/>
  <c r="O75" i="8"/>
  <c r="P75" i="8"/>
  <c r="Q75" i="8"/>
  <c r="R75" i="8"/>
  <c r="S75" i="8"/>
  <c r="T75" i="8"/>
  <c r="B76" i="8"/>
  <c r="C76" i="8"/>
  <c r="D76" i="8"/>
  <c r="E76" i="8"/>
  <c r="F76" i="8"/>
  <c r="G76" i="8"/>
  <c r="H76" i="8"/>
  <c r="I76" i="8"/>
  <c r="J76" i="8"/>
  <c r="K76" i="8"/>
  <c r="L76" i="8"/>
  <c r="M76" i="8"/>
  <c r="N76" i="8"/>
  <c r="O76" i="8"/>
  <c r="P76" i="8"/>
  <c r="Q76" i="8"/>
  <c r="R76" i="8"/>
  <c r="S76" i="8"/>
  <c r="T76" i="8"/>
  <c r="B77" i="8"/>
  <c r="C77" i="8"/>
  <c r="D77" i="8"/>
  <c r="E77" i="8"/>
  <c r="F77" i="8"/>
  <c r="G77" i="8"/>
  <c r="H77" i="8"/>
  <c r="I77" i="8"/>
  <c r="J77" i="8"/>
  <c r="K77" i="8"/>
  <c r="L77" i="8"/>
  <c r="M77" i="8"/>
  <c r="N77" i="8"/>
  <c r="O77" i="8"/>
  <c r="P77" i="8"/>
  <c r="Q77" i="8"/>
  <c r="R77" i="8"/>
  <c r="S77" i="8"/>
  <c r="T77" i="8"/>
  <c r="B78" i="8"/>
  <c r="C78" i="8"/>
  <c r="D78" i="8"/>
  <c r="E78" i="8"/>
  <c r="F78" i="8"/>
  <c r="G78" i="8"/>
  <c r="H78" i="8"/>
  <c r="I78" i="8"/>
  <c r="J78" i="8"/>
  <c r="K78" i="8"/>
  <c r="L78" i="8"/>
  <c r="M78" i="8"/>
  <c r="N78" i="8"/>
  <c r="O78" i="8"/>
  <c r="P78" i="8"/>
  <c r="Q78" i="8"/>
  <c r="R78" i="8"/>
  <c r="S78" i="8"/>
  <c r="T78" i="8"/>
  <c r="B79" i="8"/>
  <c r="C79" i="8"/>
  <c r="D79" i="8"/>
  <c r="E79" i="8"/>
  <c r="F79" i="8"/>
  <c r="G79" i="8"/>
  <c r="H79" i="8"/>
  <c r="I79" i="8"/>
  <c r="J79" i="8"/>
  <c r="K79" i="8"/>
  <c r="L79" i="8"/>
  <c r="M79" i="8"/>
  <c r="N79" i="8"/>
  <c r="O79" i="8"/>
  <c r="P79" i="8"/>
  <c r="Q79" i="8"/>
  <c r="R79" i="8"/>
  <c r="S79" i="8"/>
  <c r="T79" i="8"/>
  <c r="B80" i="8"/>
  <c r="C80" i="8"/>
  <c r="D80" i="8"/>
  <c r="E80" i="8"/>
  <c r="F80" i="8"/>
  <c r="G80" i="8"/>
  <c r="H80" i="8"/>
  <c r="I80" i="8"/>
  <c r="J80" i="8"/>
  <c r="K80" i="8"/>
  <c r="L80" i="8"/>
  <c r="M80" i="8"/>
  <c r="N80" i="8"/>
  <c r="O80" i="8"/>
  <c r="P80" i="8"/>
  <c r="Q80" i="8"/>
  <c r="R80" i="8"/>
  <c r="S80" i="8"/>
  <c r="T80" i="8"/>
  <c r="B81" i="8"/>
  <c r="C81" i="8"/>
  <c r="D81" i="8"/>
  <c r="E81" i="8"/>
  <c r="F81" i="8"/>
  <c r="G81" i="8"/>
  <c r="H81" i="8"/>
  <c r="I81" i="8"/>
  <c r="J81" i="8"/>
  <c r="K81" i="8"/>
  <c r="L81" i="8"/>
  <c r="M81" i="8"/>
  <c r="N81" i="8"/>
  <c r="O81" i="8"/>
  <c r="P81" i="8"/>
  <c r="Q81" i="8"/>
  <c r="R81" i="8"/>
  <c r="S81" i="8"/>
  <c r="T81" i="8"/>
  <c r="B82" i="8"/>
  <c r="C82" i="8"/>
  <c r="D82" i="8"/>
  <c r="E82" i="8"/>
  <c r="F82" i="8"/>
  <c r="G82" i="8"/>
  <c r="H82" i="8"/>
  <c r="I82" i="8"/>
  <c r="J82" i="8"/>
  <c r="K82" i="8"/>
  <c r="L82" i="8"/>
  <c r="M82" i="8"/>
  <c r="N82" i="8"/>
  <c r="O82" i="8"/>
  <c r="P82" i="8"/>
  <c r="Q82" i="8"/>
  <c r="R82" i="8"/>
  <c r="S82" i="8"/>
  <c r="T82" i="8"/>
  <c r="B83" i="8"/>
  <c r="C83" i="8"/>
  <c r="D83" i="8"/>
  <c r="E83" i="8"/>
  <c r="F83" i="8"/>
  <c r="G83" i="8"/>
  <c r="H83" i="8"/>
  <c r="I83" i="8"/>
  <c r="J83" i="8"/>
  <c r="K83" i="8"/>
  <c r="L83" i="8"/>
  <c r="M83" i="8"/>
  <c r="N83" i="8"/>
  <c r="O83" i="8"/>
  <c r="P83" i="8"/>
  <c r="Q83" i="8"/>
  <c r="R83" i="8"/>
  <c r="S83" i="8"/>
  <c r="T83" i="8"/>
  <c r="B84" i="8"/>
  <c r="C84" i="8"/>
  <c r="D84" i="8"/>
  <c r="E84" i="8"/>
  <c r="F84" i="8"/>
  <c r="G84" i="8"/>
  <c r="H84" i="8"/>
  <c r="I84" i="8"/>
  <c r="J84" i="8"/>
  <c r="K84" i="8"/>
  <c r="L84" i="8"/>
  <c r="M84" i="8"/>
  <c r="N84" i="8"/>
  <c r="O84" i="8"/>
  <c r="P84" i="8"/>
  <c r="Q84" i="8"/>
  <c r="R84" i="8"/>
  <c r="S84" i="8"/>
  <c r="T84" i="8"/>
  <c r="B85" i="8"/>
  <c r="C85" i="8"/>
  <c r="D85" i="8"/>
  <c r="E85" i="8"/>
  <c r="F85" i="8"/>
  <c r="G85" i="8"/>
  <c r="H85" i="8"/>
  <c r="I85" i="8"/>
  <c r="J85" i="8"/>
  <c r="K85" i="8"/>
  <c r="L85" i="8"/>
  <c r="M85" i="8"/>
  <c r="N85" i="8"/>
  <c r="O85" i="8"/>
  <c r="P85" i="8"/>
  <c r="Q85" i="8"/>
  <c r="R85" i="8"/>
  <c r="S85" i="8"/>
  <c r="T85" i="8"/>
  <c r="B86" i="8"/>
  <c r="C86" i="8"/>
  <c r="D86" i="8"/>
  <c r="E86" i="8"/>
  <c r="F86" i="8"/>
  <c r="G86" i="8"/>
  <c r="H86" i="8"/>
  <c r="I86" i="8"/>
  <c r="J86" i="8"/>
  <c r="K86" i="8"/>
  <c r="L86" i="8"/>
  <c r="M86" i="8"/>
  <c r="N86" i="8"/>
  <c r="O86" i="8"/>
  <c r="P86" i="8"/>
  <c r="Q86" i="8"/>
  <c r="R86" i="8"/>
  <c r="S86" i="8"/>
  <c r="T86" i="8"/>
  <c r="B87" i="8"/>
  <c r="C87" i="8"/>
  <c r="D87" i="8"/>
  <c r="E87" i="8"/>
  <c r="F87" i="8"/>
  <c r="G87" i="8"/>
  <c r="H87" i="8"/>
  <c r="I87" i="8"/>
  <c r="J87" i="8"/>
  <c r="K87" i="8"/>
  <c r="L87" i="8"/>
  <c r="M87" i="8"/>
  <c r="N87" i="8"/>
  <c r="O87" i="8"/>
  <c r="P87" i="8"/>
  <c r="Q87" i="8"/>
  <c r="R87" i="8"/>
  <c r="S87" i="8"/>
  <c r="T87" i="8"/>
  <c r="B88" i="8"/>
  <c r="C88" i="8"/>
  <c r="D88" i="8"/>
  <c r="E88" i="8"/>
  <c r="F88" i="8"/>
  <c r="G88" i="8"/>
  <c r="H88" i="8"/>
  <c r="I88" i="8"/>
  <c r="J88" i="8"/>
  <c r="K88" i="8"/>
  <c r="L88" i="8"/>
  <c r="M88" i="8"/>
  <c r="N88" i="8"/>
  <c r="O88" i="8"/>
  <c r="P88" i="8"/>
  <c r="Q88" i="8"/>
  <c r="R88" i="8"/>
  <c r="S88" i="8"/>
  <c r="T88" i="8"/>
  <c r="B89" i="8"/>
  <c r="C89" i="8"/>
  <c r="D89" i="8"/>
  <c r="E89" i="8"/>
  <c r="F89" i="8"/>
  <c r="G89" i="8"/>
  <c r="H89" i="8"/>
  <c r="I89" i="8"/>
  <c r="J89" i="8"/>
  <c r="K89" i="8"/>
  <c r="L89" i="8"/>
  <c r="M89" i="8"/>
  <c r="N89" i="8"/>
  <c r="O89" i="8"/>
  <c r="P89" i="8"/>
  <c r="Q89" i="8"/>
  <c r="R89" i="8"/>
  <c r="S89" i="8"/>
  <c r="T89" i="8"/>
  <c r="B90" i="8"/>
  <c r="C90" i="8"/>
  <c r="D90" i="8"/>
  <c r="E90" i="8"/>
  <c r="F90" i="8"/>
  <c r="G90" i="8"/>
  <c r="H90" i="8"/>
  <c r="I90" i="8"/>
  <c r="J90" i="8"/>
  <c r="K90" i="8"/>
  <c r="L90" i="8"/>
  <c r="M90" i="8"/>
  <c r="N90" i="8"/>
  <c r="O90" i="8"/>
  <c r="P90" i="8"/>
  <c r="Q90" i="8"/>
  <c r="R90" i="8"/>
  <c r="S90" i="8"/>
  <c r="T90" i="8"/>
  <c r="B91" i="8"/>
  <c r="C91" i="8"/>
  <c r="D91" i="8"/>
  <c r="E91" i="8"/>
  <c r="F91" i="8"/>
  <c r="G91" i="8"/>
  <c r="H91" i="8"/>
  <c r="I91" i="8"/>
  <c r="J91" i="8"/>
  <c r="K91" i="8"/>
  <c r="L91" i="8"/>
  <c r="M91" i="8"/>
  <c r="N91" i="8"/>
  <c r="O91" i="8"/>
  <c r="P91" i="8"/>
  <c r="Q91" i="8"/>
  <c r="R91" i="8"/>
  <c r="S91" i="8"/>
  <c r="T91" i="8"/>
  <c r="B92" i="8"/>
  <c r="C92" i="8"/>
  <c r="D92" i="8"/>
  <c r="E92" i="8"/>
  <c r="F92" i="8"/>
  <c r="G92" i="8"/>
  <c r="H92" i="8"/>
  <c r="I92" i="8"/>
  <c r="J92" i="8"/>
  <c r="K92" i="8"/>
  <c r="L92" i="8"/>
  <c r="M92" i="8"/>
  <c r="N92" i="8"/>
  <c r="O92" i="8"/>
  <c r="P92" i="8"/>
  <c r="Q92" i="8"/>
  <c r="R92" i="8"/>
  <c r="S92" i="8"/>
  <c r="T92" i="8"/>
  <c r="B93" i="8"/>
  <c r="C93" i="8"/>
  <c r="D93" i="8"/>
  <c r="E93" i="8"/>
  <c r="F93" i="8"/>
  <c r="G93" i="8"/>
  <c r="H93" i="8"/>
  <c r="I93" i="8"/>
  <c r="J93" i="8"/>
  <c r="K93" i="8"/>
  <c r="L93" i="8"/>
  <c r="M93" i="8"/>
  <c r="N93" i="8"/>
  <c r="O93" i="8"/>
  <c r="P93" i="8"/>
  <c r="Q93" i="8"/>
  <c r="R93" i="8"/>
  <c r="S93" i="8"/>
  <c r="T93" i="8"/>
  <c r="B94" i="8"/>
  <c r="C94" i="8"/>
  <c r="D94" i="8"/>
  <c r="E94" i="8"/>
  <c r="F94" i="8"/>
  <c r="G94" i="8"/>
  <c r="H94" i="8"/>
  <c r="I94" i="8"/>
  <c r="J94" i="8"/>
  <c r="K94" i="8"/>
  <c r="L94" i="8"/>
  <c r="M94" i="8"/>
  <c r="N94" i="8"/>
  <c r="O94" i="8"/>
  <c r="P94" i="8"/>
  <c r="Q94" i="8"/>
  <c r="R94" i="8"/>
  <c r="S94" i="8"/>
  <c r="T94" i="8"/>
  <c r="B95" i="8"/>
  <c r="C95" i="8"/>
  <c r="D95" i="8"/>
  <c r="E95" i="8"/>
  <c r="F95" i="8"/>
  <c r="G95" i="8"/>
  <c r="H95" i="8"/>
  <c r="I95" i="8"/>
  <c r="J95" i="8"/>
  <c r="K95" i="8"/>
  <c r="L95" i="8"/>
  <c r="M95" i="8"/>
  <c r="N95" i="8"/>
  <c r="O95" i="8"/>
  <c r="P95" i="8"/>
  <c r="Q95" i="8"/>
  <c r="R95" i="8"/>
  <c r="S95" i="8"/>
  <c r="T95" i="8"/>
  <c r="B96" i="8"/>
  <c r="C96" i="8"/>
  <c r="D96" i="8"/>
  <c r="E96" i="8"/>
  <c r="F96" i="8"/>
  <c r="G96" i="8"/>
  <c r="H96" i="8"/>
  <c r="I96" i="8"/>
  <c r="J96" i="8"/>
  <c r="K96" i="8"/>
  <c r="L96" i="8"/>
  <c r="M96" i="8"/>
  <c r="N96" i="8"/>
  <c r="O96" i="8"/>
  <c r="P96" i="8"/>
  <c r="Q96" i="8"/>
  <c r="R96" i="8"/>
  <c r="S96" i="8"/>
  <c r="T96" i="8"/>
  <c r="B97" i="8"/>
  <c r="C97" i="8"/>
  <c r="D97" i="8"/>
  <c r="E97" i="8"/>
  <c r="F97" i="8"/>
  <c r="G97" i="8"/>
  <c r="H97" i="8"/>
  <c r="I97" i="8"/>
  <c r="J97" i="8"/>
  <c r="K97" i="8"/>
  <c r="L97" i="8"/>
  <c r="M97" i="8"/>
  <c r="N97" i="8"/>
  <c r="O97" i="8"/>
  <c r="P97" i="8"/>
  <c r="Q97" i="8"/>
  <c r="R97" i="8"/>
  <c r="S97" i="8"/>
  <c r="T97" i="8"/>
  <c r="B98" i="8"/>
  <c r="C98" i="8"/>
  <c r="D98" i="8"/>
  <c r="E98" i="8"/>
  <c r="F98" i="8"/>
  <c r="G98" i="8"/>
  <c r="H98" i="8"/>
  <c r="I98" i="8"/>
  <c r="J98" i="8"/>
  <c r="K98" i="8"/>
  <c r="L98" i="8"/>
  <c r="M98" i="8"/>
  <c r="N98" i="8"/>
  <c r="O98" i="8"/>
  <c r="P98" i="8"/>
  <c r="Q98" i="8"/>
  <c r="R98" i="8"/>
  <c r="S98" i="8"/>
  <c r="T98" i="8"/>
  <c r="C3" i="8"/>
  <c r="D3" i="8"/>
  <c r="E3" i="8"/>
  <c r="F3" i="8"/>
  <c r="G3" i="8"/>
  <c r="H3" i="8"/>
  <c r="I3" i="8"/>
  <c r="J3" i="8"/>
  <c r="K3" i="8"/>
  <c r="L3" i="8"/>
  <c r="M3" i="8"/>
  <c r="N3" i="8"/>
  <c r="O3" i="8"/>
  <c r="P3" i="8"/>
  <c r="Q3" i="8"/>
  <c r="R3" i="8"/>
  <c r="S3" i="8"/>
  <c r="T3" i="8"/>
  <c r="B3" i="8"/>
  <c r="G12" i="10"/>
  <c r="G12" i="9"/>
  <c r="AD68" i="1"/>
  <c r="Y8" i="25"/>
  <c r="Z8" i="25"/>
  <c r="AD2" i="25"/>
  <c r="Y7" i="25"/>
  <c r="Z7" i="25"/>
  <c r="AH2" i="25"/>
  <c r="H16" i="2"/>
  <c r="D24" i="2"/>
  <c r="D25" i="2"/>
  <c r="D26" i="2"/>
  <c r="D23" i="2"/>
  <c r="C9" i="23"/>
  <c r="AQ68" i="1"/>
  <c r="AP68" i="1"/>
  <c r="AQ39" i="1"/>
  <c r="AP39" i="1"/>
  <c r="G4" i="4"/>
  <c r="H4" i="4"/>
  <c r="I4" i="4"/>
  <c r="J4" i="4"/>
  <c r="K4" i="4"/>
  <c r="L4" i="4"/>
  <c r="M4" i="4"/>
  <c r="N4" i="4"/>
  <c r="O4" i="4"/>
  <c r="P4" i="4"/>
  <c r="Q4" i="4"/>
  <c r="R4" i="4"/>
  <c r="S4" i="4"/>
  <c r="T4" i="4"/>
  <c r="G5" i="4"/>
  <c r="H5" i="4"/>
  <c r="I5" i="4"/>
  <c r="J5" i="4"/>
  <c r="K5" i="4"/>
  <c r="L5" i="4"/>
  <c r="M5" i="4"/>
  <c r="N5" i="4"/>
  <c r="O5" i="4"/>
  <c r="P5" i="4"/>
  <c r="Q5" i="4"/>
  <c r="R5" i="4"/>
  <c r="S5" i="4"/>
  <c r="T5" i="4"/>
  <c r="G6" i="4"/>
  <c r="H6" i="4"/>
  <c r="I6" i="4"/>
  <c r="J6" i="4"/>
  <c r="K6" i="4"/>
  <c r="L6" i="4"/>
  <c r="M6" i="4"/>
  <c r="N6" i="4"/>
  <c r="O6" i="4"/>
  <c r="P6" i="4"/>
  <c r="Q6" i="4"/>
  <c r="R6" i="4"/>
  <c r="S6" i="4"/>
  <c r="T6" i="4"/>
  <c r="G7" i="4"/>
  <c r="H7" i="4"/>
  <c r="I7" i="4"/>
  <c r="J7" i="4"/>
  <c r="K7" i="4"/>
  <c r="L7" i="4"/>
  <c r="M7" i="4"/>
  <c r="N7" i="4"/>
  <c r="O7" i="4"/>
  <c r="P7" i="4"/>
  <c r="Q7" i="4"/>
  <c r="R7" i="4"/>
  <c r="S7" i="4"/>
  <c r="T7" i="4"/>
  <c r="G8" i="4"/>
  <c r="H8" i="4"/>
  <c r="I8" i="4"/>
  <c r="J8" i="4"/>
  <c r="K8" i="4"/>
  <c r="L8" i="4"/>
  <c r="M8" i="4"/>
  <c r="N8" i="4"/>
  <c r="O8" i="4"/>
  <c r="P8" i="4"/>
  <c r="Q8" i="4"/>
  <c r="R8" i="4"/>
  <c r="S8" i="4"/>
  <c r="T8" i="4"/>
  <c r="G9" i="4"/>
  <c r="H9" i="4"/>
  <c r="I9" i="4"/>
  <c r="J9" i="4"/>
  <c r="K9" i="4"/>
  <c r="L9" i="4"/>
  <c r="M9" i="4"/>
  <c r="N9" i="4"/>
  <c r="O9" i="4"/>
  <c r="P9" i="4"/>
  <c r="Q9" i="4"/>
  <c r="R9" i="4"/>
  <c r="S9" i="4"/>
  <c r="T9" i="4"/>
  <c r="G10" i="4"/>
  <c r="H10" i="4"/>
  <c r="I10" i="4"/>
  <c r="J10" i="4"/>
  <c r="K10" i="4"/>
  <c r="L10" i="4"/>
  <c r="M10" i="4"/>
  <c r="N10" i="4"/>
  <c r="O10" i="4"/>
  <c r="P10" i="4"/>
  <c r="Q10" i="4"/>
  <c r="R10" i="4"/>
  <c r="S10" i="4"/>
  <c r="T10" i="4"/>
  <c r="G11" i="4"/>
  <c r="H11" i="4"/>
  <c r="I11" i="4"/>
  <c r="J11" i="4"/>
  <c r="K11" i="4"/>
  <c r="L11" i="4"/>
  <c r="M11" i="4"/>
  <c r="N11" i="4"/>
  <c r="O11" i="4"/>
  <c r="P11" i="4"/>
  <c r="Q11" i="4"/>
  <c r="R11" i="4"/>
  <c r="S11" i="4"/>
  <c r="T11" i="4"/>
  <c r="I12" i="4"/>
  <c r="J12" i="4"/>
  <c r="K12" i="4"/>
  <c r="L12" i="4"/>
  <c r="M12" i="4"/>
  <c r="N12" i="4"/>
  <c r="O12" i="4"/>
  <c r="P12" i="4"/>
  <c r="Q12" i="4"/>
  <c r="R12" i="4"/>
  <c r="S12" i="4"/>
  <c r="T12" i="4"/>
  <c r="I13" i="4"/>
  <c r="J13" i="4"/>
  <c r="K13" i="4"/>
  <c r="L13" i="4"/>
  <c r="M13" i="4"/>
  <c r="N13" i="4"/>
  <c r="O13" i="4"/>
  <c r="P13" i="4"/>
  <c r="Q13" i="4"/>
  <c r="R13" i="4"/>
  <c r="S13" i="4"/>
  <c r="T13" i="4"/>
  <c r="I14" i="4"/>
  <c r="J14" i="4"/>
  <c r="K14" i="4"/>
  <c r="L14" i="4"/>
  <c r="M14" i="4"/>
  <c r="N14" i="4"/>
  <c r="O14" i="4"/>
  <c r="P14" i="4"/>
  <c r="Q14" i="4"/>
  <c r="R14" i="4"/>
  <c r="S14" i="4"/>
  <c r="T14" i="4"/>
  <c r="I15" i="4"/>
  <c r="J15" i="4"/>
  <c r="K15" i="4"/>
  <c r="L15" i="4"/>
  <c r="M15" i="4"/>
  <c r="N15" i="4"/>
  <c r="O15" i="4"/>
  <c r="P15" i="4"/>
  <c r="Q15" i="4"/>
  <c r="R15" i="4"/>
  <c r="S15" i="4"/>
  <c r="T15" i="4"/>
  <c r="I16" i="4"/>
  <c r="J16" i="4"/>
  <c r="K16" i="4"/>
  <c r="L16" i="4"/>
  <c r="M16" i="4"/>
  <c r="N16" i="4"/>
  <c r="O16" i="4"/>
  <c r="P16" i="4"/>
  <c r="Q16" i="4"/>
  <c r="R16" i="4"/>
  <c r="S16" i="4"/>
  <c r="T16" i="4"/>
  <c r="I17" i="4"/>
  <c r="J17" i="4"/>
  <c r="K17" i="4"/>
  <c r="L17" i="4"/>
  <c r="M17" i="4"/>
  <c r="N17" i="4"/>
  <c r="O17" i="4"/>
  <c r="P17" i="4"/>
  <c r="Q17" i="4"/>
  <c r="R17" i="4"/>
  <c r="S17" i="4"/>
  <c r="T17" i="4"/>
  <c r="I18" i="4"/>
  <c r="J18" i="4"/>
  <c r="K18" i="4"/>
  <c r="L18" i="4"/>
  <c r="M18" i="4"/>
  <c r="N18" i="4"/>
  <c r="O18" i="4"/>
  <c r="P18" i="4"/>
  <c r="Q18" i="4"/>
  <c r="R18" i="4"/>
  <c r="S18" i="4"/>
  <c r="T18" i="4"/>
  <c r="I19" i="4"/>
  <c r="J19" i="4"/>
  <c r="K19" i="4"/>
  <c r="L19" i="4"/>
  <c r="M19" i="4"/>
  <c r="N19" i="4"/>
  <c r="O19" i="4"/>
  <c r="P19" i="4"/>
  <c r="Q19" i="4"/>
  <c r="R19" i="4"/>
  <c r="S19" i="4"/>
  <c r="T19" i="4"/>
  <c r="I20" i="4"/>
  <c r="J20" i="4"/>
  <c r="K20" i="4"/>
  <c r="L20" i="4"/>
  <c r="M20" i="4"/>
  <c r="N20" i="4"/>
  <c r="O20" i="4"/>
  <c r="P20" i="4"/>
  <c r="Q20" i="4"/>
  <c r="R20" i="4"/>
  <c r="S20" i="4"/>
  <c r="T20" i="4"/>
  <c r="I21" i="4"/>
  <c r="J21" i="4"/>
  <c r="K21" i="4"/>
  <c r="L21" i="4"/>
  <c r="M21" i="4"/>
  <c r="N21" i="4"/>
  <c r="O21" i="4"/>
  <c r="P21" i="4"/>
  <c r="Q21" i="4"/>
  <c r="R21" i="4"/>
  <c r="S21" i="4"/>
  <c r="T21" i="4"/>
  <c r="I22" i="4"/>
  <c r="J22" i="4"/>
  <c r="K22" i="4"/>
  <c r="L22" i="4"/>
  <c r="M22" i="4"/>
  <c r="N22" i="4"/>
  <c r="O22" i="4"/>
  <c r="P22" i="4"/>
  <c r="Q22" i="4"/>
  <c r="R22" i="4"/>
  <c r="S22" i="4"/>
  <c r="T22" i="4"/>
  <c r="I23" i="4"/>
  <c r="J23" i="4"/>
  <c r="K23" i="4"/>
  <c r="L23" i="4"/>
  <c r="M23" i="4"/>
  <c r="N23" i="4"/>
  <c r="O23" i="4"/>
  <c r="P23" i="4"/>
  <c r="Q23" i="4"/>
  <c r="R23" i="4"/>
  <c r="S23" i="4"/>
  <c r="T23" i="4"/>
  <c r="I24" i="4"/>
  <c r="J24" i="4"/>
  <c r="K24" i="4"/>
  <c r="L24" i="4"/>
  <c r="M24" i="4"/>
  <c r="N24" i="4"/>
  <c r="O24" i="4"/>
  <c r="P24" i="4"/>
  <c r="Q24" i="4"/>
  <c r="R24" i="4"/>
  <c r="S24" i="4"/>
  <c r="T24" i="4"/>
  <c r="J25" i="4"/>
  <c r="K25" i="4"/>
  <c r="L25" i="4"/>
  <c r="M25" i="4"/>
  <c r="N25" i="4"/>
  <c r="O25" i="4"/>
  <c r="P25" i="4"/>
  <c r="Q25" i="4"/>
  <c r="R25" i="4"/>
  <c r="S25" i="4"/>
  <c r="T25" i="4"/>
  <c r="K26" i="4"/>
  <c r="L26" i="4"/>
  <c r="M26" i="4"/>
  <c r="N26" i="4"/>
  <c r="O26" i="4"/>
  <c r="P26" i="4"/>
  <c r="Q26" i="4"/>
  <c r="R26" i="4"/>
  <c r="S26" i="4"/>
  <c r="T26" i="4"/>
  <c r="K27" i="4"/>
  <c r="L27" i="4"/>
  <c r="M27" i="4"/>
  <c r="N27" i="4"/>
  <c r="O27" i="4"/>
  <c r="P27" i="4"/>
  <c r="Q27" i="4"/>
  <c r="R27" i="4"/>
  <c r="S27" i="4"/>
  <c r="T27" i="4"/>
  <c r="K28" i="4"/>
  <c r="L28" i="4"/>
  <c r="M28" i="4"/>
  <c r="N28" i="4"/>
  <c r="O28" i="4"/>
  <c r="P28" i="4"/>
  <c r="Q28" i="4"/>
  <c r="R28" i="4"/>
  <c r="S28" i="4"/>
  <c r="T28" i="4"/>
  <c r="K29" i="4"/>
  <c r="L29" i="4"/>
  <c r="M29" i="4"/>
  <c r="N29" i="4"/>
  <c r="O29" i="4"/>
  <c r="P29" i="4"/>
  <c r="Q29" i="4"/>
  <c r="R29" i="4"/>
  <c r="S29" i="4"/>
  <c r="T29" i="4"/>
  <c r="K30" i="4"/>
  <c r="L30" i="4"/>
  <c r="M30" i="4"/>
  <c r="N30" i="4"/>
  <c r="O30" i="4"/>
  <c r="P30" i="4"/>
  <c r="Q30" i="4"/>
  <c r="R30" i="4"/>
  <c r="S30" i="4"/>
  <c r="T30" i="4"/>
  <c r="K31" i="4"/>
  <c r="L31" i="4"/>
  <c r="M31" i="4"/>
  <c r="N31" i="4"/>
  <c r="O31" i="4"/>
  <c r="P31" i="4"/>
  <c r="Q31" i="4"/>
  <c r="R31" i="4"/>
  <c r="S31" i="4"/>
  <c r="T31" i="4"/>
  <c r="K32" i="4"/>
  <c r="L32" i="4"/>
  <c r="M32" i="4"/>
  <c r="N32" i="4"/>
  <c r="O32" i="4"/>
  <c r="P32" i="4"/>
  <c r="Q32" i="4"/>
  <c r="R32" i="4"/>
  <c r="S32" i="4"/>
  <c r="T32" i="4"/>
  <c r="K33" i="4"/>
  <c r="L33" i="4"/>
  <c r="M33" i="4"/>
  <c r="N33" i="4"/>
  <c r="O33" i="4"/>
  <c r="P33" i="4"/>
  <c r="Q33" i="4"/>
  <c r="R33" i="4"/>
  <c r="S33" i="4"/>
  <c r="T33" i="4"/>
  <c r="K34" i="4"/>
  <c r="L34" i="4"/>
  <c r="M34" i="4"/>
  <c r="N34" i="4"/>
  <c r="Q34" i="4"/>
  <c r="R34" i="4"/>
  <c r="S34" i="4"/>
  <c r="T34" i="4"/>
  <c r="K35" i="4"/>
  <c r="L35" i="4"/>
  <c r="M35" i="4"/>
  <c r="N35" i="4"/>
  <c r="Q35" i="4"/>
  <c r="R35" i="4"/>
  <c r="S35" i="4"/>
  <c r="T35" i="4"/>
  <c r="K36" i="4"/>
  <c r="L36" i="4"/>
  <c r="M36" i="4"/>
  <c r="N36" i="4"/>
  <c r="Q36" i="4"/>
  <c r="R36" i="4"/>
  <c r="S36" i="4"/>
  <c r="T36" i="4"/>
  <c r="K37" i="4"/>
  <c r="L37" i="4"/>
  <c r="M37" i="4"/>
  <c r="N37" i="4"/>
  <c r="Q37" i="4"/>
  <c r="R37" i="4"/>
  <c r="S37" i="4"/>
  <c r="T37" i="4"/>
  <c r="K38" i="4"/>
  <c r="L38" i="4"/>
  <c r="M38" i="4"/>
  <c r="N38" i="4"/>
  <c r="Q38" i="4"/>
  <c r="R38" i="4"/>
  <c r="S38" i="4"/>
  <c r="T38" i="4"/>
  <c r="K39" i="4"/>
  <c r="L39" i="4"/>
  <c r="M39" i="4"/>
  <c r="N39" i="4"/>
  <c r="Q39" i="4"/>
  <c r="R39" i="4"/>
  <c r="S39" i="4"/>
  <c r="T39" i="4"/>
  <c r="K40" i="4"/>
  <c r="L40" i="4"/>
  <c r="M40" i="4"/>
  <c r="N40" i="4"/>
  <c r="Q40" i="4"/>
  <c r="R40" i="4"/>
  <c r="S40" i="4"/>
  <c r="T40" i="4"/>
  <c r="K41" i="4"/>
  <c r="L41" i="4"/>
  <c r="M41" i="4"/>
  <c r="N41" i="4"/>
  <c r="Q41" i="4"/>
  <c r="R41" i="4"/>
  <c r="S41" i="4"/>
  <c r="T41" i="4"/>
  <c r="K42" i="4"/>
  <c r="L42" i="4"/>
  <c r="M42" i="4"/>
  <c r="N42" i="4"/>
  <c r="Q42" i="4"/>
  <c r="R42" i="4"/>
  <c r="S42" i="4"/>
  <c r="T42" i="4"/>
  <c r="K43" i="4"/>
  <c r="L43" i="4"/>
  <c r="M43" i="4"/>
  <c r="N43" i="4"/>
  <c r="Q43" i="4"/>
  <c r="R43" i="4"/>
  <c r="S43" i="4"/>
  <c r="T43" i="4"/>
  <c r="K44" i="4"/>
  <c r="L44" i="4"/>
  <c r="M44" i="4"/>
  <c r="N44" i="4"/>
  <c r="Q44" i="4"/>
  <c r="R44" i="4"/>
  <c r="S44" i="4"/>
  <c r="T44" i="4"/>
  <c r="L45" i="4"/>
  <c r="M45" i="4"/>
  <c r="N45" i="4"/>
  <c r="Q45" i="4"/>
  <c r="R45" i="4"/>
  <c r="S45" i="4"/>
  <c r="T45" i="4"/>
  <c r="M46" i="4"/>
  <c r="N46" i="4"/>
  <c r="Q46" i="4"/>
  <c r="R46" i="4"/>
  <c r="S46" i="4"/>
  <c r="T46" i="4"/>
  <c r="M47" i="4"/>
  <c r="N47" i="4"/>
  <c r="Q47" i="4"/>
  <c r="R47" i="4"/>
  <c r="S47" i="4"/>
  <c r="T47" i="4"/>
  <c r="M48" i="4"/>
  <c r="N48" i="4"/>
  <c r="Q48" i="4"/>
  <c r="R48" i="4"/>
  <c r="S48" i="4"/>
  <c r="T48" i="4"/>
  <c r="M49" i="4"/>
  <c r="N49" i="4"/>
  <c r="Q49" i="4"/>
  <c r="R49" i="4"/>
  <c r="S49" i="4"/>
  <c r="T49" i="4"/>
  <c r="M50" i="4"/>
  <c r="N50" i="4"/>
  <c r="Q50" i="4"/>
  <c r="R50" i="4"/>
  <c r="S50" i="4"/>
  <c r="T50" i="4"/>
  <c r="M51" i="4"/>
  <c r="N51" i="4"/>
  <c r="Q51" i="4"/>
  <c r="R51" i="4"/>
  <c r="S51" i="4"/>
  <c r="T51" i="4"/>
  <c r="M52" i="4"/>
  <c r="N52" i="4"/>
  <c r="Q52" i="4"/>
  <c r="R52" i="4"/>
  <c r="S52" i="4"/>
  <c r="T52" i="4"/>
  <c r="M53" i="4"/>
  <c r="N53" i="4"/>
  <c r="Q53" i="4"/>
  <c r="R53" i="4"/>
  <c r="S53" i="4"/>
  <c r="T53" i="4"/>
  <c r="M54" i="4"/>
  <c r="N54" i="4"/>
  <c r="S54" i="4"/>
  <c r="T54" i="4"/>
  <c r="M55" i="4"/>
  <c r="N55" i="4"/>
  <c r="S55" i="4"/>
  <c r="T55" i="4"/>
  <c r="M56" i="4"/>
  <c r="N56" i="4"/>
  <c r="S56" i="4"/>
  <c r="T56" i="4"/>
  <c r="M57" i="4"/>
  <c r="N57" i="4"/>
  <c r="S57" i="4"/>
  <c r="T57" i="4"/>
  <c r="M58" i="4"/>
  <c r="N58" i="4"/>
  <c r="S58" i="4"/>
  <c r="T58" i="4"/>
  <c r="M59" i="4"/>
  <c r="N59" i="4"/>
  <c r="S59" i="4"/>
  <c r="T59" i="4"/>
  <c r="M60" i="4"/>
  <c r="N60" i="4"/>
  <c r="S60" i="4"/>
  <c r="T60" i="4"/>
  <c r="M61" i="4"/>
  <c r="N61" i="4"/>
  <c r="S61" i="4"/>
  <c r="T61" i="4"/>
  <c r="M62" i="4"/>
  <c r="N62" i="4"/>
  <c r="S62" i="4"/>
  <c r="T62" i="4"/>
  <c r="M63" i="4"/>
  <c r="N63" i="4"/>
  <c r="S63" i="4"/>
  <c r="T63" i="4"/>
  <c r="M64" i="4"/>
  <c r="N64" i="4"/>
  <c r="S64" i="4"/>
  <c r="T64" i="4"/>
  <c r="M65" i="4"/>
  <c r="N65" i="4"/>
  <c r="S65" i="4"/>
  <c r="T65" i="4"/>
  <c r="M66" i="4"/>
  <c r="N66" i="4"/>
  <c r="S66" i="4"/>
  <c r="T66" i="4"/>
  <c r="M67" i="4"/>
  <c r="N67" i="4"/>
  <c r="S67" i="4"/>
  <c r="T67" i="4"/>
  <c r="G68" i="4"/>
  <c r="M68" i="4"/>
  <c r="N68" i="4"/>
  <c r="S68" i="4"/>
  <c r="T68" i="4"/>
  <c r="G69" i="4"/>
  <c r="M69" i="4"/>
  <c r="N69" i="4"/>
  <c r="S69" i="4"/>
  <c r="T69" i="4"/>
  <c r="G70" i="4"/>
  <c r="M70" i="4"/>
  <c r="N70" i="4"/>
  <c r="S70" i="4"/>
  <c r="T70" i="4"/>
  <c r="G71" i="4"/>
  <c r="M71" i="4"/>
  <c r="N71" i="4"/>
  <c r="S71" i="4"/>
  <c r="T71" i="4"/>
  <c r="G72" i="4"/>
  <c r="H72" i="4"/>
  <c r="M72" i="4"/>
  <c r="N72" i="4"/>
  <c r="S72" i="4"/>
  <c r="T72" i="4"/>
  <c r="G73" i="4"/>
  <c r="H73" i="4"/>
  <c r="M73" i="4"/>
  <c r="N73" i="4"/>
  <c r="S73" i="4"/>
  <c r="T73" i="4"/>
  <c r="G74" i="4"/>
  <c r="H74" i="4"/>
  <c r="M74" i="4"/>
  <c r="N74" i="4"/>
  <c r="S74" i="4"/>
  <c r="T74" i="4"/>
  <c r="G75" i="4"/>
  <c r="H75" i="4"/>
  <c r="M75" i="4"/>
  <c r="N75" i="4"/>
  <c r="S75" i="4"/>
  <c r="T75" i="4"/>
  <c r="G76" i="4"/>
  <c r="H76" i="4"/>
  <c r="N76" i="4"/>
  <c r="G77" i="4"/>
  <c r="H77" i="4"/>
  <c r="N77" i="4"/>
  <c r="G78" i="4"/>
  <c r="H78" i="4"/>
  <c r="G79" i="4"/>
  <c r="H79" i="4"/>
  <c r="G80" i="4"/>
  <c r="H80" i="4"/>
  <c r="G81" i="4"/>
  <c r="H81" i="4"/>
  <c r="G82" i="4"/>
  <c r="H82" i="4"/>
  <c r="G83" i="4"/>
  <c r="H83" i="4"/>
  <c r="G84" i="4"/>
  <c r="H84" i="4"/>
  <c r="G85" i="4"/>
  <c r="H85" i="4"/>
  <c r="G86" i="4"/>
  <c r="H86" i="4"/>
  <c r="G87" i="4"/>
  <c r="H87" i="4"/>
  <c r="G88" i="4"/>
  <c r="H88" i="4"/>
  <c r="G89" i="4"/>
  <c r="H89" i="4"/>
  <c r="K89" i="4"/>
  <c r="G90" i="4"/>
  <c r="H90" i="4"/>
  <c r="K90" i="4"/>
  <c r="G91" i="4"/>
  <c r="H91" i="4"/>
  <c r="K91" i="4"/>
  <c r="G92" i="4"/>
  <c r="H92" i="4"/>
  <c r="K92" i="4"/>
  <c r="Q92" i="4"/>
  <c r="G93" i="4"/>
  <c r="H93" i="4"/>
  <c r="K93" i="4"/>
  <c r="Q93" i="4"/>
  <c r="G94" i="4"/>
  <c r="H94" i="4"/>
  <c r="K94" i="4"/>
  <c r="Q94" i="4"/>
  <c r="G95" i="4"/>
  <c r="H95" i="4"/>
  <c r="K95" i="4"/>
  <c r="Q95" i="4"/>
  <c r="G96" i="4"/>
  <c r="H96" i="4"/>
  <c r="K96" i="4"/>
  <c r="Q96" i="4"/>
  <c r="G97" i="4"/>
  <c r="H97" i="4"/>
  <c r="K97" i="4"/>
  <c r="M97" i="4"/>
  <c r="Q97" i="4"/>
  <c r="R97" i="4"/>
  <c r="S97" i="4"/>
  <c r="T97" i="4"/>
  <c r="G98" i="4"/>
  <c r="H98" i="4"/>
  <c r="K98" i="4"/>
  <c r="M98" i="4"/>
  <c r="Q98" i="4"/>
  <c r="S98" i="4"/>
  <c r="T98" i="4"/>
  <c r="H3" i="4"/>
  <c r="I3" i="4"/>
  <c r="J3" i="4"/>
  <c r="K3" i="4"/>
  <c r="L3" i="4"/>
  <c r="M3" i="4"/>
  <c r="N3" i="4"/>
  <c r="O3" i="4"/>
  <c r="P3" i="4"/>
  <c r="Q3" i="4"/>
  <c r="R3" i="4"/>
  <c r="S3" i="4"/>
  <c r="T3" i="4"/>
  <c r="G3" i="4"/>
  <c r="B4" i="3"/>
  <c r="C4" i="3"/>
  <c r="D4" i="3"/>
  <c r="E4" i="3"/>
  <c r="F4" i="3"/>
  <c r="G4" i="3"/>
  <c r="H4" i="3"/>
  <c r="I4" i="3"/>
  <c r="J4" i="3"/>
  <c r="K4" i="3"/>
  <c r="L4" i="3"/>
  <c r="M4" i="3"/>
  <c r="N4" i="3"/>
  <c r="O4" i="3"/>
  <c r="P4" i="3"/>
  <c r="Q4" i="3"/>
  <c r="R4" i="3"/>
  <c r="S4" i="3"/>
  <c r="T4" i="3"/>
  <c r="B5" i="3"/>
  <c r="C5" i="3"/>
  <c r="D5" i="3"/>
  <c r="E5" i="3"/>
  <c r="F5" i="3"/>
  <c r="G5" i="3"/>
  <c r="H5" i="3"/>
  <c r="I5" i="3"/>
  <c r="J5" i="3"/>
  <c r="K5" i="3"/>
  <c r="L5" i="3"/>
  <c r="M5" i="3"/>
  <c r="N5" i="3"/>
  <c r="O5" i="3"/>
  <c r="P5" i="3"/>
  <c r="Q5" i="3"/>
  <c r="R5" i="3"/>
  <c r="S5" i="3"/>
  <c r="T5" i="3"/>
  <c r="B6" i="3"/>
  <c r="C6" i="3"/>
  <c r="D6" i="3"/>
  <c r="E6" i="3"/>
  <c r="F6" i="3"/>
  <c r="G6" i="3"/>
  <c r="H6" i="3"/>
  <c r="I6" i="3"/>
  <c r="J6" i="3"/>
  <c r="K6" i="3"/>
  <c r="L6" i="3"/>
  <c r="M6" i="3"/>
  <c r="N6" i="3"/>
  <c r="O6" i="3"/>
  <c r="P6" i="3"/>
  <c r="Q6" i="3"/>
  <c r="R6" i="3"/>
  <c r="S6" i="3"/>
  <c r="T6" i="3"/>
  <c r="B7" i="3"/>
  <c r="C7" i="3"/>
  <c r="D7" i="3"/>
  <c r="E7" i="3"/>
  <c r="F7" i="3"/>
  <c r="G7" i="3"/>
  <c r="H7" i="3"/>
  <c r="I7" i="3"/>
  <c r="J7" i="3"/>
  <c r="K7" i="3"/>
  <c r="L7" i="3"/>
  <c r="M7" i="3"/>
  <c r="N7" i="3"/>
  <c r="O7" i="3"/>
  <c r="P7" i="3"/>
  <c r="Q7" i="3"/>
  <c r="R7" i="3"/>
  <c r="S7" i="3"/>
  <c r="T7" i="3"/>
  <c r="B8" i="3"/>
  <c r="C8" i="3"/>
  <c r="D8" i="3"/>
  <c r="E8" i="3"/>
  <c r="F8" i="3"/>
  <c r="G8" i="3"/>
  <c r="H8" i="3"/>
  <c r="I8" i="3"/>
  <c r="J8" i="3"/>
  <c r="K8" i="3"/>
  <c r="L8" i="3"/>
  <c r="M8" i="3"/>
  <c r="N8" i="3"/>
  <c r="O8" i="3"/>
  <c r="P8" i="3"/>
  <c r="Q8" i="3"/>
  <c r="R8" i="3"/>
  <c r="S8" i="3"/>
  <c r="T8" i="3"/>
  <c r="B9" i="3"/>
  <c r="C9" i="3"/>
  <c r="D9" i="3"/>
  <c r="E9" i="3"/>
  <c r="F9" i="3"/>
  <c r="G9" i="3"/>
  <c r="H9" i="3"/>
  <c r="I9" i="3"/>
  <c r="J9" i="3"/>
  <c r="K9" i="3"/>
  <c r="L9" i="3"/>
  <c r="M9" i="3"/>
  <c r="N9" i="3"/>
  <c r="O9" i="3"/>
  <c r="P9" i="3"/>
  <c r="Q9" i="3"/>
  <c r="R9" i="3"/>
  <c r="S9" i="3"/>
  <c r="T9" i="3"/>
  <c r="B10" i="3"/>
  <c r="C10" i="3"/>
  <c r="D10" i="3"/>
  <c r="E10" i="3"/>
  <c r="F10" i="3"/>
  <c r="G10" i="3"/>
  <c r="H10" i="3"/>
  <c r="I10" i="3"/>
  <c r="J10" i="3"/>
  <c r="K10" i="3"/>
  <c r="L10" i="3"/>
  <c r="M10" i="3"/>
  <c r="N10" i="3"/>
  <c r="O10" i="3"/>
  <c r="P10" i="3"/>
  <c r="Q10" i="3"/>
  <c r="R10" i="3"/>
  <c r="S10" i="3"/>
  <c r="T10" i="3"/>
  <c r="B11" i="3"/>
  <c r="C11" i="3"/>
  <c r="D11" i="3"/>
  <c r="E11" i="3"/>
  <c r="F11" i="3"/>
  <c r="G11" i="3"/>
  <c r="H11" i="3"/>
  <c r="I11" i="3"/>
  <c r="J11" i="3"/>
  <c r="K11" i="3"/>
  <c r="L11" i="3"/>
  <c r="M11" i="3"/>
  <c r="N11" i="3"/>
  <c r="O11" i="3"/>
  <c r="P11" i="3"/>
  <c r="Q11" i="3"/>
  <c r="R11" i="3"/>
  <c r="S11" i="3"/>
  <c r="T11" i="3"/>
  <c r="B12" i="3"/>
  <c r="C12" i="3"/>
  <c r="D12" i="3"/>
  <c r="E12" i="3"/>
  <c r="F12" i="3"/>
  <c r="G12" i="3"/>
  <c r="H12" i="3"/>
  <c r="I12" i="3"/>
  <c r="J12" i="3"/>
  <c r="K12" i="3"/>
  <c r="L12" i="3"/>
  <c r="M12" i="3"/>
  <c r="N12" i="3"/>
  <c r="O12" i="3"/>
  <c r="P12" i="3"/>
  <c r="Q12" i="3"/>
  <c r="R12" i="3"/>
  <c r="S12" i="3"/>
  <c r="T12" i="3"/>
  <c r="B13" i="3"/>
  <c r="C13" i="3"/>
  <c r="D13" i="3"/>
  <c r="E13" i="3"/>
  <c r="F13" i="3"/>
  <c r="G13" i="3"/>
  <c r="H13" i="3"/>
  <c r="I13" i="3"/>
  <c r="J13" i="3"/>
  <c r="K13" i="3"/>
  <c r="L13" i="3"/>
  <c r="M13" i="3"/>
  <c r="N13" i="3"/>
  <c r="O13" i="3"/>
  <c r="P13" i="3"/>
  <c r="Q13" i="3"/>
  <c r="R13" i="3"/>
  <c r="S13" i="3"/>
  <c r="T13" i="3"/>
  <c r="B14" i="3"/>
  <c r="C14" i="3"/>
  <c r="D14" i="3"/>
  <c r="E14" i="3"/>
  <c r="F14" i="3"/>
  <c r="G14" i="3"/>
  <c r="H14" i="3"/>
  <c r="I14" i="3"/>
  <c r="J14" i="3"/>
  <c r="K14" i="3"/>
  <c r="L14" i="3"/>
  <c r="M14" i="3"/>
  <c r="N14" i="3"/>
  <c r="O14" i="3"/>
  <c r="P14" i="3"/>
  <c r="Q14" i="3"/>
  <c r="R14" i="3"/>
  <c r="S14" i="3"/>
  <c r="T14" i="3"/>
  <c r="B15" i="3"/>
  <c r="C15" i="3"/>
  <c r="D15" i="3"/>
  <c r="E15" i="3"/>
  <c r="F15" i="3"/>
  <c r="G15" i="3"/>
  <c r="H15" i="3"/>
  <c r="I15" i="3"/>
  <c r="J15" i="3"/>
  <c r="K15" i="3"/>
  <c r="L15" i="3"/>
  <c r="M15" i="3"/>
  <c r="N15" i="3"/>
  <c r="O15" i="3"/>
  <c r="P15" i="3"/>
  <c r="Q15" i="3"/>
  <c r="R15" i="3"/>
  <c r="S15" i="3"/>
  <c r="T15" i="3"/>
  <c r="B16" i="3"/>
  <c r="C16" i="3"/>
  <c r="D16" i="3"/>
  <c r="E16" i="3"/>
  <c r="F16" i="3"/>
  <c r="G16" i="3"/>
  <c r="H16" i="3"/>
  <c r="I16" i="3"/>
  <c r="J16" i="3"/>
  <c r="K16" i="3"/>
  <c r="L16" i="3"/>
  <c r="M16" i="3"/>
  <c r="N16" i="3"/>
  <c r="O16" i="3"/>
  <c r="P16" i="3"/>
  <c r="Q16" i="3"/>
  <c r="R16" i="3"/>
  <c r="S16" i="3"/>
  <c r="T16" i="3"/>
  <c r="B17" i="3"/>
  <c r="C17" i="3"/>
  <c r="D17" i="3"/>
  <c r="E17" i="3"/>
  <c r="F17" i="3"/>
  <c r="G17" i="3"/>
  <c r="H17" i="3"/>
  <c r="I17" i="3"/>
  <c r="J17" i="3"/>
  <c r="K17" i="3"/>
  <c r="L17" i="3"/>
  <c r="M17" i="3"/>
  <c r="N17" i="3"/>
  <c r="O17" i="3"/>
  <c r="P17" i="3"/>
  <c r="Q17" i="3"/>
  <c r="R17" i="3"/>
  <c r="S17" i="3"/>
  <c r="T17" i="3"/>
  <c r="B18" i="3"/>
  <c r="C18" i="3"/>
  <c r="D18" i="3"/>
  <c r="E18" i="3"/>
  <c r="F18" i="3"/>
  <c r="G18" i="3"/>
  <c r="H18" i="3"/>
  <c r="I18" i="3"/>
  <c r="J18" i="3"/>
  <c r="K18" i="3"/>
  <c r="L18" i="3"/>
  <c r="M18" i="3"/>
  <c r="N18" i="3"/>
  <c r="O18" i="3"/>
  <c r="P18" i="3"/>
  <c r="Q18" i="3"/>
  <c r="R18" i="3"/>
  <c r="S18" i="3"/>
  <c r="T18" i="3"/>
  <c r="B19" i="3"/>
  <c r="C19" i="3"/>
  <c r="D19" i="3"/>
  <c r="E19" i="3"/>
  <c r="F19" i="3"/>
  <c r="G19" i="3"/>
  <c r="H19" i="3"/>
  <c r="I19" i="3"/>
  <c r="J19" i="3"/>
  <c r="K19" i="3"/>
  <c r="L19" i="3"/>
  <c r="M19" i="3"/>
  <c r="N19" i="3"/>
  <c r="O19" i="3"/>
  <c r="P19" i="3"/>
  <c r="Q19" i="3"/>
  <c r="R19" i="3"/>
  <c r="S19" i="3"/>
  <c r="T19" i="3"/>
  <c r="B20" i="3"/>
  <c r="C20" i="3"/>
  <c r="D20" i="3"/>
  <c r="E20" i="3"/>
  <c r="F20" i="3"/>
  <c r="G20" i="3"/>
  <c r="H20" i="3"/>
  <c r="I20" i="3"/>
  <c r="J20" i="3"/>
  <c r="K20" i="3"/>
  <c r="L20" i="3"/>
  <c r="M20" i="3"/>
  <c r="N20" i="3"/>
  <c r="O20" i="3"/>
  <c r="P20" i="3"/>
  <c r="Q20" i="3"/>
  <c r="R20" i="3"/>
  <c r="S20" i="3"/>
  <c r="T20" i="3"/>
  <c r="B21" i="3"/>
  <c r="C21" i="3"/>
  <c r="D21" i="3"/>
  <c r="E21" i="3"/>
  <c r="F21" i="3"/>
  <c r="G21" i="3"/>
  <c r="H21" i="3"/>
  <c r="I21" i="3"/>
  <c r="J21" i="3"/>
  <c r="K21" i="3"/>
  <c r="L21" i="3"/>
  <c r="M21" i="3"/>
  <c r="N21" i="3"/>
  <c r="O21" i="3"/>
  <c r="P21" i="3"/>
  <c r="Q21" i="3"/>
  <c r="R21" i="3"/>
  <c r="S21" i="3"/>
  <c r="T21" i="3"/>
  <c r="B22" i="3"/>
  <c r="C22" i="3"/>
  <c r="D22" i="3"/>
  <c r="E22" i="3"/>
  <c r="F22" i="3"/>
  <c r="G22" i="3"/>
  <c r="H22" i="3"/>
  <c r="I22" i="3"/>
  <c r="J22" i="3"/>
  <c r="K22" i="3"/>
  <c r="L22" i="3"/>
  <c r="M22" i="3"/>
  <c r="N22" i="3"/>
  <c r="O22" i="3"/>
  <c r="P22" i="3"/>
  <c r="Q22" i="3"/>
  <c r="R22" i="3"/>
  <c r="S22" i="3"/>
  <c r="T22" i="3"/>
  <c r="B23" i="3"/>
  <c r="C23" i="3"/>
  <c r="D23" i="3"/>
  <c r="E23" i="3"/>
  <c r="F23" i="3"/>
  <c r="G23" i="3"/>
  <c r="H23" i="3"/>
  <c r="I23" i="3"/>
  <c r="J23" i="3"/>
  <c r="K23" i="3"/>
  <c r="L23" i="3"/>
  <c r="M23" i="3"/>
  <c r="N23" i="3"/>
  <c r="O23" i="3"/>
  <c r="P23" i="3"/>
  <c r="Q23" i="3"/>
  <c r="R23" i="3"/>
  <c r="S23" i="3"/>
  <c r="T23" i="3"/>
  <c r="B24" i="3"/>
  <c r="C24" i="3"/>
  <c r="D24" i="3"/>
  <c r="E24" i="3"/>
  <c r="F24" i="3"/>
  <c r="G24" i="3"/>
  <c r="H24" i="3"/>
  <c r="I24" i="3"/>
  <c r="J24" i="3"/>
  <c r="K24" i="3"/>
  <c r="L24" i="3"/>
  <c r="M24" i="3"/>
  <c r="N24" i="3"/>
  <c r="O24" i="3"/>
  <c r="P24" i="3"/>
  <c r="Q24" i="3"/>
  <c r="R24" i="3"/>
  <c r="S24" i="3"/>
  <c r="T24" i="3"/>
  <c r="B25" i="3"/>
  <c r="C25" i="3"/>
  <c r="D25" i="3"/>
  <c r="E25" i="3"/>
  <c r="F25" i="3"/>
  <c r="G25" i="3"/>
  <c r="H25" i="3"/>
  <c r="I25" i="3"/>
  <c r="J25" i="3"/>
  <c r="K25" i="3"/>
  <c r="L25" i="3"/>
  <c r="M25" i="3"/>
  <c r="N25" i="3"/>
  <c r="O25" i="3"/>
  <c r="P25" i="3"/>
  <c r="Q25" i="3"/>
  <c r="R25" i="3"/>
  <c r="S25" i="3"/>
  <c r="T25" i="3"/>
  <c r="B26" i="3"/>
  <c r="C26" i="3"/>
  <c r="D26" i="3"/>
  <c r="E26" i="3"/>
  <c r="F26" i="3"/>
  <c r="G26" i="3"/>
  <c r="H26" i="3"/>
  <c r="I26" i="3"/>
  <c r="J26" i="3"/>
  <c r="K26" i="3"/>
  <c r="L26" i="3"/>
  <c r="M26" i="3"/>
  <c r="N26" i="3"/>
  <c r="O26" i="3"/>
  <c r="P26" i="3"/>
  <c r="Q26" i="3"/>
  <c r="R26" i="3"/>
  <c r="S26" i="3"/>
  <c r="T26" i="3"/>
  <c r="B27" i="3"/>
  <c r="C27" i="3"/>
  <c r="D27" i="3"/>
  <c r="E27" i="3"/>
  <c r="F27" i="3"/>
  <c r="G27" i="3"/>
  <c r="H27" i="3"/>
  <c r="I27" i="3"/>
  <c r="J27" i="3"/>
  <c r="K27" i="3"/>
  <c r="L27" i="3"/>
  <c r="M27" i="3"/>
  <c r="N27" i="3"/>
  <c r="O27" i="3"/>
  <c r="P27" i="3"/>
  <c r="Q27" i="3"/>
  <c r="R27" i="3"/>
  <c r="S27" i="3"/>
  <c r="T27" i="3"/>
  <c r="B28" i="3"/>
  <c r="C28" i="3"/>
  <c r="D28" i="3"/>
  <c r="E28" i="3"/>
  <c r="F28" i="3"/>
  <c r="G28" i="3"/>
  <c r="H28" i="3"/>
  <c r="I28" i="3"/>
  <c r="J28" i="3"/>
  <c r="K28" i="3"/>
  <c r="L28" i="3"/>
  <c r="M28" i="3"/>
  <c r="N28" i="3"/>
  <c r="O28" i="3"/>
  <c r="P28" i="3"/>
  <c r="Q28" i="3"/>
  <c r="R28" i="3"/>
  <c r="S28" i="3"/>
  <c r="T28" i="3"/>
  <c r="B29" i="3"/>
  <c r="C29" i="3"/>
  <c r="D29" i="3"/>
  <c r="E29" i="3"/>
  <c r="F29" i="3"/>
  <c r="G29" i="3"/>
  <c r="H29" i="3"/>
  <c r="I29" i="3"/>
  <c r="J29" i="3"/>
  <c r="K29" i="3"/>
  <c r="L29" i="3"/>
  <c r="M29" i="3"/>
  <c r="N29" i="3"/>
  <c r="O29" i="3"/>
  <c r="P29" i="3"/>
  <c r="Q29" i="3"/>
  <c r="R29" i="3"/>
  <c r="S29" i="3"/>
  <c r="T29" i="3"/>
  <c r="B30" i="3"/>
  <c r="C30" i="3"/>
  <c r="D30" i="3"/>
  <c r="E30" i="3"/>
  <c r="F30" i="3"/>
  <c r="G30" i="3"/>
  <c r="H30" i="3"/>
  <c r="I30" i="3"/>
  <c r="J30" i="3"/>
  <c r="K30" i="3"/>
  <c r="L30" i="3"/>
  <c r="M30" i="3"/>
  <c r="N30" i="3"/>
  <c r="O30" i="3"/>
  <c r="P30" i="3"/>
  <c r="Q30" i="3"/>
  <c r="R30" i="3"/>
  <c r="S30" i="3"/>
  <c r="T30" i="3"/>
  <c r="B31" i="3"/>
  <c r="C31" i="3"/>
  <c r="D31" i="3"/>
  <c r="E31" i="3"/>
  <c r="F31" i="3"/>
  <c r="G31" i="3"/>
  <c r="H31" i="3"/>
  <c r="I31" i="3"/>
  <c r="J31" i="3"/>
  <c r="K31" i="3"/>
  <c r="L31" i="3"/>
  <c r="M31" i="3"/>
  <c r="N31" i="3"/>
  <c r="O31" i="3"/>
  <c r="P31" i="3"/>
  <c r="Q31" i="3"/>
  <c r="R31" i="3"/>
  <c r="S31" i="3"/>
  <c r="T31" i="3"/>
  <c r="B32" i="3"/>
  <c r="C32" i="3"/>
  <c r="D32" i="3"/>
  <c r="E32" i="3"/>
  <c r="F32" i="3"/>
  <c r="G32" i="3"/>
  <c r="H32" i="3"/>
  <c r="I32" i="3"/>
  <c r="J32" i="3"/>
  <c r="K32" i="3"/>
  <c r="L32" i="3"/>
  <c r="M32" i="3"/>
  <c r="N32" i="3"/>
  <c r="O32" i="3"/>
  <c r="P32" i="3"/>
  <c r="Q32" i="3"/>
  <c r="R32" i="3"/>
  <c r="S32" i="3"/>
  <c r="T32" i="3"/>
  <c r="B33" i="3"/>
  <c r="C33" i="3"/>
  <c r="D33" i="3"/>
  <c r="E33" i="3"/>
  <c r="F33" i="3"/>
  <c r="G33" i="3"/>
  <c r="H33" i="3"/>
  <c r="I33" i="3"/>
  <c r="J33" i="3"/>
  <c r="K33" i="3"/>
  <c r="L33" i="3"/>
  <c r="M33" i="3"/>
  <c r="N33" i="3"/>
  <c r="O33" i="3"/>
  <c r="P33" i="3"/>
  <c r="Q33" i="3"/>
  <c r="R33" i="3"/>
  <c r="S33" i="3"/>
  <c r="T33" i="3"/>
  <c r="B34" i="3"/>
  <c r="C34" i="3"/>
  <c r="D34" i="3"/>
  <c r="E34" i="3"/>
  <c r="F34" i="3"/>
  <c r="G34" i="3"/>
  <c r="H34" i="3"/>
  <c r="I34" i="3"/>
  <c r="J34" i="3"/>
  <c r="K34" i="3"/>
  <c r="L34" i="3"/>
  <c r="M34" i="3"/>
  <c r="N34" i="3"/>
  <c r="O34" i="3"/>
  <c r="P34" i="3"/>
  <c r="Q34" i="3"/>
  <c r="R34" i="3"/>
  <c r="S34" i="3"/>
  <c r="T34" i="3"/>
  <c r="B35" i="3"/>
  <c r="C35" i="3"/>
  <c r="D35" i="3"/>
  <c r="E35" i="3"/>
  <c r="F35" i="3"/>
  <c r="G35" i="3"/>
  <c r="H35" i="3"/>
  <c r="I35" i="3"/>
  <c r="J35" i="3"/>
  <c r="K35" i="3"/>
  <c r="L35" i="3"/>
  <c r="M35" i="3"/>
  <c r="N35" i="3"/>
  <c r="O35" i="3"/>
  <c r="P35" i="3"/>
  <c r="Q35" i="3"/>
  <c r="R35" i="3"/>
  <c r="S35" i="3"/>
  <c r="T35" i="3"/>
  <c r="B36" i="3"/>
  <c r="C36" i="3"/>
  <c r="D36" i="3"/>
  <c r="E36" i="3"/>
  <c r="F36" i="3"/>
  <c r="G36" i="3"/>
  <c r="H36" i="3"/>
  <c r="I36" i="3"/>
  <c r="J36" i="3"/>
  <c r="K36" i="3"/>
  <c r="L36" i="3"/>
  <c r="M36" i="3"/>
  <c r="N36" i="3"/>
  <c r="O36" i="3"/>
  <c r="P36" i="3"/>
  <c r="Q36" i="3"/>
  <c r="R36" i="3"/>
  <c r="S36" i="3"/>
  <c r="T36" i="3"/>
  <c r="B37" i="3"/>
  <c r="C37" i="3"/>
  <c r="D37" i="3"/>
  <c r="E37" i="3"/>
  <c r="F37" i="3"/>
  <c r="G37" i="3"/>
  <c r="H37" i="3"/>
  <c r="I37" i="3"/>
  <c r="J37" i="3"/>
  <c r="K37" i="3"/>
  <c r="L37" i="3"/>
  <c r="M37" i="3"/>
  <c r="N37" i="3"/>
  <c r="O37" i="3"/>
  <c r="P37" i="3"/>
  <c r="Q37" i="3"/>
  <c r="R37" i="3"/>
  <c r="S37" i="3"/>
  <c r="T37" i="3"/>
  <c r="B38" i="3"/>
  <c r="C38" i="3"/>
  <c r="D38" i="3"/>
  <c r="E38" i="3"/>
  <c r="F38" i="3"/>
  <c r="G38" i="3"/>
  <c r="H38" i="3"/>
  <c r="I38" i="3"/>
  <c r="J38" i="3"/>
  <c r="K38" i="3"/>
  <c r="L38" i="3"/>
  <c r="M38" i="3"/>
  <c r="N38" i="3"/>
  <c r="O38" i="3"/>
  <c r="P38" i="3"/>
  <c r="Q38" i="3"/>
  <c r="R38" i="3"/>
  <c r="S38" i="3"/>
  <c r="T38" i="3"/>
  <c r="B39" i="3"/>
  <c r="C39" i="3"/>
  <c r="D39" i="3"/>
  <c r="E39" i="3"/>
  <c r="F39" i="3"/>
  <c r="G39" i="3"/>
  <c r="H39" i="3"/>
  <c r="I39" i="3"/>
  <c r="J39" i="3"/>
  <c r="K39" i="3"/>
  <c r="L39" i="3"/>
  <c r="M39" i="3"/>
  <c r="N39" i="3"/>
  <c r="O39" i="3"/>
  <c r="P39" i="3"/>
  <c r="Q39" i="3"/>
  <c r="R39" i="3"/>
  <c r="S39" i="3"/>
  <c r="T39" i="3"/>
  <c r="B40" i="3"/>
  <c r="C40" i="3"/>
  <c r="D40" i="3"/>
  <c r="E40" i="3"/>
  <c r="F40" i="3"/>
  <c r="G40" i="3"/>
  <c r="H40" i="3"/>
  <c r="I40" i="3"/>
  <c r="J40" i="3"/>
  <c r="K40" i="3"/>
  <c r="L40" i="3"/>
  <c r="M40" i="3"/>
  <c r="N40" i="3"/>
  <c r="O40" i="3"/>
  <c r="P40" i="3"/>
  <c r="Q40" i="3"/>
  <c r="R40" i="3"/>
  <c r="S40" i="3"/>
  <c r="T40" i="3"/>
  <c r="B41" i="3"/>
  <c r="C41" i="3"/>
  <c r="D41" i="3"/>
  <c r="E41" i="3"/>
  <c r="F41" i="3"/>
  <c r="G41" i="3"/>
  <c r="H41" i="3"/>
  <c r="I41" i="3"/>
  <c r="J41" i="3"/>
  <c r="K41" i="3"/>
  <c r="L41" i="3"/>
  <c r="M41" i="3"/>
  <c r="N41" i="3"/>
  <c r="O41" i="3"/>
  <c r="P41" i="3"/>
  <c r="Q41" i="3"/>
  <c r="R41" i="3"/>
  <c r="S41" i="3"/>
  <c r="T41" i="3"/>
  <c r="B42" i="3"/>
  <c r="C42" i="3"/>
  <c r="D42" i="3"/>
  <c r="E42" i="3"/>
  <c r="F42" i="3"/>
  <c r="G42" i="3"/>
  <c r="H42" i="3"/>
  <c r="I42" i="3"/>
  <c r="J42" i="3"/>
  <c r="K42" i="3"/>
  <c r="L42" i="3"/>
  <c r="M42" i="3"/>
  <c r="N42" i="3"/>
  <c r="O42" i="3"/>
  <c r="P42" i="3"/>
  <c r="Q42" i="3"/>
  <c r="R42" i="3"/>
  <c r="S42" i="3"/>
  <c r="T42" i="3"/>
  <c r="B43" i="3"/>
  <c r="C43" i="3"/>
  <c r="D43" i="3"/>
  <c r="E43" i="3"/>
  <c r="F43" i="3"/>
  <c r="G43" i="3"/>
  <c r="H43" i="3"/>
  <c r="I43" i="3"/>
  <c r="J43" i="3"/>
  <c r="K43" i="3"/>
  <c r="L43" i="3"/>
  <c r="M43" i="3"/>
  <c r="N43" i="3"/>
  <c r="O43" i="3"/>
  <c r="P43" i="3"/>
  <c r="Q43" i="3"/>
  <c r="R43" i="3"/>
  <c r="S43" i="3"/>
  <c r="T43" i="3"/>
  <c r="B44" i="3"/>
  <c r="C44" i="3"/>
  <c r="D44" i="3"/>
  <c r="E44" i="3"/>
  <c r="F44" i="3"/>
  <c r="G44" i="3"/>
  <c r="H44" i="3"/>
  <c r="I44" i="3"/>
  <c r="J44" i="3"/>
  <c r="K44" i="3"/>
  <c r="L44" i="3"/>
  <c r="M44" i="3"/>
  <c r="N44" i="3"/>
  <c r="O44" i="3"/>
  <c r="P44" i="3"/>
  <c r="Q44" i="3"/>
  <c r="R44" i="3"/>
  <c r="S44" i="3"/>
  <c r="T44" i="3"/>
  <c r="B45" i="3"/>
  <c r="C45" i="3"/>
  <c r="D45" i="3"/>
  <c r="E45" i="3"/>
  <c r="F45" i="3"/>
  <c r="G45" i="3"/>
  <c r="H45" i="3"/>
  <c r="I45" i="3"/>
  <c r="J45" i="3"/>
  <c r="K45" i="3"/>
  <c r="L45" i="3"/>
  <c r="M45" i="3"/>
  <c r="N45" i="3"/>
  <c r="O45" i="3"/>
  <c r="P45" i="3"/>
  <c r="Q45" i="3"/>
  <c r="R45" i="3"/>
  <c r="S45" i="3"/>
  <c r="T45" i="3"/>
  <c r="B46" i="3"/>
  <c r="C46" i="3"/>
  <c r="D46" i="3"/>
  <c r="E46" i="3"/>
  <c r="F46" i="3"/>
  <c r="G46" i="3"/>
  <c r="H46" i="3"/>
  <c r="I46" i="3"/>
  <c r="J46" i="3"/>
  <c r="K46" i="3"/>
  <c r="L46" i="3"/>
  <c r="M46" i="3"/>
  <c r="N46" i="3"/>
  <c r="O46" i="3"/>
  <c r="P46" i="3"/>
  <c r="Q46" i="3"/>
  <c r="R46" i="3"/>
  <c r="S46" i="3"/>
  <c r="T46" i="3"/>
  <c r="B47" i="3"/>
  <c r="C47" i="3"/>
  <c r="D47" i="3"/>
  <c r="E47" i="3"/>
  <c r="F47" i="3"/>
  <c r="G47" i="3"/>
  <c r="H47" i="3"/>
  <c r="I47" i="3"/>
  <c r="J47" i="3"/>
  <c r="K47" i="3"/>
  <c r="L47" i="3"/>
  <c r="M47" i="3"/>
  <c r="N47" i="3"/>
  <c r="O47" i="3"/>
  <c r="P47" i="3"/>
  <c r="Q47" i="3"/>
  <c r="R47" i="3"/>
  <c r="S47" i="3"/>
  <c r="T47" i="3"/>
  <c r="B48" i="3"/>
  <c r="C48" i="3"/>
  <c r="D48" i="3"/>
  <c r="E48" i="3"/>
  <c r="F48" i="3"/>
  <c r="G48" i="3"/>
  <c r="H48" i="3"/>
  <c r="I48" i="3"/>
  <c r="J48" i="3"/>
  <c r="K48" i="3"/>
  <c r="L48" i="3"/>
  <c r="M48" i="3"/>
  <c r="N48" i="3"/>
  <c r="O48" i="3"/>
  <c r="P48" i="3"/>
  <c r="Q48" i="3"/>
  <c r="R48" i="3"/>
  <c r="S48" i="3"/>
  <c r="T48" i="3"/>
  <c r="B49" i="3"/>
  <c r="C49" i="3"/>
  <c r="D49" i="3"/>
  <c r="E49" i="3"/>
  <c r="F49" i="3"/>
  <c r="G49" i="3"/>
  <c r="H49" i="3"/>
  <c r="I49" i="3"/>
  <c r="J49" i="3"/>
  <c r="K49" i="3"/>
  <c r="L49" i="3"/>
  <c r="M49" i="3"/>
  <c r="N49" i="3"/>
  <c r="O49" i="3"/>
  <c r="P49" i="3"/>
  <c r="Q49" i="3"/>
  <c r="R49" i="3"/>
  <c r="S49" i="3"/>
  <c r="T49" i="3"/>
  <c r="B50" i="3"/>
  <c r="C50" i="3"/>
  <c r="D50" i="3"/>
  <c r="E50" i="3"/>
  <c r="F50" i="3"/>
  <c r="G50" i="3"/>
  <c r="H50" i="3"/>
  <c r="I50" i="3"/>
  <c r="J50" i="3"/>
  <c r="K50" i="3"/>
  <c r="L50" i="3"/>
  <c r="M50" i="3"/>
  <c r="N50" i="3"/>
  <c r="O50" i="3"/>
  <c r="P50" i="3"/>
  <c r="Q50" i="3"/>
  <c r="R50" i="3"/>
  <c r="S50" i="3"/>
  <c r="T50" i="3"/>
  <c r="B51" i="3"/>
  <c r="C51" i="3"/>
  <c r="D51" i="3"/>
  <c r="E51" i="3"/>
  <c r="F51" i="3"/>
  <c r="G51" i="3"/>
  <c r="H51" i="3"/>
  <c r="I51" i="3"/>
  <c r="J51" i="3"/>
  <c r="K51" i="3"/>
  <c r="L51" i="3"/>
  <c r="M51" i="3"/>
  <c r="N51" i="3"/>
  <c r="O51" i="3"/>
  <c r="P51" i="3"/>
  <c r="Q51" i="3"/>
  <c r="R51" i="3"/>
  <c r="S51" i="3"/>
  <c r="T51" i="3"/>
  <c r="B52" i="3"/>
  <c r="C52" i="3"/>
  <c r="D52" i="3"/>
  <c r="E52" i="3"/>
  <c r="F52" i="3"/>
  <c r="G52" i="3"/>
  <c r="H52" i="3"/>
  <c r="I52" i="3"/>
  <c r="J52" i="3"/>
  <c r="K52" i="3"/>
  <c r="L52" i="3"/>
  <c r="M52" i="3"/>
  <c r="N52" i="3"/>
  <c r="O52" i="3"/>
  <c r="P52" i="3"/>
  <c r="Q52" i="3"/>
  <c r="R52" i="3"/>
  <c r="S52" i="3"/>
  <c r="T52" i="3"/>
  <c r="B53" i="3"/>
  <c r="C53" i="3"/>
  <c r="D53" i="3"/>
  <c r="E53" i="3"/>
  <c r="F53" i="3"/>
  <c r="G53" i="3"/>
  <c r="H53" i="3"/>
  <c r="I53" i="3"/>
  <c r="J53" i="3"/>
  <c r="K53" i="3"/>
  <c r="L53" i="3"/>
  <c r="M53" i="3"/>
  <c r="N53" i="3"/>
  <c r="O53" i="3"/>
  <c r="P53" i="3"/>
  <c r="Q53" i="3"/>
  <c r="R53" i="3"/>
  <c r="S53" i="3"/>
  <c r="T53" i="3"/>
  <c r="B54" i="3"/>
  <c r="C54" i="3"/>
  <c r="D54" i="3"/>
  <c r="E54" i="3"/>
  <c r="F54" i="3"/>
  <c r="G54" i="3"/>
  <c r="H54" i="3"/>
  <c r="I54" i="3"/>
  <c r="J54" i="3"/>
  <c r="K54" i="3"/>
  <c r="L54" i="3"/>
  <c r="M54" i="3"/>
  <c r="N54" i="3"/>
  <c r="O54" i="3"/>
  <c r="P54" i="3"/>
  <c r="Q54" i="3"/>
  <c r="R54" i="3"/>
  <c r="S54" i="3"/>
  <c r="T54" i="3"/>
  <c r="B55" i="3"/>
  <c r="C55" i="3"/>
  <c r="D55" i="3"/>
  <c r="E55" i="3"/>
  <c r="F55" i="3"/>
  <c r="G55" i="3"/>
  <c r="H55" i="3"/>
  <c r="I55" i="3"/>
  <c r="J55" i="3"/>
  <c r="K55" i="3"/>
  <c r="L55" i="3"/>
  <c r="M55" i="3"/>
  <c r="N55" i="3"/>
  <c r="O55" i="3"/>
  <c r="P55" i="3"/>
  <c r="Q55" i="3"/>
  <c r="R55" i="3"/>
  <c r="S55" i="3"/>
  <c r="T55" i="3"/>
  <c r="B56" i="3"/>
  <c r="C56" i="3"/>
  <c r="D56" i="3"/>
  <c r="E56" i="3"/>
  <c r="F56" i="3"/>
  <c r="G56" i="3"/>
  <c r="H56" i="3"/>
  <c r="I56" i="3"/>
  <c r="J56" i="3"/>
  <c r="K56" i="3"/>
  <c r="L56" i="3"/>
  <c r="M56" i="3"/>
  <c r="N56" i="3"/>
  <c r="O56" i="3"/>
  <c r="P56" i="3"/>
  <c r="Q56" i="3"/>
  <c r="R56" i="3"/>
  <c r="S56" i="3"/>
  <c r="T56" i="3"/>
  <c r="B57" i="3"/>
  <c r="C57" i="3"/>
  <c r="D57" i="3"/>
  <c r="E57" i="3"/>
  <c r="F57" i="3"/>
  <c r="G57" i="3"/>
  <c r="H57" i="3"/>
  <c r="I57" i="3"/>
  <c r="J57" i="3"/>
  <c r="K57" i="3"/>
  <c r="L57" i="3"/>
  <c r="M57" i="3"/>
  <c r="N57" i="3"/>
  <c r="O57" i="3"/>
  <c r="P57" i="3"/>
  <c r="Q57" i="3"/>
  <c r="R57" i="3"/>
  <c r="S57" i="3"/>
  <c r="T57" i="3"/>
  <c r="B58" i="3"/>
  <c r="C58" i="3"/>
  <c r="D58" i="3"/>
  <c r="E58" i="3"/>
  <c r="F58" i="3"/>
  <c r="G58" i="3"/>
  <c r="H58" i="3"/>
  <c r="I58" i="3"/>
  <c r="J58" i="3"/>
  <c r="K58" i="3"/>
  <c r="L58" i="3"/>
  <c r="M58" i="3"/>
  <c r="N58" i="3"/>
  <c r="O58" i="3"/>
  <c r="P58" i="3"/>
  <c r="Q58" i="3"/>
  <c r="R58" i="3"/>
  <c r="S58" i="3"/>
  <c r="T58" i="3"/>
  <c r="B59" i="3"/>
  <c r="C59" i="3"/>
  <c r="D59" i="3"/>
  <c r="E59" i="3"/>
  <c r="F59" i="3"/>
  <c r="G59" i="3"/>
  <c r="H59" i="3"/>
  <c r="I59" i="3"/>
  <c r="J59" i="3"/>
  <c r="K59" i="3"/>
  <c r="L59" i="3"/>
  <c r="M59" i="3"/>
  <c r="N59" i="3"/>
  <c r="O59" i="3"/>
  <c r="P59" i="3"/>
  <c r="Q59" i="3"/>
  <c r="R59" i="3"/>
  <c r="S59" i="3"/>
  <c r="T59" i="3"/>
  <c r="B60" i="3"/>
  <c r="C60" i="3"/>
  <c r="D60" i="3"/>
  <c r="E60" i="3"/>
  <c r="F60" i="3"/>
  <c r="G60" i="3"/>
  <c r="H60" i="3"/>
  <c r="I60" i="3"/>
  <c r="J60" i="3"/>
  <c r="K60" i="3"/>
  <c r="L60" i="3"/>
  <c r="M60" i="3"/>
  <c r="N60" i="3"/>
  <c r="O60" i="3"/>
  <c r="P60" i="3"/>
  <c r="Q60" i="3"/>
  <c r="R60" i="3"/>
  <c r="S60" i="3"/>
  <c r="T60" i="3"/>
  <c r="B61" i="3"/>
  <c r="C61" i="3"/>
  <c r="D61" i="3"/>
  <c r="E61" i="3"/>
  <c r="F61" i="3"/>
  <c r="G61" i="3"/>
  <c r="H61" i="3"/>
  <c r="I61" i="3"/>
  <c r="J61" i="3"/>
  <c r="K61" i="3"/>
  <c r="L61" i="3"/>
  <c r="M61" i="3"/>
  <c r="N61" i="3"/>
  <c r="O61" i="3"/>
  <c r="P61" i="3"/>
  <c r="Q61" i="3"/>
  <c r="R61" i="3"/>
  <c r="S61" i="3"/>
  <c r="T61" i="3"/>
  <c r="B62" i="3"/>
  <c r="C62" i="3"/>
  <c r="D62" i="3"/>
  <c r="E62" i="3"/>
  <c r="F62" i="3"/>
  <c r="G62" i="3"/>
  <c r="H62" i="3"/>
  <c r="I62" i="3"/>
  <c r="J62" i="3"/>
  <c r="K62" i="3"/>
  <c r="L62" i="3"/>
  <c r="M62" i="3"/>
  <c r="N62" i="3"/>
  <c r="O62" i="3"/>
  <c r="P62" i="3"/>
  <c r="Q62" i="3"/>
  <c r="R62" i="3"/>
  <c r="S62" i="3"/>
  <c r="T62" i="3"/>
  <c r="B63" i="3"/>
  <c r="C63" i="3"/>
  <c r="D63" i="3"/>
  <c r="E63" i="3"/>
  <c r="F63" i="3"/>
  <c r="G63" i="3"/>
  <c r="H63" i="3"/>
  <c r="I63" i="3"/>
  <c r="J63" i="3"/>
  <c r="K63" i="3"/>
  <c r="L63" i="3"/>
  <c r="M63" i="3"/>
  <c r="N63" i="3"/>
  <c r="O63" i="3"/>
  <c r="P63" i="3"/>
  <c r="Q63" i="3"/>
  <c r="R63" i="3"/>
  <c r="S63" i="3"/>
  <c r="T63" i="3"/>
  <c r="B64" i="3"/>
  <c r="C64" i="3"/>
  <c r="D64" i="3"/>
  <c r="E64" i="3"/>
  <c r="F64" i="3"/>
  <c r="G64" i="3"/>
  <c r="H64" i="3"/>
  <c r="I64" i="3"/>
  <c r="J64" i="3"/>
  <c r="K64" i="3"/>
  <c r="L64" i="3"/>
  <c r="M64" i="3"/>
  <c r="N64" i="3"/>
  <c r="O64" i="3"/>
  <c r="P64" i="3"/>
  <c r="Q64" i="3"/>
  <c r="R64" i="3"/>
  <c r="S64" i="3"/>
  <c r="T64" i="3"/>
  <c r="B65" i="3"/>
  <c r="C65" i="3"/>
  <c r="D65" i="3"/>
  <c r="E65" i="3"/>
  <c r="F65" i="3"/>
  <c r="G65" i="3"/>
  <c r="H65" i="3"/>
  <c r="I65" i="3"/>
  <c r="J65" i="3"/>
  <c r="K65" i="3"/>
  <c r="L65" i="3"/>
  <c r="M65" i="3"/>
  <c r="N65" i="3"/>
  <c r="O65" i="3"/>
  <c r="P65" i="3"/>
  <c r="Q65" i="3"/>
  <c r="R65" i="3"/>
  <c r="S65" i="3"/>
  <c r="T65" i="3"/>
  <c r="B66" i="3"/>
  <c r="C66" i="3"/>
  <c r="D66" i="3"/>
  <c r="E66" i="3"/>
  <c r="F66" i="3"/>
  <c r="G66" i="3"/>
  <c r="H66" i="3"/>
  <c r="I66" i="3"/>
  <c r="J66" i="3"/>
  <c r="K66" i="3"/>
  <c r="L66" i="3"/>
  <c r="M66" i="3"/>
  <c r="N66" i="3"/>
  <c r="O66" i="3"/>
  <c r="P66" i="3"/>
  <c r="Q66" i="3"/>
  <c r="R66" i="3"/>
  <c r="S66" i="3"/>
  <c r="T66" i="3"/>
  <c r="B67" i="3"/>
  <c r="C67" i="3"/>
  <c r="D67" i="3"/>
  <c r="E67" i="3"/>
  <c r="F67" i="3"/>
  <c r="G67" i="3"/>
  <c r="H67" i="3"/>
  <c r="I67" i="3"/>
  <c r="J67" i="3"/>
  <c r="K67" i="3"/>
  <c r="L67" i="3"/>
  <c r="M67" i="3"/>
  <c r="N67" i="3"/>
  <c r="O67" i="3"/>
  <c r="P67" i="3"/>
  <c r="Q67" i="3"/>
  <c r="R67" i="3"/>
  <c r="S67" i="3"/>
  <c r="T67" i="3"/>
  <c r="B68" i="3"/>
  <c r="C68" i="3"/>
  <c r="D68" i="3"/>
  <c r="E68" i="3"/>
  <c r="F68" i="3"/>
  <c r="G68" i="3"/>
  <c r="H68" i="3"/>
  <c r="I68" i="3"/>
  <c r="J68" i="3"/>
  <c r="K68" i="3"/>
  <c r="L68" i="3"/>
  <c r="M68" i="3"/>
  <c r="N68" i="3"/>
  <c r="O68" i="3"/>
  <c r="P68" i="3"/>
  <c r="Q68" i="3"/>
  <c r="R68" i="3"/>
  <c r="S68" i="3"/>
  <c r="T68" i="3"/>
  <c r="B69" i="3"/>
  <c r="C69" i="3"/>
  <c r="D69" i="3"/>
  <c r="E69" i="3"/>
  <c r="F69" i="3"/>
  <c r="G69" i="3"/>
  <c r="H69" i="3"/>
  <c r="I69" i="3"/>
  <c r="J69" i="3"/>
  <c r="K69" i="3"/>
  <c r="L69" i="3"/>
  <c r="M69" i="3"/>
  <c r="N69" i="3"/>
  <c r="O69" i="3"/>
  <c r="P69" i="3"/>
  <c r="Q69" i="3"/>
  <c r="R69" i="3"/>
  <c r="S69" i="3"/>
  <c r="T69" i="3"/>
  <c r="B70" i="3"/>
  <c r="C70" i="3"/>
  <c r="D70" i="3"/>
  <c r="E70" i="3"/>
  <c r="F70" i="3"/>
  <c r="G70" i="3"/>
  <c r="H70" i="3"/>
  <c r="I70" i="3"/>
  <c r="J70" i="3"/>
  <c r="K70" i="3"/>
  <c r="L70" i="3"/>
  <c r="M70" i="3"/>
  <c r="N70" i="3"/>
  <c r="O70" i="3"/>
  <c r="P70" i="3"/>
  <c r="Q70" i="3"/>
  <c r="R70" i="3"/>
  <c r="S70" i="3"/>
  <c r="T70" i="3"/>
  <c r="B71" i="3"/>
  <c r="C71" i="3"/>
  <c r="D71" i="3"/>
  <c r="E71" i="3"/>
  <c r="F71" i="3"/>
  <c r="G71" i="3"/>
  <c r="H71" i="3"/>
  <c r="I71" i="3"/>
  <c r="J71" i="3"/>
  <c r="K71" i="3"/>
  <c r="L71" i="3"/>
  <c r="M71" i="3"/>
  <c r="N71" i="3"/>
  <c r="O71" i="3"/>
  <c r="P71" i="3"/>
  <c r="Q71" i="3"/>
  <c r="R71" i="3"/>
  <c r="S71" i="3"/>
  <c r="T71" i="3"/>
  <c r="B72" i="3"/>
  <c r="C72" i="3"/>
  <c r="D72" i="3"/>
  <c r="E72" i="3"/>
  <c r="F72" i="3"/>
  <c r="G72" i="3"/>
  <c r="H72" i="3"/>
  <c r="I72" i="3"/>
  <c r="J72" i="3"/>
  <c r="K72" i="3"/>
  <c r="L72" i="3"/>
  <c r="M72" i="3"/>
  <c r="N72" i="3"/>
  <c r="O72" i="3"/>
  <c r="P72" i="3"/>
  <c r="Q72" i="3"/>
  <c r="R72" i="3"/>
  <c r="S72" i="3"/>
  <c r="T72" i="3"/>
  <c r="B73" i="3"/>
  <c r="C73" i="3"/>
  <c r="D73" i="3"/>
  <c r="E73" i="3"/>
  <c r="F73" i="3"/>
  <c r="G73" i="3"/>
  <c r="H73" i="3"/>
  <c r="I73" i="3"/>
  <c r="J73" i="3"/>
  <c r="K73" i="3"/>
  <c r="L73" i="3"/>
  <c r="M73" i="3"/>
  <c r="N73" i="3"/>
  <c r="O73" i="3"/>
  <c r="P73" i="3"/>
  <c r="Q73" i="3"/>
  <c r="R73" i="3"/>
  <c r="S73" i="3"/>
  <c r="T73" i="3"/>
  <c r="B74" i="3"/>
  <c r="C74" i="3"/>
  <c r="D74" i="3"/>
  <c r="E74" i="3"/>
  <c r="F74" i="3"/>
  <c r="G74" i="3"/>
  <c r="H74" i="3"/>
  <c r="I74" i="3"/>
  <c r="J74" i="3"/>
  <c r="K74" i="3"/>
  <c r="L74" i="3"/>
  <c r="M74" i="3"/>
  <c r="N74" i="3"/>
  <c r="O74" i="3"/>
  <c r="P74" i="3"/>
  <c r="Q74" i="3"/>
  <c r="R74" i="3"/>
  <c r="S74" i="3"/>
  <c r="T74" i="3"/>
  <c r="B75" i="3"/>
  <c r="C75" i="3"/>
  <c r="D75" i="3"/>
  <c r="E75" i="3"/>
  <c r="F75" i="3"/>
  <c r="G75" i="3"/>
  <c r="H75" i="3"/>
  <c r="I75" i="3"/>
  <c r="J75" i="3"/>
  <c r="K75" i="3"/>
  <c r="L75" i="3"/>
  <c r="M75" i="3"/>
  <c r="N75" i="3"/>
  <c r="O75" i="3"/>
  <c r="P75" i="3"/>
  <c r="Q75" i="3"/>
  <c r="R75" i="3"/>
  <c r="S75" i="3"/>
  <c r="T75" i="3"/>
  <c r="B76" i="3"/>
  <c r="C76" i="3"/>
  <c r="D76" i="3"/>
  <c r="E76" i="3"/>
  <c r="F76" i="3"/>
  <c r="G76" i="3"/>
  <c r="H76" i="3"/>
  <c r="I76" i="3"/>
  <c r="J76" i="3"/>
  <c r="K76" i="3"/>
  <c r="L76" i="3"/>
  <c r="M76" i="3"/>
  <c r="N76" i="3"/>
  <c r="O76" i="3"/>
  <c r="P76" i="3"/>
  <c r="Q76" i="3"/>
  <c r="R76" i="3"/>
  <c r="S76" i="3"/>
  <c r="T76" i="3"/>
  <c r="B77" i="3"/>
  <c r="C77" i="3"/>
  <c r="D77" i="3"/>
  <c r="E77" i="3"/>
  <c r="F77" i="3"/>
  <c r="G77" i="3"/>
  <c r="H77" i="3"/>
  <c r="I77" i="3"/>
  <c r="J77" i="3"/>
  <c r="K77" i="3"/>
  <c r="L77" i="3"/>
  <c r="M77" i="3"/>
  <c r="N77" i="3"/>
  <c r="O77" i="3"/>
  <c r="P77" i="3"/>
  <c r="Q77" i="3"/>
  <c r="R77" i="3"/>
  <c r="S77" i="3"/>
  <c r="T77" i="3"/>
  <c r="B78" i="3"/>
  <c r="C78" i="3"/>
  <c r="D78" i="3"/>
  <c r="E78" i="3"/>
  <c r="F78" i="3"/>
  <c r="G78" i="3"/>
  <c r="H78" i="3"/>
  <c r="I78" i="3"/>
  <c r="J78" i="3"/>
  <c r="K78" i="3"/>
  <c r="L78" i="3"/>
  <c r="M78" i="3"/>
  <c r="N78" i="3"/>
  <c r="O78" i="3"/>
  <c r="P78" i="3"/>
  <c r="Q78" i="3"/>
  <c r="R78" i="3"/>
  <c r="S78" i="3"/>
  <c r="T78" i="3"/>
  <c r="B79" i="3"/>
  <c r="C79" i="3"/>
  <c r="D79" i="3"/>
  <c r="E79" i="3"/>
  <c r="F79" i="3"/>
  <c r="G79" i="3"/>
  <c r="H79" i="3"/>
  <c r="I79" i="3"/>
  <c r="J79" i="3"/>
  <c r="K79" i="3"/>
  <c r="L79" i="3"/>
  <c r="M79" i="3"/>
  <c r="N79" i="3"/>
  <c r="O79" i="3"/>
  <c r="P79" i="3"/>
  <c r="Q79" i="3"/>
  <c r="R79" i="3"/>
  <c r="S79" i="3"/>
  <c r="T79" i="3"/>
  <c r="B80" i="3"/>
  <c r="C80" i="3"/>
  <c r="D80" i="3"/>
  <c r="E80" i="3"/>
  <c r="F80" i="3"/>
  <c r="G80" i="3"/>
  <c r="H80" i="3"/>
  <c r="I80" i="3"/>
  <c r="J80" i="3"/>
  <c r="K80" i="3"/>
  <c r="L80" i="3"/>
  <c r="M80" i="3"/>
  <c r="N80" i="3"/>
  <c r="O80" i="3"/>
  <c r="P80" i="3"/>
  <c r="Q80" i="3"/>
  <c r="R80" i="3"/>
  <c r="S80" i="3"/>
  <c r="T80" i="3"/>
  <c r="B81" i="3"/>
  <c r="C81" i="3"/>
  <c r="D81" i="3"/>
  <c r="E81" i="3"/>
  <c r="F81" i="3"/>
  <c r="G81" i="3"/>
  <c r="H81" i="3"/>
  <c r="I81" i="3"/>
  <c r="J81" i="3"/>
  <c r="K81" i="3"/>
  <c r="L81" i="3"/>
  <c r="M81" i="3"/>
  <c r="N81" i="3"/>
  <c r="O81" i="3"/>
  <c r="P81" i="3"/>
  <c r="Q81" i="3"/>
  <c r="R81" i="3"/>
  <c r="S81" i="3"/>
  <c r="T81" i="3"/>
  <c r="B82" i="3"/>
  <c r="C82" i="3"/>
  <c r="D82" i="3"/>
  <c r="E82" i="3"/>
  <c r="F82" i="3"/>
  <c r="G82" i="3"/>
  <c r="H82" i="3"/>
  <c r="I82" i="3"/>
  <c r="J82" i="3"/>
  <c r="K82" i="3"/>
  <c r="L82" i="3"/>
  <c r="M82" i="3"/>
  <c r="N82" i="3"/>
  <c r="O82" i="3"/>
  <c r="P82" i="3"/>
  <c r="Q82" i="3"/>
  <c r="R82" i="3"/>
  <c r="S82" i="3"/>
  <c r="T82" i="3"/>
  <c r="B83" i="3"/>
  <c r="C83" i="3"/>
  <c r="D83" i="3"/>
  <c r="E83" i="3"/>
  <c r="F83" i="3"/>
  <c r="G83" i="3"/>
  <c r="H83" i="3"/>
  <c r="I83" i="3"/>
  <c r="J83" i="3"/>
  <c r="K83" i="3"/>
  <c r="L83" i="3"/>
  <c r="M83" i="3"/>
  <c r="N83" i="3"/>
  <c r="O83" i="3"/>
  <c r="P83" i="3"/>
  <c r="Q83" i="3"/>
  <c r="R83" i="3"/>
  <c r="S83" i="3"/>
  <c r="T83" i="3"/>
  <c r="B84" i="3"/>
  <c r="C84" i="3"/>
  <c r="D84" i="3"/>
  <c r="E84" i="3"/>
  <c r="F84" i="3"/>
  <c r="G84" i="3"/>
  <c r="H84" i="3"/>
  <c r="I84" i="3"/>
  <c r="J84" i="3"/>
  <c r="K84" i="3"/>
  <c r="L84" i="3"/>
  <c r="M84" i="3"/>
  <c r="N84" i="3"/>
  <c r="O84" i="3"/>
  <c r="P84" i="3"/>
  <c r="Q84" i="3"/>
  <c r="R84" i="3"/>
  <c r="S84" i="3"/>
  <c r="T84" i="3"/>
  <c r="B85" i="3"/>
  <c r="C85" i="3"/>
  <c r="D85" i="3"/>
  <c r="E85" i="3"/>
  <c r="F85" i="3"/>
  <c r="G85" i="3"/>
  <c r="H85" i="3"/>
  <c r="I85" i="3"/>
  <c r="J85" i="3"/>
  <c r="K85" i="3"/>
  <c r="L85" i="3"/>
  <c r="M85" i="3"/>
  <c r="N85" i="3"/>
  <c r="O85" i="3"/>
  <c r="P85" i="3"/>
  <c r="Q85" i="3"/>
  <c r="R85" i="3"/>
  <c r="S85" i="3"/>
  <c r="T85" i="3"/>
  <c r="B86" i="3"/>
  <c r="C86" i="3"/>
  <c r="D86" i="3"/>
  <c r="E86" i="3"/>
  <c r="F86" i="3"/>
  <c r="G86" i="3"/>
  <c r="H86" i="3"/>
  <c r="I86" i="3"/>
  <c r="J86" i="3"/>
  <c r="K86" i="3"/>
  <c r="L86" i="3"/>
  <c r="M86" i="3"/>
  <c r="N86" i="3"/>
  <c r="O86" i="3"/>
  <c r="P86" i="3"/>
  <c r="Q86" i="3"/>
  <c r="R86" i="3"/>
  <c r="S86" i="3"/>
  <c r="T86" i="3"/>
  <c r="B87" i="3"/>
  <c r="C87" i="3"/>
  <c r="D87" i="3"/>
  <c r="E87" i="3"/>
  <c r="F87" i="3"/>
  <c r="G87" i="3"/>
  <c r="H87" i="3"/>
  <c r="I87" i="3"/>
  <c r="J87" i="3"/>
  <c r="K87" i="3"/>
  <c r="L87" i="3"/>
  <c r="M87" i="3"/>
  <c r="N87" i="3"/>
  <c r="O87" i="3"/>
  <c r="P87" i="3"/>
  <c r="Q87" i="3"/>
  <c r="R87" i="3"/>
  <c r="S87" i="3"/>
  <c r="T87" i="3"/>
  <c r="B88" i="3"/>
  <c r="C88" i="3"/>
  <c r="D88" i="3"/>
  <c r="E88" i="3"/>
  <c r="F88" i="3"/>
  <c r="G88" i="3"/>
  <c r="H88" i="3"/>
  <c r="I88" i="3"/>
  <c r="J88" i="3"/>
  <c r="K88" i="3"/>
  <c r="L88" i="3"/>
  <c r="M88" i="3"/>
  <c r="N88" i="3"/>
  <c r="O88" i="3"/>
  <c r="P88" i="3"/>
  <c r="Q88" i="3"/>
  <c r="R88" i="3"/>
  <c r="S88" i="3"/>
  <c r="T88" i="3"/>
  <c r="B89" i="3"/>
  <c r="C89" i="3"/>
  <c r="D89" i="3"/>
  <c r="E89" i="3"/>
  <c r="F89" i="3"/>
  <c r="G89" i="3"/>
  <c r="H89" i="3"/>
  <c r="I89" i="3"/>
  <c r="J89" i="3"/>
  <c r="K89" i="3"/>
  <c r="L89" i="3"/>
  <c r="M89" i="3"/>
  <c r="N89" i="3"/>
  <c r="O89" i="3"/>
  <c r="P89" i="3"/>
  <c r="Q89" i="3"/>
  <c r="R89" i="3"/>
  <c r="S89" i="3"/>
  <c r="T89" i="3"/>
  <c r="B90" i="3"/>
  <c r="C90" i="3"/>
  <c r="D90" i="3"/>
  <c r="E90" i="3"/>
  <c r="F90" i="3"/>
  <c r="G90" i="3"/>
  <c r="H90" i="3"/>
  <c r="I90" i="3"/>
  <c r="J90" i="3"/>
  <c r="K90" i="3"/>
  <c r="L90" i="3"/>
  <c r="M90" i="3"/>
  <c r="N90" i="3"/>
  <c r="O90" i="3"/>
  <c r="P90" i="3"/>
  <c r="Q90" i="3"/>
  <c r="R90" i="3"/>
  <c r="S90" i="3"/>
  <c r="T90" i="3"/>
  <c r="B91" i="3"/>
  <c r="C91" i="3"/>
  <c r="D91" i="3"/>
  <c r="E91" i="3"/>
  <c r="F91" i="3"/>
  <c r="G91" i="3"/>
  <c r="H91" i="3"/>
  <c r="I91" i="3"/>
  <c r="J91" i="3"/>
  <c r="K91" i="3"/>
  <c r="L91" i="3"/>
  <c r="M91" i="3"/>
  <c r="N91" i="3"/>
  <c r="O91" i="3"/>
  <c r="P91" i="3"/>
  <c r="Q91" i="3"/>
  <c r="R91" i="3"/>
  <c r="S91" i="3"/>
  <c r="T91" i="3"/>
  <c r="B92" i="3"/>
  <c r="C92" i="3"/>
  <c r="D92" i="3"/>
  <c r="E92" i="3"/>
  <c r="F92" i="3"/>
  <c r="G92" i="3"/>
  <c r="H92" i="3"/>
  <c r="I92" i="3"/>
  <c r="J92" i="3"/>
  <c r="K92" i="3"/>
  <c r="L92" i="3"/>
  <c r="M92" i="3"/>
  <c r="N92" i="3"/>
  <c r="O92" i="3"/>
  <c r="P92" i="3"/>
  <c r="Q92" i="3"/>
  <c r="R92" i="3"/>
  <c r="S92" i="3"/>
  <c r="T92" i="3"/>
  <c r="B93" i="3"/>
  <c r="C93" i="3"/>
  <c r="D93" i="3"/>
  <c r="E93" i="3"/>
  <c r="F93" i="3"/>
  <c r="G93" i="3"/>
  <c r="H93" i="3"/>
  <c r="I93" i="3"/>
  <c r="J93" i="3"/>
  <c r="K93" i="3"/>
  <c r="L93" i="3"/>
  <c r="M93" i="3"/>
  <c r="N93" i="3"/>
  <c r="O93" i="3"/>
  <c r="P93" i="3"/>
  <c r="Q93" i="3"/>
  <c r="R93" i="3"/>
  <c r="S93" i="3"/>
  <c r="T93" i="3"/>
  <c r="B94" i="3"/>
  <c r="C94" i="3"/>
  <c r="D94" i="3"/>
  <c r="E94" i="3"/>
  <c r="F94" i="3"/>
  <c r="G94" i="3"/>
  <c r="H94" i="3"/>
  <c r="I94" i="3"/>
  <c r="J94" i="3"/>
  <c r="K94" i="3"/>
  <c r="L94" i="3"/>
  <c r="M94" i="3"/>
  <c r="N94" i="3"/>
  <c r="O94" i="3"/>
  <c r="P94" i="3"/>
  <c r="Q94" i="3"/>
  <c r="R94" i="3"/>
  <c r="S94" i="3"/>
  <c r="T94" i="3"/>
  <c r="B95" i="3"/>
  <c r="C95" i="3"/>
  <c r="D95" i="3"/>
  <c r="E95" i="3"/>
  <c r="F95" i="3"/>
  <c r="G95" i="3"/>
  <c r="H95" i="3"/>
  <c r="I95" i="3"/>
  <c r="J95" i="3"/>
  <c r="K95" i="3"/>
  <c r="L95" i="3"/>
  <c r="M95" i="3"/>
  <c r="N95" i="3"/>
  <c r="O95" i="3"/>
  <c r="P95" i="3"/>
  <c r="Q95" i="3"/>
  <c r="R95" i="3"/>
  <c r="S95" i="3"/>
  <c r="T95" i="3"/>
  <c r="B96" i="3"/>
  <c r="C96" i="3"/>
  <c r="D96" i="3"/>
  <c r="E96" i="3"/>
  <c r="F96" i="3"/>
  <c r="G96" i="3"/>
  <c r="H96" i="3"/>
  <c r="I96" i="3"/>
  <c r="J96" i="3"/>
  <c r="K96" i="3"/>
  <c r="L96" i="3"/>
  <c r="M96" i="3"/>
  <c r="N96" i="3"/>
  <c r="O96" i="3"/>
  <c r="P96" i="3"/>
  <c r="Q96" i="3"/>
  <c r="R96" i="3"/>
  <c r="S96" i="3"/>
  <c r="T96" i="3"/>
  <c r="B97" i="3"/>
  <c r="C97" i="3"/>
  <c r="D97" i="3"/>
  <c r="E97" i="3"/>
  <c r="F97" i="3"/>
  <c r="G97" i="3"/>
  <c r="H97" i="3"/>
  <c r="I97" i="3"/>
  <c r="J97" i="3"/>
  <c r="K97" i="3"/>
  <c r="L97" i="3"/>
  <c r="M97" i="3"/>
  <c r="N97" i="3"/>
  <c r="O97" i="3"/>
  <c r="P97" i="3"/>
  <c r="Q97" i="3"/>
  <c r="R97" i="3"/>
  <c r="S97" i="3"/>
  <c r="T97" i="3"/>
  <c r="B98" i="3"/>
  <c r="C98" i="3"/>
  <c r="D98" i="3"/>
  <c r="E98" i="3"/>
  <c r="F98" i="3"/>
  <c r="G98" i="3"/>
  <c r="H98" i="3"/>
  <c r="I98" i="3"/>
  <c r="J98" i="3"/>
  <c r="K98" i="3"/>
  <c r="L98" i="3"/>
  <c r="M98" i="3"/>
  <c r="N98" i="3"/>
  <c r="O98" i="3"/>
  <c r="P98" i="3"/>
  <c r="Q98" i="3"/>
  <c r="R98" i="3"/>
  <c r="S98" i="3"/>
  <c r="T98" i="3"/>
  <c r="C3" i="3"/>
  <c r="D3" i="3"/>
  <c r="E3" i="3"/>
  <c r="F3" i="3"/>
  <c r="G3" i="3"/>
  <c r="H3" i="3"/>
  <c r="I3" i="3"/>
  <c r="J3" i="3"/>
  <c r="K3" i="3"/>
  <c r="L3" i="3"/>
  <c r="M3" i="3"/>
  <c r="N3" i="3"/>
  <c r="O3" i="3"/>
  <c r="P3" i="3"/>
  <c r="Q3" i="3"/>
  <c r="R3" i="3"/>
  <c r="S3" i="3"/>
  <c r="T3" i="3"/>
  <c r="B3" i="3"/>
  <c r="C6" i="23"/>
  <c r="E6" i="23"/>
  <c r="D9" i="23"/>
  <c r="C7" i="24"/>
  <c r="G24" i="24"/>
  <c r="G25" i="24"/>
  <c r="G6" i="24"/>
  <c r="G5" i="24"/>
  <c r="I3" i="24"/>
  <c r="M3" i="24"/>
  <c r="N3" i="24"/>
  <c r="H3" i="24"/>
  <c r="O3" i="24"/>
  <c r="P3" i="24"/>
  <c r="G3" i="24"/>
  <c r="L3" i="24"/>
  <c r="O2" i="24"/>
  <c r="P2" i="24"/>
  <c r="N2" i="24"/>
  <c r="M2" i="24"/>
  <c r="L2" i="24"/>
  <c r="D10" i="23"/>
  <c r="C10" i="24"/>
  <c r="D10" i="24"/>
  <c r="E3" i="23"/>
  <c r="G6" i="23"/>
  <c r="D7" i="24"/>
  <c r="I4" i="24"/>
  <c r="I6" i="24"/>
  <c r="R9" i="24"/>
  <c r="R5" i="24"/>
  <c r="S6" i="24"/>
  <c r="H4" i="24"/>
  <c r="R6" i="24"/>
  <c r="S5" i="24"/>
  <c r="H24" i="24"/>
  <c r="I24" i="24"/>
  <c r="F14" i="23"/>
  <c r="E14" i="23"/>
  <c r="D14" i="23"/>
  <c r="F15" i="23"/>
  <c r="E15" i="23"/>
  <c r="D15" i="23"/>
  <c r="C15" i="23"/>
  <c r="F16" i="23"/>
  <c r="E16" i="23"/>
  <c r="D16" i="23"/>
  <c r="B4" i="7"/>
  <c r="C4" i="7"/>
  <c r="D4" i="7"/>
  <c r="E4" i="7"/>
  <c r="F4" i="7"/>
  <c r="G4" i="7"/>
  <c r="H4" i="7"/>
  <c r="I4" i="7"/>
  <c r="J4" i="7"/>
  <c r="K4" i="7"/>
  <c r="L4" i="7"/>
  <c r="M4" i="7"/>
  <c r="N4" i="7"/>
  <c r="O4" i="7"/>
  <c r="P4" i="7"/>
  <c r="Q4" i="7"/>
  <c r="R4" i="7"/>
  <c r="S4" i="7"/>
  <c r="T4" i="7"/>
  <c r="B5" i="7"/>
  <c r="C5" i="7"/>
  <c r="D5" i="7"/>
  <c r="E5" i="7"/>
  <c r="F5" i="7"/>
  <c r="G5" i="7"/>
  <c r="H5" i="7"/>
  <c r="I5" i="7"/>
  <c r="J5" i="7"/>
  <c r="K5" i="7"/>
  <c r="L5" i="7"/>
  <c r="M5" i="7"/>
  <c r="N5" i="7"/>
  <c r="O5" i="7"/>
  <c r="P5" i="7"/>
  <c r="Q5" i="7"/>
  <c r="R5" i="7"/>
  <c r="S5" i="7"/>
  <c r="T5" i="7"/>
  <c r="B6" i="7"/>
  <c r="C6" i="7"/>
  <c r="C6" i="6"/>
  <c r="D6" i="7"/>
  <c r="E6" i="7"/>
  <c r="F6" i="7"/>
  <c r="G6" i="7"/>
  <c r="H6" i="7"/>
  <c r="I6" i="7"/>
  <c r="J6" i="7"/>
  <c r="K6" i="7"/>
  <c r="L6" i="7"/>
  <c r="M6" i="7"/>
  <c r="N6" i="7"/>
  <c r="O6" i="7"/>
  <c r="O6" i="6"/>
  <c r="P6" i="7"/>
  <c r="Q6" i="7"/>
  <c r="R6" i="7"/>
  <c r="S6" i="7"/>
  <c r="T6" i="7"/>
  <c r="B7" i="7"/>
  <c r="C7" i="7"/>
  <c r="D7" i="7"/>
  <c r="E7" i="7"/>
  <c r="F7" i="7"/>
  <c r="G7" i="7"/>
  <c r="H7" i="7"/>
  <c r="I7" i="7"/>
  <c r="J7" i="7"/>
  <c r="K7" i="7"/>
  <c r="L7" i="7"/>
  <c r="M7" i="7"/>
  <c r="N7" i="7"/>
  <c r="O7" i="7"/>
  <c r="P7" i="7"/>
  <c r="Q7" i="7"/>
  <c r="R7" i="7"/>
  <c r="S7" i="7"/>
  <c r="T7" i="7"/>
  <c r="B8" i="7"/>
  <c r="C8" i="7"/>
  <c r="D8" i="7"/>
  <c r="E8" i="7"/>
  <c r="F8" i="7"/>
  <c r="G8" i="7"/>
  <c r="H8" i="7"/>
  <c r="I8" i="7"/>
  <c r="J8" i="7"/>
  <c r="K8" i="7"/>
  <c r="L8" i="7"/>
  <c r="M8" i="7"/>
  <c r="N8" i="7"/>
  <c r="O8" i="7"/>
  <c r="P8" i="7"/>
  <c r="Q8" i="7"/>
  <c r="R8" i="7"/>
  <c r="S8" i="7"/>
  <c r="T8" i="7"/>
  <c r="B9" i="7"/>
  <c r="C9" i="7"/>
  <c r="D9" i="7"/>
  <c r="E9" i="7"/>
  <c r="F9" i="7"/>
  <c r="G9" i="7"/>
  <c r="H9" i="7"/>
  <c r="I9" i="7"/>
  <c r="J9" i="7"/>
  <c r="K9" i="7"/>
  <c r="L9" i="7"/>
  <c r="M9" i="7"/>
  <c r="N9" i="7"/>
  <c r="O9" i="7"/>
  <c r="P9" i="7"/>
  <c r="Q9" i="7"/>
  <c r="R9" i="7"/>
  <c r="R9" i="6"/>
  <c r="S9" i="7"/>
  <c r="T9" i="7"/>
  <c r="B10" i="7"/>
  <c r="C10" i="7"/>
  <c r="D10" i="7"/>
  <c r="E10" i="7"/>
  <c r="F10" i="7"/>
  <c r="G10" i="7"/>
  <c r="H10" i="7"/>
  <c r="I10" i="7"/>
  <c r="J10" i="7"/>
  <c r="K10" i="7"/>
  <c r="L10" i="7"/>
  <c r="M10" i="7"/>
  <c r="N10" i="7"/>
  <c r="O10" i="7"/>
  <c r="P10" i="7"/>
  <c r="Q10" i="7"/>
  <c r="R10" i="7"/>
  <c r="S10" i="7"/>
  <c r="T10" i="7"/>
  <c r="B11" i="7"/>
  <c r="C11" i="7"/>
  <c r="D11" i="7"/>
  <c r="D11" i="6"/>
  <c r="E11" i="7"/>
  <c r="F11" i="7"/>
  <c r="G11" i="7"/>
  <c r="H11" i="7"/>
  <c r="I11" i="7"/>
  <c r="J11" i="7"/>
  <c r="K11" i="7"/>
  <c r="L11" i="7"/>
  <c r="M11" i="7"/>
  <c r="N11" i="7"/>
  <c r="O11" i="7"/>
  <c r="P11" i="7"/>
  <c r="Q11" i="7"/>
  <c r="R11" i="7"/>
  <c r="S11" i="7"/>
  <c r="T11" i="7"/>
  <c r="B12" i="7"/>
  <c r="C12" i="7"/>
  <c r="D12" i="7"/>
  <c r="E12" i="7"/>
  <c r="E12" i="6"/>
  <c r="F12" i="7"/>
  <c r="G12" i="7"/>
  <c r="H12" i="7"/>
  <c r="I12" i="7"/>
  <c r="J12" i="7"/>
  <c r="K12" i="7"/>
  <c r="L12" i="7"/>
  <c r="M12" i="7"/>
  <c r="N12" i="7"/>
  <c r="O12" i="7"/>
  <c r="P12" i="7"/>
  <c r="Q12" i="7"/>
  <c r="R12" i="7"/>
  <c r="S12" i="7"/>
  <c r="T12" i="7"/>
  <c r="B13" i="7"/>
  <c r="C13" i="7"/>
  <c r="D13" i="7"/>
  <c r="E13" i="7"/>
  <c r="F13" i="7"/>
  <c r="G13" i="7"/>
  <c r="H13" i="7"/>
  <c r="I13" i="7"/>
  <c r="J13" i="7"/>
  <c r="K13" i="7"/>
  <c r="L13" i="7"/>
  <c r="M13" i="7"/>
  <c r="N13" i="7"/>
  <c r="O13" i="7"/>
  <c r="P13" i="7"/>
  <c r="Q13" i="7"/>
  <c r="R13" i="7"/>
  <c r="S13" i="7"/>
  <c r="T13" i="7"/>
  <c r="B14" i="7"/>
  <c r="C14" i="7"/>
  <c r="D14" i="7"/>
  <c r="E14" i="7"/>
  <c r="F14" i="7"/>
  <c r="G14" i="7"/>
  <c r="H14" i="7"/>
  <c r="I14" i="7"/>
  <c r="J14" i="7"/>
  <c r="K14" i="7"/>
  <c r="L14" i="7"/>
  <c r="M14" i="7"/>
  <c r="N14" i="7"/>
  <c r="O14" i="7"/>
  <c r="P14" i="7"/>
  <c r="Q14" i="7"/>
  <c r="R14" i="7"/>
  <c r="S14" i="7"/>
  <c r="T14" i="7"/>
  <c r="B15" i="7"/>
  <c r="C15" i="7"/>
  <c r="D15" i="7"/>
  <c r="E15" i="7"/>
  <c r="F15" i="7"/>
  <c r="G15" i="7"/>
  <c r="H15" i="7"/>
  <c r="I15" i="7"/>
  <c r="J15" i="7"/>
  <c r="K15" i="7"/>
  <c r="L15" i="7"/>
  <c r="M15" i="7"/>
  <c r="N15" i="7"/>
  <c r="O15" i="7"/>
  <c r="P15" i="7"/>
  <c r="Q15" i="7"/>
  <c r="R15" i="7"/>
  <c r="S15" i="7"/>
  <c r="T15" i="7"/>
  <c r="B16" i="7"/>
  <c r="C16" i="7"/>
  <c r="D16" i="7"/>
  <c r="E16" i="7"/>
  <c r="E16" i="6"/>
  <c r="F16" i="7"/>
  <c r="G16" i="7"/>
  <c r="H16" i="7"/>
  <c r="I16" i="7"/>
  <c r="J16" i="7"/>
  <c r="K16" i="7"/>
  <c r="L16" i="7"/>
  <c r="M16" i="7"/>
  <c r="N16" i="7"/>
  <c r="O16" i="7"/>
  <c r="P16" i="7"/>
  <c r="Q16" i="7"/>
  <c r="R16" i="7"/>
  <c r="S16" i="7"/>
  <c r="T16" i="7"/>
  <c r="B17" i="7"/>
  <c r="C17" i="7"/>
  <c r="D17" i="7"/>
  <c r="E17" i="7"/>
  <c r="F17" i="7"/>
  <c r="F17" i="6"/>
  <c r="G17" i="7"/>
  <c r="H17" i="7"/>
  <c r="I17" i="7"/>
  <c r="J17" i="7"/>
  <c r="K17" i="7"/>
  <c r="L17" i="7"/>
  <c r="M17" i="7"/>
  <c r="N17" i="7"/>
  <c r="O17" i="7"/>
  <c r="P17" i="7"/>
  <c r="Q17" i="7"/>
  <c r="R17" i="7"/>
  <c r="S17" i="7"/>
  <c r="T17" i="7"/>
  <c r="B18" i="7"/>
  <c r="C18" i="7"/>
  <c r="D18" i="7"/>
  <c r="E18" i="7"/>
  <c r="F18" i="7"/>
  <c r="G18" i="7"/>
  <c r="H18" i="7"/>
  <c r="I18" i="7"/>
  <c r="J18" i="7"/>
  <c r="K18" i="7"/>
  <c r="L18" i="7"/>
  <c r="M18" i="7"/>
  <c r="N18" i="7"/>
  <c r="O18" i="7"/>
  <c r="P18" i="7"/>
  <c r="Q18" i="7"/>
  <c r="R18" i="7"/>
  <c r="S18" i="7"/>
  <c r="T18" i="7"/>
  <c r="B19" i="7"/>
  <c r="C19" i="7"/>
  <c r="D19" i="7"/>
  <c r="E19" i="7"/>
  <c r="F19" i="7"/>
  <c r="G19" i="7"/>
  <c r="H19" i="7"/>
  <c r="I19" i="7"/>
  <c r="J19" i="7"/>
  <c r="K19" i="7"/>
  <c r="L19" i="7"/>
  <c r="M19" i="7"/>
  <c r="N19" i="7"/>
  <c r="O19" i="7"/>
  <c r="P19" i="7"/>
  <c r="Q19" i="7"/>
  <c r="R19" i="7"/>
  <c r="S19" i="7"/>
  <c r="T19" i="7"/>
  <c r="B20" i="7"/>
  <c r="C20" i="7"/>
  <c r="D20" i="7"/>
  <c r="E20" i="7"/>
  <c r="F20" i="7"/>
  <c r="G20" i="7"/>
  <c r="H20" i="7"/>
  <c r="I20" i="7"/>
  <c r="J20" i="7"/>
  <c r="K20" i="7"/>
  <c r="L20" i="7"/>
  <c r="M20" i="7"/>
  <c r="N20" i="7"/>
  <c r="O20" i="7"/>
  <c r="P20" i="7"/>
  <c r="Q20" i="7"/>
  <c r="R20" i="7"/>
  <c r="S20" i="7"/>
  <c r="T20" i="7"/>
  <c r="B21" i="7"/>
  <c r="C21" i="7"/>
  <c r="D21" i="7"/>
  <c r="E21" i="7"/>
  <c r="F21" i="7"/>
  <c r="G21" i="7"/>
  <c r="H21" i="7"/>
  <c r="I21" i="7"/>
  <c r="J21" i="7"/>
  <c r="K21" i="7"/>
  <c r="L21" i="7"/>
  <c r="M21" i="7"/>
  <c r="N21" i="7"/>
  <c r="O21" i="7"/>
  <c r="P21" i="7"/>
  <c r="Q21" i="7"/>
  <c r="R21" i="7"/>
  <c r="S21" i="7"/>
  <c r="T21" i="7"/>
  <c r="B22" i="7"/>
  <c r="C22" i="7"/>
  <c r="D22" i="7"/>
  <c r="E22" i="7"/>
  <c r="F22" i="7"/>
  <c r="G22" i="7"/>
  <c r="H22" i="7"/>
  <c r="I22" i="7"/>
  <c r="J22" i="7"/>
  <c r="K22" i="7"/>
  <c r="L22" i="7"/>
  <c r="M22" i="7"/>
  <c r="N22" i="7"/>
  <c r="O22" i="7"/>
  <c r="P22" i="7"/>
  <c r="Q22" i="7"/>
  <c r="R22" i="7"/>
  <c r="S22" i="7"/>
  <c r="T22" i="7"/>
  <c r="B23" i="7"/>
  <c r="C23" i="7"/>
  <c r="D23" i="7"/>
  <c r="E23" i="7"/>
  <c r="F23" i="7"/>
  <c r="G23" i="7"/>
  <c r="H23" i="7"/>
  <c r="I23" i="7"/>
  <c r="J23" i="7"/>
  <c r="K23" i="7"/>
  <c r="L23" i="7"/>
  <c r="M23" i="7"/>
  <c r="N23" i="7"/>
  <c r="O23" i="7"/>
  <c r="P23" i="7"/>
  <c r="Q23" i="7"/>
  <c r="R23" i="7"/>
  <c r="S23" i="7"/>
  <c r="T23" i="7"/>
  <c r="B24" i="7"/>
  <c r="C24" i="7"/>
  <c r="D24" i="7"/>
  <c r="E24" i="7"/>
  <c r="F24" i="7"/>
  <c r="G24" i="7"/>
  <c r="H24" i="7"/>
  <c r="I24" i="7"/>
  <c r="J24" i="7"/>
  <c r="K24" i="7"/>
  <c r="L24" i="7"/>
  <c r="M24" i="7"/>
  <c r="N24" i="7"/>
  <c r="O24" i="7"/>
  <c r="P24" i="7"/>
  <c r="Q24" i="7"/>
  <c r="R24" i="7"/>
  <c r="S24" i="7"/>
  <c r="T24" i="7"/>
  <c r="B25" i="7"/>
  <c r="C25" i="7"/>
  <c r="D25" i="7"/>
  <c r="E25" i="7"/>
  <c r="F25" i="7"/>
  <c r="G25" i="7"/>
  <c r="H25" i="7"/>
  <c r="I25" i="7"/>
  <c r="J25" i="7"/>
  <c r="K25" i="7"/>
  <c r="L25" i="7"/>
  <c r="M25" i="7"/>
  <c r="N25" i="7"/>
  <c r="O25" i="7"/>
  <c r="P25" i="7"/>
  <c r="Q25" i="7"/>
  <c r="R25" i="7"/>
  <c r="S25" i="7"/>
  <c r="T25" i="7"/>
  <c r="B26" i="7"/>
  <c r="C26" i="7"/>
  <c r="D26" i="7"/>
  <c r="E26" i="7"/>
  <c r="F26" i="7"/>
  <c r="G26" i="7"/>
  <c r="H26" i="7"/>
  <c r="I26" i="7"/>
  <c r="J26" i="7"/>
  <c r="K26" i="7"/>
  <c r="L26" i="7"/>
  <c r="M26" i="7"/>
  <c r="N26" i="7"/>
  <c r="O26" i="7"/>
  <c r="P26" i="7"/>
  <c r="Q26" i="7"/>
  <c r="R26" i="7"/>
  <c r="S26" i="7"/>
  <c r="T26" i="7"/>
  <c r="B27" i="7"/>
  <c r="C27" i="7"/>
  <c r="D27" i="7"/>
  <c r="E27" i="7"/>
  <c r="F27" i="7"/>
  <c r="G27" i="7"/>
  <c r="H27" i="7"/>
  <c r="I27" i="7"/>
  <c r="J27" i="7"/>
  <c r="K27" i="7"/>
  <c r="L27" i="7"/>
  <c r="M27" i="7"/>
  <c r="N27" i="7"/>
  <c r="O27" i="7"/>
  <c r="P27" i="7"/>
  <c r="Q27" i="7"/>
  <c r="R27" i="7"/>
  <c r="S27" i="7"/>
  <c r="T27" i="7"/>
  <c r="B28" i="7"/>
  <c r="C28" i="7"/>
  <c r="D28" i="7"/>
  <c r="E28" i="7"/>
  <c r="E28" i="6"/>
  <c r="F28" i="7"/>
  <c r="G28" i="7"/>
  <c r="H28" i="7"/>
  <c r="I28" i="7"/>
  <c r="J28" i="7"/>
  <c r="K28" i="7"/>
  <c r="L28" i="7"/>
  <c r="M28" i="7"/>
  <c r="N28" i="7"/>
  <c r="O28" i="7"/>
  <c r="P28" i="7"/>
  <c r="Q28" i="7"/>
  <c r="R28" i="7"/>
  <c r="S28" i="7"/>
  <c r="T28" i="7"/>
  <c r="B29" i="7"/>
  <c r="C29" i="7"/>
  <c r="D29" i="7"/>
  <c r="E29" i="7"/>
  <c r="F29" i="7"/>
  <c r="G29" i="7"/>
  <c r="H29" i="7"/>
  <c r="I29" i="7"/>
  <c r="J29" i="7"/>
  <c r="K29" i="7"/>
  <c r="L29" i="7"/>
  <c r="M29" i="7"/>
  <c r="N29" i="7"/>
  <c r="O29" i="7"/>
  <c r="P29" i="7"/>
  <c r="Q29" i="7"/>
  <c r="R29" i="7"/>
  <c r="S29" i="7"/>
  <c r="T29" i="7"/>
  <c r="B30" i="7"/>
  <c r="C30" i="7"/>
  <c r="D30" i="7"/>
  <c r="E30" i="7"/>
  <c r="F30" i="7"/>
  <c r="G30" i="7"/>
  <c r="H30" i="7"/>
  <c r="I30" i="7"/>
  <c r="J30" i="7"/>
  <c r="K30" i="7"/>
  <c r="L30" i="7"/>
  <c r="M30" i="7"/>
  <c r="N30" i="7"/>
  <c r="O30" i="7"/>
  <c r="P30" i="7"/>
  <c r="Q30" i="7"/>
  <c r="R30" i="7"/>
  <c r="S30" i="7"/>
  <c r="T30" i="7"/>
  <c r="B31" i="7"/>
  <c r="C31" i="7"/>
  <c r="D31" i="7"/>
  <c r="E31" i="7"/>
  <c r="F31" i="7"/>
  <c r="G31" i="7"/>
  <c r="H31" i="7"/>
  <c r="I31" i="7"/>
  <c r="J31" i="7"/>
  <c r="K31" i="7"/>
  <c r="L31" i="7"/>
  <c r="M31" i="7"/>
  <c r="N31" i="7"/>
  <c r="O31" i="7"/>
  <c r="P31" i="7"/>
  <c r="Q31" i="7"/>
  <c r="R31" i="7"/>
  <c r="S31" i="7"/>
  <c r="T31" i="7"/>
  <c r="B32" i="7"/>
  <c r="C32" i="7"/>
  <c r="D32" i="7"/>
  <c r="E32" i="7"/>
  <c r="F32" i="7"/>
  <c r="G32" i="7"/>
  <c r="H32" i="7"/>
  <c r="I32" i="7"/>
  <c r="J32" i="7"/>
  <c r="K32" i="7"/>
  <c r="L32" i="7"/>
  <c r="M32" i="7"/>
  <c r="M32" i="6"/>
  <c r="N32" i="7"/>
  <c r="O32" i="7"/>
  <c r="P32" i="7"/>
  <c r="Q32" i="7"/>
  <c r="R32" i="7"/>
  <c r="S32" i="7"/>
  <c r="T32" i="7"/>
  <c r="B33" i="7"/>
  <c r="B33" i="6"/>
  <c r="C33" i="7"/>
  <c r="D33" i="7"/>
  <c r="E33" i="7"/>
  <c r="F33" i="7"/>
  <c r="G33" i="7"/>
  <c r="H33" i="7"/>
  <c r="I33" i="7"/>
  <c r="J33" i="7"/>
  <c r="K33" i="7"/>
  <c r="L33" i="7"/>
  <c r="M33" i="7"/>
  <c r="N33" i="7"/>
  <c r="O33" i="7"/>
  <c r="P33" i="7"/>
  <c r="Q33" i="7"/>
  <c r="R33" i="7"/>
  <c r="S33" i="7"/>
  <c r="T33" i="7"/>
  <c r="B34" i="7"/>
  <c r="C34" i="7"/>
  <c r="D34" i="7"/>
  <c r="E34" i="7"/>
  <c r="F34" i="7"/>
  <c r="G34" i="7"/>
  <c r="H34" i="7"/>
  <c r="I34" i="7"/>
  <c r="J34" i="7"/>
  <c r="K34" i="7"/>
  <c r="L34" i="7"/>
  <c r="M34" i="7"/>
  <c r="N34" i="7"/>
  <c r="O34" i="7"/>
  <c r="P34" i="7"/>
  <c r="Q34" i="7"/>
  <c r="R34" i="7"/>
  <c r="S34" i="7"/>
  <c r="S34" i="6"/>
  <c r="T34" i="7"/>
  <c r="B35" i="7"/>
  <c r="C35" i="7"/>
  <c r="D35" i="7"/>
  <c r="E35" i="7"/>
  <c r="F35" i="7"/>
  <c r="G35" i="7"/>
  <c r="H35" i="7"/>
  <c r="I35" i="7"/>
  <c r="J35" i="7"/>
  <c r="K35" i="7"/>
  <c r="L35" i="7"/>
  <c r="M35" i="7"/>
  <c r="N35" i="7"/>
  <c r="O35" i="7"/>
  <c r="P35" i="7"/>
  <c r="Q35" i="7"/>
  <c r="R35" i="7"/>
  <c r="S35" i="7"/>
  <c r="T35" i="7"/>
  <c r="B36" i="7"/>
  <c r="C36" i="7"/>
  <c r="D36" i="7"/>
  <c r="E36" i="7"/>
  <c r="F36" i="7"/>
  <c r="G36" i="7"/>
  <c r="H36" i="7"/>
  <c r="I36" i="7"/>
  <c r="J36" i="7"/>
  <c r="K36" i="7"/>
  <c r="L36" i="7"/>
  <c r="M36" i="7"/>
  <c r="N36" i="7"/>
  <c r="O36" i="7"/>
  <c r="P36" i="7"/>
  <c r="Q36" i="7"/>
  <c r="R36" i="7"/>
  <c r="S36" i="7"/>
  <c r="T36" i="7"/>
  <c r="B37" i="7"/>
  <c r="B37" i="6"/>
  <c r="C37" i="7"/>
  <c r="D37" i="7"/>
  <c r="E37" i="7"/>
  <c r="F37" i="7"/>
  <c r="G37" i="7"/>
  <c r="H37" i="7"/>
  <c r="I37" i="7"/>
  <c r="J37" i="7"/>
  <c r="K37" i="7"/>
  <c r="L37" i="7"/>
  <c r="M37" i="7"/>
  <c r="N37" i="7"/>
  <c r="O37" i="7"/>
  <c r="P37" i="7"/>
  <c r="Q37" i="7"/>
  <c r="R37" i="7"/>
  <c r="S37" i="7"/>
  <c r="T37" i="7"/>
  <c r="B38" i="7"/>
  <c r="C38" i="7"/>
  <c r="D38" i="7"/>
  <c r="E38" i="7"/>
  <c r="F38" i="7"/>
  <c r="G38" i="7"/>
  <c r="H38" i="7"/>
  <c r="I38" i="7"/>
  <c r="J38" i="7"/>
  <c r="K38" i="7"/>
  <c r="K38" i="6"/>
  <c r="L38" i="7"/>
  <c r="M38" i="7"/>
  <c r="N38" i="7"/>
  <c r="O38" i="7"/>
  <c r="P38" i="7"/>
  <c r="Q38" i="7"/>
  <c r="R38" i="7"/>
  <c r="S38" i="7"/>
  <c r="T38" i="7"/>
  <c r="B39" i="7"/>
  <c r="C39" i="7"/>
  <c r="D39" i="7"/>
  <c r="E39" i="7"/>
  <c r="F39" i="7"/>
  <c r="G39" i="7"/>
  <c r="H39" i="7"/>
  <c r="I39" i="7"/>
  <c r="J39" i="7"/>
  <c r="K39" i="7"/>
  <c r="L39" i="7"/>
  <c r="M39" i="7"/>
  <c r="N39" i="7"/>
  <c r="O39" i="7"/>
  <c r="P39" i="7"/>
  <c r="Q39" i="7"/>
  <c r="R39" i="7"/>
  <c r="S39" i="7"/>
  <c r="T39" i="7"/>
  <c r="B40" i="7"/>
  <c r="C40" i="7"/>
  <c r="D40" i="7"/>
  <c r="E40" i="7"/>
  <c r="F40" i="7"/>
  <c r="G40" i="7"/>
  <c r="H40" i="7"/>
  <c r="I40" i="7"/>
  <c r="J40" i="7"/>
  <c r="K40" i="7"/>
  <c r="L40" i="7"/>
  <c r="M40" i="7"/>
  <c r="N40" i="7"/>
  <c r="O40" i="7"/>
  <c r="P40" i="7"/>
  <c r="Q40" i="7"/>
  <c r="Q40" i="6"/>
  <c r="R40" i="7"/>
  <c r="S40" i="7"/>
  <c r="T40" i="7"/>
  <c r="B41" i="7"/>
  <c r="B41" i="6"/>
  <c r="C41" i="7"/>
  <c r="D41" i="7"/>
  <c r="E41" i="7"/>
  <c r="F41" i="7"/>
  <c r="G41" i="7"/>
  <c r="H41" i="7"/>
  <c r="I41" i="7"/>
  <c r="J41" i="7"/>
  <c r="K41" i="7"/>
  <c r="L41" i="7"/>
  <c r="M41" i="7"/>
  <c r="N41" i="7"/>
  <c r="N41" i="6"/>
  <c r="O41" i="7"/>
  <c r="P41" i="7"/>
  <c r="Q41" i="7"/>
  <c r="R41" i="7"/>
  <c r="S41" i="7"/>
  <c r="T41" i="7"/>
  <c r="B42" i="7"/>
  <c r="C42" i="7"/>
  <c r="D42" i="7"/>
  <c r="E42" i="7"/>
  <c r="F42" i="7"/>
  <c r="G42" i="7"/>
  <c r="H42" i="7"/>
  <c r="I42" i="7"/>
  <c r="J42" i="7"/>
  <c r="K42" i="7"/>
  <c r="L42" i="7"/>
  <c r="M42" i="7"/>
  <c r="N42" i="7"/>
  <c r="O42" i="7"/>
  <c r="P42" i="7"/>
  <c r="Q42" i="7"/>
  <c r="R42" i="7"/>
  <c r="S42" i="7"/>
  <c r="T42" i="7"/>
  <c r="B43" i="7"/>
  <c r="C43" i="7"/>
  <c r="D43" i="7"/>
  <c r="E43" i="7"/>
  <c r="F43" i="7"/>
  <c r="G43" i="7"/>
  <c r="H43" i="7"/>
  <c r="I43" i="7"/>
  <c r="J43" i="7"/>
  <c r="K43" i="7"/>
  <c r="L43" i="7"/>
  <c r="M43" i="7"/>
  <c r="N43" i="7"/>
  <c r="O43" i="7"/>
  <c r="P43" i="7"/>
  <c r="Q43" i="7"/>
  <c r="R43" i="7"/>
  <c r="S43" i="7"/>
  <c r="T43" i="7"/>
  <c r="B44" i="7"/>
  <c r="C44" i="7"/>
  <c r="D44" i="7"/>
  <c r="E44" i="7"/>
  <c r="F44" i="7"/>
  <c r="G44" i="7"/>
  <c r="H44" i="7"/>
  <c r="I44" i="7"/>
  <c r="J44" i="7"/>
  <c r="K44" i="7"/>
  <c r="L44" i="7"/>
  <c r="M44" i="7"/>
  <c r="N44" i="7"/>
  <c r="O44" i="7"/>
  <c r="P44" i="7"/>
  <c r="Q44" i="7"/>
  <c r="R44" i="7"/>
  <c r="S44" i="7"/>
  <c r="T44" i="7"/>
  <c r="B45" i="7"/>
  <c r="B45" i="6"/>
  <c r="C45" i="7"/>
  <c r="D45" i="7"/>
  <c r="E45" i="7"/>
  <c r="F45" i="7"/>
  <c r="G45" i="7"/>
  <c r="H45" i="7"/>
  <c r="I45" i="7"/>
  <c r="J45" i="7"/>
  <c r="K45" i="7"/>
  <c r="L45" i="7"/>
  <c r="M45" i="7"/>
  <c r="N45" i="7"/>
  <c r="O45" i="7"/>
  <c r="P45" i="7"/>
  <c r="Q45" i="7"/>
  <c r="R45" i="7"/>
  <c r="S45" i="7"/>
  <c r="T45" i="7"/>
  <c r="B46" i="7"/>
  <c r="C46" i="7"/>
  <c r="D46" i="7"/>
  <c r="E46" i="7"/>
  <c r="F46" i="7"/>
  <c r="G46" i="7"/>
  <c r="H46" i="7"/>
  <c r="I46" i="7"/>
  <c r="J46" i="7"/>
  <c r="K46" i="7"/>
  <c r="L46" i="7"/>
  <c r="M46" i="7"/>
  <c r="N46" i="7"/>
  <c r="O46" i="7"/>
  <c r="P46" i="7"/>
  <c r="Q46" i="7"/>
  <c r="R46" i="7"/>
  <c r="S46" i="7"/>
  <c r="S46" i="6"/>
  <c r="T46" i="7"/>
  <c r="B47" i="7"/>
  <c r="C47" i="7"/>
  <c r="D47" i="7"/>
  <c r="E47" i="7"/>
  <c r="F47" i="7"/>
  <c r="G47" i="7"/>
  <c r="H47" i="7"/>
  <c r="I47" i="7"/>
  <c r="J47" i="7"/>
  <c r="K47" i="7"/>
  <c r="L47" i="7"/>
  <c r="M47" i="7"/>
  <c r="N47" i="7"/>
  <c r="O47" i="7"/>
  <c r="P47" i="7"/>
  <c r="Q47" i="7"/>
  <c r="R47" i="7"/>
  <c r="S47" i="7"/>
  <c r="T47" i="7"/>
  <c r="B48" i="7"/>
  <c r="C48" i="7"/>
  <c r="D48" i="7"/>
  <c r="E48" i="7"/>
  <c r="F48" i="7"/>
  <c r="G48" i="7"/>
  <c r="H48" i="7"/>
  <c r="I48" i="7"/>
  <c r="J48" i="7"/>
  <c r="K48" i="7"/>
  <c r="L48" i="7"/>
  <c r="M48" i="7"/>
  <c r="N48" i="7"/>
  <c r="O48" i="7"/>
  <c r="P48" i="7"/>
  <c r="Q48" i="7"/>
  <c r="R48" i="7"/>
  <c r="S48" i="7"/>
  <c r="T48" i="7"/>
  <c r="B49" i="7"/>
  <c r="B49" i="6"/>
  <c r="C49" i="7"/>
  <c r="D49" i="7"/>
  <c r="E49" i="7"/>
  <c r="F49" i="7"/>
  <c r="G49" i="7"/>
  <c r="H49" i="7"/>
  <c r="I49" i="7"/>
  <c r="J49" i="7"/>
  <c r="K49" i="7"/>
  <c r="L49" i="7"/>
  <c r="M49" i="7"/>
  <c r="N49" i="7"/>
  <c r="O49" i="7"/>
  <c r="P49" i="7"/>
  <c r="Q49" i="7"/>
  <c r="R49" i="7"/>
  <c r="S49" i="7"/>
  <c r="T49" i="7"/>
  <c r="B50" i="7"/>
  <c r="C50" i="7"/>
  <c r="D50" i="7"/>
  <c r="E50" i="7"/>
  <c r="F50" i="7"/>
  <c r="G50" i="7"/>
  <c r="H50" i="7"/>
  <c r="I50" i="7"/>
  <c r="J50" i="7"/>
  <c r="K50" i="7"/>
  <c r="L50" i="7"/>
  <c r="M50" i="7"/>
  <c r="N50" i="7"/>
  <c r="O50" i="7"/>
  <c r="P50" i="7"/>
  <c r="Q50" i="7"/>
  <c r="R50" i="7"/>
  <c r="S50" i="7"/>
  <c r="S50" i="6"/>
  <c r="T50" i="7"/>
  <c r="B51" i="7"/>
  <c r="C51" i="7"/>
  <c r="D51" i="7"/>
  <c r="E51" i="7"/>
  <c r="F51" i="7"/>
  <c r="G51" i="7"/>
  <c r="H51" i="7"/>
  <c r="I51" i="7"/>
  <c r="J51" i="7"/>
  <c r="K51" i="7"/>
  <c r="L51" i="7"/>
  <c r="M51" i="7"/>
  <c r="N51" i="7"/>
  <c r="O51" i="7"/>
  <c r="P51" i="7"/>
  <c r="Q51" i="7"/>
  <c r="R51" i="7"/>
  <c r="S51" i="7"/>
  <c r="T51" i="7"/>
  <c r="B52" i="7"/>
  <c r="C52" i="7"/>
  <c r="D52" i="7"/>
  <c r="E52" i="7"/>
  <c r="F52" i="7"/>
  <c r="G52" i="7"/>
  <c r="H52" i="7"/>
  <c r="I52" i="7"/>
  <c r="J52" i="7"/>
  <c r="K52" i="7"/>
  <c r="L52" i="7"/>
  <c r="M52" i="7"/>
  <c r="N52" i="7"/>
  <c r="O52" i="7"/>
  <c r="P52" i="7"/>
  <c r="Q52" i="7"/>
  <c r="R52" i="7"/>
  <c r="S52" i="7"/>
  <c r="T52" i="7"/>
  <c r="B53" i="7"/>
  <c r="C53" i="7"/>
  <c r="D53" i="7"/>
  <c r="E53" i="7"/>
  <c r="F53" i="7"/>
  <c r="G53" i="7"/>
  <c r="H53" i="7"/>
  <c r="I53" i="7"/>
  <c r="J53" i="7"/>
  <c r="K53" i="7"/>
  <c r="L53" i="7"/>
  <c r="M53" i="7"/>
  <c r="N53" i="7"/>
  <c r="O53" i="7"/>
  <c r="P53" i="7"/>
  <c r="Q53" i="7"/>
  <c r="R53" i="7"/>
  <c r="S53" i="7"/>
  <c r="T53" i="7"/>
  <c r="B54" i="7"/>
  <c r="C54" i="7"/>
  <c r="D54" i="7"/>
  <c r="E54" i="7"/>
  <c r="F54" i="7"/>
  <c r="G54" i="7"/>
  <c r="H54" i="7"/>
  <c r="I54" i="7"/>
  <c r="J54" i="7"/>
  <c r="K54" i="7"/>
  <c r="L54" i="7"/>
  <c r="M54" i="7"/>
  <c r="N54" i="7"/>
  <c r="O54" i="7"/>
  <c r="P54" i="7"/>
  <c r="Q54" i="7"/>
  <c r="R54" i="7"/>
  <c r="S54" i="7"/>
  <c r="T54" i="7"/>
  <c r="B55" i="7"/>
  <c r="C55" i="7"/>
  <c r="D55" i="7"/>
  <c r="E55" i="7"/>
  <c r="F55" i="7"/>
  <c r="G55" i="7"/>
  <c r="H55" i="7"/>
  <c r="I55" i="7"/>
  <c r="J55" i="7"/>
  <c r="K55" i="7"/>
  <c r="L55" i="7"/>
  <c r="M55" i="7"/>
  <c r="N55" i="7"/>
  <c r="O55" i="7"/>
  <c r="P55" i="7"/>
  <c r="Q55" i="7"/>
  <c r="R55" i="7"/>
  <c r="S55" i="7"/>
  <c r="T55" i="7"/>
  <c r="B56" i="7"/>
  <c r="C56" i="7"/>
  <c r="D56" i="7"/>
  <c r="E56" i="7"/>
  <c r="F56" i="7"/>
  <c r="G56" i="7"/>
  <c r="H56" i="7"/>
  <c r="I56" i="7"/>
  <c r="J56" i="7"/>
  <c r="K56" i="7"/>
  <c r="L56" i="7"/>
  <c r="M56" i="7"/>
  <c r="N56" i="7"/>
  <c r="O56" i="7"/>
  <c r="P56" i="7"/>
  <c r="Q56" i="7"/>
  <c r="R56" i="7"/>
  <c r="S56" i="7"/>
  <c r="T56" i="7"/>
  <c r="B57" i="7"/>
  <c r="C57" i="7"/>
  <c r="D57" i="7"/>
  <c r="E57" i="7"/>
  <c r="F57" i="7"/>
  <c r="G57" i="7"/>
  <c r="H57" i="7"/>
  <c r="I57" i="7"/>
  <c r="J57" i="7"/>
  <c r="K57" i="7"/>
  <c r="L57" i="7"/>
  <c r="M57" i="7"/>
  <c r="N57" i="7"/>
  <c r="N57" i="6"/>
  <c r="O57" i="7"/>
  <c r="P57" i="7"/>
  <c r="Q57" i="7"/>
  <c r="R57" i="7"/>
  <c r="S57" i="7"/>
  <c r="T57" i="7"/>
  <c r="B58" i="7"/>
  <c r="C58" i="7"/>
  <c r="D58" i="7"/>
  <c r="E58" i="7"/>
  <c r="F58" i="7"/>
  <c r="G58" i="7"/>
  <c r="H58" i="7"/>
  <c r="I58" i="7"/>
  <c r="J58" i="7"/>
  <c r="K58" i="7"/>
  <c r="L58" i="7"/>
  <c r="M58" i="7"/>
  <c r="N58" i="7"/>
  <c r="O58" i="7"/>
  <c r="P58" i="7"/>
  <c r="Q58" i="7"/>
  <c r="R58" i="7"/>
  <c r="S58" i="7"/>
  <c r="T58" i="7"/>
  <c r="B59" i="7"/>
  <c r="C59" i="7"/>
  <c r="D59" i="7"/>
  <c r="E59" i="7"/>
  <c r="F59" i="7"/>
  <c r="G59" i="7"/>
  <c r="H59" i="7"/>
  <c r="I59" i="7"/>
  <c r="J59" i="7"/>
  <c r="K59" i="7"/>
  <c r="L59" i="7"/>
  <c r="M59" i="7"/>
  <c r="N59" i="7"/>
  <c r="O59" i="7"/>
  <c r="P59" i="7"/>
  <c r="Q59" i="7"/>
  <c r="R59" i="7"/>
  <c r="S59" i="7"/>
  <c r="T59" i="7"/>
  <c r="B60" i="7"/>
  <c r="C60" i="7"/>
  <c r="D60" i="7"/>
  <c r="E60" i="7"/>
  <c r="F60" i="7"/>
  <c r="G60" i="7"/>
  <c r="H60" i="7"/>
  <c r="I60" i="7"/>
  <c r="J60" i="7"/>
  <c r="K60" i="7"/>
  <c r="L60" i="7"/>
  <c r="M60" i="7"/>
  <c r="N60" i="7"/>
  <c r="O60" i="7"/>
  <c r="P60" i="7"/>
  <c r="Q60" i="7"/>
  <c r="R60" i="7"/>
  <c r="S60" i="7"/>
  <c r="T60" i="7"/>
  <c r="B61" i="7"/>
  <c r="C61" i="7"/>
  <c r="D61" i="7"/>
  <c r="E61" i="7"/>
  <c r="F61" i="7"/>
  <c r="G61" i="7"/>
  <c r="H61" i="7"/>
  <c r="I61" i="7"/>
  <c r="J61" i="7"/>
  <c r="K61" i="7"/>
  <c r="L61" i="7"/>
  <c r="M61" i="7"/>
  <c r="N61" i="7"/>
  <c r="N61" i="6"/>
  <c r="O61" i="7"/>
  <c r="P61" i="7"/>
  <c r="Q61" i="7"/>
  <c r="R61" i="7"/>
  <c r="S61" i="7"/>
  <c r="T61" i="7"/>
  <c r="B62" i="7"/>
  <c r="C62" i="7"/>
  <c r="D62" i="7"/>
  <c r="E62" i="7"/>
  <c r="F62" i="7"/>
  <c r="G62" i="7"/>
  <c r="H62" i="7"/>
  <c r="I62" i="7"/>
  <c r="J62" i="7"/>
  <c r="K62" i="7"/>
  <c r="L62" i="7"/>
  <c r="M62" i="7"/>
  <c r="N62" i="7"/>
  <c r="O62" i="7"/>
  <c r="P62" i="7"/>
  <c r="Q62" i="7"/>
  <c r="R62" i="7"/>
  <c r="S62" i="7"/>
  <c r="T62" i="7"/>
  <c r="B63" i="7"/>
  <c r="C63" i="7"/>
  <c r="D63" i="7"/>
  <c r="E63" i="7"/>
  <c r="F63" i="7"/>
  <c r="G63" i="7"/>
  <c r="H63" i="7"/>
  <c r="I63" i="7"/>
  <c r="J63" i="7"/>
  <c r="K63" i="7"/>
  <c r="L63" i="7"/>
  <c r="M63" i="7"/>
  <c r="N63" i="7"/>
  <c r="O63" i="7"/>
  <c r="P63" i="7"/>
  <c r="Q63" i="7"/>
  <c r="R63" i="7"/>
  <c r="S63" i="7"/>
  <c r="T63" i="7"/>
  <c r="B64" i="7"/>
  <c r="C64" i="7"/>
  <c r="D64" i="7"/>
  <c r="E64" i="7"/>
  <c r="F64" i="7"/>
  <c r="G64" i="7"/>
  <c r="H64" i="7"/>
  <c r="I64" i="7"/>
  <c r="J64" i="7"/>
  <c r="K64" i="7"/>
  <c r="L64" i="7"/>
  <c r="M64" i="7"/>
  <c r="N64" i="7"/>
  <c r="O64" i="7"/>
  <c r="P64" i="7"/>
  <c r="Q64" i="7"/>
  <c r="R64" i="7"/>
  <c r="S64" i="7"/>
  <c r="T64" i="7"/>
  <c r="B65" i="7"/>
  <c r="B65" i="6"/>
  <c r="C65" i="7"/>
  <c r="D65" i="7"/>
  <c r="E65" i="7"/>
  <c r="F65" i="7"/>
  <c r="G65" i="7"/>
  <c r="H65" i="7"/>
  <c r="I65" i="7"/>
  <c r="J65" i="7"/>
  <c r="K65" i="7"/>
  <c r="L65" i="7"/>
  <c r="M65" i="7"/>
  <c r="N65" i="7"/>
  <c r="N65" i="6"/>
  <c r="O65" i="7"/>
  <c r="P65" i="7"/>
  <c r="Q65" i="7"/>
  <c r="R65" i="7"/>
  <c r="S65" i="7"/>
  <c r="T65" i="7"/>
  <c r="B66" i="7"/>
  <c r="C66" i="7"/>
  <c r="D66" i="7"/>
  <c r="E66" i="7"/>
  <c r="F66" i="7"/>
  <c r="G66" i="7"/>
  <c r="H66" i="7"/>
  <c r="I66" i="7"/>
  <c r="J66" i="7"/>
  <c r="K66" i="7"/>
  <c r="L66" i="7"/>
  <c r="M66" i="7"/>
  <c r="N66" i="7"/>
  <c r="O66" i="7"/>
  <c r="P66" i="7"/>
  <c r="Q66" i="7"/>
  <c r="R66" i="7"/>
  <c r="S66" i="7"/>
  <c r="T66" i="7"/>
  <c r="B67" i="7"/>
  <c r="C67" i="7"/>
  <c r="D67" i="7"/>
  <c r="E67" i="7"/>
  <c r="F67" i="7"/>
  <c r="G67" i="7"/>
  <c r="H67" i="7"/>
  <c r="I67" i="7"/>
  <c r="J67" i="7"/>
  <c r="K67" i="7"/>
  <c r="L67" i="7"/>
  <c r="M67" i="7"/>
  <c r="N67" i="7"/>
  <c r="O67" i="7"/>
  <c r="P67" i="7"/>
  <c r="Q67" i="7"/>
  <c r="R67" i="7"/>
  <c r="S67" i="7"/>
  <c r="T67" i="7"/>
  <c r="B68" i="7"/>
  <c r="C68" i="7"/>
  <c r="D68" i="7"/>
  <c r="E68" i="7"/>
  <c r="F68" i="7"/>
  <c r="G68" i="7"/>
  <c r="H68" i="7"/>
  <c r="I68" i="7"/>
  <c r="J68" i="7"/>
  <c r="K68" i="7"/>
  <c r="L68" i="7"/>
  <c r="M68" i="7"/>
  <c r="N68" i="7"/>
  <c r="O68" i="7"/>
  <c r="P68" i="7"/>
  <c r="Q68" i="7"/>
  <c r="R68" i="7"/>
  <c r="S68" i="7"/>
  <c r="T68" i="7"/>
  <c r="B69" i="7"/>
  <c r="C69" i="7"/>
  <c r="D69" i="7"/>
  <c r="E69" i="7"/>
  <c r="F69" i="7"/>
  <c r="G69" i="7"/>
  <c r="H69" i="7"/>
  <c r="I69" i="7"/>
  <c r="J69" i="7"/>
  <c r="K69" i="7"/>
  <c r="L69" i="7"/>
  <c r="M69" i="7"/>
  <c r="N69" i="7"/>
  <c r="O69" i="7"/>
  <c r="P69" i="7"/>
  <c r="Q69" i="7"/>
  <c r="R69" i="7"/>
  <c r="S69" i="7"/>
  <c r="T69" i="7"/>
  <c r="B70" i="7"/>
  <c r="C70" i="7"/>
  <c r="D70" i="7"/>
  <c r="E70" i="7"/>
  <c r="F70" i="7"/>
  <c r="G70" i="7"/>
  <c r="H70" i="7"/>
  <c r="I70" i="7"/>
  <c r="J70" i="7"/>
  <c r="K70" i="7"/>
  <c r="L70" i="7"/>
  <c r="M70" i="7"/>
  <c r="N70" i="7"/>
  <c r="O70" i="7"/>
  <c r="P70" i="7"/>
  <c r="Q70" i="7"/>
  <c r="R70" i="7"/>
  <c r="S70" i="7"/>
  <c r="S70" i="6"/>
  <c r="T70" i="7"/>
  <c r="B71" i="7"/>
  <c r="C71" i="7"/>
  <c r="D71" i="7"/>
  <c r="E71" i="7"/>
  <c r="F71" i="7"/>
  <c r="G71" i="7"/>
  <c r="H71" i="7"/>
  <c r="I71" i="7"/>
  <c r="J71" i="7"/>
  <c r="K71" i="7"/>
  <c r="L71" i="7"/>
  <c r="M71" i="7"/>
  <c r="N71" i="7"/>
  <c r="O71" i="7"/>
  <c r="P71" i="7"/>
  <c r="Q71" i="7"/>
  <c r="R71" i="7"/>
  <c r="S71" i="7"/>
  <c r="T71" i="7"/>
  <c r="B72" i="7"/>
  <c r="C72" i="7"/>
  <c r="D72" i="7"/>
  <c r="E72" i="7"/>
  <c r="F72" i="7"/>
  <c r="G72" i="7"/>
  <c r="H72" i="7"/>
  <c r="I72" i="7"/>
  <c r="J72" i="7"/>
  <c r="K72" i="7"/>
  <c r="L72" i="7"/>
  <c r="M72" i="7"/>
  <c r="N72" i="7"/>
  <c r="O72" i="7"/>
  <c r="P72" i="7"/>
  <c r="Q72" i="7"/>
  <c r="R72" i="7"/>
  <c r="S72" i="7"/>
  <c r="T72" i="7"/>
  <c r="B73" i="7"/>
  <c r="B73" i="6"/>
  <c r="C73" i="7"/>
  <c r="D73" i="7"/>
  <c r="E73" i="7"/>
  <c r="F73" i="7"/>
  <c r="G73" i="7"/>
  <c r="H73" i="7"/>
  <c r="I73" i="7"/>
  <c r="J73" i="7"/>
  <c r="K73" i="7"/>
  <c r="L73" i="7"/>
  <c r="M73" i="7"/>
  <c r="N73" i="7"/>
  <c r="O73" i="7"/>
  <c r="P73" i="7"/>
  <c r="Q73" i="7"/>
  <c r="R73" i="7"/>
  <c r="S73" i="7"/>
  <c r="T73" i="7"/>
  <c r="B74" i="7"/>
  <c r="C74" i="7"/>
  <c r="D74" i="7"/>
  <c r="E74" i="7"/>
  <c r="F74" i="7"/>
  <c r="G74" i="7"/>
  <c r="H74" i="7"/>
  <c r="I74" i="7"/>
  <c r="J74" i="7"/>
  <c r="K74" i="7"/>
  <c r="L74" i="7"/>
  <c r="M74" i="7"/>
  <c r="N74" i="7"/>
  <c r="O74" i="7"/>
  <c r="P74" i="7"/>
  <c r="Q74" i="7"/>
  <c r="R74" i="7"/>
  <c r="S74" i="7"/>
  <c r="T74" i="7"/>
  <c r="B75" i="7"/>
  <c r="C75" i="7"/>
  <c r="D75" i="7"/>
  <c r="E75" i="7"/>
  <c r="F75" i="7"/>
  <c r="G75" i="7"/>
  <c r="H75" i="7"/>
  <c r="H75" i="6"/>
  <c r="I75" i="7"/>
  <c r="J75" i="7"/>
  <c r="K75" i="7"/>
  <c r="L75" i="7"/>
  <c r="M75" i="7"/>
  <c r="N75" i="7"/>
  <c r="O75" i="7"/>
  <c r="P75" i="7"/>
  <c r="Q75" i="7"/>
  <c r="R75" i="7"/>
  <c r="S75" i="7"/>
  <c r="T75" i="7"/>
  <c r="B76" i="7"/>
  <c r="C76" i="7"/>
  <c r="D76" i="7"/>
  <c r="E76" i="7"/>
  <c r="F76" i="7"/>
  <c r="G76" i="7"/>
  <c r="H76" i="7"/>
  <c r="I76" i="7"/>
  <c r="J76" i="7"/>
  <c r="K76" i="7"/>
  <c r="L76" i="7"/>
  <c r="M76" i="7"/>
  <c r="N76" i="7"/>
  <c r="O76" i="7"/>
  <c r="P76" i="7"/>
  <c r="Q76" i="7"/>
  <c r="R76" i="7"/>
  <c r="S76" i="7"/>
  <c r="T76" i="7"/>
  <c r="B77" i="7"/>
  <c r="C77" i="7"/>
  <c r="D77" i="7"/>
  <c r="E77" i="7"/>
  <c r="F77" i="7"/>
  <c r="G77" i="7"/>
  <c r="H77" i="7"/>
  <c r="I77" i="7"/>
  <c r="J77" i="7"/>
  <c r="K77" i="7"/>
  <c r="L77" i="7"/>
  <c r="M77" i="7"/>
  <c r="N77" i="7"/>
  <c r="O77" i="7"/>
  <c r="P77" i="7"/>
  <c r="Q77" i="7"/>
  <c r="R77" i="7"/>
  <c r="S77" i="7"/>
  <c r="T77" i="7"/>
  <c r="B78" i="7"/>
  <c r="C78" i="7"/>
  <c r="C78" i="6"/>
  <c r="D78" i="7"/>
  <c r="E78" i="7"/>
  <c r="F78" i="7"/>
  <c r="G78" i="7"/>
  <c r="H78" i="7"/>
  <c r="I78" i="7"/>
  <c r="J78" i="7"/>
  <c r="K78" i="7"/>
  <c r="L78" i="7"/>
  <c r="M78" i="7"/>
  <c r="N78" i="7"/>
  <c r="O78" i="7"/>
  <c r="P78" i="7"/>
  <c r="Q78" i="7"/>
  <c r="R78" i="7"/>
  <c r="S78" i="7"/>
  <c r="T78" i="7"/>
  <c r="B79" i="7"/>
  <c r="C79" i="7"/>
  <c r="D79" i="7"/>
  <c r="E79" i="7"/>
  <c r="F79" i="7"/>
  <c r="G79" i="7"/>
  <c r="H79" i="7"/>
  <c r="I79" i="7"/>
  <c r="J79" i="7"/>
  <c r="K79" i="7"/>
  <c r="L79" i="7"/>
  <c r="M79" i="7"/>
  <c r="N79" i="7"/>
  <c r="O79" i="7"/>
  <c r="P79" i="7"/>
  <c r="Q79" i="7"/>
  <c r="R79" i="7"/>
  <c r="S79" i="7"/>
  <c r="T79" i="7"/>
  <c r="B80" i="7"/>
  <c r="C80" i="7"/>
  <c r="D80" i="7"/>
  <c r="E80" i="7"/>
  <c r="F80" i="7"/>
  <c r="G80" i="7"/>
  <c r="H80" i="7"/>
  <c r="I80" i="7"/>
  <c r="J80" i="7"/>
  <c r="K80" i="7"/>
  <c r="L80" i="7"/>
  <c r="M80" i="7"/>
  <c r="N80" i="7"/>
  <c r="O80" i="7"/>
  <c r="P80" i="7"/>
  <c r="Q80" i="7"/>
  <c r="R80" i="7"/>
  <c r="S80" i="7"/>
  <c r="T80" i="7"/>
  <c r="B81" i="7"/>
  <c r="C81" i="7"/>
  <c r="D81" i="7"/>
  <c r="E81" i="7"/>
  <c r="F81" i="7"/>
  <c r="G81" i="7"/>
  <c r="H81" i="7"/>
  <c r="I81" i="7"/>
  <c r="J81" i="7"/>
  <c r="K81" i="7"/>
  <c r="L81" i="7"/>
  <c r="M81" i="7"/>
  <c r="N81" i="7"/>
  <c r="O81" i="7"/>
  <c r="P81" i="7"/>
  <c r="Q81" i="7"/>
  <c r="R81" i="7"/>
  <c r="S81" i="7"/>
  <c r="T81" i="7"/>
  <c r="B82" i="7"/>
  <c r="C82" i="7"/>
  <c r="C82" i="6"/>
  <c r="D82" i="7"/>
  <c r="E82" i="7"/>
  <c r="F82" i="7"/>
  <c r="G82" i="7"/>
  <c r="H82" i="7"/>
  <c r="I82" i="7"/>
  <c r="J82" i="7"/>
  <c r="K82" i="7"/>
  <c r="L82" i="7"/>
  <c r="M82" i="7"/>
  <c r="N82" i="7"/>
  <c r="O82" i="7"/>
  <c r="P82" i="7"/>
  <c r="Q82" i="7"/>
  <c r="R82" i="7"/>
  <c r="S82" i="7"/>
  <c r="T82" i="7"/>
  <c r="B83" i="7"/>
  <c r="C83" i="7"/>
  <c r="D83" i="7"/>
  <c r="E83" i="7"/>
  <c r="F83" i="7"/>
  <c r="G83" i="7"/>
  <c r="H83" i="7"/>
  <c r="I83" i="7"/>
  <c r="J83" i="7"/>
  <c r="K83" i="7"/>
  <c r="L83" i="7"/>
  <c r="M83" i="7"/>
  <c r="N83" i="7"/>
  <c r="O83" i="7"/>
  <c r="P83" i="7"/>
  <c r="Q83" i="7"/>
  <c r="R83" i="7"/>
  <c r="S83" i="7"/>
  <c r="T83" i="7"/>
  <c r="B84" i="7"/>
  <c r="C84" i="7"/>
  <c r="D84" i="7"/>
  <c r="E84" i="7"/>
  <c r="F84" i="7"/>
  <c r="G84" i="7"/>
  <c r="H84" i="7"/>
  <c r="I84" i="7"/>
  <c r="J84" i="7"/>
  <c r="K84" i="7"/>
  <c r="L84" i="7"/>
  <c r="M84" i="7"/>
  <c r="N84" i="7"/>
  <c r="O84" i="7"/>
  <c r="P84" i="7"/>
  <c r="Q84" i="7"/>
  <c r="R84" i="7"/>
  <c r="S84" i="7"/>
  <c r="T84" i="7"/>
  <c r="B85" i="7"/>
  <c r="C85" i="7"/>
  <c r="D85" i="7"/>
  <c r="E85" i="7"/>
  <c r="F85" i="7"/>
  <c r="G85" i="7"/>
  <c r="H85" i="7"/>
  <c r="I85" i="7"/>
  <c r="J85" i="7"/>
  <c r="K85" i="7"/>
  <c r="L85" i="7"/>
  <c r="M85" i="7"/>
  <c r="N85" i="7"/>
  <c r="O85" i="7"/>
  <c r="P85" i="7"/>
  <c r="Q85" i="7"/>
  <c r="R85" i="7"/>
  <c r="S85" i="7"/>
  <c r="T85" i="7"/>
  <c r="B86" i="7"/>
  <c r="C86" i="7"/>
  <c r="C86" i="6"/>
  <c r="D86" i="7"/>
  <c r="E86" i="7"/>
  <c r="F86" i="7"/>
  <c r="G86" i="7"/>
  <c r="H86" i="7"/>
  <c r="I86" i="7"/>
  <c r="J86" i="7"/>
  <c r="K86" i="7"/>
  <c r="L86" i="7"/>
  <c r="M86" i="7"/>
  <c r="N86" i="7"/>
  <c r="O86" i="7"/>
  <c r="P86" i="7"/>
  <c r="Q86" i="7"/>
  <c r="R86" i="7"/>
  <c r="S86" i="7"/>
  <c r="T86" i="7"/>
  <c r="B87" i="7"/>
  <c r="C87" i="7"/>
  <c r="D87" i="7"/>
  <c r="E87" i="7"/>
  <c r="F87" i="7"/>
  <c r="G87" i="7"/>
  <c r="H87" i="7"/>
  <c r="H87" i="6"/>
  <c r="I87" i="7"/>
  <c r="J87" i="7"/>
  <c r="K87" i="7"/>
  <c r="L87" i="7"/>
  <c r="M87" i="7"/>
  <c r="N87" i="7"/>
  <c r="O87" i="7"/>
  <c r="P87" i="7"/>
  <c r="Q87" i="7"/>
  <c r="R87" i="7"/>
  <c r="S87" i="7"/>
  <c r="T87" i="7"/>
  <c r="B88" i="7"/>
  <c r="C88" i="7"/>
  <c r="D88" i="7"/>
  <c r="E88" i="7"/>
  <c r="F88" i="7"/>
  <c r="G88" i="7"/>
  <c r="H88" i="7"/>
  <c r="I88" i="7"/>
  <c r="J88" i="7"/>
  <c r="K88" i="7"/>
  <c r="L88" i="7"/>
  <c r="M88" i="7"/>
  <c r="N88" i="7"/>
  <c r="O88" i="7"/>
  <c r="P88" i="7"/>
  <c r="Q88" i="7"/>
  <c r="R88" i="7"/>
  <c r="S88" i="7"/>
  <c r="T88" i="7"/>
  <c r="B89" i="7"/>
  <c r="B89" i="6"/>
  <c r="C89" i="7"/>
  <c r="D89" i="7"/>
  <c r="E89" i="7"/>
  <c r="F89" i="7"/>
  <c r="G89" i="7"/>
  <c r="H89" i="7"/>
  <c r="I89" i="7"/>
  <c r="J89" i="7"/>
  <c r="L89" i="7"/>
  <c r="M89" i="7"/>
  <c r="N89" i="7"/>
  <c r="O89" i="7"/>
  <c r="P89" i="7"/>
  <c r="Q89" i="7"/>
  <c r="R89" i="7"/>
  <c r="S89" i="7"/>
  <c r="T89" i="7"/>
  <c r="B90" i="7"/>
  <c r="C90" i="7"/>
  <c r="D90" i="7"/>
  <c r="E90" i="7"/>
  <c r="F90" i="7"/>
  <c r="G90" i="7"/>
  <c r="G90" i="6"/>
  <c r="H90" i="7"/>
  <c r="I90" i="7"/>
  <c r="J90" i="7"/>
  <c r="L90" i="7"/>
  <c r="M90" i="7"/>
  <c r="N90" i="7"/>
  <c r="O90" i="7"/>
  <c r="P90" i="7"/>
  <c r="Q90" i="7"/>
  <c r="R90" i="7"/>
  <c r="S90" i="7"/>
  <c r="T90" i="7"/>
  <c r="B91" i="7"/>
  <c r="C91" i="7"/>
  <c r="D91" i="7"/>
  <c r="E91" i="7"/>
  <c r="F91" i="7"/>
  <c r="G91" i="7"/>
  <c r="H91" i="7"/>
  <c r="I91" i="7"/>
  <c r="J91" i="7"/>
  <c r="L91" i="7"/>
  <c r="M91" i="7"/>
  <c r="N91" i="7"/>
  <c r="O91" i="7"/>
  <c r="P91" i="7"/>
  <c r="Q91" i="7"/>
  <c r="R91" i="7"/>
  <c r="S91" i="7"/>
  <c r="T91" i="7"/>
  <c r="B92" i="7"/>
  <c r="C92" i="7"/>
  <c r="D92" i="7"/>
  <c r="E92" i="7"/>
  <c r="F92" i="7"/>
  <c r="G92" i="7"/>
  <c r="H92" i="7"/>
  <c r="I92" i="7"/>
  <c r="J92" i="7"/>
  <c r="L92" i="7"/>
  <c r="M92" i="7"/>
  <c r="N92" i="7"/>
  <c r="O92" i="7"/>
  <c r="P92" i="7"/>
  <c r="R92" i="7"/>
  <c r="S92" i="7"/>
  <c r="T92" i="7"/>
  <c r="B93" i="7"/>
  <c r="B93" i="6"/>
  <c r="C93" i="7"/>
  <c r="D93" i="7"/>
  <c r="E93" i="7"/>
  <c r="F93" i="7"/>
  <c r="G93" i="7"/>
  <c r="H93" i="7"/>
  <c r="I93" i="7"/>
  <c r="J93" i="7"/>
  <c r="L93" i="7"/>
  <c r="M93" i="7"/>
  <c r="N93" i="7"/>
  <c r="O93" i="7"/>
  <c r="P93" i="7"/>
  <c r="R93" i="7"/>
  <c r="S93" i="7"/>
  <c r="T93" i="7"/>
  <c r="B94" i="7"/>
  <c r="C94" i="7"/>
  <c r="D94" i="7"/>
  <c r="E94" i="7"/>
  <c r="G94" i="7"/>
  <c r="G94" i="6"/>
  <c r="H94" i="7"/>
  <c r="I94" i="7"/>
  <c r="J94" i="7"/>
  <c r="L94" i="7"/>
  <c r="M94" i="7"/>
  <c r="N94" i="7"/>
  <c r="O94" i="7"/>
  <c r="P94" i="7"/>
  <c r="R94" i="7"/>
  <c r="S94" i="7"/>
  <c r="T94" i="7"/>
  <c r="B95" i="7"/>
  <c r="C95" i="7"/>
  <c r="D95" i="7"/>
  <c r="E95" i="7"/>
  <c r="G95" i="7"/>
  <c r="H95" i="7"/>
  <c r="I95" i="7"/>
  <c r="J95" i="7"/>
  <c r="L95" i="7"/>
  <c r="M95" i="7"/>
  <c r="N95" i="7"/>
  <c r="O95" i="7"/>
  <c r="P95" i="7"/>
  <c r="R95" i="7"/>
  <c r="S95" i="7"/>
  <c r="T95" i="7"/>
  <c r="B96" i="7"/>
  <c r="C96" i="7"/>
  <c r="D96" i="7"/>
  <c r="E96" i="7"/>
  <c r="G96" i="7"/>
  <c r="H96" i="7"/>
  <c r="I96" i="7"/>
  <c r="J96" i="7"/>
  <c r="L96" i="7"/>
  <c r="M96" i="7"/>
  <c r="N96" i="7"/>
  <c r="O96" i="7"/>
  <c r="P96" i="7"/>
  <c r="R96" i="7"/>
  <c r="S96" i="7"/>
  <c r="T96" i="7"/>
  <c r="B97" i="7"/>
  <c r="B97" i="6"/>
  <c r="C97" i="7"/>
  <c r="D97" i="7"/>
  <c r="E97" i="7"/>
  <c r="G97" i="7"/>
  <c r="H97" i="7"/>
  <c r="I97" i="7"/>
  <c r="J97" i="7"/>
  <c r="L97" i="7"/>
  <c r="N97" i="7"/>
  <c r="O97" i="7"/>
  <c r="P97" i="7"/>
  <c r="B98" i="7"/>
  <c r="C98" i="7"/>
  <c r="D98" i="7"/>
  <c r="E98" i="7"/>
  <c r="G98" i="7"/>
  <c r="G98" i="6"/>
  <c r="H98" i="7"/>
  <c r="I98" i="7"/>
  <c r="J98" i="7"/>
  <c r="L98" i="7"/>
  <c r="N98" i="7"/>
  <c r="O98" i="7"/>
  <c r="P98" i="7"/>
  <c r="R98" i="7"/>
  <c r="B99" i="7"/>
  <c r="C99" i="7"/>
  <c r="D99" i="7"/>
  <c r="E99" i="7"/>
  <c r="F99" i="7"/>
  <c r="G99" i="7"/>
  <c r="H99" i="7"/>
  <c r="I99" i="7"/>
  <c r="J99" i="7"/>
  <c r="K99" i="7"/>
  <c r="L99" i="7"/>
  <c r="M99" i="7"/>
  <c r="N99" i="7"/>
  <c r="O99" i="7"/>
  <c r="P99" i="7"/>
  <c r="Q99" i="7"/>
  <c r="R99" i="7"/>
  <c r="S99" i="7"/>
  <c r="T99" i="7"/>
  <c r="C3" i="7"/>
  <c r="D3" i="7"/>
  <c r="E3" i="7"/>
  <c r="F3" i="7"/>
  <c r="G3" i="7"/>
  <c r="H3" i="7"/>
  <c r="I3" i="7"/>
  <c r="J3" i="7"/>
  <c r="K3" i="7"/>
  <c r="L3" i="7"/>
  <c r="M3" i="7"/>
  <c r="N3" i="7"/>
  <c r="O3" i="7"/>
  <c r="P3" i="7"/>
  <c r="Q3" i="7"/>
  <c r="R3" i="7"/>
  <c r="S3" i="7"/>
  <c r="T3" i="7"/>
  <c r="B3" i="7"/>
  <c r="C3" i="6"/>
  <c r="D3" i="6"/>
  <c r="E3" i="6"/>
  <c r="G3" i="6"/>
  <c r="H3" i="6"/>
  <c r="I3" i="6"/>
  <c r="K3" i="6"/>
  <c r="L3" i="6"/>
  <c r="M3" i="6"/>
  <c r="O3" i="6"/>
  <c r="P3" i="6"/>
  <c r="Q3" i="6"/>
  <c r="S3" i="6"/>
  <c r="T3" i="6"/>
  <c r="C4" i="6"/>
  <c r="D4" i="6"/>
  <c r="F4" i="6"/>
  <c r="G4" i="6"/>
  <c r="H4" i="6"/>
  <c r="J4" i="6"/>
  <c r="K4" i="6"/>
  <c r="L4" i="6"/>
  <c r="N4" i="6"/>
  <c r="O4" i="6"/>
  <c r="P4" i="6"/>
  <c r="R4" i="6"/>
  <c r="S4" i="6"/>
  <c r="T4" i="6"/>
  <c r="C5" i="6"/>
  <c r="D5" i="6"/>
  <c r="E5" i="6"/>
  <c r="F5" i="6"/>
  <c r="G5" i="6"/>
  <c r="H5" i="6"/>
  <c r="I5" i="6"/>
  <c r="J5" i="6"/>
  <c r="K5" i="6"/>
  <c r="L5" i="6"/>
  <c r="M5" i="6"/>
  <c r="N5" i="6"/>
  <c r="O5" i="6"/>
  <c r="P5" i="6"/>
  <c r="Q5" i="6"/>
  <c r="R5" i="6"/>
  <c r="S5" i="6"/>
  <c r="T5" i="6"/>
  <c r="D6" i="6"/>
  <c r="E6" i="6"/>
  <c r="F6" i="6"/>
  <c r="H6" i="6"/>
  <c r="I6" i="6"/>
  <c r="J6" i="6"/>
  <c r="L6" i="6"/>
  <c r="M6" i="6"/>
  <c r="N6" i="6"/>
  <c r="P6" i="6"/>
  <c r="Q6" i="6"/>
  <c r="R6" i="6"/>
  <c r="T6" i="6"/>
  <c r="C7" i="6"/>
  <c r="E7" i="6"/>
  <c r="F7" i="6"/>
  <c r="G7" i="6"/>
  <c r="I7" i="6"/>
  <c r="J7" i="6"/>
  <c r="K7" i="6"/>
  <c r="M7" i="6"/>
  <c r="N7" i="6"/>
  <c r="O7" i="6"/>
  <c r="Q7" i="6"/>
  <c r="R7" i="6"/>
  <c r="S7" i="6"/>
  <c r="C8" i="6"/>
  <c r="D8" i="6"/>
  <c r="F8" i="6"/>
  <c r="G8" i="6"/>
  <c r="H8" i="6"/>
  <c r="J8" i="6"/>
  <c r="K8" i="6"/>
  <c r="L8" i="6"/>
  <c r="N8" i="6"/>
  <c r="O8" i="6"/>
  <c r="P8" i="6"/>
  <c r="R8" i="6"/>
  <c r="S8" i="6"/>
  <c r="T8" i="6"/>
  <c r="D9" i="6"/>
  <c r="E9" i="6"/>
  <c r="G9" i="6"/>
  <c r="H9" i="6"/>
  <c r="I9" i="6"/>
  <c r="K9" i="6"/>
  <c r="L9" i="6"/>
  <c r="M9" i="6"/>
  <c r="O9" i="6"/>
  <c r="P9" i="6"/>
  <c r="Q9" i="6"/>
  <c r="S9" i="6"/>
  <c r="T9" i="6"/>
  <c r="D10" i="6"/>
  <c r="E10" i="6"/>
  <c r="F10" i="6"/>
  <c r="H10" i="6"/>
  <c r="I10" i="6"/>
  <c r="J10" i="6"/>
  <c r="L10" i="6"/>
  <c r="M10" i="6"/>
  <c r="N10" i="6"/>
  <c r="P10" i="6"/>
  <c r="Q10" i="6"/>
  <c r="R10" i="6"/>
  <c r="T10" i="6"/>
  <c r="E11" i="6"/>
  <c r="F11" i="6"/>
  <c r="I11" i="6"/>
  <c r="J11" i="6"/>
  <c r="K11" i="6"/>
  <c r="M11" i="6"/>
  <c r="N11" i="6"/>
  <c r="O11" i="6"/>
  <c r="Q11" i="6"/>
  <c r="R11" i="6"/>
  <c r="S11" i="6"/>
  <c r="D12" i="6"/>
  <c r="F12" i="6"/>
  <c r="J12" i="6"/>
  <c r="K12" i="6"/>
  <c r="L12" i="6"/>
  <c r="N12" i="6"/>
  <c r="O12" i="6"/>
  <c r="P12" i="6"/>
  <c r="R12" i="6"/>
  <c r="S12" i="6"/>
  <c r="T12" i="6"/>
  <c r="D13" i="6"/>
  <c r="E13" i="6"/>
  <c r="I13" i="6"/>
  <c r="K13" i="6"/>
  <c r="L13" i="6"/>
  <c r="M13" i="6"/>
  <c r="O13" i="6"/>
  <c r="P13" i="6"/>
  <c r="Q13" i="6"/>
  <c r="S13" i="6"/>
  <c r="T13" i="6"/>
  <c r="D14" i="6"/>
  <c r="E14" i="6"/>
  <c r="F14" i="6"/>
  <c r="I14" i="6"/>
  <c r="J14" i="6"/>
  <c r="L14" i="6"/>
  <c r="M14" i="6"/>
  <c r="N14" i="6"/>
  <c r="P14" i="6"/>
  <c r="Q14" i="6"/>
  <c r="R14" i="6"/>
  <c r="T14" i="6"/>
  <c r="E15" i="6"/>
  <c r="F15" i="6"/>
  <c r="I15" i="6"/>
  <c r="J15" i="6"/>
  <c r="K15" i="6"/>
  <c r="M15" i="6"/>
  <c r="N15" i="6"/>
  <c r="O15" i="6"/>
  <c r="Q15" i="6"/>
  <c r="R15" i="6"/>
  <c r="S15" i="6"/>
  <c r="D16" i="6"/>
  <c r="F16" i="6"/>
  <c r="J16" i="6"/>
  <c r="K16" i="6"/>
  <c r="L16" i="6"/>
  <c r="N16" i="6"/>
  <c r="O16" i="6"/>
  <c r="P16" i="6"/>
  <c r="R16" i="6"/>
  <c r="S16" i="6"/>
  <c r="T16" i="6"/>
  <c r="D17" i="6"/>
  <c r="E17" i="6"/>
  <c r="I17" i="6"/>
  <c r="K17" i="6"/>
  <c r="L17" i="6"/>
  <c r="M17" i="6"/>
  <c r="O17" i="6"/>
  <c r="P17" i="6"/>
  <c r="Q17" i="6"/>
  <c r="S17" i="6"/>
  <c r="T17" i="6"/>
  <c r="D18" i="6"/>
  <c r="E18" i="6"/>
  <c r="F18" i="6"/>
  <c r="I18" i="6"/>
  <c r="J18" i="6"/>
  <c r="L18" i="6"/>
  <c r="M18" i="6"/>
  <c r="N18" i="6"/>
  <c r="P18" i="6"/>
  <c r="Q18" i="6"/>
  <c r="R18" i="6"/>
  <c r="T18" i="6"/>
  <c r="E19" i="6"/>
  <c r="F19" i="6"/>
  <c r="I19" i="6"/>
  <c r="J19" i="6"/>
  <c r="K19" i="6"/>
  <c r="M19" i="6"/>
  <c r="N19" i="6"/>
  <c r="O19" i="6"/>
  <c r="Q19" i="6"/>
  <c r="R19" i="6"/>
  <c r="S19" i="6"/>
  <c r="E20" i="6"/>
  <c r="F20" i="6"/>
  <c r="J20" i="6"/>
  <c r="K20" i="6"/>
  <c r="L20" i="6"/>
  <c r="N20" i="6"/>
  <c r="O20" i="6"/>
  <c r="P20" i="6"/>
  <c r="R20" i="6"/>
  <c r="S20" i="6"/>
  <c r="T20" i="6"/>
  <c r="E21" i="6"/>
  <c r="F21" i="6"/>
  <c r="K21" i="6"/>
  <c r="L21" i="6"/>
  <c r="M21" i="6"/>
  <c r="N21" i="6"/>
  <c r="O21" i="6"/>
  <c r="P21" i="6"/>
  <c r="Q21" i="6"/>
  <c r="R21" i="6"/>
  <c r="S21" i="6"/>
  <c r="T21" i="6"/>
  <c r="E22" i="6"/>
  <c r="F22" i="6"/>
  <c r="L22" i="6"/>
  <c r="M22" i="6"/>
  <c r="N22" i="6"/>
  <c r="P22" i="6"/>
  <c r="Q22" i="6"/>
  <c r="R22" i="6"/>
  <c r="T22" i="6"/>
  <c r="E23" i="6"/>
  <c r="F23" i="6"/>
  <c r="K23" i="6"/>
  <c r="L23" i="6"/>
  <c r="M23" i="6"/>
  <c r="N23" i="6"/>
  <c r="O23" i="6"/>
  <c r="P23" i="6"/>
  <c r="Q23" i="6"/>
  <c r="R23" i="6"/>
  <c r="S23" i="6"/>
  <c r="T23" i="6"/>
  <c r="F24" i="6"/>
  <c r="K24" i="6"/>
  <c r="L24" i="6"/>
  <c r="N24" i="6"/>
  <c r="O24" i="6"/>
  <c r="P24" i="6"/>
  <c r="R24" i="6"/>
  <c r="S24" i="6"/>
  <c r="T24" i="6"/>
  <c r="E25" i="6"/>
  <c r="F25" i="6"/>
  <c r="K25" i="6"/>
  <c r="L25" i="6"/>
  <c r="M25" i="6"/>
  <c r="N25" i="6"/>
  <c r="O25" i="6"/>
  <c r="P25" i="6"/>
  <c r="Q25" i="6"/>
  <c r="R25" i="6"/>
  <c r="S25" i="6"/>
  <c r="T25" i="6"/>
  <c r="E26" i="6"/>
  <c r="F26" i="6"/>
  <c r="L26" i="6"/>
  <c r="M26" i="6"/>
  <c r="N26" i="6"/>
  <c r="P26" i="6"/>
  <c r="Q26" i="6"/>
  <c r="R26" i="6"/>
  <c r="T26" i="6"/>
  <c r="E27" i="6"/>
  <c r="F27" i="6"/>
  <c r="K27" i="6"/>
  <c r="L27" i="6"/>
  <c r="M27" i="6"/>
  <c r="N27" i="6"/>
  <c r="O27" i="6"/>
  <c r="P27" i="6"/>
  <c r="Q27" i="6"/>
  <c r="R27" i="6"/>
  <c r="S27" i="6"/>
  <c r="T27" i="6"/>
  <c r="F28" i="6"/>
  <c r="K28" i="6"/>
  <c r="L28" i="6"/>
  <c r="N28" i="6"/>
  <c r="O28" i="6"/>
  <c r="P28" i="6"/>
  <c r="R28" i="6"/>
  <c r="S28" i="6"/>
  <c r="T28" i="6"/>
  <c r="E29" i="6"/>
  <c r="F29" i="6"/>
  <c r="K29" i="6"/>
  <c r="L29" i="6"/>
  <c r="M29" i="6"/>
  <c r="N29" i="6"/>
  <c r="O29" i="6"/>
  <c r="P29" i="6"/>
  <c r="Q29" i="6"/>
  <c r="R29" i="6"/>
  <c r="S29" i="6"/>
  <c r="T29" i="6"/>
  <c r="E30" i="6"/>
  <c r="F30" i="6"/>
  <c r="L30" i="6"/>
  <c r="M30" i="6"/>
  <c r="N30" i="6"/>
  <c r="P30" i="6"/>
  <c r="Q30" i="6"/>
  <c r="R30" i="6"/>
  <c r="T30" i="6"/>
  <c r="B31" i="6"/>
  <c r="E31" i="6"/>
  <c r="F31" i="6"/>
  <c r="K31" i="6"/>
  <c r="L31" i="6"/>
  <c r="M31" i="6"/>
  <c r="N31" i="6"/>
  <c r="O31" i="6"/>
  <c r="P31" i="6"/>
  <c r="Q31" i="6"/>
  <c r="R31" i="6"/>
  <c r="S31" i="6"/>
  <c r="T31" i="6"/>
  <c r="B32" i="6"/>
  <c r="F32" i="6"/>
  <c r="K32" i="6"/>
  <c r="L32" i="6"/>
  <c r="N32" i="6"/>
  <c r="O32" i="6"/>
  <c r="P32" i="6"/>
  <c r="R32" i="6"/>
  <c r="S32" i="6"/>
  <c r="T32" i="6"/>
  <c r="E33" i="6"/>
  <c r="F33" i="6"/>
  <c r="K33" i="6"/>
  <c r="L33" i="6"/>
  <c r="M33" i="6"/>
  <c r="N33" i="6"/>
  <c r="Q33" i="6"/>
  <c r="S33" i="6"/>
  <c r="T33" i="6"/>
  <c r="B34" i="6"/>
  <c r="E34" i="6"/>
  <c r="F34" i="6"/>
  <c r="K34" i="6"/>
  <c r="L34" i="6"/>
  <c r="M34" i="6"/>
  <c r="N34" i="6"/>
  <c r="Q34" i="6"/>
  <c r="R34" i="6"/>
  <c r="T34" i="6"/>
  <c r="B35" i="6"/>
  <c r="E35" i="6"/>
  <c r="F35" i="6"/>
  <c r="K35" i="6"/>
  <c r="L35" i="6"/>
  <c r="M35" i="6"/>
  <c r="N35" i="6"/>
  <c r="Q35" i="6"/>
  <c r="R35" i="6"/>
  <c r="S35" i="6"/>
  <c r="B36" i="6"/>
  <c r="E36" i="6"/>
  <c r="F36" i="6"/>
  <c r="K36" i="6"/>
  <c r="L36" i="6"/>
  <c r="M36" i="6"/>
  <c r="N36" i="6"/>
  <c r="R36" i="6"/>
  <c r="S36" i="6"/>
  <c r="T36" i="6"/>
  <c r="E37" i="6"/>
  <c r="F37" i="6"/>
  <c r="K37" i="6"/>
  <c r="L37" i="6"/>
  <c r="M37" i="6"/>
  <c r="N37" i="6"/>
  <c r="Q37" i="6"/>
  <c r="S37" i="6"/>
  <c r="T37" i="6"/>
  <c r="B38" i="6"/>
  <c r="F38" i="6"/>
  <c r="L38" i="6"/>
  <c r="M38" i="6"/>
  <c r="N38" i="6"/>
  <c r="Q38" i="6"/>
  <c r="R38" i="6"/>
  <c r="T38" i="6"/>
  <c r="B39" i="6"/>
  <c r="F39" i="6"/>
  <c r="K39" i="6"/>
  <c r="M39" i="6"/>
  <c r="N39" i="6"/>
  <c r="Q39" i="6"/>
  <c r="R39" i="6"/>
  <c r="S39" i="6"/>
  <c r="T39" i="6"/>
  <c r="B40" i="6"/>
  <c r="F40" i="6"/>
  <c r="K40" i="6"/>
  <c r="L40" i="6"/>
  <c r="N40" i="6"/>
  <c r="R40" i="6"/>
  <c r="S40" i="6"/>
  <c r="T40" i="6"/>
  <c r="F41" i="6"/>
  <c r="L41" i="6"/>
  <c r="M41" i="6"/>
  <c r="Q41" i="6"/>
  <c r="S41" i="6"/>
  <c r="T41" i="6"/>
  <c r="B42" i="6"/>
  <c r="F42" i="6"/>
  <c r="M42" i="6"/>
  <c r="N42" i="6"/>
  <c r="Q42" i="6"/>
  <c r="R42" i="6"/>
  <c r="T42" i="6"/>
  <c r="B43" i="6"/>
  <c r="F43" i="6"/>
  <c r="M43" i="6"/>
  <c r="N43" i="6"/>
  <c r="Q43" i="6"/>
  <c r="R43" i="6"/>
  <c r="S43" i="6"/>
  <c r="T43" i="6"/>
  <c r="B44" i="6"/>
  <c r="F44" i="6"/>
  <c r="M44" i="6"/>
  <c r="N44" i="6"/>
  <c r="R44" i="6"/>
  <c r="S44" i="6"/>
  <c r="T44" i="6"/>
  <c r="F45" i="6"/>
  <c r="M45" i="6"/>
  <c r="N45" i="6"/>
  <c r="Q45" i="6"/>
  <c r="S45" i="6"/>
  <c r="T45" i="6"/>
  <c r="B46" i="6"/>
  <c r="F46" i="6"/>
  <c r="M46" i="6"/>
  <c r="N46" i="6"/>
  <c r="Q46" i="6"/>
  <c r="R46" i="6"/>
  <c r="T46" i="6"/>
  <c r="B47" i="6"/>
  <c r="F47" i="6"/>
  <c r="M47" i="6"/>
  <c r="N47" i="6"/>
  <c r="Q47" i="6"/>
  <c r="R47" i="6"/>
  <c r="S47" i="6"/>
  <c r="B48" i="6"/>
  <c r="F48" i="6"/>
  <c r="M48" i="6"/>
  <c r="N48" i="6"/>
  <c r="R48" i="6"/>
  <c r="S48" i="6"/>
  <c r="T48" i="6"/>
  <c r="F49" i="6"/>
  <c r="M49" i="6"/>
  <c r="N49" i="6"/>
  <c r="Q49" i="6"/>
  <c r="S49" i="6"/>
  <c r="T49" i="6"/>
  <c r="B50" i="6"/>
  <c r="F50" i="6"/>
  <c r="M50" i="6"/>
  <c r="N50" i="6"/>
  <c r="Q50" i="6"/>
  <c r="R50" i="6"/>
  <c r="T50" i="6"/>
  <c r="B51" i="6"/>
  <c r="F51" i="6"/>
  <c r="M51" i="6"/>
  <c r="N51" i="6"/>
  <c r="S51" i="6"/>
  <c r="T51" i="6"/>
  <c r="B52" i="6"/>
  <c r="F52" i="6"/>
  <c r="N52" i="6"/>
  <c r="S52" i="6"/>
  <c r="T52" i="6"/>
  <c r="F53" i="6"/>
  <c r="M53" i="6"/>
  <c r="N53" i="6"/>
  <c r="S53" i="6"/>
  <c r="T53" i="6"/>
  <c r="B54" i="6"/>
  <c r="F54" i="6"/>
  <c r="M54" i="6"/>
  <c r="N54" i="6"/>
  <c r="T54" i="6"/>
  <c r="B55" i="6"/>
  <c r="F55" i="6"/>
  <c r="M55" i="6"/>
  <c r="N55" i="6"/>
  <c r="S55" i="6"/>
  <c r="T55" i="6"/>
  <c r="B56" i="6"/>
  <c r="F56" i="6"/>
  <c r="N56" i="6"/>
  <c r="S56" i="6"/>
  <c r="T56" i="6"/>
  <c r="M57" i="6"/>
  <c r="S57" i="6"/>
  <c r="T57" i="6"/>
  <c r="B58" i="6"/>
  <c r="M58" i="6"/>
  <c r="N58" i="6"/>
  <c r="S58" i="6"/>
  <c r="T58" i="6"/>
  <c r="B59" i="6"/>
  <c r="M59" i="6"/>
  <c r="N59" i="6"/>
  <c r="S59" i="6"/>
  <c r="B60" i="6"/>
  <c r="N60" i="6"/>
  <c r="S60" i="6"/>
  <c r="T60" i="6"/>
  <c r="M61" i="6"/>
  <c r="S61" i="6"/>
  <c r="T61" i="6"/>
  <c r="B62" i="6"/>
  <c r="M62" i="6"/>
  <c r="N62" i="6"/>
  <c r="S62" i="6"/>
  <c r="T62" i="6"/>
  <c r="B63" i="6"/>
  <c r="M63" i="6"/>
  <c r="N63" i="6"/>
  <c r="S63" i="6"/>
  <c r="B64" i="6"/>
  <c r="N64" i="6"/>
  <c r="S64" i="6"/>
  <c r="T64" i="6"/>
  <c r="M65" i="6"/>
  <c r="S65" i="6"/>
  <c r="T65" i="6"/>
  <c r="B66" i="6"/>
  <c r="M66" i="6"/>
  <c r="N66" i="6"/>
  <c r="S66" i="6"/>
  <c r="T66" i="6"/>
  <c r="B67" i="6"/>
  <c r="M67" i="6"/>
  <c r="N67" i="6"/>
  <c r="S67" i="6"/>
  <c r="B68" i="6"/>
  <c r="N68" i="6"/>
  <c r="S68" i="6"/>
  <c r="T68" i="6"/>
  <c r="C69" i="6"/>
  <c r="S69" i="6"/>
  <c r="T69" i="6"/>
  <c r="B70" i="6"/>
  <c r="M70" i="6"/>
  <c r="N70" i="6"/>
  <c r="T70" i="6"/>
  <c r="B71" i="6"/>
  <c r="C71" i="6"/>
  <c r="G71" i="6"/>
  <c r="N71" i="6"/>
  <c r="S71" i="6"/>
  <c r="B72" i="6"/>
  <c r="C72" i="6"/>
  <c r="G72" i="6"/>
  <c r="N72" i="6"/>
  <c r="S72" i="6"/>
  <c r="T72" i="6"/>
  <c r="C73" i="6"/>
  <c r="G73" i="6"/>
  <c r="S73" i="6"/>
  <c r="T73" i="6"/>
  <c r="B74" i="6"/>
  <c r="H74" i="6"/>
  <c r="B75" i="6"/>
  <c r="C75" i="6"/>
  <c r="G75" i="6"/>
  <c r="B76" i="6"/>
  <c r="C76" i="6"/>
  <c r="G76" i="6"/>
  <c r="H76" i="6"/>
  <c r="C77" i="6"/>
  <c r="G77" i="6"/>
  <c r="H77" i="6"/>
  <c r="B78" i="6"/>
  <c r="H78" i="6"/>
  <c r="B79" i="6"/>
  <c r="C79" i="6"/>
  <c r="G79" i="6"/>
  <c r="H79" i="6"/>
  <c r="B80" i="6"/>
  <c r="C80" i="6"/>
  <c r="G80" i="6"/>
  <c r="H80" i="6"/>
  <c r="B81" i="6"/>
  <c r="C81" i="6"/>
  <c r="G81" i="6"/>
  <c r="H81" i="6"/>
  <c r="B82" i="6"/>
  <c r="H82" i="6"/>
  <c r="B83" i="6"/>
  <c r="C83" i="6"/>
  <c r="G83" i="6"/>
  <c r="B84" i="6"/>
  <c r="C84" i="6"/>
  <c r="G84" i="6"/>
  <c r="H84" i="6"/>
  <c r="C85" i="6"/>
  <c r="G85" i="6"/>
  <c r="H85" i="6"/>
  <c r="B86" i="6"/>
  <c r="H86" i="6"/>
  <c r="B87" i="6"/>
  <c r="C87" i="6"/>
  <c r="G87" i="6"/>
  <c r="B88" i="6"/>
  <c r="C88" i="6"/>
  <c r="G88" i="6"/>
  <c r="H88" i="6"/>
  <c r="C89" i="6"/>
  <c r="G89" i="6"/>
  <c r="H89" i="6"/>
  <c r="B90" i="6"/>
  <c r="H90" i="6"/>
  <c r="B91" i="6"/>
  <c r="C91" i="6"/>
  <c r="G91" i="6"/>
  <c r="B92" i="6"/>
  <c r="C92" i="6"/>
  <c r="G92" i="6"/>
  <c r="H92" i="6"/>
  <c r="C93" i="6"/>
  <c r="G93" i="6"/>
  <c r="H93" i="6"/>
  <c r="B94" i="6"/>
  <c r="H94" i="6"/>
  <c r="B95" i="6"/>
  <c r="C95" i="6"/>
  <c r="G95" i="6"/>
  <c r="B96" i="6"/>
  <c r="C96" i="6"/>
  <c r="G96" i="6"/>
  <c r="H96" i="6"/>
  <c r="C97" i="6"/>
  <c r="G97" i="6"/>
  <c r="H97" i="6"/>
  <c r="B98" i="6"/>
  <c r="H98" i="6"/>
  <c r="W103" i="1"/>
  <c r="X103" i="1"/>
  <c r="Y103" i="1"/>
  <c r="Z103" i="1"/>
  <c r="AA103" i="1"/>
  <c r="AB103" i="1"/>
  <c r="AC103" i="1"/>
  <c r="AD103" i="1"/>
  <c r="AE103" i="1"/>
  <c r="AF103" i="1"/>
  <c r="AG103" i="1"/>
  <c r="AH103" i="1"/>
  <c r="AI103" i="1"/>
  <c r="AJ103" i="1"/>
  <c r="AK103" i="1"/>
  <c r="AL103" i="1"/>
  <c r="AM103" i="1"/>
  <c r="AO103" i="1"/>
  <c r="AN103" i="1"/>
  <c r="AO102" i="1"/>
  <c r="AN102" i="1"/>
  <c r="AO101" i="1"/>
  <c r="AN101" i="1"/>
  <c r="AO100" i="1"/>
  <c r="AN100" i="1"/>
  <c r="AO99" i="1"/>
  <c r="T74" i="6"/>
  <c r="AN99" i="1"/>
  <c r="AO98" i="1"/>
  <c r="T75" i="6"/>
  <c r="AN98" i="1"/>
  <c r="X98" i="1"/>
  <c r="Y98" i="1"/>
  <c r="Z98" i="1"/>
  <c r="AA98" i="1"/>
  <c r="AB98" i="1"/>
  <c r="AC98" i="1"/>
  <c r="AD98" i="1"/>
  <c r="AE98" i="1"/>
  <c r="AF98" i="1"/>
  <c r="AG98" i="1"/>
  <c r="AH98" i="1"/>
  <c r="AI98" i="1"/>
  <c r="AJ98" i="1"/>
  <c r="AK98" i="1"/>
  <c r="AL98" i="1"/>
  <c r="AM98" i="1"/>
  <c r="X99" i="1"/>
  <c r="Y99" i="1"/>
  <c r="Z99" i="1"/>
  <c r="AA99" i="1"/>
  <c r="AB99" i="1"/>
  <c r="AC99" i="1"/>
  <c r="AD99" i="1"/>
  <c r="AE99" i="1"/>
  <c r="AF99" i="1"/>
  <c r="AG99" i="1"/>
  <c r="AH99" i="1"/>
  <c r="AI99" i="1"/>
  <c r="AJ99" i="1"/>
  <c r="AK99" i="1"/>
  <c r="AL99" i="1"/>
  <c r="AM99" i="1"/>
  <c r="X100" i="1"/>
  <c r="Y100" i="1"/>
  <c r="Z100" i="1"/>
  <c r="AA100" i="1"/>
  <c r="AB100" i="1"/>
  <c r="AC100" i="1"/>
  <c r="AD100" i="1"/>
  <c r="AE100" i="1"/>
  <c r="AF100" i="1"/>
  <c r="AG100" i="1"/>
  <c r="AH100" i="1"/>
  <c r="AI100" i="1"/>
  <c r="AJ100" i="1"/>
  <c r="AK100" i="1"/>
  <c r="AL100" i="1"/>
  <c r="AM100" i="1"/>
  <c r="X101" i="1"/>
  <c r="Y101" i="1"/>
  <c r="Z101" i="1"/>
  <c r="AA101" i="1"/>
  <c r="AB101" i="1"/>
  <c r="AC101" i="1"/>
  <c r="AD101" i="1"/>
  <c r="AE101" i="1"/>
  <c r="AF101" i="1"/>
  <c r="AG101" i="1"/>
  <c r="AH101" i="1"/>
  <c r="AI101" i="1"/>
  <c r="AJ101" i="1"/>
  <c r="AK101" i="1"/>
  <c r="AL101" i="1"/>
  <c r="AM101" i="1"/>
  <c r="X102" i="1"/>
  <c r="Y102" i="1"/>
  <c r="Z102" i="1"/>
  <c r="AA102" i="1"/>
  <c r="AB102" i="1"/>
  <c r="AC102" i="1"/>
  <c r="AD102" i="1"/>
  <c r="AE102" i="1"/>
  <c r="AF102" i="1"/>
  <c r="AG102" i="1"/>
  <c r="AH102" i="1"/>
  <c r="AI102" i="1"/>
  <c r="AJ102" i="1"/>
  <c r="AK102" i="1"/>
  <c r="AL102" i="1"/>
  <c r="AM102" i="1"/>
  <c r="J6" i="23"/>
  <c r="M6" i="23"/>
  <c r="I21" i="23"/>
  <c r="L21" i="23"/>
  <c r="H49" i="6"/>
  <c r="C57" i="6"/>
  <c r="J91" i="6"/>
  <c r="G58" i="6"/>
  <c r="M6" i="24"/>
  <c r="N6" i="24"/>
  <c r="M4" i="24"/>
  <c r="N4" i="24"/>
  <c r="H6" i="23"/>
  <c r="I25" i="24"/>
  <c r="S10" i="24"/>
  <c r="I5" i="24"/>
  <c r="M5" i="24"/>
  <c r="N5" i="24"/>
  <c r="H6" i="24"/>
  <c r="O4" i="24"/>
  <c r="P4" i="24"/>
  <c r="H5" i="24"/>
  <c r="O5" i="24"/>
  <c r="P5" i="24"/>
  <c r="L4" i="24"/>
  <c r="H25" i="24"/>
  <c r="C16" i="23"/>
  <c r="F17" i="23"/>
  <c r="E17" i="23"/>
  <c r="D17" i="23"/>
  <c r="C17" i="23"/>
  <c r="I14" i="23"/>
  <c r="C14" i="23"/>
  <c r="I78" i="6"/>
  <c r="J98" i="6"/>
  <c r="J95" i="6"/>
  <c r="I93" i="6"/>
  <c r="I87" i="6"/>
  <c r="J86" i="6"/>
  <c r="I85" i="6"/>
  <c r="G69" i="6"/>
  <c r="G67" i="6"/>
  <c r="G66" i="6"/>
  <c r="G64" i="6"/>
  <c r="G61" i="6"/>
  <c r="G59" i="6"/>
  <c r="H71" i="6"/>
  <c r="C66" i="6"/>
  <c r="C58" i="6"/>
  <c r="P93" i="6"/>
  <c r="H47" i="6"/>
  <c r="D86" i="6"/>
  <c r="I98" i="6"/>
  <c r="P97" i="6"/>
  <c r="D97" i="6"/>
  <c r="D96" i="6"/>
  <c r="I95" i="6"/>
  <c r="I94" i="6"/>
  <c r="J92" i="6"/>
  <c r="D90" i="6"/>
  <c r="I86" i="6"/>
  <c r="J83" i="6"/>
  <c r="I79" i="6"/>
  <c r="H73" i="6"/>
  <c r="H68" i="6"/>
  <c r="C67" i="6"/>
  <c r="H65" i="6"/>
  <c r="C64" i="6"/>
  <c r="H62" i="6"/>
  <c r="C61" i="6"/>
  <c r="H60" i="6"/>
  <c r="C59" i="6"/>
  <c r="H56" i="6"/>
  <c r="O89" i="6"/>
  <c r="G45" i="6"/>
  <c r="C49" i="6"/>
  <c r="I97" i="6"/>
  <c r="I83" i="6"/>
  <c r="G68" i="6"/>
  <c r="G65" i="6"/>
  <c r="G63" i="6"/>
  <c r="G62" i="6"/>
  <c r="G60" i="6"/>
  <c r="D95" i="6"/>
  <c r="J84" i="6"/>
  <c r="D98" i="6"/>
  <c r="D93" i="6"/>
  <c r="I91" i="6"/>
  <c r="P90" i="6"/>
  <c r="I89" i="6"/>
  <c r="J88" i="6"/>
  <c r="D85" i="6"/>
  <c r="D82" i="6"/>
  <c r="D78" i="6"/>
  <c r="D77" i="6"/>
  <c r="D76" i="6"/>
  <c r="H72" i="6"/>
  <c r="H70" i="6"/>
  <c r="H69" i="6"/>
  <c r="C68" i="6"/>
  <c r="H66" i="6"/>
  <c r="C65" i="6"/>
  <c r="H64" i="6"/>
  <c r="C63" i="6"/>
  <c r="H61" i="6"/>
  <c r="C60" i="6"/>
  <c r="H58" i="6"/>
  <c r="H52" i="6"/>
  <c r="C55" i="6"/>
  <c r="C48" i="6"/>
  <c r="O97" i="6"/>
  <c r="P94" i="6"/>
  <c r="D94" i="6"/>
  <c r="J90" i="6"/>
  <c r="O87" i="6"/>
  <c r="D84" i="6"/>
  <c r="O93" i="6"/>
  <c r="J96" i="6"/>
  <c r="P88" i="6"/>
  <c r="D87" i="6"/>
  <c r="J82" i="6"/>
  <c r="D81" i="6"/>
  <c r="G56" i="6"/>
  <c r="H55" i="6"/>
  <c r="H54" i="6"/>
  <c r="H53" i="6"/>
  <c r="G52" i="6"/>
  <c r="H51" i="6"/>
  <c r="G49" i="6"/>
  <c r="H48" i="6"/>
  <c r="H46" i="6"/>
  <c r="C45" i="6"/>
  <c r="C43" i="6"/>
  <c r="P98" i="6"/>
  <c r="J94" i="6"/>
  <c r="P92" i="6"/>
  <c r="O91" i="6"/>
  <c r="I90" i="6"/>
  <c r="P89" i="6"/>
  <c r="O88" i="6"/>
  <c r="D88" i="6"/>
  <c r="J87" i="6"/>
  <c r="I82" i="6"/>
  <c r="I81" i="6"/>
  <c r="D80" i="6"/>
  <c r="H57" i="6"/>
  <c r="G55" i="6"/>
  <c r="G53" i="6"/>
  <c r="G51" i="6"/>
  <c r="G48" i="6"/>
  <c r="C47" i="6"/>
  <c r="G46" i="6"/>
  <c r="H45" i="6"/>
  <c r="O96" i="6"/>
  <c r="C53" i="6"/>
  <c r="C51" i="6"/>
  <c r="G50" i="6"/>
  <c r="G47" i="6"/>
  <c r="C44" i="6"/>
  <c r="P96" i="6"/>
  <c r="O95" i="6"/>
  <c r="O92" i="6"/>
  <c r="D92" i="6"/>
  <c r="D89" i="6"/>
  <c r="G57" i="6"/>
  <c r="C56" i="6"/>
  <c r="C54" i="6"/>
  <c r="C52" i="6"/>
  <c r="H50" i="6"/>
  <c r="I96" i="6"/>
  <c r="D91" i="6"/>
  <c r="O90" i="6"/>
  <c r="I92" i="6"/>
  <c r="I88" i="6"/>
  <c r="I80" i="6"/>
  <c r="D79" i="6"/>
  <c r="O98" i="6"/>
  <c r="O94" i="6"/>
  <c r="B85" i="6"/>
  <c r="D83" i="6"/>
  <c r="C62" i="6"/>
  <c r="D15" i="6"/>
  <c r="F13" i="6"/>
  <c r="N9" i="6"/>
  <c r="J9" i="6"/>
  <c r="F9" i="6"/>
  <c r="S6" i="6"/>
  <c r="K6" i="6"/>
  <c r="G6" i="6"/>
  <c r="G74" i="6"/>
  <c r="T71" i="6"/>
  <c r="G70" i="6"/>
  <c r="B69" i="6"/>
  <c r="M68" i="6"/>
  <c r="M64" i="6"/>
  <c r="B61" i="6"/>
  <c r="M60" i="6"/>
  <c r="B57" i="6"/>
  <c r="M56" i="6"/>
  <c r="S54" i="6"/>
  <c r="G54" i="6"/>
  <c r="B53" i="6"/>
  <c r="M52" i="6"/>
  <c r="C50" i="6"/>
  <c r="R49" i="6"/>
  <c r="Q48" i="6"/>
  <c r="T47" i="6"/>
  <c r="C46" i="6"/>
  <c r="R45" i="6"/>
  <c r="Q44" i="6"/>
  <c r="S42" i="6"/>
  <c r="L39" i="6"/>
  <c r="R37" i="6"/>
  <c r="Q36" i="6"/>
  <c r="T35" i="6"/>
  <c r="R33" i="6"/>
  <c r="Q32" i="6"/>
  <c r="E32" i="6"/>
  <c r="S30" i="6"/>
  <c r="O30" i="6"/>
  <c r="K30" i="6"/>
  <c r="Q28" i="6"/>
  <c r="M28" i="6"/>
  <c r="S26" i="6"/>
  <c r="O26" i="6"/>
  <c r="K26" i="6"/>
  <c r="Q24" i="6"/>
  <c r="M24" i="6"/>
  <c r="E24" i="6"/>
  <c r="S22" i="6"/>
  <c r="O22" i="6"/>
  <c r="K22" i="6"/>
  <c r="Q20" i="6"/>
  <c r="M20" i="6"/>
  <c r="I20" i="6"/>
  <c r="T19" i="6"/>
  <c r="P19" i="6"/>
  <c r="L19" i="6"/>
  <c r="S18" i="6"/>
  <c r="O18" i="6"/>
  <c r="K18" i="6"/>
  <c r="T7" i="6"/>
  <c r="P7" i="6"/>
  <c r="L7" i="6"/>
  <c r="H7" i="6"/>
  <c r="D7" i="6"/>
  <c r="C98" i="6"/>
  <c r="J97" i="6"/>
  <c r="P95" i="6"/>
  <c r="H95" i="6"/>
  <c r="C94" i="6"/>
  <c r="J93" i="6"/>
  <c r="P91" i="6"/>
  <c r="H91" i="6"/>
  <c r="C90" i="6"/>
  <c r="J89" i="6"/>
  <c r="O86" i="6"/>
  <c r="G86" i="6"/>
  <c r="J85" i="6"/>
  <c r="I84" i="6"/>
  <c r="H83" i="6"/>
  <c r="G82" i="6"/>
  <c r="G78" i="6"/>
  <c r="B77" i="6"/>
  <c r="C74" i="6"/>
  <c r="C70" i="6"/>
  <c r="T67" i="6"/>
  <c r="H67" i="6"/>
  <c r="T63" i="6"/>
  <c r="H63" i="6"/>
  <c r="T59" i="6"/>
  <c r="H59" i="6"/>
  <c r="R41" i="6"/>
  <c r="M40" i="6"/>
  <c r="S38" i="6"/>
  <c r="R17" i="6"/>
  <c r="N17" i="6"/>
  <c r="J17" i="6"/>
  <c r="Q16" i="6"/>
  <c r="M16" i="6"/>
  <c r="I16" i="6"/>
  <c r="T15" i="6"/>
  <c r="P15" i="6"/>
  <c r="L15" i="6"/>
  <c r="S14" i="6"/>
  <c r="O14" i="6"/>
  <c r="K14" i="6"/>
  <c r="R13" i="6"/>
  <c r="N13" i="6"/>
  <c r="J13" i="6"/>
  <c r="Q12" i="6"/>
  <c r="M12" i="6"/>
  <c r="I12" i="6"/>
  <c r="T11" i="6"/>
  <c r="P11" i="6"/>
  <c r="L11" i="6"/>
  <c r="S10" i="6"/>
  <c r="O10" i="6"/>
  <c r="K10" i="6"/>
  <c r="G10" i="6"/>
  <c r="Q8" i="6"/>
  <c r="M8" i="6"/>
  <c r="I8" i="6"/>
  <c r="E8" i="6"/>
  <c r="Q4" i="6"/>
  <c r="M4" i="6"/>
  <c r="I4" i="6"/>
  <c r="E4" i="6"/>
  <c r="R3" i="6"/>
  <c r="N3" i="6"/>
  <c r="J3" i="6"/>
  <c r="F3" i="6"/>
  <c r="S78" i="6"/>
  <c r="M93" i="6"/>
  <c r="E96" i="6"/>
  <c r="T85" i="6"/>
  <c r="R53" i="6"/>
  <c r="F57" i="6"/>
  <c r="Q52" i="6"/>
  <c r="M84" i="6"/>
  <c r="I44" i="6"/>
  <c r="E41" i="6"/>
  <c r="T97" i="6"/>
  <c r="T81" i="6"/>
  <c r="N69" i="6"/>
  <c r="J42" i="6"/>
  <c r="P50" i="6"/>
  <c r="L50" i="6"/>
  <c r="H40" i="6"/>
  <c r="D46" i="6"/>
  <c r="S74" i="6"/>
  <c r="P54" i="6"/>
  <c r="L54" i="6"/>
  <c r="H32" i="6"/>
  <c r="D59" i="6"/>
  <c r="T93" i="6"/>
  <c r="T77" i="6"/>
  <c r="E97" i="6"/>
  <c r="E95" i="6"/>
  <c r="O35" i="6"/>
  <c r="K50" i="6"/>
  <c r="G11" i="6"/>
  <c r="C11" i="6"/>
  <c r="T89" i="6"/>
  <c r="S93" i="6"/>
  <c r="S81" i="6"/>
  <c r="R98" i="6"/>
  <c r="L94" i="6"/>
  <c r="F92" i="6"/>
  <c r="N91" i="6"/>
  <c r="M89" i="6"/>
  <c r="K86" i="6"/>
  <c r="Q85" i="6"/>
  <c r="R84" i="6"/>
  <c r="F84" i="6"/>
  <c r="K82" i="6"/>
  <c r="E80" i="6"/>
  <c r="J79" i="6"/>
  <c r="F79" i="6"/>
  <c r="M76" i="6"/>
  <c r="N75" i="6"/>
  <c r="O73" i="6"/>
  <c r="Q72" i="6"/>
  <c r="E72" i="6"/>
  <c r="O70" i="6"/>
  <c r="J69" i="6"/>
  <c r="R68" i="6"/>
  <c r="F68" i="6"/>
  <c r="P66" i="6"/>
  <c r="D66" i="6"/>
  <c r="L63" i="6"/>
  <c r="O61" i="6"/>
  <c r="J61" i="6"/>
  <c r="R60" i="6"/>
  <c r="F60" i="6"/>
  <c r="P58" i="6"/>
  <c r="D58" i="6"/>
  <c r="L55" i="6"/>
  <c r="O54" i="6"/>
  <c r="K54" i="6"/>
  <c r="Q51" i="6"/>
  <c r="E48" i="6"/>
  <c r="L47" i="6"/>
  <c r="K43" i="6"/>
  <c r="O38" i="6"/>
  <c r="D36" i="6"/>
  <c r="I29" i="6"/>
  <c r="G27" i="6"/>
  <c r="Q54" i="6"/>
  <c r="Q58" i="6"/>
  <c r="Q62" i="6"/>
  <c r="Q66" i="6"/>
  <c r="Q70" i="6"/>
  <c r="Q74" i="6"/>
  <c r="Q78" i="6"/>
  <c r="Q82" i="6"/>
  <c r="Q86" i="6"/>
  <c r="Q90" i="6"/>
  <c r="Q94" i="6"/>
  <c r="Q98" i="6"/>
  <c r="Q53" i="6"/>
  <c r="Q57" i="6"/>
  <c r="Q61" i="6"/>
  <c r="Q65" i="6"/>
  <c r="Q69" i="6"/>
  <c r="Q73" i="6"/>
  <c r="Q75" i="6"/>
  <c r="Q79" i="6"/>
  <c r="Q83" i="6"/>
  <c r="Q87" i="6"/>
  <c r="Q91" i="6"/>
  <c r="M74" i="6"/>
  <c r="M78" i="6"/>
  <c r="M82" i="6"/>
  <c r="M86" i="6"/>
  <c r="M90" i="6"/>
  <c r="M94" i="6"/>
  <c r="M98" i="6"/>
  <c r="M69" i="6"/>
  <c r="M73" i="6"/>
  <c r="M75" i="6"/>
  <c r="M79" i="6"/>
  <c r="M83" i="6"/>
  <c r="M87" i="6"/>
  <c r="M91" i="6"/>
  <c r="I24" i="6"/>
  <c r="I28" i="6"/>
  <c r="I32" i="6"/>
  <c r="I23" i="6"/>
  <c r="I27" i="6"/>
  <c r="I31" i="6"/>
  <c r="I35" i="6"/>
  <c r="I39" i="6"/>
  <c r="I22" i="6"/>
  <c r="I26" i="6"/>
  <c r="I30" i="6"/>
  <c r="I34" i="6"/>
  <c r="I38" i="6"/>
  <c r="I42" i="6"/>
  <c r="I46" i="6"/>
  <c r="I40" i="6"/>
  <c r="I50" i="6"/>
  <c r="I54" i="6"/>
  <c r="I58" i="6"/>
  <c r="I62" i="6"/>
  <c r="I66" i="6"/>
  <c r="I70" i="6"/>
  <c r="I74" i="6"/>
  <c r="I25" i="6"/>
  <c r="I33" i="6"/>
  <c r="I41" i="6"/>
  <c r="I47" i="6"/>
  <c r="I53" i="6"/>
  <c r="I57" i="6"/>
  <c r="I61" i="6"/>
  <c r="I65" i="6"/>
  <c r="I69" i="6"/>
  <c r="I73" i="6"/>
  <c r="I75" i="6"/>
  <c r="E39" i="6"/>
  <c r="E38" i="6"/>
  <c r="E42" i="6"/>
  <c r="E46" i="6"/>
  <c r="E44" i="6"/>
  <c r="E50" i="6"/>
  <c r="E54" i="6"/>
  <c r="E58" i="6"/>
  <c r="E62" i="6"/>
  <c r="E66" i="6"/>
  <c r="E70" i="6"/>
  <c r="E74" i="6"/>
  <c r="E78" i="6"/>
  <c r="E82" i="6"/>
  <c r="E86" i="6"/>
  <c r="E90" i="6"/>
  <c r="E94" i="6"/>
  <c r="E98" i="6"/>
  <c r="E40" i="6"/>
  <c r="E47" i="6"/>
  <c r="E53" i="6"/>
  <c r="E57" i="6"/>
  <c r="E61" i="6"/>
  <c r="E65" i="6"/>
  <c r="E69" i="6"/>
  <c r="E73" i="6"/>
  <c r="E75" i="6"/>
  <c r="E79" i="6"/>
  <c r="E83" i="6"/>
  <c r="E87" i="6"/>
  <c r="E91" i="6"/>
  <c r="S96" i="6"/>
  <c r="S92" i="6"/>
  <c r="S88" i="6"/>
  <c r="S84" i="6"/>
  <c r="S80" i="6"/>
  <c r="S76" i="6"/>
  <c r="T96" i="6"/>
  <c r="T92" i="6"/>
  <c r="T88" i="6"/>
  <c r="T84" i="6"/>
  <c r="T80" i="6"/>
  <c r="T76" i="6"/>
  <c r="K98" i="6"/>
  <c r="M97" i="6"/>
  <c r="Q96" i="6"/>
  <c r="M96" i="6"/>
  <c r="Q95" i="6"/>
  <c r="M95" i="6"/>
  <c r="K94" i="6"/>
  <c r="Q93" i="6"/>
  <c r="L93" i="6"/>
  <c r="E92" i="6"/>
  <c r="R91" i="6"/>
  <c r="K91" i="6"/>
  <c r="K90" i="6"/>
  <c r="Q89" i="6"/>
  <c r="L89" i="6"/>
  <c r="E88" i="6"/>
  <c r="R87" i="6"/>
  <c r="F87" i="6"/>
  <c r="P86" i="6"/>
  <c r="P85" i="6"/>
  <c r="Q84" i="6"/>
  <c r="E84" i="6"/>
  <c r="R83" i="6"/>
  <c r="F83" i="6"/>
  <c r="P82" i="6"/>
  <c r="P81" i="6"/>
  <c r="N80" i="6"/>
  <c r="O79" i="6"/>
  <c r="O78" i="6"/>
  <c r="L77" i="6"/>
  <c r="E77" i="6"/>
  <c r="R76" i="6"/>
  <c r="J76" i="6"/>
  <c r="F76" i="6"/>
  <c r="K75" i="6"/>
  <c r="F75" i="6"/>
  <c r="O74" i="6"/>
  <c r="N73" i="6"/>
  <c r="Q71" i="6"/>
  <c r="L71" i="6"/>
  <c r="E71" i="6"/>
  <c r="O69" i="6"/>
  <c r="Q68" i="6"/>
  <c r="I68" i="6"/>
  <c r="E68" i="6"/>
  <c r="O66" i="6"/>
  <c r="K66" i="6"/>
  <c r="R65" i="6"/>
  <c r="K65" i="6"/>
  <c r="F65" i="6"/>
  <c r="P63" i="6"/>
  <c r="I63" i="6"/>
  <c r="D63" i="6"/>
  <c r="Q60" i="6"/>
  <c r="I60" i="6"/>
  <c r="E60" i="6"/>
  <c r="O58" i="6"/>
  <c r="K58" i="6"/>
  <c r="R57" i="6"/>
  <c r="K57" i="6"/>
  <c r="P55" i="6"/>
  <c r="I55" i="6"/>
  <c r="E55" i="6"/>
  <c r="K53" i="6"/>
  <c r="P51" i="6"/>
  <c r="I51" i="6"/>
  <c r="E51" i="6"/>
  <c r="D48" i="6"/>
  <c r="O47" i="6"/>
  <c r="K47" i="6"/>
  <c r="J46" i="6"/>
  <c r="O43" i="6"/>
  <c r="I43" i="6"/>
  <c r="K42" i="6"/>
  <c r="J41" i="6"/>
  <c r="G39" i="6"/>
  <c r="I36" i="6"/>
  <c r="C19" i="6"/>
  <c r="R51" i="6"/>
  <c r="R55" i="6"/>
  <c r="R59" i="6"/>
  <c r="R63" i="6"/>
  <c r="R67" i="6"/>
  <c r="R71" i="6"/>
  <c r="R77" i="6"/>
  <c r="R81" i="6"/>
  <c r="R85" i="6"/>
  <c r="R89" i="6"/>
  <c r="R93" i="6"/>
  <c r="R97" i="6"/>
  <c r="R54" i="6"/>
  <c r="R58" i="6"/>
  <c r="R62" i="6"/>
  <c r="R66" i="6"/>
  <c r="R70" i="6"/>
  <c r="R74" i="6"/>
  <c r="R78" i="6"/>
  <c r="R82" i="6"/>
  <c r="R86" i="6"/>
  <c r="R90" i="6"/>
  <c r="F59" i="6"/>
  <c r="F63" i="6"/>
  <c r="F67" i="6"/>
  <c r="F71" i="6"/>
  <c r="F77" i="6"/>
  <c r="F81" i="6"/>
  <c r="F85" i="6"/>
  <c r="F89" i="6"/>
  <c r="F93" i="6"/>
  <c r="F97" i="6"/>
  <c r="F58" i="6"/>
  <c r="F62" i="6"/>
  <c r="F66" i="6"/>
  <c r="F70" i="6"/>
  <c r="F74" i="6"/>
  <c r="F78" i="6"/>
  <c r="F82" i="6"/>
  <c r="F86" i="6"/>
  <c r="F90" i="6"/>
  <c r="F94" i="6"/>
  <c r="S97" i="6"/>
  <c r="S85" i="6"/>
  <c r="L98" i="6"/>
  <c r="R96" i="6"/>
  <c r="N96" i="6"/>
  <c r="R95" i="6"/>
  <c r="N95" i="6"/>
  <c r="R94" i="6"/>
  <c r="L90" i="6"/>
  <c r="F88" i="6"/>
  <c r="K87" i="6"/>
  <c r="E85" i="6"/>
  <c r="K83" i="6"/>
  <c r="Q81" i="6"/>
  <c r="Q80" i="6"/>
  <c r="R79" i="6"/>
  <c r="P78" i="6"/>
  <c r="M77" i="6"/>
  <c r="P74" i="6"/>
  <c r="I72" i="6"/>
  <c r="M71" i="6"/>
  <c r="K70" i="6"/>
  <c r="R69" i="6"/>
  <c r="J68" i="6"/>
  <c r="L66" i="6"/>
  <c r="Q63" i="6"/>
  <c r="E63" i="6"/>
  <c r="J60" i="6"/>
  <c r="L58" i="6"/>
  <c r="Q55" i="6"/>
  <c r="D54" i="6"/>
  <c r="L51" i="6"/>
  <c r="I48" i="6"/>
  <c r="P47" i="6"/>
  <c r="H44" i="6"/>
  <c r="C42" i="6"/>
  <c r="P39" i="6"/>
  <c r="I37" i="6"/>
  <c r="P36" i="6"/>
  <c r="D28" i="6"/>
  <c r="P34" i="6"/>
  <c r="P38" i="6"/>
  <c r="P42" i="6"/>
  <c r="P33" i="6"/>
  <c r="P37" i="6"/>
  <c r="P41" i="6"/>
  <c r="P45" i="6"/>
  <c r="P49" i="6"/>
  <c r="P35" i="6"/>
  <c r="P43" i="6"/>
  <c r="P44" i="6"/>
  <c r="P48" i="6"/>
  <c r="P53" i="6"/>
  <c r="P57" i="6"/>
  <c r="P61" i="6"/>
  <c r="P65" i="6"/>
  <c r="P69" i="6"/>
  <c r="P73" i="6"/>
  <c r="P75" i="6"/>
  <c r="P79" i="6"/>
  <c r="P83" i="6"/>
  <c r="P87" i="6"/>
  <c r="P40" i="6"/>
  <c r="P46" i="6"/>
  <c r="P52" i="6"/>
  <c r="P56" i="6"/>
  <c r="P60" i="6"/>
  <c r="P64" i="6"/>
  <c r="P68" i="6"/>
  <c r="P72" i="6"/>
  <c r="P76" i="6"/>
  <c r="P80" i="6"/>
  <c r="P84" i="6"/>
  <c r="L42" i="6"/>
  <c r="L45" i="6"/>
  <c r="L49" i="6"/>
  <c r="L43" i="6"/>
  <c r="L53" i="6"/>
  <c r="L57" i="6"/>
  <c r="L61" i="6"/>
  <c r="L65" i="6"/>
  <c r="L69" i="6"/>
  <c r="L73" i="6"/>
  <c r="L75" i="6"/>
  <c r="L79" i="6"/>
  <c r="L83" i="6"/>
  <c r="L87" i="6"/>
  <c r="L91" i="6"/>
  <c r="L95" i="6"/>
  <c r="L44" i="6"/>
  <c r="L46" i="6"/>
  <c r="L48" i="6"/>
  <c r="L52" i="6"/>
  <c r="L56" i="6"/>
  <c r="L60" i="6"/>
  <c r="L64" i="6"/>
  <c r="L68" i="6"/>
  <c r="L72" i="6"/>
  <c r="L76" i="6"/>
  <c r="L80" i="6"/>
  <c r="L84" i="6"/>
  <c r="L88" i="6"/>
  <c r="L92" i="6"/>
  <c r="H11" i="6"/>
  <c r="H15" i="6"/>
  <c r="H19" i="6"/>
  <c r="H23" i="6"/>
  <c r="H27" i="6"/>
  <c r="H31" i="6"/>
  <c r="H35" i="6"/>
  <c r="H14" i="6"/>
  <c r="H18" i="6"/>
  <c r="H22" i="6"/>
  <c r="H26" i="6"/>
  <c r="H30" i="6"/>
  <c r="H34" i="6"/>
  <c r="H38" i="6"/>
  <c r="H42" i="6"/>
  <c r="H13" i="6"/>
  <c r="H17" i="6"/>
  <c r="H21" i="6"/>
  <c r="H25" i="6"/>
  <c r="H29" i="6"/>
  <c r="H33" i="6"/>
  <c r="H37" i="6"/>
  <c r="H41" i="6"/>
  <c r="H39" i="6"/>
  <c r="H28" i="6"/>
  <c r="H36" i="6"/>
  <c r="H43" i="6"/>
  <c r="D19" i="6"/>
  <c r="D23" i="6"/>
  <c r="D27" i="6"/>
  <c r="D31" i="6"/>
  <c r="D35" i="6"/>
  <c r="D22" i="6"/>
  <c r="D26" i="6"/>
  <c r="D30" i="6"/>
  <c r="D34" i="6"/>
  <c r="D38" i="6"/>
  <c r="D42" i="6"/>
  <c r="D21" i="6"/>
  <c r="D25" i="6"/>
  <c r="D29" i="6"/>
  <c r="D33" i="6"/>
  <c r="D37" i="6"/>
  <c r="D41" i="6"/>
  <c r="D45" i="6"/>
  <c r="D49" i="6"/>
  <c r="D20" i="6"/>
  <c r="D24" i="6"/>
  <c r="D32" i="6"/>
  <c r="D40" i="6"/>
  <c r="D47" i="6"/>
  <c r="D53" i="6"/>
  <c r="D57" i="6"/>
  <c r="D61" i="6"/>
  <c r="D65" i="6"/>
  <c r="D69" i="6"/>
  <c r="D73" i="6"/>
  <c r="D75" i="6"/>
  <c r="D39" i="6"/>
  <c r="D43" i="6"/>
  <c r="D52" i="6"/>
  <c r="D56" i="6"/>
  <c r="D60" i="6"/>
  <c r="D64" i="6"/>
  <c r="D68" i="6"/>
  <c r="D72" i="6"/>
  <c r="S95" i="6"/>
  <c r="S91" i="6"/>
  <c r="S87" i="6"/>
  <c r="S83" i="6"/>
  <c r="S79" i="6"/>
  <c r="S75" i="6"/>
  <c r="T95" i="6"/>
  <c r="T91" i="6"/>
  <c r="T87" i="6"/>
  <c r="T83" i="6"/>
  <c r="T79" i="6"/>
  <c r="F98" i="6"/>
  <c r="Q97" i="6"/>
  <c r="L97" i="6"/>
  <c r="L96" i="6"/>
  <c r="K95" i="6"/>
  <c r="E93" i="6"/>
  <c r="R92" i="6"/>
  <c r="N92" i="6"/>
  <c r="F91" i="6"/>
  <c r="E89" i="6"/>
  <c r="R88" i="6"/>
  <c r="N88" i="6"/>
  <c r="M85" i="6"/>
  <c r="N84" i="6"/>
  <c r="O83" i="6"/>
  <c r="O82" i="6"/>
  <c r="M81" i="6"/>
  <c r="M80" i="6"/>
  <c r="N79" i="6"/>
  <c r="L78" i="6"/>
  <c r="Q77" i="6"/>
  <c r="I77" i="6"/>
  <c r="Q76" i="6"/>
  <c r="I76" i="6"/>
  <c r="E76" i="6"/>
  <c r="R75" i="6"/>
  <c r="J75" i="6"/>
  <c r="L74" i="6"/>
  <c r="D74" i="6"/>
  <c r="K73" i="6"/>
  <c r="F73" i="6"/>
  <c r="M72" i="6"/>
  <c r="P71" i="6"/>
  <c r="I71" i="6"/>
  <c r="D71" i="6"/>
  <c r="Q67" i="6"/>
  <c r="L67" i="6"/>
  <c r="E67" i="6"/>
  <c r="O65" i="6"/>
  <c r="J65" i="6"/>
  <c r="R64" i="6"/>
  <c r="J64" i="6"/>
  <c r="F64" i="6"/>
  <c r="P62" i="6"/>
  <c r="L62" i="6"/>
  <c r="D62" i="6"/>
  <c r="Q59" i="6"/>
  <c r="L59" i="6"/>
  <c r="E59" i="6"/>
  <c r="O57" i="6"/>
  <c r="J57" i="6"/>
  <c r="R56" i="6"/>
  <c r="J56" i="6"/>
  <c r="D55" i="6"/>
  <c r="O53" i="6"/>
  <c r="J53" i="6"/>
  <c r="R52" i="6"/>
  <c r="J52" i="6"/>
  <c r="D51" i="6"/>
  <c r="O50" i="6"/>
  <c r="D50" i="6"/>
  <c r="I45" i="6"/>
  <c r="E45" i="6"/>
  <c r="D44" i="6"/>
  <c r="O42" i="6"/>
  <c r="C38" i="6"/>
  <c r="C35" i="6"/>
  <c r="H24" i="6"/>
  <c r="I21" i="6"/>
  <c r="H20" i="6"/>
  <c r="G19" i="6"/>
  <c r="H16" i="6"/>
  <c r="G15" i="6"/>
  <c r="C15" i="6"/>
  <c r="H12" i="6"/>
  <c r="N77" i="6"/>
  <c r="N81" i="6"/>
  <c r="N85" i="6"/>
  <c r="N89" i="6"/>
  <c r="N93" i="6"/>
  <c r="N97" i="6"/>
  <c r="N74" i="6"/>
  <c r="N78" i="6"/>
  <c r="N82" i="6"/>
  <c r="N86" i="6"/>
  <c r="N90" i="6"/>
  <c r="J21" i="6"/>
  <c r="J25" i="6"/>
  <c r="J29" i="6"/>
  <c r="J33" i="6"/>
  <c r="J24" i="6"/>
  <c r="J28" i="6"/>
  <c r="J32" i="6"/>
  <c r="J36" i="6"/>
  <c r="J40" i="6"/>
  <c r="J23" i="6"/>
  <c r="J27" i="6"/>
  <c r="J31" i="6"/>
  <c r="J35" i="6"/>
  <c r="J39" i="6"/>
  <c r="J43" i="6"/>
  <c r="J47" i="6"/>
  <c r="J37" i="6"/>
  <c r="J44" i="6"/>
  <c r="J45" i="6"/>
  <c r="J48" i="6"/>
  <c r="J49" i="6"/>
  <c r="J51" i="6"/>
  <c r="J55" i="6"/>
  <c r="J59" i="6"/>
  <c r="J63" i="6"/>
  <c r="J67" i="6"/>
  <c r="J71" i="6"/>
  <c r="J77" i="6"/>
  <c r="J81" i="6"/>
  <c r="J22" i="6"/>
  <c r="J30" i="6"/>
  <c r="J34" i="6"/>
  <c r="J38" i="6"/>
  <c r="J50" i="6"/>
  <c r="J54" i="6"/>
  <c r="J58" i="6"/>
  <c r="J62" i="6"/>
  <c r="J66" i="6"/>
  <c r="J70" i="6"/>
  <c r="J74" i="6"/>
  <c r="J78" i="6"/>
  <c r="S89" i="6"/>
  <c r="S77" i="6"/>
  <c r="O34" i="6"/>
  <c r="O33" i="6"/>
  <c r="O37" i="6"/>
  <c r="O41" i="6"/>
  <c r="O36" i="6"/>
  <c r="O40" i="6"/>
  <c r="O44" i="6"/>
  <c r="O48" i="6"/>
  <c r="O45" i="6"/>
  <c r="O46" i="6"/>
  <c r="O49" i="6"/>
  <c r="O52" i="6"/>
  <c r="O56" i="6"/>
  <c r="O60" i="6"/>
  <c r="O64" i="6"/>
  <c r="O68" i="6"/>
  <c r="O72" i="6"/>
  <c r="O76" i="6"/>
  <c r="O80" i="6"/>
  <c r="O84" i="6"/>
  <c r="O39" i="6"/>
  <c r="O51" i="6"/>
  <c r="O55" i="6"/>
  <c r="O59" i="6"/>
  <c r="O63" i="6"/>
  <c r="O67" i="6"/>
  <c r="O71" i="6"/>
  <c r="O77" i="6"/>
  <c r="O81" i="6"/>
  <c r="O85" i="6"/>
  <c r="K41" i="6"/>
  <c r="K44" i="6"/>
  <c r="K48" i="6"/>
  <c r="K46" i="6"/>
  <c r="K52" i="6"/>
  <c r="K56" i="6"/>
  <c r="K60" i="6"/>
  <c r="K64" i="6"/>
  <c r="K68" i="6"/>
  <c r="K72" i="6"/>
  <c r="K76" i="6"/>
  <c r="K80" i="6"/>
  <c r="K84" i="6"/>
  <c r="K88" i="6"/>
  <c r="K92" i="6"/>
  <c r="K96" i="6"/>
  <c r="K45" i="6"/>
  <c r="K49" i="6"/>
  <c r="K51" i="6"/>
  <c r="K55" i="6"/>
  <c r="K59" i="6"/>
  <c r="K63" i="6"/>
  <c r="K67" i="6"/>
  <c r="K71" i="6"/>
  <c r="K77" i="6"/>
  <c r="K81" i="6"/>
  <c r="K85" i="6"/>
  <c r="K89" i="6"/>
  <c r="K93" i="6"/>
  <c r="G14" i="6"/>
  <c r="G18" i="6"/>
  <c r="G22" i="6"/>
  <c r="G26" i="6"/>
  <c r="G30" i="6"/>
  <c r="G34" i="6"/>
  <c r="G13" i="6"/>
  <c r="G17" i="6"/>
  <c r="G21" i="6"/>
  <c r="G25" i="6"/>
  <c r="G29" i="6"/>
  <c r="G33" i="6"/>
  <c r="G37" i="6"/>
  <c r="G41" i="6"/>
  <c r="G12" i="6"/>
  <c r="G16" i="6"/>
  <c r="G20" i="6"/>
  <c r="G24" i="6"/>
  <c r="G28" i="6"/>
  <c r="G32" i="6"/>
  <c r="G36" i="6"/>
  <c r="G40" i="6"/>
  <c r="G44" i="6"/>
  <c r="G23" i="6"/>
  <c r="G31" i="6"/>
  <c r="G38" i="6"/>
  <c r="G43" i="6"/>
  <c r="G42" i="6"/>
  <c r="C10" i="6"/>
  <c r="C14" i="6"/>
  <c r="C18" i="6"/>
  <c r="C22" i="6"/>
  <c r="C26" i="6"/>
  <c r="C30" i="6"/>
  <c r="C34" i="6"/>
  <c r="C9" i="6"/>
  <c r="C13" i="6"/>
  <c r="C17" i="6"/>
  <c r="C21" i="6"/>
  <c r="C25" i="6"/>
  <c r="C29" i="6"/>
  <c r="C33" i="6"/>
  <c r="C37" i="6"/>
  <c r="C41" i="6"/>
  <c r="C12" i="6"/>
  <c r="C16" i="6"/>
  <c r="C20" i="6"/>
  <c r="C24" i="6"/>
  <c r="C28" i="6"/>
  <c r="C32" i="6"/>
  <c r="C36" i="6"/>
  <c r="C40" i="6"/>
  <c r="C39" i="6"/>
  <c r="C23" i="6"/>
  <c r="C31" i="6"/>
  <c r="S98" i="6"/>
  <c r="S94" i="6"/>
  <c r="S90" i="6"/>
  <c r="S86" i="6"/>
  <c r="S82" i="6"/>
  <c r="T98" i="6"/>
  <c r="T94" i="6"/>
  <c r="T90" i="6"/>
  <c r="T86" i="6"/>
  <c r="T82" i="6"/>
  <c r="T78" i="6"/>
  <c r="N98" i="6"/>
  <c r="K97" i="6"/>
  <c r="F96" i="6"/>
  <c r="F95" i="6"/>
  <c r="N94" i="6"/>
  <c r="Q92" i="6"/>
  <c r="M92" i="6"/>
  <c r="Q88" i="6"/>
  <c r="M88" i="6"/>
  <c r="N87" i="6"/>
  <c r="L86" i="6"/>
  <c r="L85" i="6"/>
  <c r="N83" i="6"/>
  <c r="L82" i="6"/>
  <c r="L81" i="6"/>
  <c r="E81" i="6"/>
  <c r="R80" i="6"/>
  <c r="J80" i="6"/>
  <c r="F80" i="6"/>
  <c r="K79" i="6"/>
  <c r="K78" i="6"/>
  <c r="P77" i="6"/>
  <c r="N76" i="6"/>
  <c r="O75" i="6"/>
  <c r="K74" i="6"/>
  <c r="R73" i="6"/>
  <c r="J73" i="6"/>
  <c r="R72" i="6"/>
  <c r="J72" i="6"/>
  <c r="F72" i="6"/>
  <c r="P70" i="6"/>
  <c r="L70" i="6"/>
  <c r="D70" i="6"/>
  <c r="K69" i="6"/>
  <c r="F69" i="6"/>
  <c r="P67" i="6"/>
  <c r="I67" i="6"/>
  <c r="D67" i="6"/>
  <c r="Q64" i="6"/>
  <c r="I64" i="6"/>
  <c r="E64" i="6"/>
  <c r="O62" i="6"/>
  <c r="K62" i="6"/>
  <c r="R61" i="6"/>
  <c r="K61" i="6"/>
  <c r="F61" i="6"/>
  <c r="P59" i="6"/>
  <c r="I59" i="6"/>
  <c r="Q56" i="6"/>
  <c r="I56" i="6"/>
  <c r="E56" i="6"/>
  <c r="I52" i="6"/>
  <c r="E52" i="6"/>
  <c r="I49" i="6"/>
  <c r="E49" i="6"/>
  <c r="E43" i="6"/>
  <c r="G35" i="6"/>
  <c r="C27" i="6"/>
  <c r="J26" i="6"/>
  <c r="U1" i="25"/>
  <c r="L14" i="23"/>
  <c r="A1" i="25"/>
  <c r="K6" i="23"/>
  <c r="C9" i="24"/>
  <c r="D9" i="24"/>
  <c r="L5" i="24"/>
  <c r="S9" i="24"/>
  <c r="R10" i="24"/>
  <c r="L6" i="24"/>
  <c r="O6" i="24"/>
  <c r="P6" i="24"/>
  <c r="I16" i="23"/>
  <c r="L16" i="23"/>
  <c r="W102" i="1"/>
  <c r="W101" i="1"/>
  <c r="W100" i="1"/>
  <c r="W99" i="1"/>
  <c r="W98" i="1"/>
  <c r="AE71" i="1"/>
  <c r="AF71" i="1"/>
  <c r="AG71" i="1"/>
  <c r="AH71" i="1"/>
  <c r="AI71" i="1"/>
  <c r="AJ71" i="1"/>
  <c r="AK71" i="1"/>
  <c r="AL71" i="1"/>
  <c r="AM71" i="1"/>
  <c r="AN71" i="1"/>
  <c r="AO71" i="1"/>
  <c r="AP71" i="1"/>
  <c r="AQ71" i="1"/>
  <c r="L18" i="23"/>
  <c r="I10" i="24"/>
  <c r="H10" i="24"/>
  <c r="G10" i="24"/>
  <c r="B26" i="6"/>
  <c r="B30" i="6"/>
  <c r="B27" i="6"/>
  <c r="B28" i="6"/>
  <c r="B29" i="6"/>
  <c r="B25" i="6"/>
  <c r="B19" i="6"/>
  <c r="B20" i="6"/>
  <c r="B22" i="6"/>
  <c r="B18" i="6"/>
  <c r="B23" i="6"/>
  <c r="B24" i="6"/>
  <c r="B21" i="6"/>
  <c r="B5" i="6"/>
  <c r="B9" i="6"/>
  <c r="B13" i="6"/>
  <c r="B17" i="6"/>
  <c r="B4" i="6"/>
  <c r="B8" i="6"/>
  <c r="B12" i="6"/>
  <c r="B16" i="6"/>
  <c r="B3" i="6"/>
  <c r="B7" i="6"/>
  <c r="B11" i="6"/>
  <c r="B15" i="6"/>
  <c r="B6" i="6"/>
  <c r="B10" i="6"/>
  <c r="B14" i="6"/>
  <c r="L24" i="5"/>
  <c r="L24" i="10"/>
  <c r="J14" i="5"/>
  <c r="J14" i="10"/>
  <c r="S27" i="5"/>
  <c r="S27" i="10"/>
  <c r="H43" i="10"/>
  <c r="H4" i="5"/>
  <c r="H4" i="10"/>
  <c r="Q17" i="5"/>
  <c r="Q17" i="10"/>
  <c r="G31" i="10"/>
  <c r="O7" i="5"/>
  <c r="O7" i="10"/>
  <c r="N34" i="5"/>
  <c r="N34" i="10"/>
  <c r="Q56" i="10"/>
  <c r="L8" i="5"/>
  <c r="L8" i="10"/>
  <c r="S11" i="5"/>
  <c r="S11" i="10"/>
  <c r="G15" i="10"/>
  <c r="N18" i="5"/>
  <c r="N18" i="10"/>
  <c r="I25" i="10"/>
  <c r="P28" i="5"/>
  <c r="P28" i="10"/>
  <c r="K35" i="5"/>
  <c r="K35" i="10"/>
  <c r="H39" i="10"/>
  <c r="P51" i="10"/>
  <c r="I9" i="5"/>
  <c r="I9" i="10"/>
  <c r="P12" i="5"/>
  <c r="P12" i="10"/>
  <c r="K19" i="5"/>
  <c r="K19" i="10"/>
  <c r="R22" i="5"/>
  <c r="R22" i="10"/>
  <c r="M29" i="5"/>
  <c r="M29" i="10"/>
  <c r="T32" i="5"/>
  <c r="T32" i="10"/>
  <c r="H36" i="10"/>
  <c r="J40" i="10"/>
  <c r="O46" i="10"/>
  <c r="J53" i="10"/>
  <c r="S62" i="10"/>
  <c r="S62" i="5"/>
  <c r="K3" i="5"/>
  <c r="K3" i="10"/>
  <c r="R6" i="5"/>
  <c r="R6" i="10"/>
  <c r="M13" i="5"/>
  <c r="M13" i="10"/>
  <c r="T16" i="5"/>
  <c r="T16" i="10"/>
  <c r="H20" i="10"/>
  <c r="O23" i="5"/>
  <c r="O23" i="10"/>
  <c r="J30" i="10"/>
  <c r="Q33" i="5"/>
  <c r="Q33" i="10"/>
  <c r="N41" i="5"/>
  <c r="N41" i="10"/>
  <c r="I48" i="10"/>
  <c r="G70" i="10"/>
  <c r="O3" i="5"/>
  <c r="O3" i="10"/>
  <c r="L4" i="5"/>
  <c r="L4" i="10"/>
  <c r="I5" i="5"/>
  <c r="I5" i="10"/>
  <c r="S7" i="5"/>
  <c r="S7" i="10"/>
  <c r="P8" i="5"/>
  <c r="P8" i="10"/>
  <c r="M9" i="5"/>
  <c r="M9" i="10"/>
  <c r="J10" i="5"/>
  <c r="J10" i="10"/>
  <c r="G11" i="10"/>
  <c r="T12" i="5"/>
  <c r="T12" i="10"/>
  <c r="Q13" i="5"/>
  <c r="Q13" i="10"/>
  <c r="N14" i="5"/>
  <c r="N14" i="10"/>
  <c r="K15" i="5"/>
  <c r="K15" i="10"/>
  <c r="H16" i="10"/>
  <c r="R18" i="5"/>
  <c r="R18" i="10"/>
  <c r="O19" i="5"/>
  <c r="O19" i="10"/>
  <c r="L20" i="5"/>
  <c r="L20" i="10"/>
  <c r="I21" i="10"/>
  <c r="S23" i="5"/>
  <c r="S23" i="10"/>
  <c r="P24" i="5"/>
  <c r="P24" i="10"/>
  <c r="M25" i="5"/>
  <c r="M25" i="10"/>
  <c r="J26" i="10"/>
  <c r="G27" i="10"/>
  <c r="T28" i="5"/>
  <c r="T28" i="10"/>
  <c r="Q29" i="5"/>
  <c r="Q29" i="10"/>
  <c r="N30" i="5"/>
  <c r="N30" i="10"/>
  <c r="K31" i="5"/>
  <c r="K31" i="10"/>
  <c r="H32" i="10"/>
  <c r="R34" i="5"/>
  <c r="R34" i="10"/>
  <c r="O35" i="10"/>
  <c r="L36" i="5"/>
  <c r="L36" i="10"/>
  <c r="I37" i="10"/>
  <c r="K38" i="5"/>
  <c r="K38" i="10"/>
  <c r="M39" i="5"/>
  <c r="M39" i="10"/>
  <c r="P40" i="10"/>
  <c r="P43" i="10"/>
  <c r="J45" i="10"/>
  <c r="Q48" i="5"/>
  <c r="Q48" i="10"/>
  <c r="K50" i="10"/>
  <c r="R53" i="10"/>
  <c r="L55" i="10"/>
  <c r="H57" i="10"/>
  <c r="L59" i="10"/>
  <c r="P73" i="10"/>
  <c r="G3" i="5"/>
  <c r="G3" i="10"/>
  <c r="S3" i="5"/>
  <c r="S3" i="10"/>
  <c r="P4" i="5"/>
  <c r="P4" i="10"/>
  <c r="M5" i="5"/>
  <c r="M5" i="10"/>
  <c r="J6" i="5"/>
  <c r="J6" i="10"/>
  <c r="G7" i="5"/>
  <c r="G7" i="10"/>
  <c r="T8" i="5"/>
  <c r="T8" i="10"/>
  <c r="Q9" i="5"/>
  <c r="Q9" i="10"/>
  <c r="N10" i="5"/>
  <c r="N10" i="10"/>
  <c r="K11" i="5"/>
  <c r="K11" i="10"/>
  <c r="H12" i="10"/>
  <c r="R14" i="5"/>
  <c r="R14" i="10"/>
  <c r="O15" i="5"/>
  <c r="O15" i="10"/>
  <c r="L16" i="5"/>
  <c r="L16" i="10"/>
  <c r="I17" i="5"/>
  <c r="I17" i="10"/>
  <c r="S19" i="5"/>
  <c r="S19" i="10"/>
  <c r="P20" i="5"/>
  <c r="P20" i="10"/>
  <c r="M21" i="5"/>
  <c r="M21" i="10"/>
  <c r="J22" i="10"/>
  <c r="G23" i="10"/>
  <c r="T24" i="5"/>
  <c r="T24" i="10"/>
  <c r="Q25" i="5"/>
  <c r="Q25" i="10"/>
  <c r="N26" i="5"/>
  <c r="N26" i="10"/>
  <c r="K27" i="5"/>
  <c r="K27" i="10"/>
  <c r="H28" i="10"/>
  <c r="R30" i="5"/>
  <c r="R30" i="10"/>
  <c r="O31" i="5"/>
  <c r="O31" i="10"/>
  <c r="L32" i="5"/>
  <c r="L32" i="10"/>
  <c r="I33" i="10"/>
  <c r="S35" i="5"/>
  <c r="S35" i="10"/>
  <c r="P36" i="10"/>
  <c r="N37" i="5"/>
  <c r="N37" i="10"/>
  <c r="P38" i="10"/>
  <c r="S39" i="5"/>
  <c r="S39" i="10"/>
  <c r="K42" i="10"/>
  <c r="R45" i="5"/>
  <c r="R45" i="10"/>
  <c r="L47" i="10"/>
  <c r="S50" i="5"/>
  <c r="S50" i="10"/>
  <c r="M52" i="5"/>
  <c r="M52" i="10"/>
  <c r="G54" i="10"/>
  <c r="T55" i="5"/>
  <c r="T55" i="10"/>
  <c r="R57" i="10"/>
  <c r="O60" i="10"/>
  <c r="R79" i="10"/>
  <c r="H3" i="5"/>
  <c r="H3" i="10"/>
  <c r="T4" i="5"/>
  <c r="T4" i="10"/>
  <c r="Q5" i="5"/>
  <c r="Q5" i="10"/>
  <c r="N6" i="5"/>
  <c r="N6" i="10"/>
  <c r="K7" i="5"/>
  <c r="K7" i="10"/>
  <c r="H8" i="5"/>
  <c r="H8" i="10"/>
  <c r="R10" i="5"/>
  <c r="R10" i="10"/>
  <c r="O11" i="5"/>
  <c r="O11" i="10"/>
  <c r="L12" i="5"/>
  <c r="L12" i="10"/>
  <c r="I13" i="5"/>
  <c r="I13" i="10"/>
  <c r="S15" i="5"/>
  <c r="S15" i="10"/>
  <c r="P16" i="5"/>
  <c r="P16" i="10"/>
  <c r="M17" i="5"/>
  <c r="M17" i="10"/>
  <c r="J18" i="5"/>
  <c r="J18" i="10"/>
  <c r="G19" i="10"/>
  <c r="T20" i="5"/>
  <c r="T20" i="10"/>
  <c r="Q21" i="5"/>
  <c r="Q21" i="10"/>
  <c r="N22" i="5"/>
  <c r="N22" i="10"/>
  <c r="K23" i="5"/>
  <c r="K23" i="10"/>
  <c r="H24" i="10"/>
  <c r="R26" i="5"/>
  <c r="R26" i="10"/>
  <c r="O27" i="5"/>
  <c r="O27" i="10"/>
  <c r="L28" i="5"/>
  <c r="L28" i="10"/>
  <c r="I29" i="10"/>
  <c r="S31" i="5"/>
  <c r="S31" i="10"/>
  <c r="P32" i="10"/>
  <c r="M33" i="5"/>
  <c r="M33" i="10"/>
  <c r="J34" i="10"/>
  <c r="G35" i="10"/>
  <c r="T36" i="5"/>
  <c r="T36" i="10"/>
  <c r="S37" i="5"/>
  <c r="S37" i="10"/>
  <c r="G41" i="10"/>
  <c r="S42" i="5"/>
  <c r="S42" i="10"/>
  <c r="M44" i="5"/>
  <c r="M44" i="10"/>
  <c r="G46" i="10"/>
  <c r="T47" i="5"/>
  <c r="T47" i="10"/>
  <c r="N49" i="5"/>
  <c r="N49" i="10"/>
  <c r="H51" i="10"/>
  <c r="O54" i="10"/>
  <c r="I56" i="10"/>
  <c r="J58" i="10"/>
  <c r="Q61" i="10"/>
  <c r="S66" i="5"/>
  <c r="S66" i="10"/>
  <c r="M86" i="10"/>
  <c r="L3" i="5"/>
  <c r="L3" i="10"/>
  <c r="P3" i="5"/>
  <c r="P3" i="10"/>
  <c r="T3" i="5"/>
  <c r="T3" i="10"/>
  <c r="I4" i="5"/>
  <c r="I4" i="10"/>
  <c r="M4" i="5"/>
  <c r="M4" i="10"/>
  <c r="Q4" i="5"/>
  <c r="Q4" i="10"/>
  <c r="J5" i="5"/>
  <c r="J5" i="10"/>
  <c r="N5" i="5"/>
  <c r="N5" i="10"/>
  <c r="R5" i="5"/>
  <c r="R5" i="10"/>
  <c r="G6" i="5"/>
  <c r="G6" i="10"/>
  <c r="K6" i="5"/>
  <c r="K6" i="10"/>
  <c r="O6" i="5"/>
  <c r="O6" i="10"/>
  <c r="S6" i="5"/>
  <c r="S6" i="10"/>
  <c r="H7" i="5"/>
  <c r="H7" i="10"/>
  <c r="L7" i="5"/>
  <c r="L7" i="10"/>
  <c r="P7" i="5"/>
  <c r="P7" i="10"/>
  <c r="T7" i="5"/>
  <c r="T7" i="10"/>
  <c r="I8" i="5"/>
  <c r="I8" i="10"/>
  <c r="M8" i="5"/>
  <c r="M8" i="10"/>
  <c r="Q8" i="5"/>
  <c r="Q8" i="10"/>
  <c r="J9" i="5"/>
  <c r="J9" i="10"/>
  <c r="N9" i="5"/>
  <c r="N9" i="10"/>
  <c r="R9" i="5"/>
  <c r="R9" i="10"/>
  <c r="G10" i="5"/>
  <c r="G10" i="10"/>
  <c r="K10" i="5"/>
  <c r="K10" i="10"/>
  <c r="O10" i="5"/>
  <c r="O10" i="10"/>
  <c r="S10" i="5"/>
  <c r="S10" i="10"/>
  <c r="H11" i="10"/>
  <c r="L11" i="5"/>
  <c r="L11" i="10"/>
  <c r="P11" i="5"/>
  <c r="P11" i="10"/>
  <c r="T11" i="5"/>
  <c r="T11" i="10"/>
  <c r="I12" i="5"/>
  <c r="I12" i="10"/>
  <c r="M12" i="5"/>
  <c r="M12" i="10"/>
  <c r="Q12" i="5"/>
  <c r="Q12" i="10"/>
  <c r="J13" i="5"/>
  <c r="J13" i="10"/>
  <c r="N13" i="5"/>
  <c r="N13" i="10"/>
  <c r="R13" i="5"/>
  <c r="R13" i="10"/>
  <c r="G14" i="10"/>
  <c r="K14" i="5"/>
  <c r="K14" i="10"/>
  <c r="O14" i="5"/>
  <c r="O14" i="10"/>
  <c r="S14" i="5"/>
  <c r="S14" i="10"/>
  <c r="H15" i="10"/>
  <c r="L15" i="5"/>
  <c r="L15" i="10"/>
  <c r="P15" i="10"/>
  <c r="P15" i="5"/>
  <c r="T15" i="5"/>
  <c r="T15" i="10"/>
  <c r="I16" i="5"/>
  <c r="I16" i="10"/>
  <c r="M16" i="5"/>
  <c r="M16" i="10"/>
  <c r="Q16" i="5"/>
  <c r="Q16" i="10"/>
  <c r="J17" i="5"/>
  <c r="J17" i="10"/>
  <c r="N17" i="5"/>
  <c r="N17" i="10"/>
  <c r="R17" i="5"/>
  <c r="R17" i="10"/>
  <c r="G18" i="10"/>
  <c r="K18" i="5"/>
  <c r="K18" i="10"/>
  <c r="O18" i="5"/>
  <c r="O18" i="10"/>
  <c r="S18" i="5"/>
  <c r="S18" i="10"/>
  <c r="H19" i="10"/>
  <c r="L19" i="5"/>
  <c r="L19" i="10"/>
  <c r="P19" i="5"/>
  <c r="P19" i="10"/>
  <c r="T19" i="5"/>
  <c r="T19" i="10"/>
  <c r="I20" i="5"/>
  <c r="I20" i="10"/>
  <c r="M20" i="5"/>
  <c r="M20" i="10"/>
  <c r="Q20" i="5"/>
  <c r="Q20" i="10"/>
  <c r="J21" i="10"/>
  <c r="N21" i="5"/>
  <c r="N21" i="10"/>
  <c r="R21" i="5"/>
  <c r="R21" i="10"/>
  <c r="G22" i="10"/>
  <c r="K22" i="5"/>
  <c r="K22" i="10"/>
  <c r="O22" i="5"/>
  <c r="O22" i="10"/>
  <c r="S22" i="5"/>
  <c r="S22" i="10"/>
  <c r="H23" i="10"/>
  <c r="L23" i="5"/>
  <c r="L23" i="10"/>
  <c r="P23" i="5"/>
  <c r="P23" i="10"/>
  <c r="T23" i="5"/>
  <c r="T23" i="10"/>
  <c r="I24" i="10"/>
  <c r="M24" i="5"/>
  <c r="M24" i="10"/>
  <c r="Q24" i="5"/>
  <c r="Q24" i="10"/>
  <c r="J25" i="10"/>
  <c r="N25" i="5"/>
  <c r="N25" i="10"/>
  <c r="R25" i="5"/>
  <c r="R25" i="10"/>
  <c r="G26" i="10"/>
  <c r="K26" i="5"/>
  <c r="K26" i="10"/>
  <c r="O26" i="5"/>
  <c r="O26" i="10"/>
  <c r="S26" i="5"/>
  <c r="S26" i="10"/>
  <c r="H27" i="10"/>
  <c r="L27" i="5"/>
  <c r="L27" i="10"/>
  <c r="P27" i="5"/>
  <c r="P27" i="10"/>
  <c r="T27" i="5"/>
  <c r="T27" i="10"/>
  <c r="I28" i="10"/>
  <c r="M28" i="5"/>
  <c r="M28" i="10"/>
  <c r="Q28" i="5"/>
  <c r="Q28" i="10"/>
  <c r="J29" i="10"/>
  <c r="N29" i="5"/>
  <c r="N29" i="10"/>
  <c r="R29" i="5"/>
  <c r="R29" i="10"/>
  <c r="G30" i="10"/>
  <c r="K30" i="5"/>
  <c r="K30" i="10"/>
  <c r="O30" i="5"/>
  <c r="O30" i="10"/>
  <c r="S30" i="5"/>
  <c r="S30" i="10"/>
  <c r="H31" i="10"/>
  <c r="L31" i="5"/>
  <c r="L31" i="10"/>
  <c r="P31" i="5"/>
  <c r="P31" i="10"/>
  <c r="T31" i="5"/>
  <c r="T31" i="10"/>
  <c r="I32" i="10"/>
  <c r="M32" i="5"/>
  <c r="M32" i="10"/>
  <c r="Q32" i="5"/>
  <c r="Q32" i="10"/>
  <c r="J33" i="10"/>
  <c r="N33" i="5"/>
  <c r="N33" i="10"/>
  <c r="R33" i="5"/>
  <c r="R33" i="10"/>
  <c r="G34" i="10"/>
  <c r="K34" i="5"/>
  <c r="K34" i="10"/>
  <c r="O34" i="10"/>
  <c r="S34" i="5"/>
  <c r="S34" i="10"/>
  <c r="H35" i="10"/>
  <c r="L35" i="5"/>
  <c r="L35" i="10"/>
  <c r="P35" i="10"/>
  <c r="T35" i="5"/>
  <c r="T35" i="10"/>
  <c r="I36" i="10"/>
  <c r="M36" i="5"/>
  <c r="M36" i="10"/>
  <c r="Q36" i="5"/>
  <c r="Q36" i="10"/>
  <c r="J37" i="10"/>
  <c r="O37" i="10"/>
  <c r="G38" i="10"/>
  <c r="L38" i="5"/>
  <c r="L38" i="10"/>
  <c r="R38" i="5"/>
  <c r="R38" i="10"/>
  <c r="I39" i="10"/>
  <c r="O39" i="10"/>
  <c r="T39" i="5"/>
  <c r="T39" i="10"/>
  <c r="L40" i="10"/>
  <c r="Q40" i="5"/>
  <c r="Q40" i="10"/>
  <c r="I41" i="10"/>
  <c r="O41" i="10"/>
  <c r="L42" i="10"/>
  <c r="T42" i="5"/>
  <c r="T42" i="10"/>
  <c r="I43" i="10"/>
  <c r="Q43" i="5"/>
  <c r="Q43" i="10"/>
  <c r="N44" i="5"/>
  <c r="N44" i="10"/>
  <c r="K45" i="10"/>
  <c r="S45" i="5"/>
  <c r="S45" i="10"/>
  <c r="H46" i="10"/>
  <c r="P46" i="10"/>
  <c r="M47" i="5"/>
  <c r="M47" i="10"/>
  <c r="J48" i="10"/>
  <c r="R48" i="5"/>
  <c r="R48" i="10"/>
  <c r="G49" i="10"/>
  <c r="O49" i="10"/>
  <c r="L50" i="10"/>
  <c r="T50" i="5"/>
  <c r="T50" i="10"/>
  <c r="I51" i="10"/>
  <c r="Q51" i="10"/>
  <c r="N52" i="5"/>
  <c r="N52" i="10"/>
  <c r="K53" i="10"/>
  <c r="S53" i="5"/>
  <c r="S53" i="10"/>
  <c r="H54" i="10"/>
  <c r="P54" i="10"/>
  <c r="M55" i="5"/>
  <c r="M55" i="10"/>
  <c r="J56" i="10"/>
  <c r="R56" i="10"/>
  <c r="I57" i="10"/>
  <c r="T57" i="5"/>
  <c r="T57" i="10"/>
  <c r="K58" i="10"/>
  <c r="R59" i="10"/>
  <c r="T60" i="5"/>
  <c r="T60" i="10"/>
  <c r="H64" i="10"/>
  <c r="J65" i="10"/>
  <c r="P67" i="10"/>
  <c r="S74" i="10"/>
  <c r="L81" i="10"/>
  <c r="S89" i="10"/>
  <c r="I3" i="5"/>
  <c r="I3" i="10"/>
  <c r="M3" i="5"/>
  <c r="M3" i="10"/>
  <c r="Q3" i="5"/>
  <c r="Q3" i="10"/>
  <c r="J4" i="5"/>
  <c r="J4" i="10"/>
  <c r="N4" i="5"/>
  <c r="N4" i="10"/>
  <c r="R4" i="5"/>
  <c r="R4" i="10"/>
  <c r="G5" i="5"/>
  <c r="G5" i="10"/>
  <c r="K5" i="5"/>
  <c r="K5" i="10"/>
  <c r="O5" i="5"/>
  <c r="O5" i="10"/>
  <c r="S5" i="5"/>
  <c r="S5" i="10"/>
  <c r="H6" i="5"/>
  <c r="H6" i="10"/>
  <c r="L6" i="5"/>
  <c r="L6" i="10"/>
  <c r="P6" i="5"/>
  <c r="P6" i="10"/>
  <c r="T6" i="5"/>
  <c r="T6" i="10"/>
  <c r="I7" i="5"/>
  <c r="I7" i="10"/>
  <c r="M7" i="5"/>
  <c r="M7" i="10"/>
  <c r="Q7" i="5"/>
  <c r="Q7" i="10"/>
  <c r="J8" i="5"/>
  <c r="J8" i="10"/>
  <c r="N8" i="5"/>
  <c r="N8" i="10"/>
  <c r="R8" i="5"/>
  <c r="R8" i="10"/>
  <c r="G9" i="5"/>
  <c r="G9" i="10"/>
  <c r="K9" i="5"/>
  <c r="K9" i="10"/>
  <c r="O9" i="5"/>
  <c r="O9" i="10"/>
  <c r="S9" i="5"/>
  <c r="S9" i="10"/>
  <c r="H10" i="5"/>
  <c r="H10" i="10"/>
  <c r="L10" i="5"/>
  <c r="L10" i="10"/>
  <c r="P10" i="5"/>
  <c r="P10" i="10"/>
  <c r="T10" i="5"/>
  <c r="T10" i="10"/>
  <c r="I11" i="5"/>
  <c r="I11" i="10"/>
  <c r="M11" i="5"/>
  <c r="M11" i="10"/>
  <c r="Q11" i="5"/>
  <c r="Q11" i="10"/>
  <c r="J12" i="5"/>
  <c r="J12" i="10"/>
  <c r="N12" i="5"/>
  <c r="N12" i="10"/>
  <c r="R12" i="5"/>
  <c r="R12" i="10"/>
  <c r="G13" i="10"/>
  <c r="K13" i="5"/>
  <c r="K13" i="10"/>
  <c r="O13" i="5"/>
  <c r="O13" i="10"/>
  <c r="S13" i="5"/>
  <c r="S13" i="10"/>
  <c r="H14" i="10"/>
  <c r="L14" i="5"/>
  <c r="L14" i="10"/>
  <c r="P14" i="5"/>
  <c r="P14" i="10"/>
  <c r="T14" i="5"/>
  <c r="T14" i="10"/>
  <c r="I15" i="5"/>
  <c r="I15" i="10"/>
  <c r="M15" i="5"/>
  <c r="M15" i="10"/>
  <c r="Q15" i="5"/>
  <c r="Q15" i="10"/>
  <c r="J16" i="5"/>
  <c r="J16" i="10"/>
  <c r="N16" i="5"/>
  <c r="N16" i="10"/>
  <c r="R16" i="5"/>
  <c r="R16" i="10"/>
  <c r="G17" i="10"/>
  <c r="K17" i="5"/>
  <c r="K17" i="10"/>
  <c r="O17" i="5"/>
  <c r="O17" i="10"/>
  <c r="S17" i="5"/>
  <c r="S17" i="10"/>
  <c r="H18" i="10"/>
  <c r="L18" i="5"/>
  <c r="L18" i="10"/>
  <c r="P18" i="5"/>
  <c r="P18" i="10"/>
  <c r="T18" i="5"/>
  <c r="T18" i="10"/>
  <c r="I19" i="5"/>
  <c r="I19" i="10"/>
  <c r="M19" i="5"/>
  <c r="M19" i="10"/>
  <c r="Q19" i="5"/>
  <c r="Q19" i="10"/>
  <c r="J20" i="5"/>
  <c r="J20" i="10"/>
  <c r="N20" i="5"/>
  <c r="N20" i="10"/>
  <c r="R20" i="5"/>
  <c r="R20" i="10"/>
  <c r="G21" i="10"/>
  <c r="K21" i="5"/>
  <c r="K21" i="10"/>
  <c r="O21" i="5"/>
  <c r="O21" i="10"/>
  <c r="S21" i="5"/>
  <c r="S21" i="10"/>
  <c r="H22" i="10"/>
  <c r="L22" i="5"/>
  <c r="L22" i="10"/>
  <c r="P22" i="5"/>
  <c r="P22" i="10"/>
  <c r="T22" i="5"/>
  <c r="T22" i="10"/>
  <c r="I23" i="10"/>
  <c r="M23" i="5"/>
  <c r="M23" i="10"/>
  <c r="Q23" i="5"/>
  <c r="Q23" i="10"/>
  <c r="J24" i="10"/>
  <c r="N24" i="5"/>
  <c r="N24" i="10"/>
  <c r="R24" i="5"/>
  <c r="R24" i="10"/>
  <c r="G25" i="10"/>
  <c r="K25" i="5"/>
  <c r="K25" i="10"/>
  <c r="O25" i="5"/>
  <c r="O25" i="10"/>
  <c r="S25" i="5"/>
  <c r="S25" i="10"/>
  <c r="H26" i="10"/>
  <c r="L26" i="5"/>
  <c r="L26" i="10"/>
  <c r="P26" i="5"/>
  <c r="P26" i="10"/>
  <c r="T26" i="5"/>
  <c r="T26" i="10"/>
  <c r="I27" i="10"/>
  <c r="M27" i="5"/>
  <c r="M27" i="10"/>
  <c r="Q27" i="5"/>
  <c r="Q27" i="10"/>
  <c r="J28" i="10"/>
  <c r="N28" i="5"/>
  <c r="N28" i="10"/>
  <c r="R28" i="5"/>
  <c r="R28" i="10"/>
  <c r="G29" i="10"/>
  <c r="K29" i="5"/>
  <c r="K29" i="10"/>
  <c r="O29" i="5"/>
  <c r="O29" i="10"/>
  <c r="S29" i="5"/>
  <c r="S29" i="10"/>
  <c r="H30" i="10"/>
  <c r="L30" i="5"/>
  <c r="L30" i="10"/>
  <c r="P30" i="5"/>
  <c r="P30" i="10"/>
  <c r="T30" i="5"/>
  <c r="T30" i="10"/>
  <c r="I31" i="10"/>
  <c r="M31" i="5"/>
  <c r="M31" i="10"/>
  <c r="Q31" i="5"/>
  <c r="Q31" i="10"/>
  <c r="J32" i="10"/>
  <c r="N32" i="5"/>
  <c r="N32" i="10"/>
  <c r="R32" i="5"/>
  <c r="R32" i="10"/>
  <c r="G33" i="10"/>
  <c r="K33" i="5"/>
  <c r="K33" i="10"/>
  <c r="O33" i="10"/>
  <c r="S33" i="5"/>
  <c r="S33" i="10"/>
  <c r="H34" i="10"/>
  <c r="L34" i="5"/>
  <c r="L34" i="10"/>
  <c r="P34" i="10"/>
  <c r="T34" i="5"/>
  <c r="T34" i="10"/>
  <c r="I35" i="10"/>
  <c r="M35" i="5"/>
  <c r="M35" i="10"/>
  <c r="Q35" i="5"/>
  <c r="Q35" i="10"/>
  <c r="J36" i="10"/>
  <c r="N36" i="5"/>
  <c r="N36" i="10"/>
  <c r="R36" i="5"/>
  <c r="R36" i="10"/>
  <c r="G37" i="10"/>
  <c r="K37" i="5"/>
  <c r="K37" i="10"/>
  <c r="Q37" i="5"/>
  <c r="Q37" i="10"/>
  <c r="H38" i="10"/>
  <c r="N38" i="5"/>
  <c r="N38" i="10"/>
  <c r="S38" i="5"/>
  <c r="S38" i="10"/>
  <c r="K39" i="5"/>
  <c r="K39" i="10"/>
  <c r="P39" i="10"/>
  <c r="H40" i="10"/>
  <c r="M40" i="5"/>
  <c r="M40" i="10"/>
  <c r="R40" i="5"/>
  <c r="R40" i="10"/>
  <c r="J41" i="10"/>
  <c r="R41" i="5"/>
  <c r="R41" i="10"/>
  <c r="G42" i="10"/>
  <c r="O42" i="10"/>
  <c r="L43" i="10"/>
  <c r="T43" i="5"/>
  <c r="T43" i="10"/>
  <c r="I44" i="10"/>
  <c r="Q44" i="5"/>
  <c r="Q44" i="10"/>
  <c r="N45" i="5"/>
  <c r="N45" i="10"/>
  <c r="K46" i="10"/>
  <c r="S46" i="10"/>
  <c r="S46" i="5"/>
  <c r="H47" i="10"/>
  <c r="P47" i="10"/>
  <c r="M48" i="5"/>
  <c r="M48" i="10"/>
  <c r="J49" i="10"/>
  <c r="R49" i="5"/>
  <c r="R49" i="10"/>
  <c r="G50" i="10"/>
  <c r="O50" i="10"/>
  <c r="L51" i="10"/>
  <c r="T51" i="5"/>
  <c r="T51" i="10"/>
  <c r="I52" i="10"/>
  <c r="Q52" i="10"/>
  <c r="N53" i="5"/>
  <c r="N53" i="10"/>
  <c r="K54" i="10"/>
  <c r="S54" i="10"/>
  <c r="S54" i="5"/>
  <c r="H55" i="10"/>
  <c r="P55" i="10"/>
  <c r="M56" i="5"/>
  <c r="M56" i="10"/>
  <c r="M57" i="10"/>
  <c r="M57" i="5"/>
  <c r="O58" i="10"/>
  <c r="G59" i="10"/>
  <c r="I62" i="10"/>
  <c r="K63" i="10"/>
  <c r="M64" i="10"/>
  <c r="P65" i="10"/>
  <c r="M68" i="10"/>
  <c r="T71" i="5"/>
  <c r="T71" i="10"/>
  <c r="K76" i="10"/>
  <c r="G93" i="5"/>
  <c r="G93" i="10"/>
  <c r="J3" i="5"/>
  <c r="J3" i="10"/>
  <c r="N3" i="5"/>
  <c r="N3" i="10"/>
  <c r="R3" i="5"/>
  <c r="R3" i="10"/>
  <c r="G4" i="5"/>
  <c r="G4" i="10"/>
  <c r="K4" i="10"/>
  <c r="K4" i="5"/>
  <c r="O4" i="5"/>
  <c r="O4" i="10"/>
  <c r="S4" i="5"/>
  <c r="S4" i="10"/>
  <c r="H5" i="5"/>
  <c r="H5" i="10"/>
  <c r="L5" i="5"/>
  <c r="L5" i="10"/>
  <c r="P5" i="5"/>
  <c r="P5" i="10"/>
  <c r="T5" i="5"/>
  <c r="T5" i="10"/>
  <c r="I6" i="5"/>
  <c r="I6" i="10"/>
  <c r="M6" i="5"/>
  <c r="M6" i="10"/>
  <c r="Q6" i="5"/>
  <c r="Q6" i="10"/>
  <c r="J7" i="5"/>
  <c r="J7" i="10"/>
  <c r="N7" i="5"/>
  <c r="N7" i="10"/>
  <c r="R7" i="5"/>
  <c r="R7" i="10"/>
  <c r="G8" i="5"/>
  <c r="G8" i="10"/>
  <c r="K8" i="5"/>
  <c r="K8" i="10"/>
  <c r="O8" i="5"/>
  <c r="O8" i="10"/>
  <c r="S8" i="5"/>
  <c r="S8" i="10"/>
  <c r="H9" i="5"/>
  <c r="H9" i="10"/>
  <c r="L9" i="5"/>
  <c r="L9" i="10"/>
  <c r="P9" i="5"/>
  <c r="P9" i="10"/>
  <c r="T9" i="5"/>
  <c r="T9" i="10"/>
  <c r="I10" i="5"/>
  <c r="I10" i="10"/>
  <c r="M10" i="5"/>
  <c r="M10" i="10"/>
  <c r="Q10" i="5"/>
  <c r="Q10" i="10"/>
  <c r="J11" i="5"/>
  <c r="J11" i="10"/>
  <c r="N11" i="5"/>
  <c r="N11" i="10"/>
  <c r="R11" i="5"/>
  <c r="R11" i="10"/>
  <c r="K12" i="5"/>
  <c r="K12" i="10"/>
  <c r="O12" i="5"/>
  <c r="O12" i="10"/>
  <c r="S12" i="5"/>
  <c r="S12" i="10"/>
  <c r="H13" i="10"/>
  <c r="L13" i="5"/>
  <c r="L13" i="10"/>
  <c r="P13" i="5"/>
  <c r="P13" i="10"/>
  <c r="T13" i="5"/>
  <c r="T13" i="10"/>
  <c r="I14" i="5"/>
  <c r="I14" i="10"/>
  <c r="M14" i="5"/>
  <c r="M14" i="10"/>
  <c r="Q14" i="5"/>
  <c r="Q14" i="10"/>
  <c r="J15" i="5"/>
  <c r="J15" i="10"/>
  <c r="N15" i="5"/>
  <c r="N15" i="10"/>
  <c r="R15" i="5"/>
  <c r="R15" i="10"/>
  <c r="G16" i="10"/>
  <c r="K16" i="5"/>
  <c r="K16" i="10"/>
  <c r="O16" i="5"/>
  <c r="O16" i="10"/>
  <c r="S16" i="5"/>
  <c r="S16" i="10"/>
  <c r="H17" i="10"/>
  <c r="L17" i="5"/>
  <c r="L17" i="10"/>
  <c r="P17" i="5"/>
  <c r="P17" i="10"/>
  <c r="T17" i="5"/>
  <c r="T17" i="10"/>
  <c r="I18" i="5"/>
  <c r="I18" i="10"/>
  <c r="M18" i="5"/>
  <c r="M18" i="10"/>
  <c r="Q18" i="5"/>
  <c r="Q18" i="10"/>
  <c r="J19" i="5"/>
  <c r="J19" i="10"/>
  <c r="N19" i="5"/>
  <c r="N19" i="10"/>
  <c r="R19" i="5"/>
  <c r="R19" i="10"/>
  <c r="G20" i="10"/>
  <c r="K20" i="5"/>
  <c r="K20" i="10"/>
  <c r="O20" i="5"/>
  <c r="O20" i="10"/>
  <c r="S20" i="5"/>
  <c r="S20" i="10"/>
  <c r="H21" i="10"/>
  <c r="L21" i="5"/>
  <c r="L21" i="10"/>
  <c r="P21" i="5"/>
  <c r="P21" i="10"/>
  <c r="T21" i="5"/>
  <c r="T21" i="10"/>
  <c r="I22" i="10"/>
  <c r="M22" i="5"/>
  <c r="M22" i="10"/>
  <c r="Q22" i="5"/>
  <c r="Q22" i="10"/>
  <c r="J23" i="10"/>
  <c r="N23" i="5"/>
  <c r="N23" i="10"/>
  <c r="R23" i="5"/>
  <c r="R23" i="10"/>
  <c r="G24" i="10"/>
  <c r="K24" i="5"/>
  <c r="K24" i="10"/>
  <c r="O24" i="5"/>
  <c r="O24" i="10"/>
  <c r="S24" i="5"/>
  <c r="S24" i="10"/>
  <c r="H25" i="10"/>
  <c r="L25" i="5"/>
  <c r="L25" i="10"/>
  <c r="P25" i="5"/>
  <c r="P25" i="10"/>
  <c r="T25" i="5"/>
  <c r="T25" i="10"/>
  <c r="I26" i="10"/>
  <c r="M26" i="5"/>
  <c r="M26" i="10"/>
  <c r="Q26" i="5"/>
  <c r="Q26" i="10"/>
  <c r="J27" i="10"/>
  <c r="N27" i="5"/>
  <c r="N27" i="10"/>
  <c r="R27" i="5"/>
  <c r="R27" i="10"/>
  <c r="G28" i="10"/>
  <c r="K28" i="5"/>
  <c r="K28" i="10"/>
  <c r="O28" i="5"/>
  <c r="O28" i="10"/>
  <c r="S28" i="5"/>
  <c r="S28" i="10"/>
  <c r="H29" i="10"/>
  <c r="L29" i="10"/>
  <c r="L29" i="5"/>
  <c r="P29" i="5"/>
  <c r="P29" i="10"/>
  <c r="T29" i="5"/>
  <c r="T29" i="10"/>
  <c r="I30" i="10"/>
  <c r="M30" i="5"/>
  <c r="M30" i="10"/>
  <c r="Q30" i="5"/>
  <c r="Q30" i="10"/>
  <c r="J31" i="10"/>
  <c r="N31" i="5"/>
  <c r="N31" i="10"/>
  <c r="R31" i="5"/>
  <c r="R31" i="10"/>
  <c r="G32" i="10"/>
  <c r="K32" i="5"/>
  <c r="K32" i="10"/>
  <c r="O32" i="10"/>
  <c r="S32" i="5"/>
  <c r="S32" i="10"/>
  <c r="H33" i="10"/>
  <c r="L33" i="5"/>
  <c r="L33" i="10"/>
  <c r="P33" i="10"/>
  <c r="T33" i="5"/>
  <c r="T33" i="10"/>
  <c r="I34" i="10"/>
  <c r="M34" i="5"/>
  <c r="M34" i="10"/>
  <c r="Q34" i="5"/>
  <c r="Q34" i="10"/>
  <c r="J35" i="10"/>
  <c r="N35" i="5"/>
  <c r="N35" i="10"/>
  <c r="R35" i="5"/>
  <c r="R35" i="10"/>
  <c r="G36" i="10"/>
  <c r="K36" i="5"/>
  <c r="K36" i="10"/>
  <c r="O36" i="10"/>
  <c r="S36" i="5"/>
  <c r="S36" i="10"/>
  <c r="H37" i="10"/>
  <c r="M37" i="5"/>
  <c r="M37" i="10"/>
  <c r="R37" i="5"/>
  <c r="R37" i="10"/>
  <c r="J38" i="10"/>
  <c r="O38" i="10"/>
  <c r="T38" i="5"/>
  <c r="T38" i="10"/>
  <c r="G39" i="10"/>
  <c r="L39" i="5"/>
  <c r="L39" i="10"/>
  <c r="Q39" i="5"/>
  <c r="Q39" i="10"/>
  <c r="I40" i="10"/>
  <c r="N40" i="5"/>
  <c r="N40" i="10"/>
  <c r="T40" i="5"/>
  <c r="T40" i="10"/>
  <c r="K41" i="10"/>
  <c r="S41" i="5"/>
  <c r="S41" i="10"/>
  <c r="H42" i="10"/>
  <c r="P42" i="10"/>
  <c r="M43" i="5"/>
  <c r="M43" i="10"/>
  <c r="J44" i="10"/>
  <c r="R44" i="5"/>
  <c r="R44" i="10"/>
  <c r="G45" i="10"/>
  <c r="O45" i="10"/>
  <c r="L46" i="10"/>
  <c r="T46" i="5"/>
  <c r="T46" i="10"/>
  <c r="I47" i="10"/>
  <c r="Q47" i="10"/>
  <c r="Q47" i="5"/>
  <c r="N48" i="5"/>
  <c r="N48" i="10"/>
  <c r="K49" i="10"/>
  <c r="S49" i="5"/>
  <c r="S49" i="10"/>
  <c r="H50" i="10"/>
  <c r="P50" i="10"/>
  <c r="M51" i="10"/>
  <c r="M51" i="5"/>
  <c r="J52" i="10"/>
  <c r="R52" i="10"/>
  <c r="G53" i="10"/>
  <c r="O53" i="10"/>
  <c r="L54" i="10"/>
  <c r="T54" i="5"/>
  <c r="T54" i="10"/>
  <c r="I55" i="10"/>
  <c r="Q55" i="10"/>
  <c r="N56" i="5"/>
  <c r="N56" i="10"/>
  <c r="N57" i="5"/>
  <c r="N57" i="10"/>
  <c r="Q58" i="10"/>
  <c r="H59" i="10"/>
  <c r="I60" i="10"/>
  <c r="L61" i="10"/>
  <c r="N62" i="5"/>
  <c r="N62" i="10"/>
  <c r="P63" i="10"/>
  <c r="S64" i="10"/>
  <c r="S64" i="5"/>
  <c r="J69" i="10"/>
  <c r="Q72" i="10"/>
  <c r="S84" i="10"/>
  <c r="N96" i="10"/>
  <c r="N59" i="5"/>
  <c r="N59" i="10"/>
  <c r="S59" i="5"/>
  <c r="S59" i="10"/>
  <c r="K60" i="10"/>
  <c r="P60" i="10"/>
  <c r="H61" i="10"/>
  <c r="M61" i="10"/>
  <c r="M61" i="5"/>
  <c r="R61" i="10"/>
  <c r="J62" i="10"/>
  <c r="O62" i="10"/>
  <c r="G63" i="10"/>
  <c r="L63" i="10"/>
  <c r="R63" i="10"/>
  <c r="I64" i="10"/>
  <c r="O64" i="10"/>
  <c r="T64" i="5"/>
  <c r="T64" i="10"/>
  <c r="L65" i="10"/>
  <c r="Q65" i="10"/>
  <c r="G66" i="10"/>
  <c r="T67" i="5"/>
  <c r="T67" i="10"/>
  <c r="Q68" i="10"/>
  <c r="N69" i="10"/>
  <c r="K70" i="10"/>
  <c r="H71" i="10"/>
  <c r="S76" i="10"/>
  <c r="M78" i="10"/>
  <c r="G80" i="5"/>
  <c r="G80" i="10"/>
  <c r="T81" i="10"/>
  <c r="N83" i="10"/>
  <c r="H85" i="5"/>
  <c r="H85" i="10"/>
  <c r="I87" i="10"/>
  <c r="P90" i="10"/>
  <c r="K97" i="10"/>
  <c r="L37" i="5"/>
  <c r="L37" i="10"/>
  <c r="P37" i="10"/>
  <c r="T37" i="5"/>
  <c r="T37" i="10"/>
  <c r="I38" i="10"/>
  <c r="M38" i="5"/>
  <c r="M38" i="10"/>
  <c r="Q38" i="5"/>
  <c r="Q38" i="10"/>
  <c r="J39" i="10"/>
  <c r="N39" i="5"/>
  <c r="N39" i="10"/>
  <c r="R39" i="5"/>
  <c r="R39" i="10"/>
  <c r="G40" i="10"/>
  <c r="K40" i="10"/>
  <c r="O40" i="10"/>
  <c r="S40" i="5"/>
  <c r="S40" i="10"/>
  <c r="H41" i="10"/>
  <c r="L41" i="10"/>
  <c r="P41" i="10"/>
  <c r="T41" i="5"/>
  <c r="T41" i="10"/>
  <c r="I42" i="10"/>
  <c r="M42" i="5"/>
  <c r="M42" i="10"/>
  <c r="Q42" i="5"/>
  <c r="Q42" i="10"/>
  <c r="J43" i="10"/>
  <c r="N43" i="5"/>
  <c r="N43" i="10"/>
  <c r="R43" i="5"/>
  <c r="R43" i="10"/>
  <c r="G44" i="10"/>
  <c r="K44" i="10"/>
  <c r="O44" i="10"/>
  <c r="S44" i="10"/>
  <c r="S44" i="5"/>
  <c r="H45" i="10"/>
  <c r="L45" i="10"/>
  <c r="P45" i="10"/>
  <c r="T45" i="5"/>
  <c r="T45" i="10"/>
  <c r="I46" i="10"/>
  <c r="M46" i="5"/>
  <c r="M46" i="10"/>
  <c r="Q46" i="5"/>
  <c r="Q46" i="10"/>
  <c r="J47" i="10"/>
  <c r="N47" i="5"/>
  <c r="N47" i="10"/>
  <c r="R47" i="5"/>
  <c r="R47" i="10"/>
  <c r="G48" i="10"/>
  <c r="K48" i="10"/>
  <c r="O48" i="10"/>
  <c r="S48" i="10"/>
  <c r="S48" i="5"/>
  <c r="H49" i="10"/>
  <c r="L49" i="10"/>
  <c r="P49" i="10"/>
  <c r="T49" i="5"/>
  <c r="T49" i="10"/>
  <c r="I50" i="10"/>
  <c r="M50" i="5"/>
  <c r="M50" i="10"/>
  <c r="Q50" i="5"/>
  <c r="Q50" i="10"/>
  <c r="J51" i="10"/>
  <c r="N51" i="5"/>
  <c r="N51" i="10"/>
  <c r="R51" i="10"/>
  <c r="G52" i="10"/>
  <c r="K52" i="10"/>
  <c r="O52" i="10"/>
  <c r="S52" i="10"/>
  <c r="S52" i="5"/>
  <c r="H53" i="10"/>
  <c r="L53" i="10"/>
  <c r="P53" i="10"/>
  <c r="T53" i="5"/>
  <c r="T53" i="10"/>
  <c r="I54" i="10"/>
  <c r="M54" i="5"/>
  <c r="M54" i="10"/>
  <c r="Q54" i="10"/>
  <c r="J55" i="10"/>
  <c r="N55" i="5"/>
  <c r="N55" i="10"/>
  <c r="R55" i="10"/>
  <c r="G56" i="10"/>
  <c r="K56" i="10"/>
  <c r="O56" i="10"/>
  <c r="S56" i="10"/>
  <c r="S56" i="5"/>
  <c r="J57" i="10"/>
  <c r="P57" i="10"/>
  <c r="G58" i="10"/>
  <c r="M58" i="5"/>
  <c r="M58" i="10"/>
  <c r="R58" i="10"/>
  <c r="J59" i="10"/>
  <c r="O59" i="10"/>
  <c r="T59" i="5"/>
  <c r="T59" i="10"/>
  <c r="G60" i="10"/>
  <c r="L60" i="10"/>
  <c r="Q60" i="10"/>
  <c r="I61" i="10"/>
  <c r="N61" i="5"/>
  <c r="N61" i="10"/>
  <c r="T61" i="5"/>
  <c r="T61" i="10"/>
  <c r="K62" i="10"/>
  <c r="Q62" i="10"/>
  <c r="H63" i="10"/>
  <c r="N63" i="5"/>
  <c r="N63" i="10"/>
  <c r="S63" i="5"/>
  <c r="S63" i="10"/>
  <c r="K64" i="10"/>
  <c r="P64" i="10"/>
  <c r="H65" i="10"/>
  <c r="M65" i="10"/>
  <c r="R65" i="10"/>
  <c r="K66" i="10"/>
  <c r="H67" i="10"/>
  <c r="R69" i="10"/>
  <c r="O70" i="10"/>
  <c r="L71" i="10"/>
  <c r="I72" i="10"/>
  <c r="H74" i="5"/>
  <c r="H74" i="10"/>
  <c r="N75" i="10"/>
  <c r="H77" i="5"/>
  <c r="H77" i="10"/>
  <c r="O80" i="10"/>
  <c r="I82" i="10"/>
  <c r="P85" i="10"/>
  <c r="M91" i="10"/>
  <c r="T94" i="10"/>
  <c r="H98" i="5"/>
  <c r="H98" i="10"/>
  <c r="M41" i="5"/>
  <c r="M41" i="10"/>
  <c r="Q41" i="5"/>
  <c r="Q41" i="10"/>
  <c r="J42" i="10"/>
  <c r="N42" i="5"/>
  <c r="N42" i="10"/>
  <c r="R42" i="5"/>
  <c r="R42" i="10"/>
  <c r="G43" i="10"/>
  <c r="K43" i="10"/>
  <c r="O43" i="10"/>
  <c r="S43" i="5"/>
  <c r="S43" i="10"/>
  <c r="H44" i="10"/>
  <c r="L44" i="10"/>
  <c r="P44" i="10"/>
  <c r="T44" i="5"/>
  <c r="T44" i="10"/>
  <c r="I45" i="10"/>
  <c r="M45" i="10"/>
  <c r="M45" i="5"/>
  <c r="Q45" i="10"/>
  <c r="Q45" i="5"/>
  <c r="J46" i="10"/>
  <c r="N46" i="5"/>
  <c r="N46" i="10"/>
  <c r="R46" i="5"/>
  <c r="R46" i="10"/>
  <c r="G47" i="10"/>
  <c r="K47" i="10"/>
  <c r="O47" i="10"/>
  <c r="S47" i="5"/>
  <c r="S47" i="10"/>
  <c r="H48" i="10"/>
  <c r="L48" i="10"/>
  <c r="P48" i="10"/>
  <c r="T48" i="5"/>
  <c r="T48" i="10"/>
  <c r="I49" i="10"/>
  <c r="M49" i="10"/>
  <c r="M49" i="5"/>
  <c r="Q49" i="5"/>
  <c r="Q49" i="10"/>
  <c r="J50" i="10"/>
  <c r="N50" i="5"/>
  <c r="N50" i="10"/>
  <c r="R50" i="5"/>
  <c r="R50" i="10"/>
  <c r="G51" i="10"/>
  <c r="K51" i="10"/>
  <c r="O51" i="10"/>
  <c r="S51" i="5"/>
  <c r="S51" i="10"/>
  <c r="H52" i="10"/>
  <c r="L52" i="10"/>
  <c r="P52" i="10"/>
  <c r="T52" i="5"/>
  <c r="T52" i="10"/>
  <c r="I53" i="10"/>
  <c r="M53" i="10"/>
  <c r="M53" i="5"/>
  <c r="Q53" i="10"/>
  <c r="J54" i="10"/>
  <c r="N54" i="5"/>
  <c r="N54" i="10"/>
  <c r="R54" i="10"/>
  <c r="G55" i="10"/>
  <c r="K55" i="10"/>
  <c r="O55" i="10"/>
  <c r="S55" i="5"/>
  <c r="S55" i="10"/>
  <c r="H56" i="10"/>
  <c r="L56" i="10"/>
  <c r="P56" i="10"/>
  <c r="T56" i="5"/>
  <c r="T56" i="10"/>
  <c r="L57" i="10"/>
  <c r="Q57" i="10"/>
  <c r="I58" i="10"/>
  <c r="N58" i="5"/>
  <c r="N58" i="10"/>
  <c r="S58" i="5"/>
  <c r="S58" i="10"/>
  <c r="K59" i="10"/>
  <c r="P59" i="10"/>
  <c r="H60" i="10"/>
  <c r="M60" i="5"/>
  <c r="M60" i="10"/>
  <c r="S60" i="10"/>
  <c r="S60" i="5"/>
  <c r="J61" i="10"/>
  <c r="P61" i="10"/>
  <c r="G62" i="10"/>
  <c r="M62" i="5"/>
  <c r="M62" i="10"/>
  <c r="R62" i="10"/>
  <c r="J63" i="10"/>
  <c r="O63" i="10"/>
  <c r="T63" i="5"/>
  <c r="T63" i="10"/>
  <c r="G64" i="10"/>
  <c r="L64" i="10"/>
  <c r="Q64" i="10"/>
  <c r="I65" i="10"/>
  <c r="N65" i="5"/>
  <c r="N65" i="10"/>
  <c r="O66" i="10"/>
  <c r="L67" i="10"/>
  <c r="I68" i="10"/>
  <c r="S70" i="10"/>
  <c r="S70" i="5"/>
  <c r="P71" i="10"/>
  <c r="M72" i="10"/>
  <c r="K73" i="10"/>
  <c r="M74" i="10"/>
  <c r="P77" i="10"/>
  <c r="J79" i="10"/>
  <c r="Q82" i="10"/>
  <c r="K84" i="10"/>
  <c r="J92" i="10"/>
  <c r="Q95" i="10"/>
  <c r="G57" i="10"/>
  <c r="K57" i="10"/>
  <c r="O57" i="10"/>
  <c r="S57" i="5"/>
  <c r="S57" i="10"/>
  <c r="H58" i="10"/>
  <c r="L58" i="10"/>
  <c r="P58" i="10"/>
  <c r="T58" i="5"/>
  <c r="T58" i="10"/>
  <c r="I59" i="10"/>
  <c r="M59" i="10"/>
  <c r="M59" i="5"/>
  <c r="Q59" i="10"/>
  <c r="J60" i="10"/>
  <c r="N60" i="5"/>
  <c r="N60" i="10"/>
  <c r="R60" i="10"/>
  <c r="G61" i="10"/>
  <c r="K61" i="10"/>
  <c r="O61" i="10"/>
  <c r="S61" i="5"/>
  <c r="S61" i="10"/>
  <c r="H62" i="10"/>
  <c r="L62" i="10"/>
  <c r="P62" i="10"/>
  <c r="T62" i="5"/>
  <c r="T62" i="10"/>
  <c r="I63" i="10"/>
  <c r="M63" i="5"/>
  <c r="M63" i="10"/>
  <c r="Q63" i="10"/>
  <c r="J64" i="10"/>
  <c r="N64" i="5"/>
  <c r="N64" i="10"/>
  <c r="R64" i="10"/>
  <c r="G65" i="10"/>
  <c r="K65" i="10"/>
  <c r="O65" i="10"/>
  <c r="S65" i="5"/>
  <c r="S65" i="10"/>
  <c r="H66" i="10"/>
  <c r="L66" i="10"/>
  <c r="P66" i="10"/>
  <c r="T66" i="5"/>
  <c r="T66" i="10"/>
  <c r="I67" i="10"/>
  <c r="M67" i="10"/>
  <c r="Q67" i="10"/>
  <c r="J68" i="10"/>
  <c r="N68" i="5"/>
  <c r="N68" i="10"/>
  <c r="R68" i="10"/>
  <c r="G69" i="10"/>
  <c r="K69" i="10"/>
  <c r="O69" i="10"/>
  <c r="S69" i="5"/>
  <c r="S69" i="10"/>
  <c r="H70" i="10"/>
  <c r="L70" i="10"/>
  <c r="P70" i="10"/>
  <c r="T70" i="5"/>
  <c r="T70" i="10"/>
  <c r="I71" i="10"/>
  <c r="M71" i="10"/>
  <c r="Q71" i="10"/>
  <c r="J72" i="10"/>
  <c r="N72" i="10"/>
  <c r="R72" i="10"/>
  <c r="G73" i="5"/>
  <c r="G73" i="10"/>
  <c r="L73" i="10"/>
  <c r="R73" i="10"/>
  <c r="I74" i="10"/>
  <c r="O74" i="10"/>
  <c r="T74" i="10"/>
  <c r="I75" i="10"/>
  <c r="Q75" i="10"/>
  <c r="N76" i="10"/>
  <c r="K77" i="10"/>
  <c r="S77" i="10"/>
  <c r="H78" i="5"/>
  <c r="H78" i="10"/>
  <c r="P78" i="10"/>
  <c r="M79" i="10"/>
  <c r="J80" i="10"/>
  <c r="R80" i="10"/>
  <c r="G81" i="5"/>
  <c r="G81" i="10"/>
  <c r="O81" i="10"/>
  <c r="L82" i="10"/>
  <c r="T82" i="10"/>
  <c r="I83" i="10"/>
  <c r="Q83" i="10"/>
  <c r="N84" i="10"/>
  <c r="K85" i="10"/>
  <c r="S85" i="10"/>
  <c r="H86" i="5"/>
  <c r="H86" i="10"/>
  <c r="P86" i="10"/>
  <c r="M87" i="10"/>
  <c r="J88" i="10"/>
  <c r="G89" i="5"/>
  <c r="G89" i="10"/>
  <c r="T90" i="10"/>
  <c r="Q91" i="10"/>
  <c r="N92" i="10"/>
  <c r="K93" i="10"/>
  <c r="H94" i="5"/>
  <c r="H94" i="10"/>
  <c r="R96" i="10"/>
  <c r="O97" i="10"/>
  <c r="L98" i="10"/>
  <c r="T65" i="5"/>
  <c r="T65" i="10"/>
  <c r="I66" i="10"/>
  <c r="M66" i="10"/>
  <c r="Q66" i="10"/>
  <c r="J67" i="10"/>
  <c r="N67" i="5"/>
  <c r="N67" i="10"/>
  <c r="R67" i="10"/>
  <c r="G68" i="10"/>
  <c r="K68" i="10"/>
  <c r="O68" i="10"/>
  <c r="S68" i="10"/>
  <c r="S68" i="5"/>
  <c r="H69" i="10"/>
  <c r="L69" i="10"/>
  <c r="P69" i="10"/>
  <c r="T69" i="5"/>
  <c r="T69" i="10"/>
  <c r="I70" i="10"/>
  <c r="M70" i="10"/>
  <c r="Q70" i="10"/>
  <c r="J71" i="10"/>
  <c r="N71" i="10"/>
  <c r="R71" i="10"/>
  <c r="G72" i="10"/>
  <c r="G72" i="5"/>
  <c r="K72" i="10"/>
  <c r="O72" i="10"/>
  <c r="S72" i="10"/>
  <c r="S72" i="5"/>
  <c r="H73" i="10"/>
  <c r="N73" i="10"/>
  <c r="S73" i="5"/>
  <c r="S73" i="10"/>
  <c r="K74" i="10"/>
  <c r="P74" i="10"/>
  <c r="J75" i="10"/>
  <c r="R75" i="10"/>
  <c r="G76" i="5"/>
  <c r="G76" i="10"/>
  <c r="O76" i="10"/>
  <c r="L77" i="10"/>
  <c r="T77" i="10"/>
  <c r="I78" i="10"/>
  <c r="Q78" i="10"/>
  <c r="N79" i="10"/>
  <c r="K80" i="10"/>
  <c r="S80" i="10"/>
  <c r="H81" i="5"/>
  <c r="H81" i="10"/>
  <c r="P81" i="10"/>
  <c r="M82" i="10"/>
  <c r="J83" i="10"/>
  <c r="R83" i="10"/>
  <c r="G84" i="5"/>
  <c r="G84" i="10"/>
  <c r="O84" i="10"/>
  <c r="L85" i="10"/>
  <c r="T85" i="10"/>
  <c r="I86" i="10"/>
  <c r="T86" i="10"/>
  <c r="Q87" i="10"/>
  <c r="N88" i="10"/>
  <c r="K89" i="10"/>
  <c r="H90" i="5"/>
  <c r="H90" i="10"/>
  <c r="R92" i="10"/>
  <c r="O93" i="10"/>
  <c r="L94" i="10"/>
  <c r="I95" i="10"/>
  <c r="S97" i="10"/>
  <c r="P98" i="10"/>
  <c r="J66" i="10"/>
  <c r="N66" i="5"/>
  <c r="N66" i="10"/>
  <c r="R66" i="10"/>
  <c r="G67" i="10"/>
  <c r="K67" i="10"/>
  <c r="O67" i="10"/>
  <c r="S67" i="5"/>
  <c r="S67" i="10"/>
  <c r="H68" i="10"/>
  <c r="L68" i="10"/>
  <c r="P68" i="10"/>
  <c r="T68" i="5"/>
  <c r="T68" i="10"/>
  <c r="I69" i="10"/>
  <c r="M69" i="10"/>
  <c r="Q69" i="10"/>
  <c r="J70" i="10"/>
  <c r="N70" i="10"/>
  <c r="R70" i="10"/>
  <c r="G71" i="5"/>
  <c r="G71" i="10"/>
  <c r="K71" i="10"/>
  <c r="O71" i="10"/>
  <c r="S71" i="5"/>
  <c r="S71" i="10"/>
  <c r="H72" i="10"/>
  <c r="L72" i="10"/>
  <c r="P72" i="10"/>
  <c r="T72" i="5"/>
  <c r="T72" i="10"/>
  <c r="J73" i="10"/>
  <c r="O73" i="10"/>
  <c r="T73" i="5"/>
  <c r="T73" i="10"/>
  <c r="G74" i="10"/>
  <c r="G74" i="5"/>
  <c r="L74" i="10"/>
  <c r="Q74" i="10"/>
  <c r="M75" i="10"/>
  <c r="J76" i="10"/>
  <c r="R76" i="10"/>
  <c r="G77" i="5"/>
  <c r="G77" i="10"/>
  <c r="O77" i="10"/>
  <c r="L78" i="10"/>
  <c r="T78" i="10"/>
  <c r="I79" i="10"/>
  <c r="Q79" i="10"/>
  <c r="N80" i="10"/>
  <c r="K81" i="10"/>
  <c r="S81" i="10"/>
  <c r="H82" i="5"/>
  <c r="H82" i="10"/>
  <c r="P82" i="10"/>
  <c r="M83" i="10"/>
  <c r="J84" i="10"/>
  <c r="R84" i="10"/>
  <c r="G85" i="5"/>
  <c r="G85" i="10"/>
  <c r="O85" i="10"/>
  <c r="L86" i="10"/>
  <c r="R88" i="10"/>
  <c r="O89" i="10"/>
  <c r="L90" i="10"/>
  <c r="I91" i="10"/>
  <c r="S93" i="10"/>
  <c r="P94" i="10"/>
  <c r="M95" i="10"/>
  <c r="J96" i="10"/>
  <c r="G97" i="5"/>
  <c r="G97" i="10"/>
  <c r="T98" i="10"/>
  <c r="Q86" i="10"/>
  <c r="J87" i="10"/>
  <c r="N87" i="10"/>
  <c r="R87" i="10"/>
  <c r="G88" i="5"/>
  <c r="G88" i="10"/>
  <c r="K88" i="10"/>
  <c r="O88" i="10"/>
  <c r="S88" i="10"/>
  <c r="H89" i="5"/>
  <c r="H89" i="10"/>
  <c r="L89" i="10"/>
  <c r="P89" i="10"/>
  <c r="T89" i="10"/>
  <c r="I90" i="10"/>
  <c r="M90" i="10"/>
  <c r="Q90" i="10"/>
  <c r="J91" i="10"/>
  <c r="N91" i="10"/>
  <c r="R91" i="10"/>
  <c r="G92" i="5"/>
  <c r="G92" i="10"/>
  <c r="K92" i="10"/>
  <c r="O92" i="10"/>
  <c r="S92" i="10"/>
  <c r="H93" i="5"/>
  <c r="H93" i="10"/>
  <c r="L93" i="10"/>
  <c r="P93" i="10"/>
  <c r="T93" i="10"/>
  <c r="I94" i="10"/>
  <c r="M94" i="10"/>
  <c r="Q94" i="10"/>
  <c r="J95" i="10"/>
  <c r="N95" i="10"/>
  <c r="R95" i="10"/>
  <c r="G96" i="5"/>
  <c r="G96" i="10"/>
  <c r="K96" i="10"/>
  <c r="O96" i="10"/>
  <c r="S96" i="10"/>
  <c r="H97" i="5"/>
  <c r="H97" i="10"/>
  <c r="L97" i="10"/>
  <c r="P97" i="10"/>
  <c r="T97" i="10"/>
  <c r="I98" i="10"/>
  <c r="M98" i="10"/>
  <c r="Q98" i="10"/>
  <c r="I73" i="10"/>
  <c r="M73" i="10"/>
  <c r="Q73" i="10"/>
  <c r="J74" i="10"/>
  <c r="N74" i="10"/>
  <c r="R74" i="10"/>
  <c r="G75" i="5"/>
  <c r="G75" i="10"/>
  <c r="K75" i="10"/>
  <c r="O75" i="10"/>
  <c r="S75" i="10"/>
  <c r="H76" i="5"/>
  <c r="H76" i="10"/>
  <c r="L76" i="10"/>
  <c r="P76" i="10"/>
  <c r="T76" i="10"/>
  <c r="I77" i="10"/>
  <c r="M77" i="10"/>
  <c r="Q77" i="10"/>
  <c r="J78" i="10"/>
  <c r="N78" i="10"/>
  <c r="R78" i="10"/>
  <c r="G79" i="5"/>
  <c r="G79" i="10"/>
  <c r="K79" i="10"/>
  <c r="O79" i="10"/>
  <c r="S79" i="10"/>
  <c r="H80" i="5"/>
  <c r="H80" i="10"/>
  <c r="L80" i="10"/>
  <c r="P80" i="10"/>
  <c r="T80" i="10"/>
  <c r="I81" i="10"/>
  <c r="M81" i="10"/>
  <c r="Q81" i="10"/>
  <c r="J82" i="10"/>
  <c r="N82" i="10"/>
  <c r="R82" i="10"/>
  <c r="G83" i="5"/>
  <c r="G83" i="10"/>
  <c r="K83" i="10"/>
  <c r="O83" i="10"/>
  <c r="S83" i="10"/>
  <c r="H84" i="5"/>
  <c r="H84" i="10"/>
  <c r="L84" i="10"/>
  <c r="P84" i="10"/>
  <c r="T84" i="10"/>
  <c r="I85" i="10"/>
  <c r="M85" i="10"/>
  <c r="Q85" i="10"/>
  <c r="J86" i="10"/>
  <c r="N86" i="10"/>
  <c r="R86" i="10"/>
  <c r="G87" i="5"/>
  <c r="G87" i="10"/>
  <c r="K87" i="10"/>
  <c r="O87" i="10"/>
  <c r="S87" i="10"/>
  <c r="H88" i="5"/>
  <c r="H88" i="10"/>
  <c r="L88" i="10"/>
  <c r="P88" i="10"/>
  <c r="T88" i="10"/>
  <c r="I89" i="10"/>
  <c r="M89" i="10"/>
  <c r="Q89" i="10"/>
  <c r="J90" i="10"/>
  <c r="N90" i="10"/>
  <c r="R90" i="10"/>
  <c r="G91" i="5"/>
  <c r="G91" i="10"/>
  <c r="K91" i="10"/>
  <c r="O91" i="10"/>
  <c r="S91" i="10"/>
  <c r="H92" i="5"/>
  <c r="H92" i="10"/>
  <c r="L92" i="10"/>
  <c r="P92" i="10"/>
  <c r="T92" i="10"/>
  <c r="I93" i="10"/>
  <c r="M93" i="10"/>
  <c r="Q93" i="10"/>
  <c r="J94" i="10"/>
  <c r="N94" i="10"/>
  <c r="R94" i="10"/>
  <c r="G95" i="5"/>
  <c r="G95" i="10"/>
  <c r="K95" i="10"/>
  <c r="O95" i="10"/>
  <c r="S95" i="10"/>
  <c r="H96" i="5"/>
  <c r="H96" i="10"/>
  <c r="L96" i="10"/>
  <c r="P96" i="10"/>
  <c r="T96" i="10"/>
  <c r="I97" i="10"/>
  <c r="M97" i="10"/>
  <c r="Q97" i="10"/>
  <c r="J98" i="10"/>
  <c r="N98" i="10"/>
  <c r="R98" i="10"/>
  <c r="H75" i="5"/>
  <c r="H75" i="10"/>
  <c r="L75" i="10"/>
  <c r="P75" i="10"/>
  <c r="T75" i="10"/>
  <c r="I76" i="10"/>
  <c r="M76" i="10"/>
  <c r="Q76" i="10"/>
  <c r="J77" i="10"/>
  <c r="N77" i="10"/>
  <c r="R77" i="10"/>
  <c r="G78" i="10"/>
  <c r="G78" i="5"/>
  <c r="K78" i="10"/>
  <c r="O78" i="10"/>
  <c r="S78" i="10"/>
  <c r="H79" i="5"/>
  <c r="H79" i="10"/>
  <c r="L79" i="10"/>
  <c r="P79" i="10"/>
  <c r="T79" i="10"/>
  <c r="I80" i="10"/>
  <c r="M80" i="10"/>
  <c r="Q80" i="10"/>
  <c r="J81" i="10"/>
  <c r="N81" i="10"/>
  <c r="R81" i="10"/>
  <c r="G82" i="5"/>
  <c r="G82" i="10"/>
  <c r="K82" i="10"/>
  <c r="O82" i="10"/>
  <c r="S82" i="10"/>
  <c r="H83" i="5"/>
  <c r="H83" i="10"/>
  <c r="L83" i="10"/>
  <c r="P83" i="10"/>
  <c r="T83" i="10"/>
  <c r="I84" i="10"/>
  <c r="M84" i="10"/>
  <c r="Q84" i="10"/>
  <c r="J85" i="10"/>
  <c r="N85" i="10"/>
  <c r="R85" i="10"/>
  <c r="G86" i="5"/>
  <c r="G86" i="10"/>
  <c r="K86" i="10"/>
  <c r="O86" i="10"/>
  <c r="S86" i="10"/>
  <c r="H87" i="5"/>
  <c r="H87" i="10"/>
  <c r="L87" i="10"/>
  <c r="P87" i="10"/>
  <c r="T87" i="10"/>
  <c r="I88" i="10"/>
  <c r="M88" i="10"/>
  <c r="Q88" i="10"/>
  <c r="J89" i="10"/>
  <c r="N89" i="10"/>
  <c r="R89" i="10"/>
  <c r="G90" i="5"/>
  <c r="G90" i="10"/>
  <c r="K90" i="10"/>
  <c r="O90" i="10"/>
  <c r="S90" i="10"/>
  <c r="H91" i="5"/>
  <c r="H91" i="10"/>
  <c r="L91" i="10"/>
  <c r="P91" i="10"/>
  <c r="T91" i="10"/>
  <c r="I92" i="10"/>
  <c r="M92" i="10"/>
  <c r="Q92" i="10"/>
  <c r="J93" i="10"/>
  <c r="N93" i="10"/>
  <c r="R93" i="10"/>
  <c r="G94" i="5"/>
  <c r="G94" i="10"/>
  <c r="K94" i="10"/>
  <c r="O94" i="10"/>
  <c r="S94" i="10"/>
  <c r="H95" i="5"/>
  <c r="H95" i="10"/>
  <c r="L95" i="10"/>
  <c r="P95" i="10"/>
  <c r="T95" i="10"/>
  <c r="I96" i="10"/>
  <c r="M96" i="10"/>
  <c r="Q96" i="10"/>
  <c r="J97" i="10"/>
  <c r="N97" i="10"/>
  <c r="R97" i="10"/>
  <c r="G98" i="5"/>
  <c r="G98" i="10"/>
  <c r="K98" i="10"/>
  <c r="O98" i="10"/>
  <c r="S98" i="10"/>
  <c r="I11" i="24"/>
  <c r="I26" i="24"/>
  <c r="L10" i="24"/>
  <c r="G11" i="24"/>
  <c r="G26" i="24"/>
  <c r="H11" i="24"/>
  <c r="H26" i="24"/>
  <c r="AD71" i="1"/>
  <c r="AE68" i="1"/>
  <c r="AF68" i="1"/>
  <c r="AG68" i="1"/>
  <c r="AH68" i="1"/>
  <c r="AI68" i="1"/>
  <c r="AJ68" i="1"/>
  <c r="AK68" i="1"/>
  <c r="AL68" i="1"/>
  <c r="AM68" i="1"/>
  <c r="AN68" i="1"/>
  <c r="AO68" i="1"/>
  <c r="AE69" i="1"/>
  <c r="AF69" i="1"/>
  <c r="AG69" i="1"/>
  <c r="AH69" i="1"/>
  <c r="AI69" i="1"/>
  <c r="AJ69" i="1"/>
  <c r="AK69" i="1"/>
  <c r="AL69" i="1"/>
  <c r="AM69" i="1"/>
  <c r="AN69" i="1"/>
  <c r="AO69" i="1"/>
  <c r="AP69" i="1"/>
  <c r="AQ69" i="1"/>
  <c r="AE70" i="1"/>
  <c r="AF70" i="1"/>
  <c r="AG70" i="1"/>
  <c r="AH70" i="1"/>
  <c r="AI70" i="1"/>
  <c r="AJ70" i="1"/>
  <c r="AK70" i="1"/>
  <c r="AL70" i="1"/>
  <c r="AM70" i="1"/>
  <c r="AN70" i="1"/>
  <c r="AO70" i="1"/>
  <c r="AP70" i="1"/>
  <c r="AQ70" i="1"/>
  <c r="AD70" i="1"/>
  <c r="AD69" i="1"/>
  <c r="G4" i="9"/>
  <c r="H4" i="9"/>
  <c r="I4" i="9"/>
  <c r="J4" i="9"/>
  <c r="K4" i="9"/>
  <c r="L4" i="9"/>
  <c r="M4" i="9"/>
  <c r="N4" i="9"/>
  <c r="O4" i="9"/>
  <c r="P4" i="9"/>
  <c r="Q4" i="9"/>
  <c r="R4" i="9"/>
  <c r="S4" i="9"/>
  <c r="T4" i="9"/>
  <c r="G5" i="9"/>
  <c r="H5" i="9"/>
  <c r="I5" i="9"/>
  <c r="J5" i="9"/>
  <c r="K5" i="9"/>
  <c r="L5" i="9"/>
  <c r="M5" i="9"/>
  <c r="N5" i="9"/>
  <c r="O5" i="9"/>
  <c r="P5" i="9"/>
  <c r="Q5" i="9"/>
  <c r="R5" i="9"/>
  <c r="S5" i="9"/>
  <c r="T5" i="9"/>
  <c r="G6" i="9"/>
  <c r="H6" i="9"/>
  <c r="I6" i="9"/>
  <c r="J6" i="9"/>
  <c r="K6" i="9"/>
  <c r="L6" i="9"/>
  <c r="M6" i="9"/>
  <c r="N6" i="9"/>
  <c r="O6" i="9"/>
  <c r="P6" i="9"/>
  <c r="Q6" i="9"/>
  <c r="R6" i="9"/>
  <c r="S6" i="9"/>
  <c r="T6" i="9"/>
  <c r="G7" i="9"/>
  <c r="H7" i="9"/>
  <c r="I7" i="9"/>
  <c r="J7" i="9"/>
  <c r="K7" i="9"/>
  <c r="L7" i="9"/>
  <c r="M7" i="9"/>
  <c r="N7" i="9"/>
  <c r="O7" i="9"/>
  <c r="P7" i="9"/>
  <c r="Q7" i="9"/>
  <c r="R7" i="9"/>
  <c r="S7" i="9"/>
  <c r="T7" i="9"/>
  <c r="G8" i="9"/>
  <c r="H8" i="9"/>
  <c r="I8" i="9"/>
  <c r="J8" i="9"/>
  <c r="K8" i="9"/>
  <c r="L8" i="9"/>
  <c r="M8" i="9"/>
  <c r="N8" i="9"/>
  <c r="O8" i="9"/>
  <c r="P8" i="9"/>
  <c r="Q8" i="9"/>
  <c r="R8" i="9"/>
  <c r="S8" i="9"/>
  <c r="T8" i="9"/>
  <c r="G9" i="9"/>
  <c r="H9" i="9"/>
  <c r="I9" i="9"/>
  <c r="J9" i="9"/>
  <c r="K9" i="9"/>
  <c r="L9" i="9"/>
  <c r="M9" i="9"/>
  <c r="N9" i="9"/>
  <c r="O9" i="9"/>
  <c r="P9" i="9"/>
  <c r="Q9" i="9"/>
  <c r="R9" i="9"/>
  <c r="S9" i="9"/>
  <c r="T9" i="9"/>
  <c r="G10" i="9"/>
  <c r="H10" i="9"/>
  <c r="I10" i="9"/>
  <c r="J10" i="9"/>
  <c r="K10" i="9"/>
  <c r="L10" i="9"/>
  <c r="M10" i="9"/>
  <c r="N10" i="9"/>
  <c r="O10" i="9"/>
  <c r="P10" i="9"/>
  <c r="Q10" i="9"/>
  <c r="R10" i="9"/>
  <c r="S10" i="9"/>
  <c r="T10" i="9"/>
  <c r="G11" i="9"/>
  <c r="G11" i="5"/>
  <c r="H11" i="9"/>
  <c r="I11" i="9"/>
  <c r="J11" i="9"/>
  <c r="K11" i="9"/>
  <c r="L11" i="9"/>
  <c r="M11" i="9"/>
  <c r="N11" i="9"/>
  <c r="O11" i="9"/>
  <c r="P11" i="9"/>
  <c r="Q11" i="9"/>
  <c r="R11" i="9"/>
  <c r="S11" i="9"/>
  <c r="T11" i="9"/>
  <c r="H12" i="9"/>
  <c r="I12" i="9"/>
  <c r="J12" i="9"/>
  <c r="K12" i="9"/>
  <c r="L12" i="9"/>
  <c r="M12" i="9"/>
  <c r="N12" i="9"/>
  <c r="O12" i="9"/>
  <c r="P12" i="9"/>
  <c r="Q12" i="9"/>
  <c r="R12" i="9"/>
  <c r="S12" i="9"/>
  <c r="T12" i="9"/>
  <c r="G13" i="9"/>
  <c r="H13" i="9"/>
  <c r="I13" i="9"/>
  <c r="J13" i="9"/>
  <c r="K13" i="9"/>
  <c r="L13" i="9"/>
  <c r="M13" i="9"/>
  <c r="N13" i="9"/>
  <c r="O13" i="9"/>
  <c r="P13" i="9"/>
  <c r="Q13" i="9"/>
  <c r="R13" i="9"/>
  <c r="S13" i="9"/>
  <c r="T13" i="9"/>
  <c r="G14" i="9"/>
  <c r="H14" i="9"/>
  <c r="I14" i="9"/>
  <c r="J14" i="9"/>
  <c r="K14" i="9"/>
  <c r="L14" i="9"/>
  <c r="M14" i="9"/>
  <c r="N14" i="9"/>
  <c r="O14" i="9"/>
  <c r="P14" i="9"/>
  <c r="Q14" i="9"/>
  <c r="R14" i="9"/>
  <c r="S14" i="9"/>
  <c r="T14" i="9"/>
  <c r="G15" i="9"/>
  <c r="H15" i="9"/>
  <c r="I15" i="9"/>
  <c r="J15" i="9"/>
  <c r="K15" i="9"/>
  <c r="L15" i="9"/>
  <c r="M15" i="9"/>
  <c r="N15" i="9"/>
  <c r="O15" i="9"/>
  <c r="P15" i="9"/>
  <c r="Q15" i="9"/>
  <c r="R15" i="9"/>
  <c r="S15" i="9"/>
  <c r="T15" i="9"/>
  <c r="G16" i="9"/>
  <c r="H16" i="9"/>
  <c r="I16" i="9"/>
  <c r="J16" i="9"/>
  <c r="K16" i="9"/>
  <c r="L16" i="9"/>
  <c r="M16" i="9"/>
  <c r="N16" i="9"/>
  <c r="O16" i="9"/>
  <c r="P16" i="9"/>
  <c r="Q16" i="9"/>
  <c r="R16" i="9"/>
  <c r="S16" i="9"/>
  <c r="T16" i="9"/>
  <c r="G17" i="9"/>
  <c r="H17" i="9"/>
  <c r="I17" i="9"/>
  <c r="J17" i="9"/>
  <c r="K17" i="9"/>
  <c r="L17" i="9"/>
  <c r="M17" i="9"/>
  <c r="N17" i="9"/>
  <c r="O17" i="9"/>
  <c r="P17" i="9"/>
  <c r="Q17" i="9"/>
  <c r="R17" i="9"/>
  <c r="S17" i="9"/>
  <c r="T17" i="9"/>
  <c r="G18" i="9"/>
  <c r="H18" i="9"/>
  <c r="I18" i="9"/>
  <c r="J18" i="9"/>
  <c r="K18" i="9"/>
  <c r="L18" i="9"/>
  <c r="M18" i="9"/>
  <c r="N18" i="9"/>
  <c r="O18" i="9"/>
  <c r="P18" i="9"/>
  <c r="Q18" i="9"/>
  <c r="R18" i="9"/>
  <c r="S18" i="9"/>
  <c r="T18" i="9"/>
  <c r="G19" i="9"/>
  <c r="H19" i="9"/>
  <c r="I19" i="9"/>
  <c r="J19" i="9"/>
  <c r="K19" i="9"/>
  <c r="L19" i="9"/>
  <c r="M19" i="9"/>
  <c r="N19" i="9"/>
  <c r="O19" i="9"/>
  <c r="P19" i="9"/>
  <c r="Q19" i="9"/>
  <c r="R19" i="9"/>
  <c r="S19" i="9"/>
  <c r="T19" i="9"/>
  <c r="G20" i="9"/>
  <c r="H20" i="9"/>
  <c r="I20" i="9"/>
  <c r="J20" i="9"/>
  <c r="K20" i="9"/>
  <c r="L20" i="9"/>
  <c r="M20" i="9"/>
  <c r="N20" i="9"/>
  <c r="O20" i="9"/>
  <c r="P20" i="9"/>
  <c r="Q20" i="9"/>
  <c r="R20" i="9"/>
  <c r="S20" i="9"/>
  <c r="T20" i="9"/>
  <c r="G21" i="9"/>
  <c r="H21" i="9"/>
  <c r="I21" i="9"/>
  <c r="J21" i="9"/>
  <c r="K21" i="9"/>
  <c r="L21" i="9"/>
  <c r="M21" i="9"/>
  <c r="N21" i="9"/>
  <c r="O21" i="9"/>
  <c r="P21" i="9"/>
  <c r="Q21" i="9"/>
  <c r="R21" i="9"/>
  <c r="S21" i="9"/>
  <c r="T21" i="9"/>
  <c r="G22" i="9"/>
  <c r="H22" i="9"/>
  <c r="I22" i="9"/>
  <c r="I22" i="5"/>
  <c r="J22" i="9"/>
  <c r="K22" i="9"/>
  <c r="L22" i="9"/>
  <c r="M22" i="9"/>
  <c r="N22" i="9"/>
  <c r="O22" i="9"/>
  <c r="P22" i="9"/>
  <c r="Q22" i="9"/>
  <c r="R22" i="9"/>
  <c r="S22" i="9"/>
  <c r="T22" i="9"/>
  <c r="G23" i="9"/>
  <c r="H23" i="9"/>
  <c r="I23" i="9"/>
  <c r="J23" i="9"/>
  <c r="K23" i="9"/>
  <c r="L23" i="9"/>
  <c r="M23" i="9"/>
  <c r="N23" i="9"/>
  <c r="O23" i="9"/>
  <c r="P23" i="9"/>
  <c r="Q23" i="9"/>
  <c r="R23" i="9"/>
  <c r="S23" i="9"/>
  <c r="T23" i="9"/>
  <c r="G24" i="9"/>
  <c r="H24" i="9"/>
  <c r="I24" i="9"/>
  <c r="I24" i="5"/>
  <c r="J24" i="9"/>
  <c r="K24" i="9"/>
  <c r="L24" i="9"/>
  <c r="M24" i="9"/>
  <c r="N24" i="9"/>
  <c r="O24" i="9"/>
  <c r="P24" i="9"/>
  <c r="Q24" i="9"/>
  <c r="R24" i="9"/>
  <c r="S24" i="9"/>
  <c r="T24" i="9"/>
  <c r="G25" i="9"/>
  <c r="H25" i="9"/>
  <c r="I25" i="9"/>
  <c r="J25" i="9"/>
  <c r="K25" i="9"/>
  <c r="L25" i="9"/>
  <c r="M25" i="9"/>
  <c r="N25" i="9"/>
  <c r="O25" i="9"/>
  <c r="P25" i="9"/>
  <c r="Q25" i="9"/>
  <c r="R25" i="9"/>
  <c r="S25" i="9"/>
  <c r="T25" i="9"/>
  <c r="G26" i="9"/>
  <c r="H26" i="9"/>
  <c r="I26" i="9"/>
  <c r="J26" i="9"/>
  <c r="K26" i="9"/>
  <c r="L26" i="9"/>
  <c r="M26" i="9"/>
  <c r="N26" i="9"/>
  <c r="O26" i="9"/>
  <c r="P26" i="9"/>
  <c r="Q26" i="9"/>
  <c r="R26" i="9"/>
  <c r="S26" i="9"/>
  <c r="T26" i="9"/>
  <c r="G27" i="9"/>
  <c r="H27" i="9"/>
  <c r="I27" i="9"/>
  <c r="J27" i="9"/>
  <c r="K27" i="9"/>
  <c r="L27" i="9"/>
  <c r="M27" i="9"/>
  <c r="N27" i="9"/>
  <c r="O27" i="9"/>
  <c r="P27" i="9"/>
  <c r="Q27" i="9"/>
  <c r="R27" i="9"/>
  <c r="S27" i="9"/>
  <c r="T27" i="9"/>
  <c r="G28" i="9"/>
  <c r="H28" i="9"/>
  <c r="I28" i="9"/>
  <c r="J28" i="9"/>
  <c r="K28" i="9"/>
  <c r="L28" i="9"/>
  <c r="M28" i="9"/>
  <c r="N28" i="9"/>
  <c r="O28" i="9"/>
  <c r="P28" i="9"/>
  <c r="Q28" i="9"/>
  <c r="R28" i="9"/>
  <c r="S28" i="9"/>
  <c r="T28" i="9"/>
  <c r="G29" i="9"/>
  <c r="H29" i="9"/>
  <c r="I29" i="9"/>
  <c r="J29" i="9"/>
  <c r="K29" i="9"/>
  <c r="L29" i="9"/>
  <c r="M29" i="9"/>
  <c r="N29" i="9"/>
  <c r="O29" i="9"/>
  <c r="P29" i="9"/>
  <c r="Q29" i="9"/>
  <c r="R29" i="9"/>
  <c r="S29" i="9"/>
  <c r="T29" i="9"/>
  <c r="G30" i="9"/>
  <c r="H30" i="9"/>
  <c r="I30" i="9"/>
  <c r="J30" i="9"/>
  <c r="K30" i="9"/>
  <c r="L30" i="9"/>
  <c r="M30" i="9"/>
  <c r="N30" i="9"/>
  <c r="O30" i="9"/>
  <c r="P30" i="9"/>
  <c r="Q30" i="9"/>
  <c r="R30" i="9"/>
  <c r="S30" i="9"/>
  <c r="T30" i="9"/>
  <c r="G31" i="9"/>
  <c r="H31" i="9"/>
  <c r="I31" i="9"/>
  <c r="J31" i="9"/>
  <c r="K31" i="9"/>
  <c r="L31" i="9"/>
  <c r="M31" i="9"/>
  <c r="N31" i="9"/>
  <c r="O31" i="9"/>
  <c r="P31" i="9"/>
  <c r="Q31" i="9"/>
  <c r="R31" i="9"/>
  <c r="S31" i="9"/>
  <c r="T31" i="9"/>
  <c r="G32" i="9"/>
  <c r="H32" i="9"/>
  <c r="I32" i="9"/>
  <c r="J32" i="9"/>
  <c r="K32" i="9"/>
  <c r="L32" i="9"/>
  <c r="M32" i="9"/>
  <c r="N32" i="9"/>
  <c r="O32" i="9"/>
  <c r="O32" i="5"/>
  <c r="P32" i="9"/>
  <c r="P32" i="5"/>
  <c r="Q32" i="9"/>
  <c r="R32" i="9"/>
  <c r="S32" i="9"/>
  <c r="T32" i="9"/>
  <c r="G33" i="9"/>
  <c r="H33" i="9"/>
  <c r="I33" i="9"/>
  <c r="J33" i="9"/>
  <c r="K33" i="9"/>
  <c r="L33" i="9"/>
  <c r="M33" i="9"/>
  <c r="N33" i="9"/>
  <c r="O33" i="9"/>
  <c r="O33" i="5"/>
  <c r="P33" i="9"/>
  <c r="Q33" i="9"/>
  <c r="R33" i="9"/>
  <c r="S33" i="9"/>
  <c r="T33" i="9"/>
  <c r="G34" i="9"/>
  <c r="H34" i="9"/>
  <c r="I34" i="9"/>
  <c r="J34" i="9"/>
  <c r="K34" i="9"/>
  <c r="L34" i="9"/>
  <c r="M34" i="9"/>
  <c r="N34" i="9"/>
  <c r="O34" i="9"/>
  <c r="P34" i="9"/>
  <c r="Q34" i="9"/>
  <c r="R34" i="9"/>
  <c r="S34" i="9"/>
  <c r="T34" i="9"/>
  <c r="G35" i="9"/>
  <c r="H35" i="9"/>
  <c r="I35" i="9"/>
  <c r="J35" i="9"/>
  <c r="K35" i="9"/>
  <c r="L35" i="9"/>
  <c r="M35" i="9"/>
  <c r="N35" i="9"/>
  <c r="O35" i="9"/>
  <c r="P35" i="9"/>
  <c r="Q35" i="9"/>
  <c r="R35" i="9"/>
  <c r="S35" i="9"/>
  <c r="T35" i="9"/>
  <c r="G36" i="9"/>
  <c r="H36" i="9"/>
  <c r="I36" i="9"/>
  <c r="J36" i="9"/>
  <c r="K36" i="9"/>
  <c r="L36" i="9"/>
  <c r="M36" i="9"/>
  <c r="N36" i="9"/>
  <c r="O36" i="9"/>
  <c r="P36" i="9"/>
  <c r="Q36" i="9"/>
  <c r="R36" i="9"/>
  <c r="S36" i="9"/>
  <c r="T36" i="9"/>
  <c r="G37" i="9"/>
  <c r="H37" i="9"/>
  <c r="I37" i="9"/>
  <c r="J37" i="9"/>
  <c r="K37" i="9"/>
  <c r="L37" i="9"/>
  <c r="M37" i="9"/>
  <c r="N37" i="9"/>
  <c r="O37" i="9"/>
  <c r="P37" i="9"/>
  <c r="Q37" i="9"/>
  <c r="R37" i="9"/>
  <c r="S37" i="9"/>
  <c r="T37" i="9"/>
  <c r="G38" i="9"/>
  <c r="H38" i="9"/>
  <c r="I38" i="9"/>
  <c r="J38" i="9"/>
  <c r="K38" i="9"/>
  <c r="L38" i="9"/>
  <c r="M38" i="9"/>
  <c r="N38" i="9"/>
  <c r="O38" i="9"/>
  <c r="P38" i="9"/>
  <c r="Q38" i="9"/>
  <c r="R38" i="9"/>
  <c r="S38" i="9"/>
  <c r="T38" i="9"/>
  <c r="G39" i="9"/>
  <c r="H39" i="9"/>
  <c r="I39" i="9"/>
  <c r="J39" i="9"/>
  <c r="K39" i="9"/>
  <c r="L39" i="9"/>
  <c r="M39" i="9"/>
  <c r="N39" i="9"/>
  <c r="O39" i="9"/>
  <c r="P39" i="9"/>
  <c r="Q39" i="9"/>
  <c r="R39" i="9"/>
  <c r="S39" i="9"/>
  <c r="T39" i="9"/>
  <c r="G40" i="9"/>
  <c r="H40" i="9"/>
  <c r="I40" i="9"/>
  <c r="J40" i="9"/>
  <c r="K40" i="9"/>
  <c r="K40" i="5"/>
  <c r="L40" i="9"/>
  <c r="L40" i="5"/>
  <c r="M40" i="9"/>
  <c r="N40" i="9"/>
  <c r="O40" i="9"/>
  <c r="P40" i="9"/>
  <c r="Q40" i="9"/>
  <c r="R40" i="9"/>
  <c r="S40" i="9"/>
  <c r="T40" i="9"/>
  <c r="G41" i="9"/>
  <c r="H41" i="9"/>
  <c r="I41" i="9"/>
  <c r="J41" i="9"/>
  <c r="K41" i="9"/>
  <c r="K41" i="5"/>
  <c r="L41" i="9"/>
  <c r="L41" i="5"/>
  <c r="M41" i="9"/>
  <c r="N41" i="9"/>
  <c r="O41" i="9"/>
  <c r="P41" i="9"/>
  <c r="Q41" i="9"/>
  <c r="R41" i="9"/>
  <c r="S41" i="9"/>
  <c r="T41" i="9"/>
  <c r="G42" i="9"/>
  <c r="H42" i="9"/>
  <c r="I42" i="9"/>
  <c r="J42" i="9"/>
  <c r="K42" i="9"/>
  <c r="L42" i="9"/>
  <c r="M42" i="9"/>
  <c r="N42" i="9"/>
  <c r="O42" i="9"/>
  <c r="P42" i="9"/>
  <c r="Q42" i="9"/>
  <c r="R42" i="9"/>
  <c r="S42" i="9"/>
  <c r="T42" i="9"/>
  <c r="G43" i="9"/>
  <c r="H43" i="9"/>
  <c r="I43" i="9"/>
  <c r="J43" i="9"/>
  <c r="K43" i="9"/>
  <c r="K43" i="5"/>
  <c r="L43" i="9"/>
  <c r="M43" i="9"/>
  <c r="N43" i="9"/>
  <c r="O43" i="9"/>
  <c r="P43" i="9"/>
  <c r="Q43" i="9"/>
  <c r="R43" i="9"/>
  <c r="S43" i="9"/>
  <c r="T43" i="9"/>
  <c r="G44" i="9"/>
  <c r="H44" i="9"/>
  <c r="I44" i="9"/>
  <c r="J44" i="9"/>
  <c r="K44" i="9"/>
  <c r="L44" i="9"/>
  <c r="M44" i="9"/>
  <c r="N44" i="9"/>
  <c r="O44" i="9"/>
  <c r="P44" i="9"/>
  <c r="Q44" i="9"/>
  <c r="R44" i="9"/>
  <c r="S44" i="9"/>
  <c r="T44" i="9"/>
  <c r="G45" i="9"/>
  <c r="H45" i="9"/>
  <c r="I45" i="9"/>
  <c r="J45" i="9"/>
  <c r="K45" i="9"/>
  <c r="L45" i="9"/>
  <c r="M45" i="9"/>
  <c r="N45" i="9"/>
  <c r="O45" i="9"/>
  <c r="P45" i="9"/>
  <c r="Q45" i="9"/>
  <c r="R45" i="9"/>
  <c r="S45" i="9"/>
  <c r="T45" i="9"/>
  <c r="G46" i="9"/>
  <c r="H46" i="9"/>
  <c r="I46" i="9"/>
  <c r="J46" i="9"/>
  <c r="K46" i="9"/>
  <c r="L46" i="9"/>
  <c r="M46" i="9"/>
  <c r="N46" i="9"/>
  <c r="O46" i="9"/>
  <c r="P46" i="9"/>
  <c r="Q46" i="9"/>
  <c r="R46" i="9"/>
  <c r="S46" i="9"/>
  <c r="T46" i="9"/>
  <c r="G47" i="9"/>
  <c r="H47" i="9"/>
  <c r="I47" i="9"/>
  <c r="J47" i="9"/>
  <c r="K47" i="9"/>
  <c r="L47" i="9"/>
  <c r="M47" i="9"/>
  <c r="N47" i="9"/>
  <c r="O47" i="9"/>
  <c r="P47" i="9"/>
  <c r="Q47" i="9"/>
  <c r="R47" i="9"/>
  <c r="S47" i="9"/>
  <c r="T47" i="9"/>
  <c r="G48" i="9"/>
  <c r="H48" i="9"/>
  <c r="I48" i="9"/>
  <c r="J48" i="9"/>
  <c r="K48" i="9"/>
  <c r="L48" i="9"/>
  <c r="M48" i="9"/>
  <c r="N48" i="9"/>
  <c r="O48" i="9"/>
  <c r="P48" i="9"/>
  <c r="Q48" i="9"/>
  <c r="R48" i="9"/>
  <c r="S48" i="9"/>
  <c r="T48" i="9"/>
  <c r="G49" i="9"/>
  <c r="H49" i="9"/>
  <c r="I49" i="9"/>
  <c r="J49" i="9"/>
  <c r="K49" i="9"/>
  <c r="L49" i="9"/>
  <c r="M49" i="9"/>
  <c r="N49" i="9"/>
  <c r="O49" i="9"/>
  <c r="P49" i="9"/>
  <c r="Q49" i="9"/>
  <c r="R49" i="9"/>
  <c r="S49" i="9"/>
  <c r="T49" i="9"/>
  <c r="G50" i="9"/>
  <c r="H50" i="9"/>
  <c r="I50" i="9"/>
  <c r="J50" i="9"/>
  <c r="K50" i="9"/>
  <c r="L50" i="9"/>
  <c r="M50" i="9"/>
  <c r="N50" i="9"/>
  <c r="O50" i="9"/>
  <c r="P50" i="9"/>
  <c r="Q50" i="9"/>
  <c r="R50" i="9"/>
  <c r="S50" i="9"/>
  <c r="T50" i="9"/>
  <c r="G51" i="9"/>
  <c r="H51" i="9"/>
  <c r="I51" i="9"/>
  <c r="J51" i="9"/>
  <c r="K51" i="9"/>
  <c r="L51" i="9"/>
  <c r="M51" i="9"/>
  <c r="N51" i="9"/>
  <c r="O51" i="9"/>
  <c r="P51" i="9"/>
  <c r="Q51" i="9"/>
  <c r="Q51" i="5"/>
  <c r="R51" i="9"/>
  <c r="S51" i="9"/>
  <c r="T51" i="9"/>
  <c r="G52" i="9"/>
  <c r="H52" i="9"/>
  <c r="I52" i="9"/>
  <c r="J52" i="9"/>
  <c r="K52" i="9"/>
  <c r="L52" i="9"/>
  <c r="M52" i="9"/>
  <c r="N52" i="9"/>
  <c r="O52" i="9"/>
  <c r="P52" i="9"/>
  <c r="Q52" i="9"/>
  <c r="Q52" i="5"/>
  <c r="R52" i="9"/>
  <c r="S52" i="9"/>
  <c r="T52" i="9"/>
  <c r="G53" i="9"/>
  <c r="H53" i="9"/>
  <c r="I53" i="9"/>
  <c r="J53" i="9"/>
  <c r="K53" i="9"/>
  <c r="L53" i="9"/>
  <c r="M53" i="9"/>
  <c r="N53" i="9"/>
  <c r="O53" i="9"/>
  <c r="P53" i="9"/>
  <c r="Q53" i="9"/>
  <c r="Q53" i="5"/>
  <c r="R53" i="9"/>
  <c r="S53" i="9"/>
  <c r="T53" i="9"/>
  <c r="G54" i="9"/>
  <c r="H54" i="9"/>
  <c r="I54" i="9"/>
  <c r="J54" i="9"/>
  <c r="K54" i="9"/>
  <c r="L54" i="9"/>
  <c r="M54" i="9"/>
  <c r="N54" i="9"/>
  <c r="O54" i="9"/>
  <c r="P54" i="9"/>
  <c r="Q54" i="9"/>
  <c r="R54" i="9"/>
  <c r="S54" i="9"/>
  <c r="T54" i="9"/>
  <c r="G55" i="9"/>
  <c r="H55" i="9"/>
  <c r="I55" i="9"/>
  <c r="J55" i="9"/>
  <c r="K55" i="9"/>
  <c r="L55" i="9"/>
  <c r="M55" i="9"/>
  <c r="N55" i="9"/>
  <c r="O55" i="9"/>
  <c r="P55" i="9"/>
  <c r="Q55" i="9"/>
  <c r="R55" i="9"/>
  <c r="S55" i="9"/>
  <c r="T55" i="9"/>
  <c r="G56" i="9"/>
  <c r="H56" i="9"/>
  <c r="I56" i="9"/>
  <c r="J56" i="9"/>
  <c r="K56" i="9"/>
  <c r="L56" i="9"/>
  <c r="M56" i="9"/>
  <c r="N56" i="9"/>
  <c r="O56" i="9"/>
  <c r="P56" i="9"/>
  <c r="Q56" i="9"/>
  <c r="R56" i="9"/>
  <c r="S56" i="9"/>
  <c r="T56" i="9"/>
  <c r="G57" i="9"/>
  <c r="H57" i="9"/>
  <c r="I57" i="9"/>
  <c r="J57" i="9"/>
  <c r="K57" i="9"/>
  <c r="L57" i="9"/>
  <c r="M57" i="9"/>
  <c r="N57" i="9"/>
  <c r="O57" i="9"/>
  <c r="P57" i="9"/>
  <c r="Q57" i="9"/>
  <c r="R57" i="9"/>
  <c r="S57" i="9"/>
  <c r="T57" i="9"/>
  <c r="G58" i="9"/>
  <c r="H58" i="9"/>
  <c r="I58" i="9"/>
  <c r="J58" i="9"/>
  <c r="K58" i="9"/>
  <c r="L58" i="9"/>
  <c r="M58" i="9"/>
  <c r="N58" i="9"/>
  <c r="O58" i="9"/>
  <c r="P58" i="9"/>
  <c r="Q58" i="9"/>
  <c r="R58" i="9"/>
  <c r="S58" i="9"/>
  <c r="T58" i="9"/>
  <c r="G59" i="9"/>
  <c r="H59" i="9"/>
  <c r="I59" i="9"/>
  <c r="J59" i="9"/>
  <c r="K59" i="9"/>
  <c r="L59" i="9"/>
  <c r="M59" i="9"/>
  <c r="N59" i="9"/>
  <c r="O59" i="9"/>
  <c r="P59" i="9"/>
  <c r="Q59" i="9"/>
  <c r="R59" i="9"/>
  <c r="S59" i="9"/>
  <c r="T59" i="9"/>
  <c r="G60" i="9"/>
  <c r="H60" i="9"/>
  <c r="I60" i="9"/>
  <c r="J60" i="9"/>
  <c r="K60" i="9"/>
  <c r="L60" i="9"/>
  <c r="M60" i="9"/>
  <c r="N60" i="9"/>
  <c r="O60" i="9"/>
  <c r="P60" i="9"/>
  <c r="Q60" i="9"/>
  <c r="R60" i="9"/>
  <c r="S60" i="9"/>
  <c r="T60" i="9"/>
  <c r="G61" i="9"/>
  <c r="H61" i="9"/>
  <c r="I61" i="9"/>
  <c r="J61" i="9"/>
  <c r="K61" i="9"/>
  <c r="L61" i="9"/>
  <c r="M61" i="9"/>
  <c r="N61" i="9"/>
  <c r="O61" i="9"/>
  <c r="P61" i="9"/>
  <c r="Q61" i="9"/>
  <c r="R61" i="9"/>
  <c r="S61" i="9"/>
  <c r="T61" i="9"/>
  <c r="G62" i="9"/>
  <c r="H62" i="9"/>
  <c r="I62" i="9"/>
  <c r="J62" i="9"/>
  <c r="K62" i="9"/>
  <c r="L62" i="9"/>
  <c r="M62" i="9"/>
  <c r="N62" i="9"/>
  <c r="O62" i="9"/>
  <c r="P62" i="9"/>
  <c r="Q62" i="9"/>
  <c r="R62" i="9"/>
  <c r="S62" i="9"/>
  <c r="T62" i="9"/>
  <c r="G63" i="9"/>
  <c r="H63" i="9"/>
  <c r="I63" i="9"/>
  <c r="J63" i="9"/>
  <c r="K63" i="9"/>
  <c r="L63" i="9"/>
  <c r="M63" i="9"/>
  <c r="N63" i="9"/>
  <c r="O63" i="9"/>
  <c r="P63" i="9"/>
  <c r="Q63" i="9"/>
  <c r="R63" i="9"/>
  <c r="S63" i="9"/>
  <c r="T63" i="9"/>
  <c r="G64" i="9"/>
  <c r="H64" i="9"/>
  <c r="I64" i="9"/>
  <c r="J64" i="9"/>
  <c r="K64" i="9"/>
  <c r="L64" i="9"/>
  <c r="M64" i="9"/>
  <c r="M64" i="5"/>
  <c r="N64" i="9"/>
  <c r="O64" i="9"/>
  <c r="P64" i="9"/>
  <c r="Q64" i="9"/>
  <c r="R64" i="9"/>
  <c r="S64" i="9"/>
  <c r="T64" i="9"/>
  <c r="G65" i="9"/>
  <c r="H65" i="9"/>
  <c r="I65" i="9"/>
  <c r="J65" i="9"/>
  <c r="K65" i="9"/>
  <c r="L65" i="9"/>
  <c r="M65" i="9"/>
  <c r="M65" i="5"/>
  <c r="N65" i="9"/>
  <c r="O65" i="9"/>
  <c r="P65" i="9"/>
  <c r="Q65" i="9"/>
  <c r="R65" i="9"/>
  <c r="S65" i="9"/>
  <c r="T65" i="9"/>
  <c r="G66" i="9"/>
  <c r="H66" i="9"/>
  <c r="I66" i="9"/>
  <c r="J66" i="9"/>
  <c r="K66" i="9"/>
  <c r="L66" i="9"/>
  <c r="M66" i="9"/>
  <c r="M66" i="5"/>
  <c r="N66" i="9"/>
  <c r="O66" i="9"/>
  <c r="P66" i="9"/>
  <c r="Q66" i="9"/>
  <c r="R66" i="9"/>
  <c r="S66" i="9"/>
  <c r="T66" i="9"/>
  <c r="G67" i="9"/>
  <c r="H67" i="9"/>
  <c r="I67" i="9"/>
  <c r="J67" i="9"/>
  <c r="K67" i="9"/>
  <c r="L67" i="9"/>
  <c r="M67" i="9"/>
  <c r="M67" i="5"/>
  <c r="N67" i="9"/>
  <c r="O67" i="9"/>
  <c r="P67" i="9"/>
  <c r="Q67" i="9"/>
  <c r="R67" i="9"/>
  <c r="S67" i="9"/>
  <c r="T67" i="9"/>
  <c r="G68" i="9"/>
  <c r="H68" i="9"/>
  <c r="I68" i="9"/>
  <c r="J68" i="9"/>
  <c r="K68" i="9"/>
  <c r="L68" i="9"/>
  <c r="M68" i="9"/>
  <c r="M68" i="5"/>
  <c r="N68" i="9"/>
  <c r="O68" i="9"/>
  <c r="P68" i="9"/>
  <c r="Q68" i="9"/>
  <c r="R68" i="9"/>
  <c r="S68" i="9"/>
  <c r="T68" i="9"/>
  <c r="G69" i="9"/>
  <c r="H69" i="9"/>
  <c r="I69" i="9"/>
  <c r="J69" i="9"/>
  <c r="K69" i="9"/>
  <c r="L69" i="9"/>
  <c r="M69" i="9"/>
  <c r="M69" i="5"/>
  <c r="N69" i="9"/>
  <c r="O69" i="9"/>
  <c r="P69" i="9"/>
  <c r="Q69" i="9"/>
  <c r="R69" i="9"/>
  <c r="S69" i="9"/>
  <c r="T69" i="9"/>
  <c r="G70" i="9"/>
  <c r="H70" i="9"/>
  <c r="I70" i="9"/>
  <c r="J70" i="9"/>
  <c r="K70" i="9"/>
  <c r="L70" i="9"/>
  <c r="M70" i="9"/>
  <c r="M70" i="5"/>
  <c r="N70" i="9"/>
  <c r="N70" i="5"/>
  <c r="O70" i="9"/>
  <c r="P70" i="9"/>
  <c r="Q70" i="9"/>
  <c r="R70" i="9"/>
  <c r="S70" i="9"/>
  <c r="T70" i="9"/>
  <c r="G71" i="9"/>
  <c r="H71" i="9"/>
  <c r="I71" i="9"/>
  <c r="J71" i="9"/>
  <c r="K71" i="9"/>
  <c r="L71" i="9"/>
  <c r="M71" i="9"/>
  <c r="M71" i="5"/>
  <c r="N71" i="9"/>
  <c r="N71" i="5"/>
  <c r="O71" i="9"/>
  <c r="P71" i="9"/>
  <c r="Q71" i="9"/>
  <c r="R71" i="9"/>
  <c r="S71" i="9"/>
  <c r="T71" i="9"/>
  <c r="G72" i="9"/>
  <c r="H72" i="9"/>
  <c r="I72" i="9"/>
  <c r="J72" i="9"/>
  <c r="K72" i="9"/>
  <c r="L72" i="9"/>
  <c r="M72" i="9"/>
  <c r="M72" i="5"/>
  <c r="N72" i="9"/>
  <c r="N72" i="5"/>
  <c r="O72" i="9"/>
  <c r="P72" i="9"/>
  <c r="Q72" i="9"/>
  <c r="R72" i="9"/>
  <c r="S72" i="9"/>
  <c r="T72" i="9"/>
  <c r="G73" i="9"/>
  <c r="H73" i="9"/>
  <c r="I73" i="9"/>
  <c r="J73" i="9"/>
  <c r="K73" i="9"/>
  <c r="L73" i="9"/>
  <c r="M73" i="9"/>
  <c r="M73" i="5"/>
  <c r="N73" i="9"/>
  <c r="O73" i="9"/>
  <c r="P73" i="9"/>
  <c r="Q73" i="9"/>
  <c r="R73" i="9"/>
  <c r="S73" i="9"/>
  <c r="T73" i="9"/>
  <c r="G74" i="9"/>
  <c r="H74" i="9"/>
  <c r="I74" i="9"/>
  <c r="J74" i="9"/>
  <c r="K74" i="9"/>
  <c r="L74" i="9"/>
  <c r="M74" i="9"/>
  <c r="M74" i="5"/>
  <c r="N74" i="9"/>
  <c r="O74" i="9"/>
  <c r="P74" i="9"/>
  <c r="Q74" i="9"/>
  <c r="R74" i="9"/>
  <c r="S74" i="9"/>
  <c r="T74" i="9"/>
  <c r="G75" i="9"/>
  <c r="H75" i="9"/>
  <c r="I75" i="9"/>
  <c r="J75" i="9"/>
  <c r="K75" i="9"/>
  <c r="L75" i="9"/>
  <c r="M75" i="9"/>
  <c r="M75" i="5"/>
  <c r="N75" i="9"/>
  <c r="O75" i="9"/>
  <c r="P75" i="9"/>
  <c r="Q75" i="9"/>
  <c r="R75" i="9"/>
  <c r="S75" i="9"/>
  <c r="S75" i="5"/>
  <c r="T75" i="9"/>
  <c r="G76" i="9"/>
  <c r="H76" i="9"/>
  <c r="I76" i="9"/>
  <c r="J76" i="9"/>
  <c r="K76" i="9"/>
  <c r="L76" i="9"/>
  <c r="M76" i="9"/>
  <c r="N76" i="9"/>
  <c r="O76" i="9"/>
  <c r="P76" i="9"/>
  <c r="Q76" i="9"/>
  <c r="R76" i="9"/>
  <c r="S76" i="9"/>
  <c r="T76" i="9"/>
  <c r="G77" i="9"/>
  <c r="H77" i="9"/>
  <c r="I77" i="9"/>
  <c r="J77" i="9"/>
  <c r="K77" i="9"/>
  <c r="L77" i="9"/>
  <c r="M77" i="9"/>
  <c r="N77" i="9"/>
  <c r="O77" i="9"/>
  <c r="P77" i="9"/>
  <c r="Q77" i="9"/>
  <c r="R77" i="9"/>
  <c r="S77" i="9"/>
  <c r="T77" i="9"/>
  <c r="G78" i="9"/>
  <c r="H78" i="9"/>
  <c r="I78" i="9"/>
  <c r="J78" i="9"/>
  <c r="K78" i="9"/>
  <c r="L78" i="9"/>
  <c r="M78" i="9"/>
  <c r="N78" i="9"/>
  <c r="O78" i="9"/>
  <c r="P78" i="9"/>
  <c r="Q78" i="9"/>
  <c r="R78" i="9"/>
  <c r="S78" i="9"/>
  <c r="T78" i="9"/>
  <c r="G79" i="9"/>
  <c r="H79" i="9"/>
  <c r="I79" i="9"/>
  <c r="J79" i="9"/>
  <c r="K79" i="9"/>
  <c r="L79" i="9"/>
  <c r="M79" i="9"/>
  <c r="N79" i="9"/>
  <c r="O79" i="9"/>
  <c r="P79" i="9"/>
  <c r="Q79" i="9"/>
  <c r="R79" i="9"/>
  <c r="S79" i="9"/>
  <c r="T79" i="9"/>
  <c r="G80" i="9"/>
  <c r="H80" i="9"/>
  <c r="I80" i="9"/>
  <c r="J80" i="9"/>
  <c r="K80" i="9"/>
  <c r="L80" i="9"/>
  <c r="M80" i="9"/>
  <c r="N80" i="9"/>
  <c r="O80" i="9"/>
  <c r="P80" i="9"/>
  <c r="Q80" i="9"/>
  <c r="R80" i="9"/>
  <c r="S80" i="9"/>
  <c r="T80" i="9"/>
  <c r="G81" i="9"/>
  <c r="H81" i="9"/>
  <c r="I81" i="9"/>
  <c r="J81" i="9"/>
  <c r="K81" i="9"/>
  <c r="L81" i="9"/>
  <c r="M81" i="9"/>
  <c r="N81" i="9"/>
  <c r="O81" i="9"/>
  <c r="P81" i="9"/>
  <c r="Q81" i="9"/>
  <c r="R81" i="9"/>
  <c r="S81" i="9"/>
  <c r="T81" i="9"/>
  <c r="G82" i="9"/>
  <c r="H82" i="9"/>
  <c r="I82" i="9"/>
  <c r="J82" i="9"/>
  <c r="K82" i="9"/>
  <c r="L82" i="9"/>
  <c r="M82" i="9"/>
  <c r="N82" i="9"/>
  <c r="O82" i="9"/>
  <c r="P82" i="9"/>
  <c r="Q82" i="9"/>
  <c r="R82" i="9"/>
  <c r="S82" i="9"/>
  <c r="T82" i="9"/>
  <c r="G83" i="9"/>
  <c r="H83" i="9"/>
  <c r="I83" i="9"/>
  <c r="J83" i="9"/>
  <c r="K83" i="9"/>
  <c r="L83" i="9"/>
  <c r="M83" i="9"/>
  <c r="N83" i="9"/>
  <c r="O83" i="9"/>
  <c r="P83" i="9"/>
  <c r="Q83" i="9"/>
  <c r="R83" i="9"/>
  <c r="S83" i="9"/>
  <c r="T83" i="9"/>
  <c r="G84" i="9"/>
  <c r="H84" i="9"/>
  <c r="I84" i="9"/>
  <c r="J84" i="9"/>
  <c r="K84" i="9"/>
  <c r="L84" i="9"/>
  <c r="M84" i="9"/>
  <c r="N84" i="9"/>
  <c r="O84" i="9"/>
  <c r="P84" i="9"/>
  <c r="Q84" i="9"/>
  <c r="R84" i="9"/>
  <c r="S84" i="9"/>
  <c r="T84" i="9"/>
  <c r="G85" i="9"/>
  <c r="H85" i="9"/>
  <c r="I85" i="9"/>
  <c r="J85" i="9"/>
  <c r="K85" i="9"/>
  <c r="L85" i="9"/>
  <c r="M85" i="9"/>
  <c r="N85" i="9"/>
  <c r="O85" i="9"/>
  <c r="P85" i="9"/>
  <c r="Q85" i="9"/>
  <c r="R85" i="9"/>
  <c r="S85" i="9"/>
  <c r="T85" i="9"/>
  <c r="G86" i="9"/>
  <c r="H86" i="9"/>
  <c r="I86" i="9"/>
  <c r="J86" i="9"/>
  <c r="K86" i="9"/>
  <c r="L86" i="9"/>
  <c r="M86" i="9"/>
  <c r="N86" i="9"/>
  <c r="O86" i="9"/>
  <c r="P86" i="9"/>
  <c r="Q86" i="9"/>
  <c r="R86" i="9"/>
  <c r="S86" i="9"/>
  <c r="T86" i="9"/>
  <c r="G87" i="9"/>
  <c r="H87" i="9"/>
  <c r="I87" i="9"/>
  <c r="J87" i="9"/>
  <c r="K87" i="9"/>
  <c r="L87" i="9"/>
  <c r="M87" i="9"/>
  <c r="N87" i="9"/>
  <c r="O87" i="9"/>
  <c r="P87" i="9"/>
  <c r="Q87" i="9"/>
  <c r="R87" i="9"/>
  <c r="S87" i="9"/>
  <c r="T87" i="9"/>
  <c r="G88" i="9"/>
  <c r="H88" i="9"/>
  <c r="I88" i="9"/>
  <c r="J88" i="9"/>
  <c r="K88" i="9"/>
  <c r="L88" i="9"/>
  <c r="M88" i="9"/>
  <c r="N88" i="9"/>
  <c r="O88" i="9"/>
  <c r="P88" i="9"/>
  <c r="Q88" i="9"/>
  <c r="R88" i="9"/>
  <c r="S88" i="9"/>
  <c r="T88" i="9"/>
  <c r="G89" i="9"/>
  <c r="H89" i="9"/>
  <c r="I89" i="9"/>
  <c r="J89" i="9"/>
  <c r="K89" i="9"/>
  <c r="K89" i="5"/>
  <c r="L89" i="9"/>
  <c r="M89" i="9"/>
  <c r="N89" i="9"/>
  <c r="O89" i="9"/>
  <c r="P89" i="9"/>
  <c r="Q89" i="9"/>
  <c r="R89" i="9"/>
  <c r="S89" i="9"/>
  <c r="T89" i="9"/>
  <c r="G90" i="9"/>
  <c r="H90" i="9"/>
  <c r="I90" i="9"/>
  <c r="J90" i="9"/>
  <c r="K90" i="9"/>
  <c r="L90" i="9"/>
  <c r="M90" i="9"/>
  <c r="N90" i="9"/>
  <c r="O90" i="9"/>
  <c r="P90" i="9"/>
  <c r="Q90" i="9"/>
  <c r="R90" i="9"/>
  <c r="S90" i="9"/>
  <c r="T90" i="9"/>
  <c r="G91" i="9"/>
  <c r="H91" i="9"/>
  <c r="I91" i="9"/>
  <c r="J91" i="9"/>
  <c r="K91" i="9"/>
  <c r="K91" i="5"/>
  <c r="L91" i="9"/>
  <c r="M91" i="9"/>
  <c r="N91" i="9"/>
  <c r="O91" i="9"/>
  <c r="P91" i="9"/>
  <c r="Q91" i="9"/>
  <c r="R91" i="9"/>
  <c r="S91" i="9"/>
  <c r="T91" i="9"/>
  <c r="G92" i="9"/>
  <c r="H92" i="9"/>
  <c r="I92" i="9"/>
  <c r="J92" i="9"/>
  <c r="K92" i="9"/>
  <c r="L92" i="9"/>
  <c r="M92" i="9"/>
  <c r="N92" i="9"/>
  <c r="O92" i="9"/>
  <c r="P92" i="9"/>
  <c r="Q92" i="9"/>
  <c r="Q92" i="5"/>
  <c r="R92" i="9"/>
  <c r="S92" i="9"/>
  <c r="T92" i="9"/>
  <c r="G93" i="9"/>
  <c r="H93" i="9"/>
  <c r="I93" i="9"/>
  <c r="J93" i="9"/>
  <c r="K93" i="9"/>
  <c r="K93" i="5"/>
  <c r="L93" i="9"/>
  <c r="M93" i="9"/>
  <c r="N93" i="9"/>
  <c r="O93" i="9"/>
  <c r="P93" i="9"/>
  <c r="Q93" i="9"/>
  <c r="Q93" i="5"/>
  <c r="R93" i="9"/>
  <c r="S93" i="9"/>
  <c r="T93" i="9"/>
  <c r="G94" i="9"/>
  <c r="H94" i="9"/>
  <c r="I94" i="9"/>
  <c r="J94" i="9"/>
  <c r="K94" i="9"/>
  <c r="L94" i="9"/>
  <c r="M94" i="9"/>
  <c r="N94" i="9"/>
  <c r="O94" i="9"/>
  <c r="P94" i="9"/>
  <c r="Q94" i="9"/>
  <c r="Q94" i="5"/>
  <c r="R94" i="9"/>
  <c r="S94" i="9"/>
  <c r="T94" i="9"/>
  <c r="G95" i="9"/>
  <c r="H95" i="9"/>
  <c r="I95" i="9"/>
  <c r="J95" i="9"/>
  <c r="K95" i="9"/>
  <c r="K95" i="5"/>
  <c r="L95" i="9"/>
  <c r="M95" i="9"/>
  <c r="N95" i="9"/>
  <c r="O95" i="9"/>
  <c r="P95" i="9"/>
  <c r="Q95" i="9"/>
  <c r="Q95" i="5"/>
  <c r="R95" i="9"/>
  <c r="S95" i="9"/>
  <c r="T95" i="9"/>
  <c r="G96" i="9"/>
  <c r="H96" i="9"/>
  <c r="I96" i="9"/>
  <c r="J96" i="9"/>
  <c r="K96" i="9"/>
  <c r="L96" i="9"/>
  <c r="M96" i="9"/>
  <c r="N96" i="9"/>
  <c r="O96" i="9"/>
  <c r="P96" i="9"/>
  <c r="Q96" i="9"/>
  <c r="Q96" i="5"/>
  <c r="R96" i="9"/>
  <c r="S96" i="9"/>
  <c r="T96" i="9"/>
  <c r="G97" i="9"/>
  <c r="H97" i="9"/>
  <c r="I97" i="9"/>
  <c r="J97" i="9"/>
  <c r="K97" i="9"/>
  <c r="K97" i="5"/>
  <c r="L97" i="9"/>
  <c r="M97" i="9"/>
  <c r="M97" i="5"/>
  <c r="N97" i="9"/>
  <c r="O97" i="9"/>
  <c r="P97" i="9"/>
  <c r="Q97" i="9"/>
  <c r="Q97" i="5"/>
  <c r="R97" i="9"/>
  <c r="S97" i="9"/>
  <c r="S97" i="5"/>
  <c r="T97" i="9"/>
  <c r="G98" i="9"/>
  <c r="H98" i="9"/>
  <c r="I98" i="9"/>
  <c r="J98" i="9"/>
  <c r="K98" i="9"/>
  <c r="L98" i="9"/>
  <c r="M98" i="9"/>
  <c r="M98" i="5"/>
  <c r="N98" i="9"/>
  <c r="O98" i="9"/>
  <c r="P98" i="9"/>
  <c r="Q98" i="9"/>
  <c r="Q98" i="5"/>
  <c r="R98" i="9"/>
  <c r="S98" i="9"/>
  <c r="T98" i="9"/>
  <c r="H3" i="9"/>
  <c r="I3" i="9"/>
  <c r="J3" i="9"/>
  <c r="K3" i="9"/>
  <c r="L3" i="9"/>
  <c r="M3" i="9"/>
  <c r="N3" i="9"/>
  <c r="O3" i="9"/>
  <c r="P3" i="9"/>
  <c r="Q3" i="9"/>
  <c r="R3" i="9"/>
  <c r="S3" i="9"/>
  <c r="T3" i="9"/>
  <c r="G3" i="9"/>
  <c r="C4" i="4"/>
  <c r="D4" i="4"/>
  <c r="E4" i="4"/>
  <c r="F4" i="4"/>
  <c r="C5" i="4"/>
  <c r="D5" i="4"/>
  <c r="E5" i="4"/>
  <c r="F5" i="4"/>
  <c r="C6" i="4"/>
  <c r="D6" i="4"/>
  <c r="E6" i="4"/>
  <c r="F6" i="4"/>
  <c r="C7" i="4"/>
  <c r="D7" i="4"/>
  <c r="E7" i="4"/>
  <c r="F7" i="4"/>
  <c r="C8" i="4"/>
  <c r="D8" i="4"/>
  <c r="E8" i="4"/>
  <c r="F8" i="4"/>
  <c r="D9" i="4"/>
  <c r="E9" i="4"/>
  <c r="F9" i="4"/>
  <c r="D10" i="4"/>
  <c r="E10" i="4"/>
  <c r="F10" i="4"/>
  <c r="D11" i="4"/>
  <c r="E11" i="4"/>
  <c r="F11" i="4"/>
  <c r="D12" i="4"/>
  <c r="E12" i="4"/>
  <c r="F12" i="4"/>
  <c r="D13" i="4"/>
  <c r="E13" i="4"/>
  <c r="F13" i="4"/>
  <c r="D14" i="4"/>
  <c r="E14" i="4"/>
  <c r="F14" i="4"/>
  <c r="D15" i="4"/>
  <c r="E15" i="4"/>
  <c r="F15" i="4"/>
  <c r="D16" i="4"/>
  <c r="E16" i="4"/>
  <c r="F16" i="4"/>
  <c r="D17" i="4"/>
  <c r="E17" i="4"/>
  <c r="F17" i="4"/>
  <c r="D18" i="4"/>
  <c r="E18" i="4"/>
  <c r="F18" i="4"/>
  <c r="E19" i="4"/>
  <c r="F19" i="4"/>
  <c r="E20" i="4"/>
  <c r="F20" i="4"/>
  <c r="E21" i="4"/>
  <c r="F21" i="4"/>
  <c r="E22" i="4"/>
  <c r="F22" i="4"/>
  <c r="E23" i="4"/>
  <c r="F23" i="4"/>
  <c r="E24" i="4"/>
  <c r="F24" i="4"/>
  <c r="E25" i="4"/>
  <c r="F25" i="4"/>
  <c r="E26" i="4"/>
  <c r="F26" i="4"/>
  <c r="E27" i="4"/>
  <c r="F27" i="4"/>
  <c r="E28" i="4"/>
  <c r="F28" i="4"/>
  <c r="E29" i="4"/>
  <c r="F29" i="4"/>
  <c r="E30" i="4"/>
  <c r="F30" i="4"/>
  <c r="B31" i="4"/>
  <c r="E31" i="4"/>
  <c r="F31" i="4"/>
  <c r="B32" i="4"/>
  <c r="E32" i="4"/>
  <c r="F32" i="4"/>
  <c r="B33" i="4"/>
  <c r="E33" i="4"/>
  <c r="F33" i="4"/>
  <c r="B34" i="4"/>
  <c r="E34" i="4"/>
  <c r="F34" i="4"/>
  <c r="B35" i="4"/>
  <c r="E35" i="4"/>
  <c r="F35" i="4"/>
  <c r="B36" i="4"/>
  <c r="E36" i="4"/>
  <c r="F36" i="4"/>
  <c r="B37" i="4"/>
  <c r="F37" i="4"/>
  <c r="B38" i="4"/>
  <c r="F38" i="4"/>
  <c r="B39" i="4"/>
  <c r="F39" i="4"/>
  <c r="B40" i="4"/>
  <c r="F40" i="4"/>
  <c r="B41" i="4"/>
  <c r="F41" i="4"/>
  <c r="B42" i="4"/>
  <c r="F42" i="4"/>
  <c r="B43" i="4"/>
  <c r="F43" i="4"/>
  <c r="B44" i="4"/>
  <c r="F44" i="4"/>
  <c r="B45" i="4"/>
  <c r="F45" i="4"/>
  <c r="B46" i="4"/>
  <c r="F46" i="4"/>
  <c r="B47" i="4"/>
  <c r="F47" i="4"/>
  <c r="B48" i="4"/>
  <c r="F48" i="4"/>
  <c r="B49" i="4"/>
  <c r="F49" i="4"/>
  <c r="B50" i="4"/>
  <c r="F50" i="4"/>
  <c r="B51" i="4"/>
  <c r="F51" i="4"/>
  <c r="B52" i="4"/>
  <c r="F52" i="4"/>
  <c r="B53" i="4"/>
  <c r="F53" i="4"/>
  <c r="B54" i="4"/>
  <c r="F54" i="4"/>
  <c r="B55" i="4"/>
  <c r="F55" i="4"/>
  <c r="B56" i="4"/>
  <c r="B57" i="4"/>
  <c r="B58" i="4"/>
  <c r="B59" i="4"/>
  <c r="B60" i="4"/>
  <c r="B61" i="4"/>
  <c r="B62" i="4"/>
  <c r="B63" i="4"/>
  <c r="B64" i="4"/>
  <c r="B65" i="4"/>
  <c r="B66" i="4"/>
  <c r="B67" i="4"/>
  <c r="B68" i="4"/>
  <c r="B69" i="4"/>
  <c r="C69" i="4"/>
  <c r="B70" i="4"/>
  <c r="C70" i="4"/>
  <c r="B71" i="4"/>
  <c r="C71" i="4"/>
  <c r="B72" i="4"/>
  <c r="C72" i="4"/>
  <c r="B73" i="4"/>
  <c r="C73" i="4"/>
  <c r="B74" i="4"/>
  <c r="C74" i="4"/>
  <c r="B75" i="4"/>
  <c r="C75" i="4"/>
  <c r="B76" i="4"/>
  <c r="C76" i="4"/>
  <c r="B77" i="4"/>
  <c r="C77" i="4"/>
  <c r="B78" i="4"/>
  <c r="C78" i="4"/>
  <c r="B79" i="4"/>
  <c r="C79" i="4"/>
  <c r="B80" i="4"/>
  <c r="C80" i="4"/>
  <c r="B81" i="4"/>
  <c r="C81" i="4"/>
  <c r="B82" i="4"/>
  <c r="C82" i="4"/>
  <c r="B83" i="4"/>
  <c r="C83" i="4"/>
  <c r="B84" i="4"/>
  <c r="C84" i="4"/>
  <c r="B85" i="4"/>
  <c r="C85" i="4"/>
  <c r="B86" i="4"/>
  <c r="C86" i="4"/>
  <c r="B87" i="4"/>
  <c r="C87" i="4"/>
  <c r="B88" i="4"/>
  <c r="C88" i="4"/>
  <c r="B89" i="4"/>
  <c r="C89" i="4"/>
  <c r="B90" i="4"/>
  <c r="C90" i="4"/>
  <c r="B91" i="4"/>
  <c r="C91" i="4"/>
  <c r="B92" i="4"/>
  <c r="C92" i="4"/>
  <c r="B93" i="4"/>
  <c r="C93" i="4"/>
  <c r="B94" i="4"/>
  <c r="C94" i="4"/>
  <c r="B95" i="4"/>
  <c r="C95" i="4"/>
  <c r="B96" i="4"/>
  <c r="C96" i="4"/>
  <c r="B97" i="4"/>
  <c r="C97" i="4"/>
  <c r="B98" i="4"/>
  <c r="C98" i="4"/>
  <c r="C3" i="4"/>
  <c r="D3" i="4"/>
  <c r="E3" i="4"/>
  <c r="F3" i="4"/>
  <c r="B4" i="5"/>
  <c r="C4" i="5"/>
  <c r="D4" i="5"/>
  <c r="E4" i="5"/>
  <c r="F4" i="5"/>
  <c r="B5" i="5"/>
  <c r="C5" i="5"/>
  <c r="D5" i="5"/>
  <c r="E5" i="5"/>
  <c r="F5" i="5"/>
  <c r="B6" i="5"/>
  <c r="Y26" i="25"/>
  <c r="C6" i="5"/>
  <c r="D6" i="5"/>
  <c r="E6" i="5"/>
  <c r="F6" i="5"/>
  <c r="B7" i="5"/>
  <c r="C7" i="5"/>
  <c r="D7" i="5"/>
  <c r="E7" i="5"/>
  <c r="F7" i="5"/>
  <c r="B8" i="5"/>
  <c r="C8" i="5"/>
  <c r="D8" i="5"/>
  <c r="E8" i="5"/>
  <c r="F8" i="5"/>
  <c r="B9" i="5"/>
  <c r="C9" i="5"/>
  <c r="D9" i="5"/>
  <c r="E9" i="5"/>
  <c r="F9" i="5"/>
  <c r="B10" i="5"/>
  <c r="C10" i="5"/>
  <c r="D10" i="5"/>
  <c r="E10" i="5"/>
  <c r="F10" i="5"/>
  <c r="B11" i="5"/>
  <c r="C11" i="5"/>
  <c r="D11" i="5"/>
  <c r="E11" i="5"/>
  <c r="F11" i="5"/>
  <c r="B12" i="5"/>
  <c r="C12" i="5"/>
  <c r="D12" i="5"/>
  <c r="E12" i="5"/>
  <c r="F12" i="5"/>
  <c r="B13" i="5"/>
  <c r="C13" i="5"/>
  <c r="D13" i="5"/>
  <c r="E13" i="5"/>
  <c r="F13" i="5"/>
  <c r="B14" i="5"/>
  <c r="C14" i="5"/>
  <c r="D14" i="5"/>
  <c r="E14" i="5"/>
  <c r="F14" i="5"/>
  <c r="B15" i="5"/>
  <c r="C15" i="5"/>
  <c r="D15" i="5"/>
  <c r="E15" i="5"/>
  <c r="F15" i="5"/>
  <c r="B16" i="5"/>
  <c r="C16" i="5"/>
  <c r="D16" i="5"/>
  <c r="E16" i="5"/>
  <c r="F16" i="5"/>
  <c r="B17" i="5"/>
  <c r="C17" i="5"/>
  <c r="D17" i="5"/>
  <c r="E17" i="5"/>
  <c r="F17" i="5"/>
  <c r="B18" i="5"/>
  <c r="C18" i="5"/>
  <c r="D18" i="5"/>
  <c r="E18" i="5"/>
  <c r="F18" i="5"/>
  <c r="B19" i="5"/>
  <c r="C19" i="5"/>
  <c r="D19" i="5"/>
  <c r="E19" i="5"/>
  <c r="F19" i="5"/>
  <c r="B20" i="5"/>
  <c r="C20" i="5"/>
  <c r="D20" i="5"/>
  <c r="E20" i="5"/>
  <c r="F20" i="5"/>
  <c r="B21" i="5"/>
  <c r="C21" i="5"/>
  <c r="D21" i="5"/>
  <c r="E21" i="5"/>
  <c r="F21" i="5"/>
  <c r="B22" i="5"/>
  <c r="C22" i="5"/>
  <c r="D22" i="5"/>
  <c r="E22" i="5"/>
  <c r="F22" i="5"/>
  <c r="B23" i="5"/>
  <c r="C23" i="5"/>
  <c r="D23" i="5"/>
  <c r="E23" i="5"/>
  <c r="F23" i="5"/>
  <c r="B24" i="5"/>
  <c r="C24" i="5"/>
  <c r="D24" i="5"/>
  <c r="E24" i="5"/>
  <c r="F24" i="5"/>
  <c r="B25" i="5"/>
  <c r="C25" i="5"/>
  <c r="D25" i="5"/>
  <c r="E25" i="5"/>
  <c r="F25" i="5"/>
  <c r="B26" i="5"/>
  <c r="C26" i="5"/>
  <c r="D26" i="5"/>
  <c r="E26" i="5"/>
  <c r="F26" i="5"/>
  <c r="B27" i="5"/>
  <c r="C27" i="5"/>
  <c r="D27" i="5"/>
  <c r="E27" i="5"/>
  <c r="F27" i="5"/>
  <c r="B28" i="5"/>
  <c r="C28" i="5"/>
  <c r="D28" i="5"/>
  <c r="E28" i="5"/>
  <c r="F28" i="5"/>
  <c r="B29" i="5"/>
  <c r="C29" i="5"/>
  <c r="D29" i="5"/>
  <c r="E29" i="5"/>
  <c r="F29" i="5"/>
  <c r="B30" i="5"/>
  <c r="C30" i="5"/>
  <c r="D30" i="5"/>
  <c r="E30" i="5"/>
  <c r="F30" i="5"/>
  <c r="B31" i="5"/>
  <c r="C31" i="5"/>
  <c r="D31" i="5"/>
  <c r="E31" i="5"/>
  <c r="F31" i="5"/>
  <c r="B32" i="5"/>
  <c r="C32" i="5"/>
  <c r="D32" i="5"/>
  <c r="E32" i="5"/>
  <c r="F32" i="5"/>
  <c r="B33" i="5"/>
  <c r="C33" i="5"/>
  <c r="D33" i="5"/>
  <c r="E33" i="5"/>
  <c r="F33" i="5"/>
  <c r="B34" i="5"/>
  <c r="C34" i="5"/>
  <c r="D34" i="5"/>
  <c r="E34" i="5"/>
  <c r="F34" i="5"/>
  <c r="B35" i="5"/>
  <c r="C35" i="5"/>
  <c r="D35" i="5"/>
  <c r="E35" i="5"/>
  <c r="F35" i="5"/>
  <c r="B36" i="5"/>
  <c r="C36" i="5"/>
  <c r="D36" i="5"/>
  <c r="E36" i="5"/>
  <c r="F36" i="5"/>
  <c r="B37" i="5"/>
  <c r="C37" i="5"/>
  <c r="D37" i="5"/>
  <c r="E37" i="5"/>
  <c r="F37" i="5"/>
  <c r="B38" i="5"/>
  <c r="C38" i="5"/>
  <c r="D38" i="5"/>
  <c r="E38" i="5"/>
  <c r="F38" i="5"/>
  <c r="B39" i="5"/>
  <c r="C39" i="5"/>
  <c r="D39" i="5"/>
  <c r="E39" i="5"/>
  <c r="F39" i="5"/>
  <c r="B40" i="5"/>
  <c r="C40" i="5"/>
  <c r="D40" i="5"/>
  <c r="E40" i="5"/>
  <c r="F40" i="5"/>
  <c r="B41" i="5"/>
  <c r="C41" i="5"/>
  <c r="D41" i="5"/>
  <c r="E41" i="5"/>
  <c r="F41" i="5"/>
  <c r="B42" i="5"/>
  <c r="C42" i="5"/>
  <c r="D42" i="5"/>
  <c r="E42" i="5"/>
  <c r="F42" i="5"/>
  <c r="B43" i="5"/>
  <c r="C43" i="5"/>
  <c r="D43" i="5"/>
  <c r="E43" i="5"/>
  <c r="F43" i="5"/>
  <c r="B44" i="5"/>
  <c r="C44" i="5"/>
  <c r="D44" i="5"/>
  <c r="E44" i="5"/>
  <c r="F44" i="5"/>
  <c r="B45" i="5"/>
  <c r="C45" i="5"/>
  <c r="D45" i="5"/>
  <c r="E45" i="5"/>
  <c r="F45" i="5"/>
  <c r="B46" i="5"/>
  <c r="C46" i="5"/>
  <c r="D46" i="5"/>
  <c r="E46" i="5"/>
  <c r="F46" i="5"/>
  <c r="B47" i="5"/>
  <c r="C47" i="5"/>
  <c r="D47" i="5"/>
  <c r="E47" i="5"/>
  <c r="F47" i="5"/>
  <c r="B48" i="5"/>
  <c r="C48" i="5"/>
  <c r="D48" i="5"/>
  <c r="E48" i="5"/>
  <c r="F48" i="5"/>
  <c r="B49" i="5"/>
  <c r="C49" i="5"/>
  <c r="D49" i="5"/>
  <c r="E49" i="5"/>
  <c r="F49"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B56" i="5"/>
  <c r="C56" i="5"/>
  <c r="D56" i="5"/>
  <c r="E56" i="5"/>
  <c r="F56" i="5"/>
  <c r="B57" i="5"/>
  <c r="C57" i="5"/>
  <c r="D57" i="5"/>
  <c r="E57" i="5"/>
  <c r="F57" i="5"/>
  <c r="B58" i="5"/>
  <c r="C58" i="5"/>
  <c r="D58" i="5"/>
  <c r="E58" i="5"/>
  <c r="F58" i="5"/>
  <c r="B59" i="5"/>
  <c r="C59" i="5"/>
  <c r="D59" i="5"/>
  <c r="E59" i="5"/>
  <c r="F59" i="5"/>
  <c r="B60" i="5"/>
  <c r="C60" i="5"/>
  <c r="D60" i="5"/>
  <c r="E60" i="5"/>
  <c r="F60" i="5"/>
  <c r="B61" i="5"/>
  <c r="C61" i="5"/>
  <c r="D61" i="5"/>
  <c r="E61" i="5"/>
  <c r="F61" i="5"/>
  <c r="B62" i="5"/>
  <c r="C62" i="5"/>
  <c r="D62" i="5"/>
  <c r="E62" i="5"/>
  <c r="F62" i="5"/>
  <c r="B63" i="5"/>
  <c r="C63" i="5"/>
  <c r="D63" i="5"/>
  <c r="E63" i="5"/>
  <c r="F63" i="5"/>
  <c r="B64" i="5"/>
  <c r="C64" i="5"/>
  <c r="D64" i="5"/>
  <c r="E64" i="5"/>
  <c r="F64" i="5"/>
  <c r="B65" i="5"/>
  <c r="C65" i="5"/>
  <c r="D65" i="5"/>
  <c r="E65" i="5"/>
  <c r="F65" i="5"/>
  <c r="B66" i="5"/>
  <c r="C66" i="5"/>
  <c r="D66" i="5"/>
  <c r="E66" i="5"/>
  <c r="F66" i="5"/>
  <c r="B67" i="5"/>
  <c r="C67" i="5"/>
  <c r="D67" i="5"/>
  <c r="E67" i="5"/>
  <c r="F67" i="5"/>
  <c r="B68" i="5"/>
  <c r="C68" i="5"/>
  <c r="D68" i="5"/>
  <c r="E68" i="5"/>
  <c r="F68" i="5"/>
  <c r="B69" i="5"/>
  <c r="C69" i="5"/>
  <c r="D69" i="5"/>
  <c r="E69" i="5"/>
  <c r="F69" i="5"/>
  <c r="B70" i="5"/>
  <c r="C70" i="5"/>
  <c r="D70" i="5"/>
  <c r="E70" i="5"/>
  <c r="F70" i="5"/>
  <c r="B71" i="5"/>
  <c r="C71" i="5"/>
  <c r="D71" i="5"/>
  <c r="E71" i="5"/>
  <c r="F71" i="5"/>
  <c r="B72" i="5"/>
  <c r="C72" i="5"/>
  <c r="D72" i="5"/>
  <c r="E72" i="5"/>
  <c r="F72" i="5"/>
  <c r="B73" i="5"/>
  <c r="C73" i="5"/>
  <c r="D73" i="5"/>
  <c r="E73" i="5"/>
  <c r="F73" i="5"/>
  <c r="B74" i="5"/>
  <c r="C74" i="5"/>
  <c r="D74" i="5"/>
  <c r="E74" i="5"/>
  <c r="F74" i="5"/>
  <c r="B75" i="5"/>
  <c r="C75" i="5"/>
  <c r="D75" i="5"/>
  <c r="E75" i="5"/>
  <c r="F75" i="5"/>
  <c r="B76" i="5"/>
  <c r="C76" i="5"/>
  <c r="D76" i="5"/>
  <c r="E76" i="5"/>
  <c r="F76" i="5"/>
  <c r="B77" i="5"/>
  <c r="C77" i="5"/>
  <c r="D77" i="5"/>
  <c r="E77" i="5"/>
  <c r="F77" i="5"/>
  <c r="B78" i="5"/>
  <c r="C78" i="5"/>
  <c r="D78" i="5"/>
  <c r="E78" i="5"/>
  <c r="F78" i="5"/>
  <c r="B79" i="5"/>
  <c r="C79" i="5"/>
  <c r="D79" i="5"/>
  <c r="E79" i="5"/>
  <c r="F79" i="5"/>
  <c r="B80" i="5"/>
  <c r="C80" i="5"/>
  <c r="D80" i="5"/>
  <c r="E80" i="5"/>
  <c r="F80" i="5"/>
  <c r="B81" i="5"/>
  <c r="C81" i="5"/>
  <c r="D81" i="5"/>
  <c r="E81" i="5"/>
  <c r="F81" i="5"/>
  <c r="B82" i="5"/>
  <c r="C82" i="5"/>
  <c r="D82" i="5"/>
  <c r="E82" i="5"/>
  <c r="F82" i="5"/>
  <c r="B83" i="5"/>
  <c r="C83" i="5"/>
  <c r="D83" i="5"/>
  <c r="E83" i="5"/>
  <c r="F83" i="5"/>
  <c r="B84" i="5"/>
  <c r="C84" i="5"/>
  <c r="D84" i="5"/>
  <c r="E84" i="5"/>
  <c r="F84" i="5"/>
  <c r="B85" i="5"/>
  <c r="C85" i="5"/>
  <c r="D85" i="5"/>
  <c r="E85" i="5"/>
  <c r="F85" i="5"/>
  <c r="B86" i="5"/>
  <c r="C86" i="5"/>
  <c r="D86" i="5"/>
  <c r="E86" i="5"/>
  <c r="F86" i="5"/>
  <c r="B87" i="5"/>
  <c r="C87" i="5"/>
  <c r="D87" i="5"/>
  <c r="E87" i="5"/>
  <c r="F87" i="5"/>
  <c r="B88" i="5"/>
  <c r="C88" i="5"/>
  <c r="D88" i="5"/>
  <c r="E88" i="5"/>
  <c r="F88" i="5"/>
  <c r="B89" i="5"/>
  <c r="C89" i="5"/>
  <c r="D89" i="5"/>
  <c r="E89" i="5"/>
  <c r="F89" i="5"/>
  <c r="B90" i="5"/>
  <c r="C90" i="5"/>
  <c r="D90" i="5"/>
  <c r="E90" i="5"/>
  <c r="F90" i="5"/>
  <c r="B91" i="5"/>
  <c r="C91" i="5"/>
  <c r="D91" i="5"/>
  <c r="E91" i="5"/>
  <c r="F91" i="5"/>
  <c r="B92" i="5"/>
  <c r="C92" i="5"/>
  <c r="D92" i="5"/>
  <c r="E92" i="5"/>
  <c r="F92" i="5"/>
  <c r="B93" i="5"/>
  <c r="C93" i="5"/>
  <c r="D93" i="5"/>
  <c r="E93" i="5"/>
  <c r="F93" i="5"/>
  <c r="B94" i="5"/>
  <c r="C94" i="5"/>
  <c r="D94" i="5"/>
  <c r="E94" i="5"/>
  <c r="F94" i="5"/>
  <c r="B95" i="5"/>
  <c r="C95" i="5"/>
  <c r="D95" i="5"/>
  <c r="E95" i="5"/>
  <c r="F95" i="5"/>
  <c r="B96" i="5"/>
  <c r="C96" i="5"/>
  <c r="D96" i="5"/>
  <c r="E96" i="5"/>
  <c r="F96" i="5"/>
  <c r="B97" i="5"/>
  <c r="C97" i="5"/>
  <c r="D97" i="5"/>
  <c r="E97" i="5"/>
  <c r="F97" i="5"/>
  <c r="B98" i="5"/>
  <c r="C98" i="5"/>
  <c r="D98" i="5"/>
  <c r="E98" i="5"/>
  <c r="F98" i="5"/>
  <c r="C3" i="5"/>
  <c r="D3" i="5"/>
  <c r="E3" i="5"/>
  <c r="F3" i="5"/>
  <c r="B3" i="5"/>
  <c r="G12" i="5"/>
  <c r="L11" i="24"/>
  <c r="M96" i="5"/>
  <c r="S95" i="5"/>
  <c r="M94" i="5"/>
  <c r="S93" i="5"/>
  <c r="M92" i="5"/>
  <c r="S91" i="5"/>
  <c r="Q90" i="5"/>
  <c r="M90" i="5"/>
  <c r="S89" i="5"/>
  <c r="Q88" i="5"/>
  <c r="M88" i="5"/>
  <c r="S87" i="5"/>
  <c r="K87" i="5"/>
  <c r="Q86" i="5"/>
  <c r="M86" i="5"/>
  <c r="S85" i="5"/>
  <c r="O85" i="5"/>
  <c r="K85" i="5"/>
  <c r="Q84" i="5"/>
  <c r="M84" i="5"/>
  <c r="S83" i="5"/>
  <c r="O83" i="5"/>
  <c r="K83" i="5"/>
  <c r="Q82" i="5"/>
  <c r="M82" i="5"/>
  <c r="S81" i="5"/>
  <c r="O81" i="5"/>
  <c r="K81" i="5"/>
  <c r="Q80" i="5"/>
  <c r="M80" i="5"/>
  <c r="S79" i="5"/>
  <c r="O79" i="5"/>
  <c r="K79" i="5"/>
  <c r="Q78" i="5"/>
  <c r="M78" i="5"/>
  <c r="S77" i="5"/>
  <c r="O77" i="5"/>
  <c r="K77" i="5"/>
  <c r="Q76" i="5"/>
  <c r="M76" i="5"/>
  <c r="I76" i="5"/>
  <c r="O75" i="5"/>
  <c r="K75" i="5"/>
  <c r="Q74" i="5"/>
  <c r="I74" i="5"/>
  <c r="M95" i="5"/>
  <c r="M93" i="5"/>
  <c r="Q91" i="5"/>
  <c r="M91" i="5"/>
  <c r="Q89" i="5"/>
  <c r="M89" i="5"/>
  <c r="Q87" i="5"/>
  <c r="M87" i="5"/>
  <c r="Q85" i="5"/>
  <c r="M85" i="5"/>
  <c r="Q83" i="5"/>
  <c r="O73" i="5"/>
  <c r="K73" i="5"/>
  <c r="Q72" i="5"/>
  <c r="I72" i="5"/>
  <c r="O71" i="5"/>
  <c r="K71" i="5"/>
  <c r="Q70" i="5"/>
  <c r="I70" i="5"/>
  <c r="O69" i="5"/>
  <c r="K69" i="5"/>
  <c r="Q68" i="5"/>
  <c r="I68" i="5"/>
  <c r="O67" i="5"/>
  <c r="K67" i="5"/>
  <c r="Q66" i="5"/>
  <c r="I66" i="5"/>
  <c r="O65" i="5"/>
  <c r="K65" i="5"/>
  <c r="Q64" i="5"/>
  <c r="I64" i="5"/>
  <c r="O63" i="5"/>
  <c r="K63" i="5"/>
  <c r="Q62" i="5"/>
  <c r="I62" i="5"/>
  <c r="O61" i="5"/>
  <c r="K61" i="5"/>
  <c r="Q60" i="5"/>
  <c r="I60" i="5"/>
  <c r="O59" i="5"/>
  <c r="K59" i="5"/>
  <c r="Q58" i="5"/>
  <c r="I58" i="5"/>
  <c r="O57" i="5"/>
  <c r="K57" i="5"/>
  <c r="Q56" i="5"/>
  <c r="I56" i="5"/>
  <c r="O55" i="5"/>
  <c r="K55" i="5"/>
  <c r="Q54" i="5"/>
  <c r="I54" i="5"/>
  <c r="O53" i="5"/>
  <c r="K53" i="5"/>
  <c r="I52" i="5"/>
  <c r="O51" i="5"/>
  <c r="K51" i="5"/>
  <c r="I50" i="5"/>
  <c r="O49" i="5"/>
  <c r="K49" i="5"/>
  <c r="I48" i="5"/>
  <c r="O47" i="5"/>
  <c r="K47" i="5"/>
  <c r="I46" i="5"/>
  <c r="O45" i="5"/>
  <c r="K45" i="5"/>
  <c r="I44" i="5"/>
  <c r="O43" i="5"/>
  <c r="G43" i="5"/>
  <c r="I42" i="5"/>
  <c r="O41" i="5"/>
  <c r="G41" i="5"/>
  <c r="I40" i="5"/>
  <c r="O39" i="5"/>
  <c r="G39" i="5"/>
  <c r="I38" i="5"/>
  <c r="O37" i="5"/>
  <c r="G37" i="5"/>
  <c r="I36" i="5"/>
  <c r="O35" i="5"/>
  <c r="G35" i="5"/>
  <c r="I34" i="5"/>
  <c r="G33" i="5"/>
  <c r="I32" i="5"/>
  <c r="G31" i="5"/>
  <c r="I30" i="5"/>
  <c r="G29" i="5"/>
  <c r="I28" i="5"/>
  <c r="G27" i="5"/>
  <c r="I26" i="5"/>
  <c r="G25" i="5"/>
  <c r="G23" i="5"/>
  <c r="G21" i="5"/>
  <c r="G19" i="5"/>
  <c r="G17" i="5"/>
  <c r="G15" i="5"/>
  <c r="G13" i="5"/>
  <c r="M83" i="5"/>
  <c r="Q81" i="5"/>
  <c r="M81" i="5"/>
  <c r="Q79" i="5"/>
  <c r="M79" i="5"/>
  <c r="Q77" i="5"/>
  <c r="M77" i="5"/>
  <c r="I77" i="5"/>
  <c r="Q75" i="5"/>
  <c r="I75" i="5"/>
  <c r="Q73" i="5"/>
  <c r="I73" i="5"/>
  <c r="Q71" i="5"/>
  <c r="I71" i="5"/>
  <c r="Q69" i="5"/>
  <c r="I69" i="5"/>
  <c r="Q67" i="5"/>
  <c r="I67" i="5"/>
  <c r="Q65" i="5"/>
  <c r="I65" i="5"/>
  <c r="Q63" i="5"/>
  <c r="I63" i="5"/>
  <c r="Q61" i="5"/>
  <c r="I61" i="5"/>
  <c r="Q59" i="5"/>
  <c r="I59" i="5"/>
  <c r="Q57" i="5"/>
  <c r="I57" i="5"/>
  <c r="Q55" i="5"/>
  <c r="I55" i="5"/>
  <c r="I53" i="5"/>
  <c r="I98" i="5"/>
  <c r="I97" i="5"/>
  <c r="I51" i="5"/>
  <c r="I49" i="5"/>
  <c r="I47" i="5"/>
  <c r="I45" i="5"/>
  <c r="I43" i="5"/>
  <c r="I41" i="5"/>
  <c r="I39" i="5"/>
  <c r="I37" i="5"/>
  <c r="H67" i="5"/>
  <c r="H60" i="5"/>
  <c r="H68" i="5"/>
  <c r="H73" i="5"/>
  <c r="H69" i="5"/>
  <c r="H61" i="5"/>
  <c r="H71" i="5"/>
  <c r="H65" i="5"/>
  <c r="H62" i="5"/>
  <c r="H64" i="5"/>
  <c r="H70" i="5"/>
  <c r="H72" i="5"/>
  <c r="H63" i="5"/>
  <c r="H66" i="5"/>
  <c r="G58" i="5"/>
  <c r="G60" i="5"/>
  <c r="G69" i="5"/>
  <c r="G59" i="5"/>
  <c r="G68" i="5"/>
  <c r="G66" i="5"/>
  <c r="G62" i="5"/>
  <c r="G61" i="5"/>
  <c r="G65" i="5"/>
  <c r="G63" i="5"/>
  <c r="G64" i="5"/>
  <c r="G67" i="5"/>
  <c r="G70" i="5"/>
  <c r="J92" i="5"/>
  <c r="J83" i="5"/>
  <c r="J87" i="5"/>
  <c r="J91" i="5"/>
  <c r="J95" i="5"/>
  <c r="J82" i="5"/>
  <c r="J85" i="5"/>
  <c r="J96" i="5"/>
  <c r="J86" i="5"/>
  <c r="J90" i="5"/>
  <c r="J98" i="5"/>
  <c r="J93" i="5"/>
  <c r="J88" i="5"/>
  <c r="J84" i="5"/>
  <c r="J94" i="5"/>
  <c r="J89" i="5"/>
  <c r="J97" i="5"/>
  <c r="I82" i="5"/>
  <c r="I86" i="5"/>
  <c r="I95" i="5"/>
  <c r="I79" i="5"/>
  <c r="I91" i="5"/>
  <c r="I90" i="5"/>
  <c r="I94" i="5"/>
  <c r="I81" i="5"/>
  <c r="I84" i="5"/>
  <c r="I89" i="5"/>
  <c r="I83" i="5"/>
  <c r="I96" i="5"/>
  <c r="I87" i="5"/>
  <c r="I93" i="5"/>
  <c r="I80" i="5"/>
  <c r="I88" i="5"/>
  <c r="I92" i="5"/>
  <c r="I78" i="5"/>
  <c r="I85" i="5"/>
  <c r="P91" i="5"/>
  <c r="P95" i="5"/>
  <c r="P98" i="5"/>
  <c r="P96" i="5"/>
  <c r="P89" i="5"/>
  <c r="P93" i="5"/>
  <c r="P97" i="5"/>
  <c r="P88" i="5"/>
  <c r="P92" i="5"/>
  <c r="P90" i="5"/>
  <c r="P94" i="5"/>
  <c r="H57" i="5"/>
  <c r="H46" i="5"/>
  <c r="H50" i="5"/>
  <c r="H59" i="5"/>
  <c r="H49" i="5"/>
  <c r="H52" i="5"/>
  <c r="H56" i="5"/>
  <c r="H55" i="5"/>
  <c r="H54" i="5"/>
  <c r="H53" i="5"/>
  <c r="H58" i="5"/>
  <c r="H51" i="5"/>
  <c r="H47" i="5"/>
  <c r="H45" i="5"/>
  <c r="H48" i="5"/>
  <c r="G49" i="5"/>
  <c r="G56" i="5"/>
  <c r="G47" i="5"/>
  <c r="G50" i="5"/>
  <c r="G52" i="5"/>
  <c r="G53" i="5"/>
  <c r="G57" i="5"/>
  <c r="G54" i="5"/>
  <c r="G46" i="5"/>
  <c r="G45" i="5"/>
  <c r="G51" i="5"/>
  <c r="G55" i="5"/>
  <c r="G48" i="5"/>
  <c r="O97" i="5"/>
  <c r="O92" i="5"/>
  <c r="O93" i="5"/>
  <c r="O89" i="5"/>
  <c r="O87" i="5"/>
  <c r="O91" i="5"/>
  <c r="O95" i="5"/>
  <c r="O90" i="5"/>
  <c r="O88" i="5"/>
  <c r="O94" i="5"/>
  <c r="O98" i="5"/>
  <c r="O96" i="5"/>
  <c r="O86" i="5"/>
  <c r="T98" i="5"/>
  <c r="L98" i="5"/>
  <c r="R97" i="5"/>
  <c r="N97" i="5"/>
  <c r="T96" i="5"/>
  <c r="L96" i="5"/>
  <c r="R95" i="5"/>
  <c r="N95" i="5"/>
  <c r="T94" i="5"/>
  <c r="L94" i="5"/>
  <c r="R93" i="5"/>
  <c r="N93" i="5"/>
  <c r="T92" i="5"/>
  <c r="L92" i="5"/>
  <c r="R91" i="5"/>
  <c r="N91" i="5"/>
  <c r="T90" i="5"/>
  <c r="L90" i="5"/>
  <c r="R89" i="5"/>
  <c r="N89" i="5"/>
  <c r="T88" i="5"/>
  <c r="L88" i="5"/>
  <c r="R87" i="5"/>
  <c r="N87" i="5"/>
  <c r="T86" i="5"/>
  <c r="P86" i="5"/>
  <c r="L86" i="5"/>
  <c r="R85" i="5"/>
  <c r="N85" i="5"/>
  <c r="T84" i="5"/>
  <c r="P84" i="5"/>
  <c r="L84" i="5"/>
  <c r="R83" i="5"/>
  <c r="N83" i="5"/>
  <c r="T82" i="5"/>
  <c r="P82" i="5"/>
  <c r="L82" i="5"/>
  <c r="R81" i="5"/>
  <c r="N81" i="5"/>
  <c r="J81" i="5"/>
  <c r="T80" i="5"/>
  <c r="P80" i="5"/>
  <c r="L80" i="5"/>
  <c r="R79" i="5"/>
  <c r="N79" i="5"/>
  <c r="J79" i="5"/>
  <c r="T78" i="5"/>
  <c r="P78" i="5"/>
  <c r="L78" i="5"/>
  <c r="R77" i="5"/>
  <c r="N77" i="5"/>
  <c r="J77" i="5"/>
  <c r="T76" i="5"/>
  <c r="P76" i="5"/>
  <c r="L76" i="5"/>
  <c r="R75" i="5"/>
  <c r="N75" i="5"/>
  <c r="J75" i="5"/>
  <c r="T74" i="5"/>
  <c r="P74" i="5"/>
  <c r="L74" i="5"/>
  <c r="R73" i="5"/>
  <c r="N73" i="5"/>
  <c r="J73" i="5"/>
  <c r="P72" i="5"/>
  <c r="L72" i="5"/>
  <c r="R71" i="5"/>
  <c r="J71" i="5"/>
  <c r="P70" i="5"/>
  <c r="L70" i="5"/>
  <c r="R69" i="5"/>
  <c r="N69" i="5"/>
  <c r="J69" i="5"/>
  <c r="P68" i="5"/>
  <c r="L68" i="5"/>
  <c r="R67" i="5"/>
  <c r="J67" i="5"/>
  <c r="P66" i="5"/>
  <c r="L66" i="5"/>
  <c r="R65" i="5"/>
  <c r="J65" i="5"/>
  <c r="P64" i="5"/>
  <c r="L64" i="5"/>
  <c r="R63" i="5"/>
  <c r="J63" i="5"/>
  <c r="P62" i="5"/>
  <c r="L62" i="5"/>
  <c r="R61" i="5"/>
  <c r="J61" i="5"/>
  <c r="P60" i="5"/>
  <c r="L60" i="5"/>
  <c r="R59" i="5"/>
  <c r="J59" i="5"/>
  <c r="P58" i="5"/>
  <c r="L58" i="5"/>
  <c r="R57" i="5"/>
  <c r="J57" i="5"/>
  <c r="P56" i="5"/>
  <c r="L56" i="5"/>
  <c r="R55" i="5"/>
  <c r="J55" i="5"/>
  <c r="P54" i="5"/>
  <c r="L54" i="5"/>
  <c r="R53" i="5"/>
  <c r="J53" i="5"/>
  <c r="P52" i="5"/>
  <c r="L52" i="5"/>
  <c r="R51" i="5"/>
  <c r="J51" i="5"/>
  <c r="P50" i="5"/>
  <c r="L50" i="5"/>
  <c r="J49" i="5"/>
  <c r="P48" i="5"/>
  <c r="L48" i="5"/>
  <c r="J47" i="5"/>
  <c r="P46" i="5"/>
  <c r="L46" i="5"/>
  <c r="J45" i="5"/>
  <c r="P44" i="5"/>
  <c r="L44" i="5"/>
  <c r="H44" i="5"/>
  <c r="J43" i="5"/>
  <c r="P42" i="5"/>
  <c r="L42" i="5"/>
  <c r="H42" i="5"/>
  <c r="J41" i="5"/>
  <c r="P40" i="5"/>
  <c r="H40" i="5"/>
  <c r="J39" i="5"/>
  <c r="P38" i="5"/>
  <c r="H38" i="5"/>
  <c r="J37" i="5"/>
  <c r="P36" i="5"/>
  <c r="H36" i="5"/>
  <c r="J35" i="5"/>
  <c r="P34" i="5"/>
  <c r="H34" i="5"/>
  <c r="J33" i="5"/>
  <c r="H32" i="5"/>
  <c r="J31" i="5"/>
  <c r="H30" i="5"/>
  <c r="J29" i="5"/>
  <c r="H28" i="5"/>
  <c r="J27" i="5"/>
  <c r="H26" i="5"/>
  <c r="J25" i="5"/>
  <c r="H24" i="5"/>
  <c r="J23" i="5"/>
  <c r="H22" i="5"/>
  <c r="J21" i="5"/>
  <c r="H20" i="5"/>
  <c r="S98" i="5"/>
  <c r="K98" i="5"/>
  <c r="S96" i="5"/>
  <c r="K96" i="5"/>
  <c r="S94" i="5"/>
  <c r="K94" i="5"/>
  <c r="S92" i="5"/>
  <c r="K92" i="5"/>
  <c r="S90" i="5"/>
  <c r="K90" i="5"/>
  <c r="S88" i="5"/>
  <c r="K88" i="5"/>
  <c r="S86" i="5"/>
  <c r="K86" i="5"/>
  <c r="S84" i="5"/>
  <c r="O84" i="5"/>
  <c r="K84" i="5"/>
  <c r="S82" i="5"/>
  <c r="O82" i="5"/>
  <c r="K82" i="5"/>
  <c r="S80" i="5"/>
  <c r="O80" i="5"/>
  <c r="K80" i="5"/>
  <c r="S78" i="5"/>
  <c r="O78" i="5"/>
  <c r="K78" i="5"/>
  <c r="S76" i="5"/>
  <c r="O76" i="5"/>
  <c r="K76" i="5"/>
  <c r="S74" i="5"/>
  <c r="O74" i="5"/>
  <c r="K74" i="5"/>
  <c r="O72" i="5"/>
  <c r="K72" i="5"/>
  <c r="O70" i="5"/>
  <c r="K70" i="5"/>
  <c r="O68" i="5"/>
  <c r="K68" i="5"/>
  <c r="O66" i="5"/>
  <c r="K66" i="5"/>
  <c r="O64" i="5"/>
  <c r="K64" i="5"/>
  <c r="O62" i="5"/>
  <c r="K62" i="5"/>
  <c r="O60" i="5"/>
  <c r="K60" i="5"/>
  <c r="O58" i="5"/>
  <c r="K58" i="5"/>
  <c r="O56" i="5"/>
  <c r="K56" i="5"/>
  <c r="O54" i="5"/>
  <c r="K54" i="5"/>
  <c r="O52" i="5"/>
  <c r="K52" i="5"/>
  <c r="O50" i="5"/>
  <c r="K50" i="5"/>
  <c r="O48" i="5"/>
  <c r="K48" i="5"/>
  <c r="O46" i="5"/>
  <c r="K46" i="5"/>
  <c r="O44" i="5"/>
  <c r="K44" i="5"/>
  <c r="G44" i="5"/>
  <c r="O42" i="5"/>
  <c r="K42" i="5"/>
  <c r="G42" i="5"/>
  <c r="O40" i="5"/>
  <c r="G40" i="5"/>
  <c r="O38" i="5"/>
  <c r="G38" i="5"/>
  <c r="O36" i="5"/>
  <c r="G36" i="5"/>
  <c r="I35" i="5"/>
  <c r="O34" i="5"/>
  <c r="G34" i="5"/>
  <c r="I33" i="5"/>
  <c r="G32" i="5"/>
  <c r="I31" i="5"/>
  <c r="G30" i="5"/>
  <c r="I29" i="5"/>
  <c r="I27" i="5"/>
  <c r="I25" i="5"/>
  <c r="I23" i="5"/>
  <c r="I21" i="5"/>
  <c r="R98" i="5"/>
  <c r="N98" i="5"/>
  <c r="T97" i="5"/>
  <c r="L97" i="5"/>
  <c r="R96" i="5"/>
  <c r="N96" i="5"/>
  <c r="T95" i="5"/>
  <c r="L95" i="5"/>
  <c r="R94" i="5"/>
  <c r="N94" i="5"/>
  <c r="T93" i="5"/>
  <c r="L93" i="5"/>
  <c r="R92" i="5"/>
  <c r="N92" i="5"/>
  <c r="T91" i="5"/>
  <c r="L91" i="5"/>
  <c r="R90" i="5"/>
  <c r="N90" i="5"/>
  <c r="T89" i="5"/>
  <c r="L89" i="5"/>
  <c r="R88" i="5"/>
  <c r="N88" i="5"/>
  <c r="T87" i="5"/>
  <c r="P87" i="5"/>
  <c r="L87" i="5"/>
  <c r="R86" i="5"/>
  <c r="N86" i="5"/>
  <c r="T85" i="5"/>
  <c r="P85" i="5"/>
  <c r="L85" i="5"/>
  <c r="R84" i="5"/>
  <c r="N84" i="5"/>
  <c r="T83" i="5"/>
  <c r="P83" i="5"/>
  <c r="L83" i="5"/>
  <c r="R82" i="5"/>
  <c r="N82" i="5"/>
  <c r="T81" i="5"/>
  <c r="P81" i="5"/>
  <c r="L81" i="5"/>
  <c r="R80" i="5"/>
  <c r="N80" i="5"/>
  <c r="J80" i="5"/>
  <c r="T79" i="5"/>
  <c r="P79" i="5"/>
  <c r="L79" i="5"/>
  <c r="R78" i="5"/>
  <c r="N78" i="5"/>
  <c r="J78" i="5"/>
  <c r="T77" i="5"/>
  <c r="P77" i="5"/>
  <c r="L77" i="5"/>
  <c r="R76" i="5"/>
  <c r="N76" i="5"/>
  <c r="J76" i="5"/>
  <c r="T75" i="5"/>
  <c r="P75" i="5"/>
  <c r="L75" i="5"/>
  <c r="R74" i="5"/>
  <c r="N74" i="5"/>
  <c r="J74" i="5"/>
  <c r="P73" i="5"/>
  <c r="L73" i="5"/>
  <c r="R72" i="5"/>
  <c r="J72" i="5"/>
  <c r="P71" i="5"/>
  <c r="L71" i="5"/>
  <c r="R70" i="5"/>
  <c r="J70" i="5"/>
  <c r="P69" i="5"/>
  <c r="L69" i="5"/>
  <c r="R68" i="5"/>
  <c r="J68" i="5"/>
  <c r="P67" i="5"/>
  <c r="L67" i="5"/>
  <c r="R66" i="5"/>
  <c r="J66" i="5"/>
  <c r="P65" i="5"/>
  <c r="L65" i="5"/>
  <c r="R64" i="5"/>
  <c r="J64" i="5"/>
  <c r="P63" i="5"/>
  <c r="L63" i="5"/>
  <c r="R62" i="5"/>
  <c r="J62" i="5"/>
  <c r="P61" i="5"/>
  <c r="L61" i="5"/>
  <c r="R60" i="5"/>
  <c r="J60" i="5"/>
  <c r="P59" i="5"/>
  <c r="L59" i="5"/>
  <c r="R58" i="5"/>
  <c r="J58" i="5"/>
  <c r="P57" i="5"/>
  <c r="L57" i="5"/>
  <c r="R56" i="5"/>
  <c r="J56" i="5"/>
  <c r="P55" i="5"/>
  <c r="L55" i="5"/>
  <c r="R54" i="5"/>
  <c r="J54" i="5"/>
  <c r="P53" i="5"/>
  <c r="L53" i="5"/>
  <c r="R52" i="5"/>
  <c r="J52" i="5"/>
  <c r="P51" i="5"/>
  <c r="L51" i="5"/>
  <c r="J50" i="5"/>
  <c r="P49" i="5"/>
  <c r="L49" i="5"/>
  <c r="J48" i="5"/>
  <c r="P47" i="5"/>
  <c r="L47" i="5"/>
  <c r="J46" i="5"/>
  <c r="P45" i="5"/>
  <c r="L45" i="5"/>
  <c r="J44" i="5"/>
  <c r="P43" i="5"/>
  <c r="L43" i="5"/>
  <c r="H43" i="5"/>
  <c r="J42" i="5"/>
  <c r="P41" i="5"/>
  <c r="H41" i="5"/>
  <c r="J40" i="5"/>
  <c r="P39" i="5"/>
  <c r="H39" i="5"/>
  <c r="J38" i="5"/>
  <c r="P37" i="5"/>
  <c r="H37" i="5"/>
  <c r="J36" i="5"/>
  <c r="P35" i="5"/>
  <c r="H35" i="5"/>
  <c r="J34" i="5"/>
  <c r="P33" i="5"/>
  <c r="H33" i="5"/>
  <c r="J32" i="5"/>
  <c r="H31" i="5"/>
  <c r="J30" i="5"/>
  <c r="H18" i="5"/>
  <c r="H16" i="5"/>
  <c r="H14" i="5"/>
  <c r="H12" i="5"/>
  <c r="G28" i="5"/>
  <c r="G26" i="5"/>
  <c r="G24" i="5"/>
  <c r="G22" i="5"/>
  <c r="G20" i="5"/>
  <c r="G18" i="5"/>
  <c r="G16" i="5"/>
  <c r="G14" i="5"/>
  <c r="H29" i="5"/>
  <c r="J28" i="5"/>
  <c r="H27" i="5"/>
  <c r="J26" i="5"/>
  <c r="H25" i="5"/>
  <c r="J24" i="5"/>
  <c r="H23" i="5"/>
  <c r="J22" i="5"/>
  <c r="H21" i="5"/>
  <c r="H19" i="5"/>
  <c r="H17" i="5"/>
  <c r="H15" i="5"/>
  <c r="H13" i="5"/>
  <c r="H11" i="5"/>
  <c r="AE39" i="1"/>
  <c r="AF39" i="1"/>
  <c r="AG39" i="1"/>
  <c r="AH39" i="1"/>
  <c r="AI39" i="1"/>
  <c r="AJ39" i="1"/>
  <c r="AK39" i="1"/>
  <c r="AL39" i="1"/>
  <c r="AM39" i="1"/>
  <c r="AN39" i="1"/>
  <c r="AO39" i="1"/>
  <c r="AE40" i="1"/>
  <c r="AF40" i="1"/>
  <c r="AG40" i="1"/>
  <c r="AH40" i="1"/>
  <c r="AI40" i="1"/>
  <c r="AJ40" i="1"/>
  <c r="AK40" i="1"/>
  <c r="AL40" i="1"/>
  <c r="AM40" i="1"/>
  <c r="AN40" i="1"/>
  <c r="AO40" i="1"/>
  <c r="AP40" i="1"/>
  <c r="AQ40" i="1"/>
  <c r="AE41" i="1"/>
  <c r="AF41" i="1"/>
  <c r="AG41" i="1"/>
  <c r="AH41" i="1"/>
  <c r="AI41" i="1"/>
  <c r="AJ41" i="1"/>
  <c r="AK41" i="1"/>
  <c r="AL41" i="1"/>
  <c r="AM41" i="1"/>
  <c r="AN41" i="1"/>
  <c r="AO41" i="1"/>
  <c r="AP41" i="1"/>
  <c r="AQ41" i="1"/>
  <c r="AE42" i="1"/>
  <c r="AF42" i="1"/>
  <c r="AG42" i="1"/>
  <c r="AH42" i="1"/>
  <c r="AI42" i="1"/>
  <c r="AJ42" i="1"/>
  <c r="AK42" i="1"/>
  <c r="AL42" i="1"/>
  <c r="AM42" i="1"/>
  <c r="AN42" i="1"/>
  <c r="AO42" i="1"/>
  <c r="AP42" i="1"/>
  <c r="AQ42" i="1"/>
  <c r="AE43" i="1"/>
  <c r="AF43" i="1"/>
  <c r="AG43" i="1"/>
  <c r="AH43" i="1"/>
  <c r="AI43" i="1"/>
  <c r="AJ43" i="1"/>
  <c r="AK43" i="1"/>
  <c r="AL43" i="1"/>
  <c r="AM43" i="1"/>
  <c r="AN43" i="1"/>
  <c r="AO43" i="1"/>
  <c r="AP43" i="1"/>
  <c r="AQ43" i="1"/>
  <c r="AE44" i="1"/>
  <c r="AF44" i="1"/>
  <c r="AG44" i="1"/>
  <c r="AH44" i="1"/>
  <c r="AI44" i="1"/>
  <c r="AJ44" i="1"/>
  <c r="AK44" i="1"/>
  <c r="AL44" i="1"/>
  <c r="AM44" i="1"/>
  <c r="AN44" i="1"/>
  <c r="AO44" i="1"/>
  <c r="AP44" i="1"/>
  <c r="AQ44" i="1"/>
  <c r="J90" i="4"/>
  <c r="J90" i="25"/>
  <c r="J90" i="15"/>
  <c r="J94" i="4"/>
  <c r="J94" i="25"/>
  <c r="J94" i="15"/>
  <c r="J82" i="4"/>
  <c r="J82" i="25"/>
  <c r="J82" i="15"/>
  <c r="J84" i="4"/>
  <c r="J84" i="25"/>
  <c r="J84" i="15"/>
  <c r="J86" i="4"/>
  <c r="J86" i="25"/>
  <c r="J86" i="15"/>
  <c r="J89" i="4"/>
  <c r="J89" i="25"/>
  <c r="J89" i="15"/>
  <c r="J85" i="4"/>
  <c r="J85" i="25"/>
  <c r="J85" i="15"/>
  <c r="J95" i="4"/>
  <c r="J95" i="25"/>
  <c r="J95" i="15"/>
  <c r="J98" i="4"/>
  <c r="J98" i="25"/>
  <c r="J98" i="15"/>
  <c r="J83" i="4"/>
  <c r="J83" i="25"/>
  <c r="J83" i="15"/>
  <c r="J92" i="4"/>
  <c r="J92" i="25"/>
  <c r="J92" i="15"/>
  <c r="J96" i="4"/>
  <c r="J96" i="25"/>
  <c r="J96" i="15"/>
  <c r="J91" i="4"/>
  <c r="J91" i="25"/>
  <c r="J91" i="15"/>
  <c r="J88" i="4"/>
  <c r="J88" i="25"/>
  <c r="J88" i="15"/>
  <c r="J93" i="4"/>
  <c r="J93" i="25"/>
  <c r="J93" i="15"/>
  <c r="J97" i="4"/>
  <c r="J97" i="25"/>
  <c r="J97" i="15"/>
  <c r="J87" i="4"/>
  <c r="J87" i="25"/>
  <c r="J87" i="15"/>
  <c r="I82" i="4"/>
  <c r="I82" i="25"/>
  <c r="I82" i="15"/>
  <c r="I84" i="4"/>
  <c r="I84" i="25"/>
  <c r="I84" i="15"/>
  <c r="I86" i="4"/>
  <c r="I86" i="25"/>
  <c r="I86" i="15"/>
  <c r="I89" i="4"/>
  <c r="I89" i="25"/>
  <c r="I89" i="15"/>
  <c r="I78" i="4"/>
  <c r="I78" i="25"/>
  <c r="I78" i="15"/>
  <c r="I94" i="4"/>
  <c r="I94" i="25"/>
  <c r="I94" i="15"/>
  <c r="I98" i="4"/>
  <c r="I98" i="25"/>
  <c r="I98" i="15"/>
  <c r="I96" i="4"/>
  <c r="I96" i="25"/>
  <c r="I96" i="15"/>
  <c r="I91" i="4"/>
  <c r="I91" i="25"/>
  <c r="I91" i="15"/>
  <c r="I80" i="4"/>
  <c r="I80" i="25"/>
  <c r="I80" i="15"/>
  <c r="I88" i="4"/>
  <c r="I88" i="25"/>
  <c r="I88" i="15"/>
  <c r="I83" i="4"/>
  <c r="I83" i="25"/>
  <c r="I83" i="15"/>
  <c r="I92" i="4"/>
  <c r="I92" i="25"/>
  <c r="I92" i="15"/>
  <c r="I87" i="4"/>
  <c r="I87" i="25"/>
  <c r="I87" i="15"/>
  <c r="I93" i="4"/>
  <c r="I93" i="25"/>
  <c r="I93" i="15"/>
  <c r="I85" i="4"/>
  <c r="I85" i="25"/>
  <c r="I85" i="15"/>
  <c r="I97" i="4"/>
  <c r="I97" i="25"/>
  <c r="I97" i="15"/>
  <c r="I90" i="4"/>
  <c r="I90" i="25"/>
  <c r="I90" i="15"/>
  <c r="I81" i="4"/>
  <c r="I81" i="25"/>
  <c r="I81" i="15"/>
  <c r="I95" i="4"/>
  <c r="I95" i="25"/>
  <c r="I95" i="15"/>
  <c r="I79" i="4"/>
  <c r="I79" i="25"/>
  <c r="I79" i="15"/>
  <c r="P89" i="4"/>
  <c r="P89" i="25"/>
  <c r="P89" i="15"/>
  <c r="P88" i="4"/>
  <c r="P88" i="25"/>
  <c r="P88" i="15"/>
  <c r="P98" i="4"/>
  <c r="P98" i="25"/>
  <c r="P98" i="15"/>
  <c r="P92" i="4"/>
  <c r="P92" i="25"/>
  <c r="P92" i="15"/>
  <c r="P93" i="4"/>
  <c r="P93" i="25"/>
  <c r="P93" i="15"/>
  <c r="P94" i="4"/>
  <c r="P94" i="25"/>
  <c r="P94" i="15"/>
  <c r="P95" i="4"/>
  <c r="P95" i="25"/>
  <c r="P95" i="15"/>
  <c r="P96" i="4"/>
  <c r="P96" i="25"/>
  <c r="P96" i="15"/>
  <c r="P91" i="4"/>
  <c r="P91" i="25"/>
  <c r="P91" i="15"/>
  <c r="P97" i="4"/>
  <c r="P97" i="25"/>
  <c r="P97" i="15"/>
  <c r="P90" i="4"/>
  <c r="P90" i="25"/>
  <c r="P90" i="15"/>
  <c r="H45" i="4"/>
  <c r="H45" i="25"/>
  <c r="H45" i="15"/>
  <c r="H59" i="4"/>
  <c r="H59" i="25"/>
  <c r="H59" i="15"/>
  <c r="H46" i="4"/>
  <c r="H46" i="25"/>
  <c r="H46" i="15"/>
  <c r="H47" i="4"/>
  <c r="H47" i="25"/>
  <c r="H47" i="15"/>
  <c r="H48" i="4"/>
  <c r="H48" i="25"/>
  <c r="H48" i="15"/>
  <c r="H49" i="4"/>
  <c r="H49" i="25"/>
  <c r="H49" i="15"/>
  <c r="H50" i="4"/>
  <c r="H50" i="25"/>
  <c r="H50" i="15"/>
  <c r="H51" i="4"/>
  <c r="H51" i="25"/>
  <c r="H51" i="15"/>
  <c r="H52" i="4"/>
  <c r="H52" i="25"/>
  <c r="H52" i="15"/>
  <c r="H53" i="4"/>
  <c r="H53" i="25"/>
  <c r="H53" i="15"/>
  <c r="H54" i="4"/>
  <c r="H54" i="25"/>
  <c r="H54" i="15"/>
  <c r="H58" i="4"/>
  <c r="H58" i="25"/>
  <c r="H58" i="15"/>
  <c r="H62" i="4"/>
  <c r="H62" i="25"/>
  <c r="H62" i="15"/>
  <c r="H66" i="4"/>
  <c r="H66" i="25"/>
  <c r="H66" i="15"/>
  <c r="H70" i="4"/>
  <c r="H70" i="25"/>
  <c r="H70" i="15"/>
  <c r="H64" i="4"/>
  <c r="H64" i="25"/>
  <c r="H64" i="15"/>
  <c r="H55" i="4"/>
  <c r="H55" i="25"/>
  <c r="H55" i="15"/>
  <c r="H71" i="4"/>
  <c r="H71" i="25"/>
  <c r="H71" i="15"/>
  <c r="H57" i="4"/>
  <c r="H57" i="25"/>
  <c r="H57" i="15"/>
  <c r="H61" i="4"/>
  <c r="H61" i="25"/>
  <c r="H61" i="15"/>
  <c r="H65" i="4"/>
  <c r="H65" i="25"/>
  <c r="H65" i="15"/>
  <c r="H69" i="4"/>
  <c r="H69" i="25"/>
  <c r="H69" i="15"/>
  <c r="H68" i="4"/>
  <c r="H68" i="25"/>
  <c r="H68" i="15"/>
  <c r="H67" i="4"/>
  <c r="H67" i="25"/>
  <c r="H67" i="15"/>
  <c r="H60" i="4"/>
  <c r="H60" i="25"/>
  <c r="H60" i="15"/>
  <c r="H56" i="4"/>
  <c r="H56" i="25"/>
  <c r="H56" i="15"/>
  <c r="H63" i="4"/>
  <c r="H63" i="25"/>
  <c r="H63" i="15"/>
  <c r="O92" i="4"/>
  <c r="O92" i="25"/>
  <c r="O92" i="15"/>
  <c r="O93" i="4"/>
  <c r="O93" i="25"/>
  <c r="O93" i="15"/>
  <c r="O94" i="4"/>
  <c r="O94" i="25"/>
  <c r="O94" i="15"/>
  <c r="O95" i="4"/>
  <c r="O95" i="25"/>
  <c r="O95" i="15"/>
  <c r="O96" i="4"/>
  <c r="O96" i="25"/>
  <c r="O96" i="15"/>
  <c r="O91" i="4"/>
  <c r="O91" i="25"/>
  <c r="O91" i="15"/>
  <c r="O97" i="4"/>
  <c r="O97" i="25"/>
  <c r="O97" i="15"/>
  <c r="O88" i="4"/>
  <c r="O88" i="25"/>
  <c r="O88" i="15"/>
  <c r="O86" i="4"/>
  <c r="O86" i="25"/>
  <c r="O86" i="15"/>
  <c r="O90" i="4"/>
  <c r="O90" i="25"/>
  <c r="O90" i="15"/>
  <c r="O89" i="4"/>
  <c r="O89" i="25"/>
  <c r="O89" i="15"/>
  <c r="O98" i="4"/>
  <c r="O98" i="25"/>
  <c r="O98" i="15"/>
  <c r="O87" i="4"/>
  <c r="O87" i="25"/>
  <c r="O87" i="15"/>
  <c r="T76" i="4"/>
  <c r="T76" i="25"/>
  <c r="T78" i="4"/>
  <c r="T78" i="25"/>
  <c r="T80" i="4"/>
  <c r="T80" i="25"/>
  <c r="T82" i="4"/>
  <c r="T82" i="25"/>
  <c r="T84" i="4"/>
  <c r="T84" i="25"/>
  <c r="T86" i="4"/>
  <c r="T86" i="25"/>
  <c r="T88" i="4"/>
  <c r="T88" i="25"/>
  <c r="T90" i="4"/>
  <c r="T90" i="25"/>
  <c r="T92" i="4"/>
  <c r="T92" i="25"/>
  <c r="T94" i="4"/>
  <c r="T94" i="25"/>
  <c r="T96" i="4"/>
  <c r="T96" i="25"/>
  <c r="T77" i="4"/>
  <c r="T77" i="25"/>
  <c r="T79" i="4"/>
  <c r="T79" i="25"/>
  <c r="T81" i="4"/>
  <c r="T81" i="25"/>
  <c r="T83" i="4"/>
  <c r="T83" i="25"/>
  <c r="T85" i="4"/>
  <c r="T85" i="25"/>
  <c r="T87" i="4"/>
  <c r="T87" i="25"/>
  <c r="T89" i="4"/>
  <c r="T89" i="25"/>
  <c r="T91" i="4"/>
  <c r="T91" i="25"/>
  <c r="T93" i="4"/>
  <c r="T93" i="25"/>
  <c r="T95" i="4"/>
  <c r="T95" i="25"/>
  <c r="S76" i="4"/>
  <c r="S76" i="25"/>
  <c r="S78" i="4"/>
  <c r="S78" i="25"/>
  <c r="S80" i="4"/>
  <c r="S80" i="25"/>
  <c r="S82" i="4"/>
  <c r="S82" i="25"/>
  <c r="S84" i="4"/>
  <c r="S84" i="25"/>
  <c r="S77" i="4"/>
  <c r="S77" i="25"/>
  <c r="S79" i="4"/>
  <c r="S79" i="25"/>
  <c r="S81" i="4"/>
  <c r="S81" i="25"/>
  <c r="S83" i="4"/>
  <c r="S83" i="25"/>
  <c r="S85" i="4"/>
  <c r="S85" i="25"/>
  <c r="S86" i="4"/>
  <c r="S86" i="25"/>
  <c r="S87" i="4"/>
  <c r="S87" i="25"/>
  <c r="S89" i="4"/>
  <c r="S89" i="25"/>
  <c r="S91" i="4"/>
  <c r="S91" i="25"/>
  <c r="S93" i="4"/>
  <c r="S93" i="25"/>
  <c r="S95" i="4"/>
  <c r="S95" i="25"/>
  <c r="S88" i="4"/>
  <c r="S88" i="25"/>
  <c r="S90" i="4"/>
  <c r="S90" i="25"/>
  <c r="S92" i="4"/>
  <c r="S92" i="25"/>
  <c r="S94" i="4"/>
  <c r="S94" i="25"/>
  <c r="S96" i="4"/>
  <c r="S96" i="25"/>
  <c r="R55" i="4"/>
  <c r="R55" i="25"/>
  <c r="R57" i="4"/>
  <c r="R57" i="25"/>
  <c r="R59" i="4"/>
  <c r="R59" i="25"/>
  <c r="R61" i="4"/>
  <c r="R61" i="25"/>
  <c r="R63" i="4"/>
  <c r="R63" i="25"/>
  <c r="R65" i="4"/>
  <c r="R65" i="25"/>
  <c r="R67" i="4"/>
  <c r="R67" i="25"/>
  <c r="R69" i="4"/>
  <c r="R69" i="25"/>
  <c r="R71" i="4"/>
  <c r="R71" i="25"/>
  <c r="R54" i="4"/>
  <c r="R54" i="25"/>
  <c r="R56" i="4"/>
  <c r="R56" i="25"/>
  <c r="R58" i="4"/>
  <c r="R58" i="25"/>
  <c r="R60" i="4"/>
  <c r="R60" i="25"/>
  <c r="R62" i="4"/>
  <c r="R62" i="25"/>
  <c r="R64" i="4"/>
  <c r="R64" i="25"/>
  <c r="R66" i="4"/>
  <c r="R66" i="25"/>
  <c r="R68" i="4"/>
  <c r="R68" i="25"/>
  <c r="R70" i="4"/>
  <c r="R70" i="25"/>
  <c r="R72" i="4"/>
  <c r="R72" i="25"/>
  <c r="R73" i="4"/>
  <c r="R73" i="25"/>
  <c r="R75" i="4"/>
  <c r="R75" i="25"/>
  <c r="R77" i="4"/>
  <c r="R77" i="25"/>
  <c r="R79" i="4"/>
  <c r="R79" i="25"/>
  <c r="R81" i="4"/>
  <c r="R81" i="25"/>
  <c r="R83" i="4"/>
  <c r="R83" i="25"/>
  <c r="R85" i="4"/>
  <c r="R85" i="25"/>
  <c r="R87" i="4"/>
  <c r="R87" i="25"/>
  <c r="R89" i="4"/>
  <c r="R89" i="25"/>
  <c r="R91" i="4"/>
  <c r="R91" i="25"/>
  <c r="R93" i="4"/>
  <c r="R93" i="25"/>
  <c r="R95" i="4"/>
  <c r="R95" i="25"/>
  <c r="R74" i="4"/>
  <c r="R74" i="25"/>
  <c r="R76" i="4"/>
  <c r="R76" i="25"/>
  <c r="R78" i="4"/>
  <c r="R78" i="25"/>
  <c r="R80" i="4"/>
  <c r="R80" i="25"/>
  <c r="R82" i="4"/>
  <c r="R82" i="25"/>
  <c r="R84" i="4"/>
  <c r="R84" i="25"/>
  <c r="R86" i="4"/>
  <c r="R86" i="25"/>
  <c r="R88" i="4"/>
  <c r="R88" i="25"/>
  <c r="R90" i="4"/>
  <c r="R90" i="25"/>
  <c r="R92" i="4"/>
  <c r="R92" i="25"/>
  <c r="R94" i="4"/>
  <c r="R94" i="25"/>
  <c r="R96" i="4"/>
  <c r="R96" i="25"/>
  <c r="R98" i="4"/>
  <c r="R98" i="25"/>
  <c r="Q55" i="4"/>
  <c r="Q55" i="25"/>
  <c r="Q57" i="4"/>
  <c r="Q57" i="25"/>
  <c r="Q59" i="4"/>
  <c r="Q59" i="25"/>
  <c r="Q61" i="4"/>
  <c r="Q61" i="25"/>
  <c r="Q63" i="4"/>
  <c r="Q63" i="25"/>
  <c r="Q65" i="4"/>
  <c r="Q65" i="25"/>
  <c r="Q67" i="4"/>
  <c r="Q67" i="25"/>
  <c r="Q69" i="4"/>
  <c r="Q69" i="25"/>
  <c r="Q71" i="4"/>
  <c r="Q71" i="25"/>
  <c r="Q54" i="4"/>
  <c r="Q54" i="25"/>
  <c r="Q56" i="4"/>
  <c r="Q56" i="25"/>
  <c r="Q58" i="4"/>
  <c r="Q58" i="25"/>
  <c r="Q60" i="4"/>
  <c r="Q60" i="25"/>
  <c r="Q62" i="4"/>
  <c r="Q62" i="25"/>
  <c r="Q64" i="4"/>
  <c r="Q64" i="25"/>
  <c r="Q66" i="4"/>
  <c r="Q66" i="25"/>
  <c r="Q68" i="4"/>
  <c r="Q68" i="25"/>
  <c r="Q70" i="4"/>
  <c r="Q70" i="25"/>
  <c r="Q72" i="4"/>
  <c r="Q72" i="25"/>
  <c r="Q73" i="4"/>
  <c r="Q73" i="25"/>
  <c r="Q75" i="4"/>
  <c r="Q75" i="25"/>
  <c r="Q77" i="4"/>
  <c r="Q77" i="25"/>
  <c r="Q79" i="4"/>
  <c r="Q79" i="25"/>
  <c r="Q81" i="4"/>
  <c r="Q81" i="25"/>
  <c r="Q83" i="4"/>
  <c r="Q83" i="25"/>
  <c r="Q85" i="4"/>
  <c r="Q85" i="25"/>
  <c r="Q74" i="4"/>
  <c r="Q74" i="25"/>
  <c r="Q76" i="4"/>
  <c r="Q76" i="25"/>
  <c r="Q78" i="4"/>
  <c r="Q78" i="25"/>
  <c r="Q80" i="4"/>
  <c r="Q80" i="25"/>
  <c r="Q82" i="4"/>
  <c r="Q82" i="25"/>
  <c r="Q84" i="4"/>
  <c r="Q84" i="25"/>
  <c r="Q87" i="4"/>
  <c r="Q87" i="25"/>
  <c r="Q89" i="4"/>
  <c r="Q89" i="25"/>
  <c r="Q91" i="4"/>
  <c r="Q91" i="25"/>
  <c r="Q88" i="4"/>
  <c r="Q88" i="25"/>
  <c r="Q90" i="4"/>
  <c r="Q90" i="25"/>
  <c r="Q86" i="4"/>
  <c r="Q86" i="25"/>
  <c r="P34" i="4"/>
  <c r="P34" i="25"/>
  <c r="P36" i="4"/>
  <c r="P36" i="25"/>
  <c r="P38" i="4"/>
  <c r="P38" i="25"/>
  <c r="P40" i="4"/>
  <c r="P40" i="25"/>
  <c r="P42" i="4"/>
  <c r="P42" i="25"/>
  <c r="P44" i="4"/>
  <c r="P44" i="25"/>
  <c r="P46" i="4"/>
  <c r="P46" i="25"/>
  <c r="P48" i="4"/>
  <c r="P48" i="25"/>
  <c r="P50" i="4"/>
  <c r="P50" i="25"/>
  <c r="P52" i="4"/>
  <c r="P52" i="25"/>
  <c r="P54" i="4"/>
  <c r="P54" i="25"/>
  <c r="P56" i="4"/>
  <c r="P56" i="25"/>
  <c r="P58" i="4"/>
  <c r="P58" i="25"/>
  <c r="P60" i="4"/>
  <c r="P60" i="25"/>
  <c r="P62" i="4"/>
  <c r="P62" i="25"/>
  <c r="P64" i="4"/>
  <c r="P64" i="25"/>
  <c r="P66" i="4"/>
  <c r="P66" i="25"/>
  <c r="P68" i="4"/>
  <c r="P68" i="25"/>
  <c r="P70" i="4"/>
  <c r="P70" i="25"/>
  <c r="P72" i="4"/>
  <c r="P72" i="25"/>
  <c r="P35" i="4"/>
  <c r="P35" i="25"/>
  <c r="P43" i="4"/>
  <c r="P43" i="25"/>
  <c r="P51" i="4"/>
  <c r="P51" i="25"/>
  <c r="P41" i="4"/>
  <c r="P41" i="25"/>
  <c r="P49" i="4"/>
  <c r="P49" i="25"/>
  <c r="P55" i="4"/>
  <c r="P55" i="25"/>
  <c r="P57" i="4"/>
  <c r="P57" i="25"/>
  <c r="P59" i="4"/>
  <c r="P59" i="25"/>
  <c r="P61" i="4"/>
  <c r="P61" i="25"/>
  <c r="P63" i="4"/>
  <c r="P63" i="25"/>
  <c r="P65" i="4"/>
  <c r="P65" i="25"/>
  <c r="P67" i="4"/>
  <c r="P67" i="25"/>
  <c r="P69" i="4"/>
  <c r="P69" i="25"/>
  <c r="P71" i="4"/>
  <c r="P71" i="25"/>
  <c r="P74" i="4"/>
  <c r="P74" i="25"/>
  <c r="P76" i="4"/>
  <c r="P76" i="25"/>
  <c r="P78" i="4"/>
  <c r="P78" i="25"/>
  <c r="P80" i="4"/>
  <c r="P80" i="25"/>
  <c r="P82" i="4"/>
  <c r="P82" i="25"/>
  <c r="P84" i="4"/>
  <c r="P84" i="25"/>
  <c r="P86" i="4"/>
  <c r="P86" i="25"/>
  <c r="P39" i="4"/>
  <c r="P39" i="25"/>
  <c r="P47" i="4"/>
  <c r="P47" i="25"/>
  <c r="P37" i="4"/>
  <c r="P37" i="25"/>
  <c r="P45" i="4"/>
  <c r="P45" i="25"/>
  <c r="P53" i="4"/>
  <c r="P53" i="25"/>
  <c r="P73" i="4"/>
  <c r="P73" i="25"/>
  <c r="P75" i="4"/>
  <c r="P75" i="25"/>
  <c r="P77" i="4"/>
  <c r="P77" i="25"/>
  <c r="P79" i="4"/>
  <c r="P79" i="25"/>
  <c r="P81" i="4"/>
  <c r="P81" i="25"/>
  <c r="P83" i="4"/>
  <c r="P83" i="25"/>
  <c r="P85" i="4"/>
  <c r="P85" i="25"/>
  <c r="P87" i="4"/>
  <c r="P87" i="25"/>
  <c r="P87" i="15"/>
  <c r="O34" i="4"/>
  <c r="O34" i="25"/>
  <c r="O36" i="4"/>
  <c r="O36" i="25"/>
  <c r="O38" i="4"/>
  <c r="O38" i="25"/>
  <c r="O40" i="4"/>
  <c r="O40" i="25"/>
  <c r="O42" i="4"/>
  <c r="O42" i="25"/>
  <c r="O44" i="4"/>
  <c r="O44" i="25"/>
  <c r="O46" i="4"/>
  <c r="O46" i="25"/>
  <c r="O48" i="4"/>
  <c r="O48" i="25"/>
  <c r="O50" i="4"/>
  <c r="O50" i="25"/>
  <c r="O52" i="4"/>
  <c r="O52" i="25"/>
  <c r="O54" i="4"/>
  <c r="O54" i="25"/>
  <c r="O56" i="4"/>
  <c r="O56" i="25"/>
  <c r="O58" i="4"/>
  <c r="O58" i="25"/>
  <c r="O60" i="4"/>
  <c r="O60" i="25"/>
  <c r="O62" i="4"/>
  <c r="O62" i="25"/>
  <c r="O64" i="4"/>
  <c r="O64" i="25"/>
  <c r="O66" i="4"/>
  <c r="O66" i="25"/>
  <c r="O68" i="4"/>
  <c r="O68" i="25"/>
  <c r="O70" i="4"/>
  <c r="O70" i="25"/>
  <c r="O72" i="4"/>
  <c r="O72" i="25"/>
  <c r="O35" i="4"/>
  <c r="O35" i="25"/>
  <c r="O37" i="4"/>
  <c r="O37" i="25"/>
  <c r="O39" i="4"/>
  <c r="O39" i="25"/>
  <c r="O41" i="4"/>
  <c r="O41" i="25"/>
  <c r="O43" i="4"/>
  <c r="O43" i="25"/>
  <c r="O45" i="4"/>
  <c r="O45" i="25"/>
  <c r="O47" i="4"/>
  <c r="O47" i="25"/>
  <c r="O49" i="4"/>
  <c r="O49" i="25"/>
  <c r="O51" i="4"/>
  <c r="O51" i="25"/>
  <c r="O53" i="4"/>
  <c r="O53" i="25"/>
  <c r="O55" i="4"/>
  <c r="O55" i="25"/>
  <c r="O57" i="4"/>
  <c r="O57" i="25"/>
  <c r="O59" i="4"/>
  <c r="O59" i="25"/>
  <c r="O61" i="4"/>
  <c r="O61" i="25"/>
  <c r="O63" i="4"/>
  <c r="O63" i="25"/>
  <c r="O65" i="4"/>
  <c r="O65" i="25"/>
  <c r="O67" i="4"/>
  <c r="O67" i="25"/>
  <c r="O69" i="4"/>
  <c r="O69" i="25"/>
  <c r="O71" i="4"/>
  <c r="O71" i="25"/>
  <c r="O74" i="4"/>
  <c r="O74" i="25"/>
  <c r="O76" i="4"/>
  <c r="O76" i="25"/>
  <c r="O78" i="4"/>
  <c r="O78" i="25"/>
  <c r="O80" i="4"/>
  <c r="O80" i="25"/>
  <c r="O82" i="4"/>
  <c r="O82" i="25"/>
  <c r="O84" i="4"/>
  <c r="O84" i="25"/>
  <c r="O73" i="4"/>
  <c r="O73" i="25"/>
  <c r="O75" i="4"/>
  <c r="O75" i="25"/>
  <c r="O77" i="4"/>
  <c r="O77" i="25"/>
  <c r="O79" i="4"/>
  <c r="O79" i="25"/>
  <c r="O81" i="4"/>
  <c r="O81" i="25"/>
  <c r="O83" i="4"/>
  <c r="O83" i="25"/>
  <c r="O85" i="4"/>
  <c r="O85" i="25"/>
  <c r="N79" i="4"/>
  <c r="N79" i="25"/>
  <c r="N81" i="4"/>
  <c r="N81" i="25"/>
  <c r="N83" i="4"/>
  <c r="N83" i="25"/>
  <c r="N85" i="4"/>
  <c r="N85" i="25"/>
  <c r="N87" i="4"/>
  <c r="N87" i="25"/>
  <c r="N89" i="4"/>
  <c r="N89" i="25"/>
  <c r="N91" i="4"/>
  <c r="N91" i="25"/>
  <c r="N93" i="4"/>
  <c r="N93" i="25"/>
  <c r="N95" i="4"/>
  <c r="N95" i="25"/>
  <c r="N78" i="4"/>
  <c r="N78" i="25"/>
  <c r="N80" i="4"/>
  <c r="N80" i="25"/>
  <c r="N82" i="4"/>
  <c r="N82" i="25"/>
  <c r="N84" i="4"/>
  <c r="N84" i="25"/>
  <c r="N86" i="4"/>
  <c r="N86" i="25"/>
  <c r="N88" i="4"/>
  <c r="N88" i="25"/>
  <c r="N90" i="4"/>
  <c r="N90" i="25"/>
  <c r="N92" i="4"/>
  <c r="N92" i="25"/>
  <c r="N94" i="4"/>
  <c r="N94" i="25"/>
  <c r="N96" i="4"/>
  <c r="N96" i="25"/>
  <c r="N98" i="4"/>
  <c r="N98" i="25"/>
  <c r="N97" i="4"/>
  <c r="N97" i="25"/>
  <c r="M77" i="4"/>
  <c r="M77" i="25"/>
  <c r="M79" i="4"/>
  <c r="M79" i="25"/>
  <c r="M81" i="4"/>
  <c r="M81" i="25"/>
  <c r="M83" i="4"/>
  <c r="M83" i="25"/>
  <c r="M85" i="4"/>
  <c r="M85" i="25"/>
  <c r="M76" i="4"/>
  <c r="M76" i="25"/>
  <c r="M78" i="4"/>
  <c r="M78" i="25"/>
  <c r="M80" i="4"/>
  <c r="M80" i="25"/>
  <c r="M82" i="4"/>
  <c r="M82" i="25"/>
  <c r="M84" i="4"/>
  <c r="M84" i="25"/>
  <c r="M86" i="4"/>
  <c r="M86" i="25"/>
  <c r="M89" i="4"/>
  <c r="M89" i="25"/>
  <c r="M91" i="4"/>
  <c r="M91" i="25"/>
  <c r="M93" i="4"/>
  <c r="M93" i="25"/>
  <c r="M95" i="4"/>
  <c r="M95" i="25"/>
  <c r="M87" i="4"/>
  <c r="M87" i="25"/>
  <c r="M88" i="4"/>
  <c r="M88" i="25"/>
  <c r="M90" i="4"/>
  <c r="M90" i="25"/>
  <c r="M92" i="4"/>
  <c r="M92" i="25"/>
  <c r="M94" i="4"/>
  <c r="M94" i="25"/>
  <c r="M96" i="4"/>
  <c r="M96" i="25"/>
  <c r="L46" i="4"/>
  <c r="L46" i="25"/>
  <c r="L48" i="4"/>
  <c r="L48" i="25"/>
  <c r="L50" i="4"/>
  <c r="L50" i="25"/>
  <c r="L52" i="4"/>
  <c r="L52" i="25"/>
  <c r="L54" i="4"/>
  <c r="L54" i="25"/>
  <c r="L56" i="4"/>
  <c r="L56" i="25"/>
  <c r="L58" i="4"/>
  <c r="L58" i="25"/>
  <c r="L60" i="4"/>
  <c r="L60" i="25"/>
  <c r="L62" i="4"/>
  <c r="L62" i="25"/>
  <c r="L64" i="4"/>
  <c r="L64" i="25"/>
  <c r="L66" i="4"/>
  <c r="L66" i="25"/>
  <c r="L68" i="4"/>
  <c r="L68" i="25"/>
  <c r="L70" i="4"/>
  <c r="L70" i="25"/>
  <c r="L72" i="4"/>
  <c r="L72" i="25"/>
  <c r="L53" i="4"/>
  <c r="L53" i="25"/>
  <c r="L51" i="4"/>
  <c r="L51" i="25"/>
  <c r="L74" i="4"/>
  <c r="L74" i="25"/>
  <c r="L76" i="4"/>
  <c r="L76" i="25"/>
  <c r="L78" i="4"/>
  <c r="L78" i="25"/>
  <c r="L80" i="4"/>
  <c r="L80" i="25"/>
  <c r="L82" i="4"/>
  <c r="L82" i="25"/>
  <c r="L84" i="4"/>
  <c r="L84" i="25"/>
  <c r="L86" i="4"/>
  <c r="L86" i="25"/>
  <c r="L88" i="4"/>
  <c r="L88" i="25"/>
  <c r="L90" i="4"/>
  <c r="L90" i="25"/>
  <c r="L92" i="4"/>
  <c r="L92" i="25"/>
  <c r="L94" i="4"/>
  <c r="L94" i="25"/>
  <c r="L96" i="4"/>
  <c r="L96" i="25"/>
  <c r="L49" i="4"/>
  <c r="L49" i="25"/>
  <c r="L55" i="4"/>
  <c r="L55" i="25"/>
  <c r="L57" i="4"/>
  <c r="L57" i="25"/>
  <c r="L59" i="4"/>
  <c r="L59" i="25"/>
  <c r="L61" i="4"/>
  <c r="L61" i="25"/>
  <c r="L63" i="4"/>
  <c r="L63" i="25"/>
  <c r="L65" i="4"/>
  <c r="L65" i="25"/>
  <c r="L67" i="4"/>
  <c r="L67" i="25"/>
  <c r="L69" i="4"/>
  <c r="L69" i="25"/>
  <c r="L71" i="4"/>
  <c r="L71" i="25"/>
  <c r="L47" i="4"/>
  <c r="L47" i="25"/>
  <c r="L73" i="4"/>
  <c r="L73" i="25"/>
  <c r="L75" i="4"/>
  <c r="L75" i="25"/>
  <c r="L77" i="4"/>
  <c r="L77" i="25"/>
  <c r="L79" i="4"/>
  <c r="L79" i="25"/>
  <c r="L81" i="4"/>
  <c r="L81" i="25"/>
  <c r="L83" i="4"/>
  <c r="L83" i="25"/>
  <c r="L85" i="4"/>
  <c r="L85" i="25"/>
  <c r="L87" i="4"/>
  <c r="L87" i="25"/>
  <c r="L89" i="4"/>
  <c r="L89" i="25"/>
  <c r="L91" i="4"/>
  <c r="L91" i="25"/>
  <c r="L93" i="4"/>
  <c r="L93" i="25"/>
  <c r="L95" i="4"/>
  <c r="L95" i="25"/>
  <c r="L97" i="4"/>
  <c r="L97" i="25"/>
  <c r="L98" i="4"/>
  <c r="L98" i="25"/>
  <c r="K46" i="4"/>
  <c r="K46" i="25"/>
  <c r="K48" i="4"/>
  <c r="K48" i="25"/>
  <c r="K50" i="4"/>
  <c r="K50" i="25"/>
  <c r="K52" i="4"/>
  <c r="K52" i="25"/>
  <c r="K54" i="4"/>
  <c r="K54" i="25"/>
  <c r="K56" i="4"/>
  <c r="K56" i="25"/>
  <c r="K58" i="4"/>
  <c r="K58" i="25"/>
  <c r="K60" i="4"/>
  <c r="K60" i="25"/>
  <c r="K62" i="4"/>
  <c r="K62" i="25"/>
  <c r="K64" i="4"/>
  <c r="K64" i="25"/>
  <c r="K66" i="4"/>
  <c r="K66" i="25"/>
  <c r="K68" i="4"/>
  <c r="K68" i="25"/>
  <c r="K70" i="4"/>
  <c r="K70" i="25"/>
  <c r="K72" i="4"/>
  <c r="K72" i="25"/>
  <c r="K45" i="4"/>
  <c r="K45" i="25"/>
  <c r="K47" i="4"/>
  <c r="K47" i="25"/>
  <c r="K49" i="4"/>
  <c r="K49" i="25"/>
  <c r="K51" i="4"/>
  <c r="K51" i="25"/>
  <c r="K53" i="4"/>
  <c r="K53" i="25"/>
  <c r="K55" i="4"/>
  <c r="K55" i="25"/>
  <c r="K57" i="4"/>
  <c r="K57" i="25"/>
  <c r="K59" i="4"/>
  <c r="K59" i="25"/>
  <c r="K61" i="4"/>
  <c r="K61" i="25"/>
  <c r="K63" i="4"/>
  <c r="K63" i="25"/>
  <c r="K65" i="4"/>
  <c r="K65" i="25"/>
  <c r="K67" i="4"/>
  <c r="K67" i="25"/>
  <c r="K69" i="4"/>
  <c r="K69" i="25"/>
  <c r="K71" i="4"/>
  <c r="K71" i="25"/>
  <c r="K73" i="4"/>
  <c r="K73" i="25"/>
  <c r="K74" i="4"/>
  <c r="K74" i="25"/>
  <c r="K76" i="4"/>
  <c r="K76" i="25"/>
  <c r="K78" i="4"/>
  <c r="K78" i="25"/>
  <c r="K80" i="4"/>
  <c r="K80" i="25"/>
  <c r="K82" i="4"/>
  <c r="K82" i="25"/>
  <c r="K84" i="4"/>
  <c r="K84" i="25"/>
  <c r="K86" i="4"/>
  <c r="K86" i="25"/>
  <c r="K75" i="4"/>
  <c r="K75" i="25"/>
  <c r="K77" i="4"/>
  <c r="K77" i="25"/>
  <c r="K79" i="4"/>
  <c r="K79" i="25"/>
  <c r="K81" i="4"/>
  <c r="K81" i="25"/>
  <c r="K83" i="4"/>
  <c r="K83" i="25"/>
  <c r="K87" i="4"/>
  <c r="K87" i="25"/>
  <c r="K85" i="4"/>
  <c r="K85" i="25"/>
  <c r="K88" i="4"/>
  <c r="K88" i="25"/>
  <c r="J27" i="4"/>
  <c r="J27" i="25"/>
  <c r="J29" i="4"/>
  <c r="J29" i="25"/>
  <c r="J31" i="4"/>
  <c r="J31" i="25"/>
  <c r="J33" i="4"/>
  <c r="J33" i="25"/>
  <c r="J35" i="4"/>
  <c r="J35" i="25"/>
  <c r="J37" i="4"/>
  <c r="J37" i="25"/>
  <c r="J39" i="4"/>
  <c r="J39" i="25"/>
  <c r="J41" i="4"/>
  <c r="J41" i="25"/>
  <c r="J43" i="4"/>
  <c r="J43" i="25"/>
  <c r="J45" i="4"/>
  <c r="J45" i="25"/>
  <c r="J47" i="4"/>
  <c r="J47" i="25"/>
  <c r="J49" i="4"/>
  <c r="J49" i="25"/>
  <c r="J51" i="4"/>
  <c r="J51" i="25"/>
  <c r="J53" i="4"/>
  <c r="J53" i="25"/>
  <c r="J55" i="4"/>
  <c r="J55" i="25"/>
  <c r="J57" i="4"/>
  <c r="J57" i="25"/>
  <c r="J59" i="4"/>
  <c r="J59" i="25"/>
  <c r="J61" i="4"/>
  <c r="J61" i="25"/>
  <c r="J63" i="4"/>
  <c r="J63" i="25"/>
  <c r="J65" i="4"/>
  <c r="J65" i="25"/>
  <c r="J67" i="4"/>
  <c r="J67" i="25"/>
  <c r="J69" i="4"/>
  <c r="J69" i="25"/>
  <c r="J71" i="4"/>
  <c r="J71" i="25"/>
  <c r="J28" i="4"/>
  <c r="J28" i="25"/>
  <c r="J32" i="4"/>
  <c r="J32" i="25"/>
  <c r="J38" i="4"/>
  <c r="J38" i="25"/>
  <c r="J50" i="4"/>
  <c r="J50" i="25"/>
  <c r="J36" i="4"/>
  <c r="J36" i="25"/>
  <c r="J44" i="4"/>
  <c r="J44" i="25"/>
  <c r="J48" i="4"/>
  <c r="J48" i="25"/>
  <c r="J75" i="4"/>
  <c r="J75" i="25"/>
  <c r="J77" i="4"/>
  <c r="J77" i="25"/>
  <c r="J79" i="4"/>
  <c r="J79" i="25"/>
  <c r="J81" i="4"/>
  <c r="J81" i="25"/>
  <c r="J26" i="4"/>
  <c r="J26" i="25"/>
  <c r="J30" i="4"/>
  <c r="J30" i="25"/>
  <c r="J34" i="4"/>
  <c r="J34" i="25"/>
  <c r="J42" i="4"/>
  <c r="J42" i="25"/>
  <c r="J46" i="4"/>
  <c r="J46" i="25"/>
  <c r="J54" i="4"/>
  <c r="J54" i="25"/>
  <c r="J56" i="4"/>
  <c r="J56" i="25"/>
  <c r="J58" i="4"/>
  <c r="J58" i="25"/>
  <c r="J60" i="4"/>
  <c r="J60" i="25"/>
  <c r="J62" i="4"/>
  <c r="J62" i="25"/>
  <c r="J64" i="4"/>
  <c r="J64" i="25"/>
  <c r="J66" i="4"/>
  <c r="J66" i="25"/>
  <c r="J68" i="4"/>
  <c r="J68" i="25"/>
  <c r="J70" i="4"/>
  <c r="J70" i="25"/>
  <c r="J72" i="4"/>
  <c r="J72" i="25"/>
  <c r="J73" i="4"/>
  <c r="J73" i="25"/>
  <c r="J40" i="4"/>
  <c r="J40" i="25"/>
  <c r="J52" i="4"/>
  <c r="J52" i="25"/>
  <c r="J74" i="4"/>
  <c r="J74" i="25"/>
  <c r="J76" i="4"/>
  <c r="J76" i="25"/>
  <c r="J78" i="4"/>
  <c r="J78" i="25"/>
  <c r="J80" i="4"/>
  <c r="J80" i="25"/>
  <c r="I25" i="4"/>
  <c r="I25" i="25"/>
  <c r="I27" i="4"/>
  <c r="I27" i="25"/>
  <c r="I29" i="4"/>
  <c r="I29" i="25"/>
  <c r="I31" i="4"/>
  <c r="I31" i="25"/>
  <c r="I33" i="4"/>
  <c r="I33" i="25"/>
  <c r="I35" i="4"/>
  <c r="I35" i="25"/>
  <c r="I37" i="4"/>
  <c r="I37" i="25"/>
  <c r="I39" i="4"/>
  <c r="I39" i="25"/>
  <c r="I41" i="4"/>
  <c r="I41" i="25"/>
  <c r="I43" i="4"/>
  <c r="I43" i="25"/>
  <c r="I45" i="4"/>
  <c r="I45" i="25"/>
  <c r="I47" i="4"/>
  <c r="I47" i="25"/>
  <c r="I49" i="4"/>
  <c r="I49" i="25"/>
  <c r="I51" i="4"/>
  <c r="I51" i="25"/>
  <c r="I53" i="4"/>
  <c r="I53" i="25"/>
  <c r="I55" i="4"/>
  <c r="I55" i="25"/>
  <c r="I57" i="4"/>
  <c r="I57" i="25"/>
  <c r="I59" i="4"/>
  <c r="I59" i="25"/>
  <c r="I61" i="4"/>
  <c r="I61" i="25"/>
  <c r="I63" i="4"/>
  <c r="I63" i="25"/>
  <c r="I65" i="4"/>
  <c r="I65" i="25"/>
  <c r="I67" i="4"/>
  <c r="I67" i="25"/>
  <c r="I69" i="4"/>
  <c r="I69" i="25"/>
  <c r="I71" i="4"/>
  <c r="I71" i="25"/>
  <c r="I73" i="4"/>
  <c r="I73" i="25"/>
  <c r="I26" i="4"/>
  <c r="I26" i="25"/>
  <c r="I28" i="4"/>
  <c r="I28" i="25"/>
  <c r="I30" i="4"/>
  <c r="I30" i="25"/>
  <c r="I32" i="4"/>
  <c r="I32" i="25"/>
  <c r="I34" i="4"/>
  <c r="I34" i="25"/>
  <c r="I36" i="4"/>
  <c r="I36" i="25"/>
  <c r="I38" i="4"/>
  <c r="I38" i="25"/>
  <c r="I40" i="4"/>
  <c r="I40" i="25"/>
  <c r="I42" i="4"/>
  <c r="I42" i="25"/>
  <c r="I44" i="4"/>
  <c r="I44" i="25"/>
  <c r="I46" i="4"/>
  <c r="I46" i="25"/>
  <c r="I48" i="4"/>
  <c r="I48" i="25"/>
  <c r="I50" i="4"/>
  <c r="I50" i="25"/>
  <c r="I52" i="4"/>
  <c r="I52" i="25"/>
  <c r="I54" i="4"/>
  <c r="I54" i="25"/>
  <c r="I56" i="4"/>
  <c r="I56" i="25"/>
  <c r="I58" i="4"/>
  <c r="I58" i="25"/>
  <c r="I60" i="4"/>
  <c r="I60" i="25"/>
  <c r="I62" i="4"/>
  <c r="I62" i="25"/>
  <c r="I64" i="4"/>
  <c r="I64" i="25"/>
  <c r="I66" i="4"/>
  <c r="I66" i="25"/>
  <c r="I68" i="4"/>
  <c r="I68" i="25"/>
  <c r="I70" i="4"/>
  <c r="I70" i="25"/>
  <c r="I72" i="4"/>
  <c r="I72" i="25"/>
  <c r="I75" i="4"/>
  <c r="I75" i="25"/>
  <c r="I77" i="4"/>
  <c r="I77" i="25"/>
  <c r="I74" i="4"/>
  <c r="I74" i="25"/>
  <c r="I76" i="4"/>
  <c r="I76" i="25"/>
  <c r="H12" i="4"/>
  <c r="H12" i="25"/>
  <c r="H14" i="4"/>
  <c r="H14" i="25"/>
  <c r="H16" i="4"/>
  <c r="H16" i="25"/>
  <c r="H18" i="4"/>
  <c r="H18" i="25"/>
  <c r="H20" i="4"/>
  <c r="H20" i="25"/>
  <c r="H22" i="4"/>
  <c r="H22" i="25"/>
  <c r="H24" i="4"/>
  <c r="H24" i="25"/>
  <c r="H26" i="4"/>
  <c r="H26" i="25"/>
  <c r="H28" i="4"/>
  <c r="H28" i="25"/>
  <c r="H30" i="4"/>
  <c r="H30" i="25"/>
  <c r="H32" i="4"/>
  <c r="H32" i="25"/>
  <c r="H34" i="4"/>
  <c r="H34" i="25"/>
  <c r="H36" i="4"/>
  <c r="H36" i="25"/>
  <c r="H38" i="4"/>
  <c r="H38" i="25"/>
  <c r="H40" i="4"/>
  <c r="H40" i="25"/>
  <c r="H42" i="4"/>
  <c r="H42" i="25"/>
  <c r="H44" i="4"/>
  <c r="H44" i="25"/>
  <c r="H13" i="4"/>
  <c r="H13" i="25"/>
  <c r="H21" i="4"/>
  <c r="H21" i="25"/>
  <c r="H41" i="4"/>
  <c r="H41" i="25"/>
  <c r="H15" i="4"/>
  <c r="H15" i="25"/>
  <c r="H23" i="4"/>
  <c r="H23" i="25"/>
  <c r="H27" i="4"/>
  <c r="H27" i="25"/>
  <c r="H31" i="4"/>
  <c r="H31" i="25"/>
  <c r="H39" i="4"/>
  <c r="H39" i="25"/>
  <c r="H17" i="4"/>
  <c r="H17" i="25"/>
  <c r="H25" i="4"/>
  <c r="H25" i="25"/>
  <c r="H37" i="4"/>
  <c r="H37" i="25"/>
  <c r="H19" i="4"/>
  <c r="H19" i="25"/>
  <c r="H29" i="4"/>
  <c r="H29" i="25"/>
  <c r="H33" i="4"/>
  <c r="H33" i="25"/>
  <c r="H35" i="4"/>
  <c r="H35" i="25"/>
  <c r="H43" i="4"/>
  <c r="H43" i="25"/>
  <c r="AD44" i="1"/>
  <c r="AD43" i="1"/>
  <c r="AD42" i="1"/>
  <c r="AD41" i="1"/>
  <c r="AD40" i="1"/>
  <c r="AD39" i="1"/>
  <c r="X39" i="1"/>
  <c r="Y39" i="1"/>
  <c r="Z39" i="1"/>
  <c r="AA39" i="1"/>
  <c r="X40" i="1"/>
  <c r="Y40" i="1"/>
  <c r="Z40" i="1"/>
  <c r="AA40" i="1"/>
  <c r="X41" i="1"/>
  <c r="Y41" i="1"/>
  <c r="Z41" i="1"/>
  <c r="AA41" i="1"/>
  <c r="X42" i="1"/>
  <c r="Y42" i="1"/>
  <c r="Z42" i="1"/>
  <c r="AA42" i="1"/>
  <c r="X43" i="1"/>
  <c r="Y43" i="1"/>
  <c r="Z43" i="1"/>
  <c r="AA43" i="1"/>
  <c r="W40" i="1"/>
  <c r="W39" i="1"/>
  <c r="W43" i="1"/>
  <c r="W42" i="1"/>
  <c r="W41" i="1"/>
  <c r="H39" i="15"/>
  <c r="H36" i="15"/>
  <c r="H12" i="15"/>
  <c r="I50" i="15"/>
  <c r="I26" i="15"/>
  <c r="I51" i="15"/>
  <c r="I27" i="15"/>
  <c r="J73" i="15"/>
  <c r="J81" i="15"/>
  <c r="J69" i="15"/>
  <c r="J45" i="15"/>
  <c r="K87" i="15"/>
  <c r="K74" i="15"/>
  <c r="K51" i="15"/>
  <c r="K56" i="15"/>
  <c r="L87" i="15"/>
  <c r="L65" i="15"/>
  <c r="L86" i="15"/>
  <c r="L66" i="15"/>
  <c r="L50" i="15"/>
  <c r="M89" i="15"/>
  <c r="N97" i="15"/>
  <c r="N84" i="15"/>
  <c r="N87" i="15"/>
  <c r="O79" i="15"/>
  <c r="O67" i="15"/>
  <c r="O43" i="15"/>
  <c r="O58" i="15"/>
  <c r="O34" i="15"/>
  <c r="P47" i="15"/>
  <c r="P65" i="15"/>
  <c r="P70" i="15"/>
  <c r="P46" i="15"/>
  <c r="Q87" i="15"/>
  <c r="Q75" i="15"/>
  <c r="Q71" i="15"/>
  <c r="R92" i="15"/>
  <c r="R91" i="15"/>
  <c r="R68" i="15"/>
  <c r="R63" i="15"/>
  <c r="S91" i="15"/>
  <c r="T91" i="15"/>
  <c r="T88" i="15"/>
  <c r="H35" i="15"/>
  <c r="H37" i="15"/>
  <c r="H31" i="15"/>
  <c r="H41" i="15"/>
  <c r="H42" i="15"/>
  <c r="H34" i="15"/>
  <c r="H26" i="15"/>
  <c r="H18" i="15"/>
  <c r="I76" i="15"/>
  <c r="I72" i="15"/>
  <c r="I64" i="15"/>
  <c r="I56" i="15"/>
  <c r="I48" i="15"/>
  <c r="I40" i="15"/>
  <c r="I32" i="15"/>
  <c r="I73" i="15"/>
  <c r="I65" i="15"/>
  <c r="I57" i="15"/>
  <c r="I49" i="15"/>
  <c r="I41" i="15"/>
  <c r="I33" i="15"/>
  <c r="I25" i="15"/>
  <c r="J74" i="15"/>
  <c r="J72" i="15"/>
  <c r="J64" i="15"/>
  <c r="J56" i="15"/>
  <c r="J34" i="15"/>
  <c r="J79" i="15"/>
  <c r="J44" i="15"/>
  <c r="J32" i="15"/>
  <c r="J67" i="15"/>
  <c r="J59" i="15"/>
  <c r="J51" i="15"/>
  <c r="J43" i="15"/>
  <c r="J35" i="15"/>
  <c r="J27" i="15"/>
  <c r="K83" i="15"/>
  <c r="K75" i="15"/>
  <c r="K80" i="15"/>
  <c r="K73" i="15"/>
  <c r="K65" i="15"/>
  <c r="K57" i="15"/>
  <c r="K49" i="15"/>
  <c r="K70" i="15"/>
  <c r="K62" i="15"/>
  <c r="K54" i="15"/>
  <c r="K46" i="15"/>
  <c r="L93" i="15"/>
  <c r="L85" i="15"/>
  <c r="L77" i="15"/>
  <c r="L71" i="15"/>
  <c r="L63" i="15"/>
  <c r="L55" i="15"/>
  <c r="L92" i="15"/>
  <c r="L84" i="15"/>
  <c r="L76" i="15"/>
  <c r="L72" i="15"/>
  <c r="L64" i="15"/>
  <c r="L56" i="15"/>
  <c r="L48" i="15"/>
  <c r="M92" i="15"/>
  <c r="M95" i="15"/>
  <c r="M86" i="15"/>
  <c r="M78" i="15"/>
  <c r="M81" i="15"/>
  <c r="N98" i="15"/>
  <c r="N90" i="15"/>
  <c r="N82" i="15"/>
  <c r="N93" i="15"/>
  <c r="N85" i="15"/>
  <c r="O85" i="15"/>
  <c r="O77" i="15"/>
  <c r="O82" i="15"/>
  <c r="O74" i="15"/>
  <c r="O65" i="15"/>
  <c r="O57" i="15"/>
  <c r="O49" i="15"/>
  <c r="O41" i="15"/>
  <c r="O72" i="15"/>
  <c r="O64" i="15"/>
  <c r="O56" i="15"/>
  <c r="O48" i="15"/>
  <c r="O40" i="15"/>
  <c r="P79" i="15"/>
  <c r="P53" i="15"/>
  <c r="P39" i="15"/>
  <c r="P80" i="15"/>
  <c r="P71" i="15"/>
  <c r="P63" i="15"/>
  <c r="P55" i="15"/>
  <c r="P43" i="15"/>
  <c r="P68" i="15"/>
  <c r="P60" i="15"/>
  <c r="P52" i="15"/>
  <c r="P44" i="15"/>
  <c r="P36" i="15"/>
  <c r="Q88" i="15"/>
  <c r="Q84" i="15"/>
  <c r="Q76" i="15"/>
  <c r="Q81" i="15"/>
  <c r="Q73" i="15"/>
  <c r="Q66" i="15"/>
  <c r="Q58" i="15"/>
  <c r="Q69" i="15"/>
  <c r="Q61" i="15"/>
  <c r="R98" i="15"/>
  <c r="R90" i="15"/>
  <c r="R82" i="15"/>
  <c r="R74" i="15"/>
  <c r="R89" i="15"/>
  <c r="R81" i="15"/>
  <c r="R73" i="15"/>
  <c r="R66" i="15"/>
  <c r="R58" i="15"/>
  <c r="R69" i="15"/>
  <c r="R61" i="15"/>
  <c r="S96" i="15"/>
  <c r="S88" i="15"/>
  <c r="S89" i="15"/>
  <c r="S83" i="15"/>
  <c r="S84" i="15"/>
  <c r="S76" i="15"/>
  <c r="T89" i="15"/>
  <c r="T81" i="15"/>
  <c r="T94" i="15"/>
  <c r="T86" i="15"/>
  <c r="T78" i="15"/>
  <c r="H43" i="15"/>
  <c r="H15" i="15"/>
  <c r="H28" i="15"/>
  <c r="I75" i="15"/>
  <c r="I58" i="15"/>
  <c r="I34" i="15"/>
  <c r="I59" i="15"/>
  <c r="I35" i="15"/>
  <c r="J66" i="15"/>
  <c r="J42" i="15"/>
  <c r="J38" i="15"/>
  <c r="J53" i="15"/>
  <c r="J29" i="15"/>
  <c r="K82" i="15"/>
  <c r="K59" i="15"/>
  <c r="K64" i="15"/>
  <c r="K48" i="15"/>
  <c r="L79" i="15"/>
  <c r="L57" i="15"/>
  <c r="L78" i="15"/>
  <c r="L58" i="15"/>
  <c r="M87" i="15"/>
  <c r="M83" i="15"/>
  <c r="N92" i="15"/>
  <c r="N95" i="15"/>
  <c r="N79" i="15"/>
  <c r="O76" i="15"/>
  <c r="O51" i="15"/>
  <c r="O66" i="15"/>
  <c r="O42" i="15"/>
  <c r="P73" i="15"/>
  <c r="P74" i="15"/>
  <c r="P51" i="15"/>
  <c r="P54" i="15"/>
  <c r="Q90" i="15"/>
  <c r="Q83" i="15"/>
  <c r="Q60" i="15"/>
  <c r="Q55" i="15"/>
  <c r="R76" i="15"/>
  <c r="R75" i="15"/>
  <c r="R71" i="15"/>
  <c r="S90" i="15"/>
  <c r="S77" i="15"/>
  <c r="T83" i="15"/>
  <c r="T80" i="15"/>
  <c r="H33" i="15"/>
  <c r="H25" i="15"/>
  <c r="H27" i="15"/>
  <c r="H21" i="15"/>
  <c r="H40" i="15"/>
  <c r="H32" i="15"/>
  <c r="H24" i="15"/>
  <c r="H16" i="15"/>
  <c r="I74" i="15"/>
  <c r="I70" i="15"/>
  <c r="I62" i="15"/>
  <c r="I54" i="15"/>
  <c r="I46" i="15"/>
  <c r="I38" i="15"/>
  <c r="I30" i="15"/>
  <c r="I71" i="15"/>
  <c r="I63" i="15"/>
  <c r="I55" i="15"/>
  <c r="I47" i="15"/>
  <c r="I39" i="15"/>
  <c r="I31" i="15"/>
  <c r="J80" i="15"/>
  <c r="J52" i="15"/>
  <c r="J70" i="15"/>
  <c r="J62" i="15"/>
  <c r="J54" i="15"/>
  <c r="J30" i="15"/>
  <c r="J77" i="15"/>
  <c r="J36" i="15"/>
  <c r="J28" i="15"/>
  <c r="J65" i="15"/>
  <c r="J57" i="15"/>
  <c r="J49" i="15"/>
  <c r="J41" i="15"/>
  <c r="J33" i="15"/>
  <c r="K88" i="15"/>
  <c r="K81" i="15"/>
  <c r="K86" i="15"/>
  <c r="K78" i="15"/>
  <c r="K71" i="15"/>
  <c r="K63" i="15"/>
  <c r="K55" i="15"/>
  <c r="K47" i="15"/>
  <c r="K68" i="15"/>
  <c r="K60" i="15"/>
  <c r="K52" i="15"/>
  <c r="L98" i="15"/>
  <c r="L91" i="15"/>
  <c r="L83" i="15"/>
  <c r="L75" i="15"/>
  <c r="L69" i="15"/>
  <c r="L61" i="15"/>
  <c r="L49" i="15"/>
  <c r="L90" i="15"/>
  <c r="L82" i="15"/>
  <c r="L74" i="15"/>
  <c r="L70" i="15"/>
  <c r="L62" i="15"/>
  <c r="L54" i="15"/>
  <c r="L46" i="15"/>
  <c r="M90" i="15"/>
  <c r="M93" i="15"/>
  <c r="M84" i="15"/>
  <c r="M76" i="15"/>
  <c r="M79" i="15"/>
  <c r="N96" i="15"/>
  <c r="N88" i="15"/>
  <c r="N80" i="15"/>
  <c r="N91" i="15"/>
  <c r="N83" i="15"/>
  <c r="O83" i="15"/>
  <c r="O75" i="15"/>
  <c r="O80" i="15"/>
  <c r="O71" i="15"/>
  <c r="O63" i="15"/>
  <c r="O55" i="15"/>
  <c r="O47" i="15"/>
  <c r="O39" i="15"/>
  <c r="O70" i="15"/>
  <c r="O62" i="15"/>
  <c r="O54" i="15"/>
  <c r="O46" i="15"/>
  <c r="O38" i="15"/>
  <c r="P85" i="15"/>
  <c r="P77" i="15"/>
  <c r="P45" i="15"/>
  <c r="P86" i="15"/>
  <c r="P78" i="15"/>
  <c r="P69" i="15"/>
  <c r="P61" i="15"/>
  <c r="P49" i="15"/>
  <c r="P35" i="15"/>
  <c r="P66" i="15"/>
  <c r="P58" i="15"/>
  <c r="P50" i="15"/>
  <c r="P42" i="15"/>
  <c r="P34" i="15"/>
  <c r="Q91" i="15"/>
  <c r="Q82" i="15"/>
  <c r="Q74" i="15"/>
  <c r="Q79" i="15"/>
  <c r="Q72" i="15"/>
  <c r="Q64" i="15"/>
  <c r="Q56" i="15"/>
  <c r="Q67" i="15"/>
  <c r="Q59" i="15"/>
  <c r="R96" i="15"/>
  <c r="R88" i="15"/>
  <c r="R80" i="15"/>
  <c r="R95" i="15"/>
  <c r="R87" i="15"/>
  <c r="R79" i="15"/>
  <c r="R72" i="15"/>
  <c r="R64" i="15"/>
  <c r="R56" i="15"/>
  <c r="R67" i="15"/>
  <c r="R59" i="15"/>
  <c r="S94" i="15"/>
  <c r="S95" i="15"/>
  <c r="S87" i="15"/>
  <c r="S81" i="15"/>
  <c r="S82" i="15"/>
  <c r="T95" i="15"/>
  <c r="T87" i="15"/>
  <c r="T79" i="15"/>
  <c r="T92" i="15"/>
  <c r="T84" i="15"/>
  <c r="T76" i="15"/>
  <c r="H19" i="15"/>
  <c r="H44" i="15"/>
  <c r="H20" i="15"/>
  <c r="I66" i="15"/>
  <c r="I42" i="15"/>
  <c r="I67" i="15"/>
  <c r="I43" i="15"/>
  <c r="J76" i="15"/>
  <c r="J58" i="15"/>
  <c r="J48" i="15"/>
  <c r="J61" i="15"/>
  <c r="J37" i="15"/>
  <c r="K77" i="15"/>
  <c r="K67" i="15"/>
  <c r="K72" i="15"/>
  <c r="L95" i="15"/>
  <c r="L47" i="15"/>
  <c r="L94" i="15"/>
  <c r="L53" i="15"/>
  <c r="M94" i="15"/>
  <c r="M80" i="15"/>
  <c r="O84" i="15"/>
  <c r="O59" i="15"/>
  <c r="O35" i="15"/>
  <c r="O50" i="15"/>
  <c r="P81" i="15"/>
  <c r="P82" i="15"/>
  <c r="P57" i="15"/>
  <c r="P62" i="15"/>
  <c r="P38" i="15"/>
  <c r="Q78" i="15"/>
  <c r="Q68" i="15"/>
  <c r="Q63" i="15"/>
  <c r="R84" i="15"/>
  <c r="R83" i="15"/>
  <c r="R60" i="15"/>
  <c r="R55" i="15"/>
  <c r="S85" i="15"/>
  <c r="S78" i="15"/>
  <c r="T96" i="15"/>
  <c r="H29" i="15"/>
  <c r="H17" i="15"/>
  <c r="H23" i="15"/>
  <c r="H13" i="15"/>
  <c r="H38" i="15"/>
  <c r="H30" i="15"/>
  <c r="H22" i="15"/>
  <c r="H14" i="15"/>
  <c r="I77" i="15"/>
  <c r="I68" i="15"/>
  <c r="I60" i="15"/>
  <c r="I52" i="15"/>
  <c r="I44" i="15"/>
  <c r="I36" i="15"/>
  <c r="I28" i="15"/>
  <c r="I69" i="15"/>
  <c r="I61" i="15"/>
  <c r="I53" i="15"/>
  <c r="I45" i="15"/>
  <c r="I37" i="15"/>
  <c r="I29" i="15"/>
  <c r="J78" i="15"/>
  <c r="J40" i="15"/>
  <c r="J68" i="15"/>
  <c r="J60" i="15"/>
  <c r="J46" i="15"/>
  <c r="J26" i="15"/>
  <c r="J75" i="15"/>
  <c r="J50" i="15"/>
  <c r="J71" i="15"/>
  <c r="J63" i="15"/>
  <c r="J55" i="15"/>
  <c r="J47" i="15"/>
  <c r="J39" i="15"/>
  <c r="J31" i="15"/>
  <c r="K85" i="15"/>
  <c r="K79" i="15"/>
  <c r="K84" i="15"/>
  <c r="K76" i="15"/>
  <c r="K69" i="15"/>
  <c r="K61" i="15"/>
  <c r="K53" i="15"/>
  <c r="K45" i="15"/>
  <c r="K66" i="15"/>
  <c r="K58" i="15"/>
  <c r="K50" i="15"/>
  <c r="L97" i="15"/>
  <c r="L89" i="15"/>
  <c r="L81" i="15"/>
  <c r="L73" i="15"/>
  <c r="L67" i="15"/>
  <c r="L59" i="15"/>
  <c r="L96" i="15"/>
  <c r="L88" i="15"/>
  <c r="L80" i="15"/>
  <c r="L51" i="15"/>
  <c r="L68" i="15"/>
  <c r="L60" i="15"/>
  <c r="L52" i="15"/>
  <c r="M96" i="15"/>
  <c r="M88" i="15"/>
  <c r="M91" i="15"/>
  <c r="M82" i="15"/>
  <c r="M85" i="15"/>
  <c r="M77" i="15"/>
  <c r="N94" i="15"/>
  <c r="N86" i="15"/>
  <c r="N78" i="15"/>
  <c r="N89" i="15"/>
  <c r="N81" i="15"/>
  <c r="O81" i="15"/>
  <c r="O73" i="15"/>
  <c r="O78" i="15"/>
  <c r="O69" i="15"/>
  <c r="O61" i="15"/>
  <c r="O53" i="15"/>
  <c r="O45" i="15"/>
  <c r="O37" i="15"/>
  <c r="O68" i="15"/>
  <c r="O60" i="15"/>
  <c r="O52" i="15"/>
  <c r="O44" i="15"/>
  <c r="O36" i="15"/>
  <c r="P83" i="15"/>
  <c r="P75" i="15"/>
  <c r="P37" i="15"/>
  <c r="P84" i="15"/>
  <c r="P76" i="15"/>
  <c r="P67" i="15"/>
  <c r="P59" i="15"/>
  <c r="P41" i="15"/>
  <c r="P72" i="15"/>
  <c r="P64" i="15"/>
  <c r="P56" i="15"/>
  <c r="P48" i="15"/>
  <c r="P40" i="15"/>
  <c r="Q86" i="15"/>
  <c r="Q89" i="15"/>
  <c r="Q80" i="15"/>
  <c r="Q85" i="15"/>
  <c r="Q77" i="15"/>
  <c r="Q70" i="15"/>
  <c r="Q62" i="15"/>
  <c r="Q54" i="15"/>
  <c r="Q65" i="15"/>
  <c r="Q57" i="15"/>
  <c r="R94" i="15"/>
  <c r="R86" i="15"/>
  <c r="R78" i="15"/>
  <c r="R93" i="15"/>
  <c r="R85" i="15"/>
  <c r="R77" i="15"/>
  <c r="R70" i="15"/>
  <c r="R62" i="15"/>
  <c r="R54" i="15"/>
  <c r="R65" i="15"/>
  <c r="R57" i="15"/>
  <c r="S92" i="15"/>
  <c r="S93" i="15"/>
  <c r="S86" i="15"/>
  <c r="S79" i="15"/>
  <c r="S80" i="15"/>
  <c r="T93" i="15"/>
  <c r="T85" i="15"/>
  <c r="T77" i="15"/>
  <c r="T90" i="15"/>
  <c r="T82" i="15"/>
  <c r="G46" i="4"/>
  <c r="G46" i="25"/>
  <c r="G46" i="15"/>
  <c r="G47" i="4"/>
  <c r="G47" i="25"/>
  <c r="G47" i="15"/>
  <c r="G48" i="4"/>
  <c r="G48" i="25"/>
  <c r="G48" i="15"/>
  <c r="G49" i="4"/>
  <c r="G49" i="25"/>
  <c r="G49" i="15"/>
  <c r="G50" i="4"/>
  <c r="G50" i="25"/>
  <c r="G50" i="15"/>
  <c r="G51" i="4"/>
  <c r="G51" i="25"/>
  <c r="G51" i="15"/>
  <c r="G52" i="4"/>
  <c r="G52" i="25"/>
  <c r="G52" i="15"/>
  <c r="G53" i="4"/>
  <c r="G53" i="25"/>
  <c r="G53" i="15"/>
  <c r="G54" i="4"/>
  <c r="G54" i="25"/>
  <c r="G54" i="15"/>
  <c r="G58" i="4"/>
  <c r="G58" i="25"/>
  <c r="G58" i="15"/>
  <c r="G62" i="4"/>
  <c r="G62" i="25"/>
  <c r="G62" i="15"/>
  <c r="G66" i="4"/>
  <c r="G66" i="25"/>
  <c r="G66" i="15"/>
  <c r="G45" i="4"/>
  <c r="G45" i="25"/>
  <c r="G45" i="15"/>
  <c r="G63" i="4"/>
  <c r="G63" i="25"/>
  <c r="G63" i="15"/>
  <c r="G57" i="4"/>
  <c r="G57" i="25"/>
  <c r="G57" i="15"/>
  <c r="G61" i="4"/>
  <c r="G61" i="25"/>
  <c r="G61" i="15"/>
  <c r="G65" i="4"/>
  <c r="G65" i="25"/>
  <c r="G65" i="15"/>
  <c r="G67" i="4"/>
  <c r="G67" i="25"/>
  <c r="G67" i="15"/>
  <c r="G56" i="4"/>
  <c r="G56" i="25"/>
  <c r="G56" i="15"/>
  <c r="G60" i="4"/>
  <c r="G60" i="25"/>
  <c r="G60" i="15"/>
  <c r="G64" i="4"/>
  <c r="G64" i="25"/>
  <c r="G64" i="15"/>
  <c r="G55" i="4"/>
  <c r="G55" i="25"/>
  <c r="G55" i="15"/>
  <c r="G59" i="4"/>
  <c r="G59" i="25"/>
  <c r="G59" i="15"/>
  <c r="G12" i="4"/>
  <c r="G12" i="25"/>
  <c r="G14" i="4"/>
  <c r="G14" i="25"/>
  <c r="G16" i="4"/>
  <c r="G16" i="25"/>
  <c r="G18" i="4"/>
  <c r="G18" i="25"/>
  <c r="G20" i="4"/>
  <c r="G20" i="25"/>
  <c r="G22" i="4"/>
  <c r="G22" i="25"/>
  <c r="G24" i="4"/>
  <c r="G24" i="25"/>
  <c r="G26" i="4"/>
  <c r="G26" i="25"/>
  <c r="G28" i="4"/>
  <c r="G28" i="25"/>
  <c r="G30" i="4"/>
  <c r="G30" i="25"/>
  <c r="G32" i="4"/>
  <c r="G32" i="25"/>
  <c r="G34" i="4"/>
  <c r="G34" i="25"/>
  <c r="G36" i="4"/>
  <c r="G36" i="25"/>
  <c r="G38" i="4"/>
  <c r="G38" i="25"/>
  <c r="G40" i="4"/>
  <c r="G40" i="25"/>
  <c r="G42" i="4"/>
  <c r="G42" i="25"/>
  <c r="G44" i="4"/>
  <c r="G44" i="25"/>
  <c r="G13" i="4"/>
  <c r="G13" i="25"/>
  <c r="G15" i="4"/>
  <c r="G15" i="25"/>
  <c r="G17" i="4"/>
  <c r="G17" i="25"/>
  <c r="G19" i="4"/>
  <c r="G19" i="25"/>
  <c r="G21" i="4"/>
  <c r="G21" i="25"/>
  <c r="G23" i="4"/>
  <c r="G23" i="25"/>
  <c r="G25" i="4"/>
  <c r="G25" i="25"/>
  <c r="G27" i="4"/>
  <c r="G27" i="25"/>
  <c r="G29" i="4"/>
  <c r="G29" i="25"/>
  <c r="G31" i="4"/>
  <c r="G31" i="25"/>
  <c r="G33" i="4"/>
  <c r="G33" i="25"/>
  <c r="G35" i="4"/>
  <c r="G35" i="25"/>
  <c r="G37" i="4"/>
  <c r="G37" i="25"/>
  <c r="G39" i="4"/>
  <c r="G39" i="25"/>
  <c r="G41" i="4"/>
  <c r="G41" i="25"/>
  <c r="G43" i="4"/>
  <c r="G43" i="25"/>
  <c r="B26" i="4"/>
  <c r="B26" i="25"/>
  <c r="B26" i="15"/>
  <c r="B30" i="4"/>
  <c r="B27" i="4"/>
  <c r="B27" i="25"/>
  <c r="B27" i="15"/>
  <c r="B25" i="4"/>
  <c r="B25" i="25"/>
  <c r="B25" i="15"/>
  <c r="B29" i="4"/>
  <c r="B29" i="25"/>
  <c r="B29" i="15"/>
  <c r="B28" i="4"/>
  <c r="B28" i="25"/>
  <c r="B28" i="15"/>
  <c r="D97" i="4"/>
  <c r="D97" i="25"/>
  <c r="D97" i="15"/>
  <c r="D96" i="4"/>
  <c r="D96" i="25"/>
  <c r="D96" i="15"/>
  <c r="D95" i="4"/>
  <c r="D95" i="25"/>
  <c r="D95" i="15"/>
  <c r="D98" i="4"/>
  <c r="D98" i="25"/>
  <c r="D98" i="15"/>
  <c r="C58" i="4"/>
  <c r="C58" i="25"/>
  <c r="C58" i="15"/>
  <c r="C62" i="4"/>
  <c r="C62" i="25"/>
  <c r="C62" i="15"/>
  <c r="C66" i="4"/>
  <c r="C66" i="25"/>
  <c r="C66" i="15"/>
  <c r="C57" i="4"/>
  <c r="C57" i="25"/>
  <c r="C57" i="15"/>
  <c r="C59" i="4"/>
  <c r="C59" i="25"/>
  <c r="C59" i="15"/>
  <c r="C61" i="4"/>
  <c r="C61" i="25"/>
  <c r="C61" i="15"/>
  <c r="C63" i="4"/>
  <c r="C63" i="25"/>
  <c r="C63" i="15"/>
  <c r="C65" i="4"/>
  <c r="C65" i="25"/>
  <c r="C65" i="15"/>
  <c r="C67" i="4"/>
  <c r="C64" i="4"/>
  <c r="C64" i="25"/>
  <c r="C64" i="15"/>
  <c r="C60" i="4"/>
  <c r="C60" i="25"/>
  <c r="C60" i="15"/>
  <c r="C68" i="4"/>
  <c r="B21" i="4"/>
  <c r="B21" i="25"/>
  <c r="B21" i="15"/>
  <c r="B20" i="4"/>
  <c r="B20" i="25"/>
  <c r="B20" i="15"/>
  <c r="B24" i="4"/>
  <c r="B24" i="25"/>
  <c r="B24" i="15"/>
  <c r="B22" i="4"/>
  <c r="B22" i="25"/>
  <c r="B22" i="15"/>
  <c r="B18" i="4"/>
  <c r="B18" i="25"/>
  <c r="B18" i="15"/>
  <c r="B19" i="4"/>
  <c r="B19" i="25"/>
  <c r="B19" i="15"/>
  <c r="B23" i="4"/>
  <c r="B23" i="25"/>
  <c r="B23" i="15"/>
  <c r="D77" i="4"/>
  <c r="D77" i="25"/>
  <c r="D77" i="15"/>
  <c r="D81" i="4"/>
  <c r="D81" i="25"/>
  <c r="D81" i="15"/>
  <c r="D85" i="4"/>
  <c r="D85" i="25"/>
  <c r="D85" i="15"/>
  <c r="D89" i="4"/>
  <c r="D89" i="25"/>
  <c r="D89" i="15"/>
  <c r="D93" i="4"/>
  <c r="D93" i="25"/>
  <c r="D93" i="15"/>
  <c r="D94" i="4"/>
  <c r="D94" i="25"/>
  <c r="D94" i="15"/>
  <c r="D76" i="4"/>
  <c r="D76" i="25"/>
  <c r="D76" i="15"/>
  <c r="D80" i="4"/>
  <c r="D80" i="25"/>
  <c r="D80" i="15"/>
  <c r="D84" i="4"/>
  <c r="D84" i="25"/>
  <c r="D84" i="15"/>
  <c r="D88" i="4"/>
  <c r="D88" i="25"/>
  <c r="D88" i="15"/>
  <c r="D92" i="4"/>
  <c r="D92" i="25"/>
  <c r="D92" i="15"/>
  <c r="D82" i="4"/>
  <c r="D82" i="25"/>
  <c r="D82" i="15"/>
  <c r="D90" i="4"/>
  <c r="D90" i="25"/>
  <c r="D90" i="15"/>
  <c r="D79" i="4"/>
  <c r="D79" i="25"/>
  <c r="D79" i="15"/>
  <c r="D83" i="4"/>
  <c r="D83" i="25"/>
  <c r="D83" i="15"/>
  <c r="D87" i="4"/>
  <c r="D87" i="25"/>
  <c r="D87" i="15"/>
  <c r="D91" i="4"/>
  <c r="D91" i="25"/>
  <c r="D91" i="15"/>
  <c r="D78" i="4"/>
  <c r="D78" i="25"/>
  <c r="D78" i="15"/>
  <c r="D86" i="4"/>
  <c r="D86" i="25"/>
  <c r="D86" i="15"/>
  <c r="C44" i="4"/>
  <c r="C44" i="25"/>
  <c r="C44" i="15"/>
  <c r="C48" i="4"/>
  <c r="C48" i="25"/>
  <c r="C48" i="15"/>
  <c r="C52" i="4"/>
  <c r="C52" i="25"/>
  <c r="C52" i="15"/>
  <c r="C56" i="4"/>
  <c r="C56" i="25"/>
  <c r="C56" i="15"/>
  <c r="C45" i="4"/>
  <c r="C45" i="25"/>
  <c r="C45" i="15"/>
  <c r="C43" i="4"/>
  <c r="C43" i="25"/>
  <c r="C43" i="15"/>
  <c r="C47" i="4"/>
  <c r="C47" i="25"/>
  <c r="C47" i="15"/>
  <c r="C51" i="4"/>
  <c r="C51" i="25"/>
  <c r="C51" i="15"/>
  <c r="C55" i="4"/>
  <c r="C55" i="25"/>
  <c r="C55" i="15"/>
  <c r="C49" i="4"/>
  <c r="C49" i="25"/>
  <c r="C49" i="15"/>
  <c r="C53" i="4"/>
  <c r="C53" i="25"/>
  <c r="C53" i="15"/>
  <c r="C46" i="4"/>
  <c r="C46" i="25"/>
  <c r="C46" i="15"/>
  <c r="C50" i="4"/>
  <c r="C50" i="25"/>
  <c r="C50" i="15"/>
  <c r="C54" i="4"/>
  <c r="C54" i="25"/>
  <c r="C54" i="15"/>
  <c r="B7" i="4"/>
  <c r="B7" i="25"/>
  <c r="B11" i="4"/>
  <c r="B11" i="25"/>
  <c r="B4" i="4"/>
  <c r="B4" i="25"/>
  <c r="B8" i="4"/>
  <c r="B8" i="25"/>
  <c r="B12" i="4"/>
  <c r="B12" i="25"/>
  <c r="B16" i="4"/>
  <c r="B16" i="25"/>
  <c r="B5" i="4"/>
  <c r="B5" i="25"/>
  <c r="B9" i="4"/>
  <c r="B9" i="25"/>
  <c r="B13" i="4"/>
  <c r="B13" i="25"/>
  <c r="B17" i="4"/>
  <c r="B17" i="25"/>
  <c r="B6" i="4"/>
  <c r="B15" i="4"/>
  <c r="B15" i="25"/>
  <c r="B10" i="4"/>
  <c r="B10" i="25"/>
  <c r="B14" i="4"/>
  <c r="B14" i="25"/>
  <c r="B3" i="4"/>
  <c r="B3" i="25"/>
  <c r="D22" i="4"/>
  <c r="D22" i="25"/>
  <c r="D26" i="4"/>
  <c r="D26" i="25"/>
  <c r="D30" i="4"/>
  <c r="D30" i="25"/>
  <c r="D34" i="4"/>
  <c r="D34" i="25"/>
  <c r="D19" i="4"/>
  <c r="D20" i="4"/>
  <c r="D28" i="4"/>
  <c r="D28" i="25"/>
  <c r="D35" i="4"/>
  <c r="D35" i="25"/>
  <c r="D39" i="4"/>
  <c r="D39" i="25"/>
  <c r="D43" i="4"/>
  <c r="D43" i="25"/>
  <c r="D47" i="4"/>
  <c r="D47" i="25"/>
  <c r="D51" i="4"/>
  <c r="D51" i="25"/>
  <c r="D55" i="4"/>
  <c r="D55" i="25"/>
  <c r="D59" i="4"/>
  <c r="D59" i="25"/>
  <c r="D63" i="4"/>
  <c r="D63" i="25"/>
  <c r="D67" i="4"/>
  <c r="D67" i="25"/>
  <c r="D71" i="4"/>
  <c r="D71" i="25"/>
  <c r="D75" i="4"/>
  <c r="D75" i="25"/>
  <c r="D58" i="4"/>
  <c r="D58" i="25"/>
  <c r="D21" i="4"/>
  <c r="D21" i="25"/>
  <c r="D23" i="4"/>
  <c r="D23" i="25"/>
  <c r="D29" i="4"/>
  <c r="D29" i="25"/>
  <c r="D31" i="4"/>
  <c r="D31" i="25"/>
  <c r="D36" i="4"/>
  <c r="D36" i="25"/>
  <c r="D40" i="4"/>
  <c r="D40" i="25"/>
  <c r="D44" i="4"/>
  <c r="D44" i="25"/>
  <c r="D48" i="4"/>
  <c r="D48" i="25"/>
  <c r="D52" i="4"/>
  <c r="D52" i="25"/>
  <c r="D56" i="4"/>
  <c r="D56" i="25"/>
  <c r="D60" i="4"/>
  <c r="D60" i="25"/>
  <c r="D64" i="4"/>
  <c r="D64" i="25"/>
  <c r="D68" i="4"/>
  <c r="D68" i="25"/>
  <c r="D72" i="4"/>
  <c r="D72" i="25"/>
  <c r="D25" i="4"/>
  <c r="D25" i="25"/>
  <c r="D38" i="4"/>
  <c r="D38" i="25"/>
  <c r="D42" i="4"/>
  <c r="D42" i="25"/>
  <c r="D50" i="4"/>
  <c r="D50" i="25"/>
  <c r="D62" i="4"/>
  <c r="D62" i="25"/>
  <c r="D74" i="4"/>
  <c r="D74" i="25"/>
  <c r="D24" i="4"/>
  <c r="D24" i="25"/>
  <c r="D32" i="4"/>
  <c r="D32" i="25"/>
  <c r="D37" i="4"/>
  <c r="D37" i="25"/>
  <c r="D41" i="4"/>
  <c r="D41" i="25"/>
  <c r="D45" i="4"/>
  <c r="D45" i="25"/>
  <c r="D49" i="4"/>
  <c r="D49" i="25"/>
  <c r="D53" i="4"/>
  <c r="D53" i="25"/>
  <c r="D57" i="4"/>
  <c r="D57" i="25"/>
  <c r="D61" i="4"/>
  <c r="D61" i="25"/>
  <c r="D65" i="4"/>
  <c r="D65" i="25"/>
  <c r="D69" i="4"/>
  <c r="D69" i="25"/>
  <c r="D73" i="4"/>
  <c r="D73" i="25"/>
  <c r="D33" i="4"/>
  <c r="D33" i="25"/>
  <c r="D54" i="4"/>
  <c r="D54" i="25"/>
  <c r="D70" i="4"/>
  <c r="D70" i="25"/>
  <c r="D27" i="4"/>
  <c r="D27" i="25"/>
  <c r="D46" i="4"/>
  <c r="D46" i="25"/>
  <c r="D66" i="4"/>
  <c r="D66" i="25"/>
  <c r="C10" i="4"/>
  <c r="C11" i="4"/>
  <c r="C11" i="25"/>
  <c r="C15" i="4"/>
  <c r="C15" i="25"/>
  <c r="C19" i="4"/>
  <c r="C19" i="25"/>
  <c r="C23" i="4"/>
  <c r="C23" i="25"/>
  <c r="C27" i="4"/>
  <c r="C27" i="25"/>
  <c r="C31" i="4"/>
  <c r="C31" i="25"/>
  <c r="C12" i="4"/>
  <c r="C12" i="25"/>
  <c r="C16" i="4"/>
  <c r="C16" i="25"/>
  <c r="C20" i="4"/>
  <c r="C20" i="25"/>
  <c r="C14" i="4"/>
  <c r="C14" i="25"/>
  <c r="C18" i="4"/>
  <c r="C18" i="25"/>
  <c r="C21" i="4"/>
  <c r="C21" i="25"/>
  <c r="C29" i="4"/>
  <c r="C29" i="25"/>
  <c r="C36" i="4"/>
  <c r="C36" i="25"/>
  <c r="C40" i="4"/>
  <c r="C40" i="25"/>
  <c r="C28" i="4"/>
  <c r="C28" i="25"/>
  <c r="C39" i="4"/>
  <c r="C39" i="25"/>
  <c r="C9" i="4"/>
  <c r="C22" i="4"/>
  <c r="C22" i="25"/>
  <c r="C24" i="4"/>
  <c r="C24" i="25"/>
  <c r="C30" i="4"/>
  <c r="C30" i="25"/>
  <c r="C32" i="4"/>
  <c r="C32" i="25"/>
  <c r="C37" i="4"/>
  <c r="C37" i="25"/>
  <c r="C41" i="4"/>
  <c r="C41" i="25"/>
  <c r="C17" i="4"/>
  <c r="C17" i="25"/>
  <c r="C35" i="4"/>
  <c r="C35" i="25"/>
  <c r="C25" i="4"/>
  <c r="C25" i="25"/>
  <c r="C33" i="4"/>
  <c r="C33" i="25"/>
  <c r="C38" i="4"/>
  <c r="C38" i="25"/>
  <c r="C42" i="4"/>
  <c r="C42" i="25"/>
  <c r="C26" i="4"/>
  <c r="C26" i="25"/>
  <c r="C13" i="4"/>
  <c r="C13" i="25"/>
  <c r="C34" i="4"/>
  <c r="C34" i="25"/>
  <c r="F57" i="4"/>
  <c r="F61" i="4"/>
  <c r="F65" i="4"/>
  <c r="F69" i="4"/>
  <c r="F69" i="25"/>
  <c r="F73" i="4"/>
  <c r="F73" i="25"/>
  <c r="F77" i="4"/>
  <c r="F77" i="25"/>
  <c r="F81" i="4"/>
  <c r="F81" i="25"/>
  <c r="F85" i="4"/>
  <c r="F85" i="25"/>
  <c r="F89" i="4"/>
  <c r="F89" i="25"/>
  <c r="F93" i="4"/>
  <c r="F93" i="25"/>
  <c r="F97" i="4"/>
  <c r="F64" i="4"/>
  <c r="F80" i="4"/>
  <c r="F80" i="25"/>
  <c r="F88" i="4"/>
  <c r="F88" i="25"/>
  <c r="F58" i="4"/>
  <c r="F62" i="4"/>
  <c r="F66" i="4"/>
  <c r="F66" i="25"/>
  <c r="F70" i="4"/>
  <c r="F70" i="25"/>
  <c r="F74" i="4"/>
  <c r="F74" i="25"/>
  <c r="F78" i="4"/>
  <c r="F78" i="25"/>
  <c r="F82" i="4"/>
  <c r="F82" i="25"/>
  <c r="F86" i="4"/>
  <c r="F86" i="25"/>
  <c r="F90" i="4"/>
  <c r="F90" i="25"/>
  <c r="F94" i="4"/>
  <c r="F98" i="4"/>
  <c r="F56" i="4"/>
  <c r="F68" i="4"/>
  <c r="F68" i="25"/>
  <c r="F59" i="4"/>
  <c r="F63" i="4"/>
  <c r="F67" i="4"/>
  <c r="F67" i="25"/>
  <c r="F71" i="4"/>
  <c r="F71" i="25"/>
  <c r="F75" i="4"/>
  <c r="F75" i="25"/>
  <c r="F79" i="4"/>
  <c r="F79" i="25"/>
  <c r="F83" i="4"/>
  <c r="F83" i="25"/>
  <c r="F87" i="4"/>
  <c r="F87" i="25"/>
  <c r="F91" i="4"/>
  <c r="F91" i="25"/>
  <c r="F95" i="4"/>
  <c r="F60" i="4"/>
  <c r="F76" i="4"/>
  <c r="F76" i="25"/>
  <c r="F92" i="4"/>
  <c r="F92" i="25"/>
  <c r="F72" i="4"/>
  <c r="F72" i="25"/>
  <c r="F84" i="4"/>
  <c r="F84" i="25"/>
  <c r="F96" i="4"/>
  <c r="E38" i="4"/>
  <c r="E42" i="4"/>
  <c r="E42" i="25"/>
  <c r="E46" i="4"/>
  <c r="E46" i="25"/>
  <c r="E50" i="4"/>
  <c r="E50" i="25"/>
  <c r="E54" i="4"/>
  <c r="E54" i="25"/>
  <c r="E58" i="4"/>
  <c r="E58" i="25"/>
  <c r="E62" i="4"/>
  <c r="E62" i="25"/>
  <c r="E66" i="4"/>
  <c r="E66" i="25"/>
  <c r="E70" i="4"/>
  <c r="E70" i="25"/>
  <c r="E74" i="4"/>
  <c r="E74" i="25"/>
  <c r="E78" i="4"/>
  <c r="E78" i="25"/>
  <c r="E82" i="4"/>
  <c r="E82" i="25"/>
  <c r="E86" i="4"/>
  <c r="E86" i="25"/>
  <c r="E90" i="4"/>
  <c r="E90" i="25"/>
  <c r="E94" i="4"/>
  <c r="E94" i="25"/>
  <c r="E98" i="4"/>
  <c r="E98" i="25"/>
  <c r="E61" i="4"/>
  <c r="E61" i="25"/>
  <c r="E77" i="4"/>
  <c r="E77" i="25"/>
  <c r="E85" i="4"/>
  <c r="E85" i="25"/>
  <c r="E97" i="4"/>
  <c r="E97" i="25"/>
  <c r="E39" i="4"/>
  <c r="E43" i="4"/>
  <c r="E43" i="25"/>
  <c r="E47" i="4"/>
  <c r="E47" i="25"/>
  <c r="E51" i="4"/>
  <c r="E51" i="25"/>
  <c r="E55" i="4"/>
  <c r="E55" i="25"/>
  <c r="E59" i="4"/>
  <c r="E59" i="25"/>
  <c r="E63" i="4"/>
  <c r="E63" i="25"/>
  <c r="E67" i="4"/>
  <c r="E67" i="25"/>
  <c r="E71" i="4"/>
  <c r="E71" i="25"/>
  <c r="E75" i="4"/>
  <c r="E75" i="25"/>
  <c r="E79" i="4"/>
  <c r="E79" i="25"/>
  <c r="E83" i="4"/>
  <c r="E83" i="25"/>
  <c r="E87" i="4"/>
  <c r="E87" i="25"/>
  <c r="E91" i="4"/>
  <c r="E91" i="25"/>
  <c r="E95" i="4"/>
  <c r="E95" i="25"/>
  <c r="E45" i="4"/>
  <c r="E45" i="25"/>
  <c r="E53" i="4"/>
  <c r="E53" i="25"/>
  <c r="E65" i="4"/>
  <c r="E65" i="25"/>
  <c r="E40" i="4"/>
  <c r="E40" i="25"/>
  <c r="E44" i="4"/>
  <c r="E44" i="25"/>
  <c r="E48" i="4"/>
  <c r="E48" i="25"/>
  <c r="E52" i="4"/>
  <c r="E52" i="25"/>
  <c r="E56" i="4"/>
  <c r="E56" i="25"/>
  <c r="E60" i="4"/>
  <c r="E60" i="25"/>
  <c r="E64" i="4"/>
  <c r="E64" i="25"/>
  <c r="E68" i="4"/>
  <c r="E68" i="25"/>
  <c r="E72" i="4"/>
  <c r="E72" i="25"/>
  <c r="E76" i="4"/>
  <c r="E76" i="25"/>
  <c r="E80" i="4"/>
  <c r="E80" i="25"/>
  <c r="E84" i="4"/>
  <c r="E84" i="25"/>
  <c r="E88" i="4"/>
  <c r="E88" i="25"/>
  <c r="E92" i="4"/>
  <c r="E92" i="25"/>
  <c r="E96" i="4"/>
  <c r="E96" i="25"/>
  <c r="E41" i="4"/>
  <c r="E41" i="25"/>
  <c r="E57" i="4"/>
  <c r="E57" i="25"/>
  <c r="E73" i="4"/>
  <c r="E73" i="25"/>
  <c r="E89" i="4"/>
  <c r="E89" i="25"/>
  <c r="E37" i="4"/>
  <c r="E49" i="4"/>
  <c r="E49" i="25"/>
  <c r="E69" i="4"/>
  <c r="E69" i="25"/>
  <c r="E81" i="4"/>
  <c r="E81" i="25"/>
  <c r="E93" i="4"/>
  <c r="E93" i="25"/>
  <c r="E96" i="15"/>
  <c r="E87" i="15"/>
  <c r="E86" i="15"/>
  <c r="F91" i="15"/>
  <c r="F85" i="15"/>
  <c r="F69" i="15"/>
  <c r="C34" i="15"/>
  <c r="C38" i="15"/>
  <c r="C17" i="15"/>
  <c r="C30" i="15"/>
  <c r="C39" i="15"/>
  <c r="C29" i="15"/>
  <c r="C20" i="15"/>
  <c r="C27" i="15"/>
  <c r="C11" i="15"/>
  <c r="D27" i="15"/>
  <c r="D73" i="15"/>
  <c r="D57" i="15"/>
  <c r="D41" i="15"/>
  <c r="D74" i="15"/>
  <c r="D38" i="15"/>
  <c r="D64" i="15"/>
  <c r="D48" i="15"/>
  <c r="D31" i="15"/>
  <c r="D58" i="15"/>
  <c r="D63" i="15"/>
  <c r="D47" i="15"/>
  <c r="D28" i="15"/>
  <c r="D30" i="15"/>
  <c r="B14" i="15"/>
  <c r="B17" i="15"/>
  <c r="B16" i="15"/>
  <c r="B11" i="15"/>
  <c r="G43" i="15"/>
  <c r="G35" i="15"/>
  <c r="G27" i="15"/>
  <c r="G19" i="15"/>
  <c r="G44" i="15"/>
  <c r="G36" i="15"/>
  <c r="G28" i="15"/>
  <c r="G20" i="15"/>
  <c r="G12" i="15"/>
  <c r="E89" i="15"/>
  <c r="E48" i="15"/>
  <c r="E55" i="15"/>
  <c r="E70" i="15"/>
  <c r="F75" i="15"/>
  <c r="E73" i="15"/>
  <c r="E60" i="15"/>
  <c r="E45" i="15"/>
  <c r="E83" i="15"/>
  <c r="E67" i="15"/>
  <c r="E51" i="15"/>
  <c r="E97" i="15"/>
  <c r="E98" i="15"/>
  <c r="E82" i="15"/>
  <c r="E66" i="15"/>
  <c r="E50" i="15"/>
  <c r="F76" i="15"/>
  <c r="F87" i="15"/>
  <c r="F71" i="15"/>
  <c r="F68" i="15"/>
  <c r="F90" i="15"/>
  <c r="F74" i="15"/>
  <c r="F81" i="15"/>
  <c r="C13" i="15"/>
  <c r="C33" i="15"/>
  <c r="C41" i="15"/>
  <c r="C24" i="15"/>
  <c r="C28" i="15"/>
  <c r="C21" i="15"/>
  <c r="C16" i="15"/>
  <c r="C23" i="15"/>
  <c r="D70" i="15"/>
  <c r="D69" i="15"/>
  <c r="D53" i="15"/>
  <c r="D37" i="15"/>
  <c r="D62" i="15"/>
  <c r="D25" i="15"/>
  <c r="D60" i="15"/>
  <c r="D44" i="15"/>
  <c r="D29" i="15"/>
  <c r="D75" i="15"/>
  <c r="D59" i="15"/>
  <c r="D43" i="15"/>
  <c r="D26" i="15"/>
  <c r="B10" i="15"/>
  <c r="B13" i="15"/>
  <c r="B12" i="15"/>
  <c r="B7" i="15"/>
  <c r="G41" i="15"/>
  <c r="G33" i="15"/>
  <c r="G25" i="15"/>
  <c r="G17" i="15"/>
  <c r="G42" i="15"/>
  <c r="G34" i="15"/>
  <c r="G26" i="15"/>
  <c r="G18" i="15"/>
  <c r="E80" i="15"/>
  <c r="E53" i="15"/>
  <c r="E54" i="15"/>
  <c r="F78" i="15"/>
  <c r="E92" i="15"/>
  <c r="E44" i="15"/>
  <c r="E57" i="15"/>
  <c r="E72" i="15"/>
  <c r="E40" i="15"/>
  <c r="E95" i="15"/>
  <c r="E79" i="15"/>
  <c r="E63" i="15"/>
  <c r="E47" i="15"/>
  <c r="E85" i="15"/>
  <c r="E94" i="15"/>
  <c r="E78" i="15"/>
  <c r="E62" i="15"/>
  <c r="E46" i="15"/>
  <c r="F84" i="15"/>
  <c r="F83" i="15"/>
  <c r="F67" i="15"/>
  <c r="F86" i="15"/>
  <c r="F70" i="15"/>
  <c r="F88" i="15"/>
  <c r="F93" i="15"/>
  <c r="F77" i="15"/>
  <c r="C26" i="15"/>
  <c r="C25" i="15"/>
  <c r="C37" i="15"/>
  <c r="C22" i="15"/>
  <c r="C40" i="15"/>
  <c r="C18" i="15"/>
  <c r="C12" i="15"/>
  <c r="C19" i="15"/>
  <c r="D66" i="15"/>
  <c r="D54" i="15"/>
  <c r="D65" i="15"/>
  <c r="D49" i="15"/>
  <c r="D32" i="15"/>
  <c r="D50" i="15"/>
  <c r="D72" i="15"/>
  <c r="D56" i="15"/>
  <c r="D40" i="15"/>
  <c r="D23" i="15"/>
  <c r="D71" i="15"/>
  <c r="D55" i="15"/>
  <c r="D39" i="15"/>
  <c r="D22" i="15"/>
  <c r="B15" i="15"/>
  <c r="B9" i="15"/>
  <c r="B8" i="15"/>
  <c r="G39" i="15"/>
  <c r="G31" i="15"/>
  <c r="G23" i="15"/>
  <c r="G15" i="15"/>
  <c r="G40" i="15"/>
  <c r="G32" i="15"/>
  <c r="G24" i="15"/>
  <c r="G16" i="15"/>
  <c r="E81" i="15"/>
  <c r="E64" i="15"/>
  <c r="E71" i="15"/>
  <c r="E61" i="15"/>
  <c r="F92" i="15"/>
  <c r="E69" i="15"/>
  <c r="E76" i="15"/>
  <c r="E49" i="15"/>
  <c r="E88" i="15"/>
  <c r="E56" i="15"/>
  <c r="E93" i="15"/>
  <c r="E41" i="15"/>
  <c r="E84" i="15"/>
  <c r="E68" i="15"/>
  <c r="E52" i="15"/>
  <c r="E65" i="15"/>
  <c r="E91" i="15"/>
  <c r="E75" i="15"/>
  <c r="E59" i="15"/>
  <c r="E43" i="15"/>
  <c r="E77" i="15"/>
  <c r="E90" i="15"/>
  <c r="E74" i="15"/>
  <c r="E58" i="15"/>
  <c r="E42" i="15"/>
  <c r="F72" i="15"/>
  <c r="F79" i="15"/>
  <c r="F82" i="15"/>
  <c r="F66" i="15"/>
  <c r="F80" i="15"/>
  <c r="F89" i="15"/>
  <c r="F73" i="15"/>
  <c r="C42" i="15"/>
  <c r="C35" i="15"/>
  <c r="C32" i="15"/>
  <c r="C36" i="15"/>
  <c r="C14" i="15"/>
  <c r="C31" i="15"/>
  <c r="C15" i="15"/>
  <c r="D46" i="15"/>
  <c r="D33" i="15"/>
  <c r="D61" i="15"/>
  <c r="D45" i="15"/>
  <c r="D24" i="15"/>
  <c r="D42" i="15"/>
  <c r="D68" i="15"/>
  <c r="D52" i="15"/>
  <c r="D36" i="15"/>
  <c r="D21" i="15"/>
  <c r="D67" i="15"/>
  <c r="D51" i="15"/>
  <c r="D35" i="15"/>
  <c r="D34" i="15"/>
  <c r="B3" i="15"/>
  <c r="B6" i="25"/>
  <c r="Y25" i="25"/>
  <c r="B5" i="15"/>
  <c r="B4" i="15"/>
  <c r="G37" i="15"/>
  <c r="G29" i="15"/>
  <c r="G21" i="15"/>
  <c r="G13" i="15"/>
  <c r="G38" i="15"/>
  <c r="G30" i="15"/>
  <c r="G22" i="15"/>
  <c r="G14" i="15"/>
  <c r="Y30" i="25"/>
  <c r="Z30" i="25"/>
  <c r="Y37" i="25"/>
  <c r="Y31" i="25"/>
  <c r="Z31" i="25"/>
  <c r="Y38" i="25"/>
  <c r="B6" i="15"/>
  <c r="Y39" i="25"/>
  <c r="Z39" i="25"/>
  <c r="A1" i="15" a="1"/>
  <c r="A1" i="15"/>
  <c r="B6" i="16"/>
  <c r="I15" i="16"/>
  <c r="D65" i="16"/>
  <c r="K73" i="16"/>
  <c r="P37" i="16"/>
  <c r="I74" i="16"/>
  <c r="J51" i="16"/>
  <c r="O84" i="16"/>
  <c r="P41" i="16"/>
  <c r="R69" i="16"/>
  <c r="K90" i="16"/>
  <c r="G98" i="16"/>
  <c r="N48" i="16"/>
  <c r="K33" i="16"/>
  <c r="S65" i="16"/>
  <c r="K25" i="16"/>
  <c r="M40" i="16"/>
  <c r="G51" i="16"/>
  <c r="B71" i="16"/>
  <c r="F24" i="16"/>
  <c r="Q36" i="16"/>
  <c r="H48" i="16"/>
  <c r="M66" i="16"/>
  <c r="F97" i="16"/>
  <c r="K95" i="16"/>
  <c r="I30" i="16"/>
  <c r="T82" i="16"/>
  <c r="G90" i="16"/>
  <c r="P94" i="16"/>
  <c r="G49" i="16"/>
  <c r="G94" i="16"/>
  <c r="C70" i="16"/>
  <c r="I98" i="16"/>
  <c r="B76" i="16"/>
  <c r="I3" i="16"/>
  <c r="Q27" i="16"/>
  <c r="H59" i="16"/>
  <c r="P31" i="16"/>
  <c r="G71" i="16"/>
  <c r="F42" i="16"/>
  <c r="K16" i="16"/>
  <c r="B59" i="16"/>
  <c r="R31" i="16"/>
  <c r="S17" i="16"/>
  <c r="B53" i="16"/>
  <c r="Q28" i="16"/>
  <c r="N66" i="16"/>
  <c r="N38" i="16"/>
  <c r="G4" i="16"/>
  <c r="F96" i="16"/>
  <c r="L64" i="16"/>
  <c r="S75" i="16"/>
  <c r="K46" i="16"/>
  <c r="N28" i="16"/>
  <c r="N3" i="16"/>
  <c r="C65" i="16"/>
  <c r="Q31" i="16"/>
  <c r="D83" i="16"/>
  <c r="B28" i="16"/>
  <c r="H90" i="16"/>
  <c r="N36" i="16"/>
  <c r="G65" i="16"/>
  <c r="N65" i="16"/>
  <c r="F25" i="16"/>
  <c r="N34" i="16"/>
  <c r="T49" i="16"/>
  <c r="J12" i="16"/>
  <c r="T13" i="16"/>
  <c r="S31" i="16"/>
  <c r="F51" i="16"/>
  <c r="M26" i="16"/>
  <c r="K13" i="16"/>
  <c r="N17" i="16"/>
  <c r="M21" i="16"/>
  <c r="E6" i="16"/>
  <c r="B41" i="16"/>
  <c r="K8" i="16"/>
  <c r="H52" i="16"/>
  <c r="E29" i="16"/>
  <c r="C72" i="16"/>
  <c r="Q42" i="16"/>
  <c r="H5" i="16"/>
  <c r="F8" i="16"/>
  <c r="T11" i="16"/>
  <c r="S15" i="16"/>
  <c r="T59" i="16"/>
  <c r="B33" i="16"/>
  <c r="C75" i="16"/>
  <c r="T44" i="16"/>
  <c r="K20" i="16"/>
  <c r="H61" i="16"/>
  <c r="S82" i="16"/>
  <c r="P38" i="16"/>
  <c r="I22" i="16"/>
  <c r="B98" i="16"/>
  <c r="H50" i="16"/>
  <c r="H96" i="16"/>
  <c r="H93" i="16"/>
  <c r="B56" i="16"/>
  <c r="B52" i="16"/>
  <c r="C98" i="16"/>
  <c r="B94" i="16"/>
  <c r="T71" i="16"/>
  <c r="P26" i="16"/>
  <c r="N41" i="16"/>
  <c r="M53" i="16"/>
  <c r="S72" i="16"/>
  <c r="P5" i="16"/>
  <c r="R37" i="16"/>
  <c r="B50" i="16"/>
  <c r="G68" i="16"/>
  <c r="M34" i="16"/>
  <c r="M19" i="16"/>
  <c r="Q24" i="16"/>
  <c r="H7" i="16"/>
  <c r="N10" i="16"/>
  <c r="G50" i="16"/>
  <c r="L27" i="16"/>
  <c r="S63" i="16"/>
  <c r="E37" i="16"/>
  <c r="B87" i="16"/>
  <c r="G52" i="16"/>
  <c r="F27" i="16"/>
  <c r="D14" i="16"/>
  <c r="O18" i="16"/>
  <c r="F22" i="16"/>
  <c r="Q5" i="16"/>
  <c r="R41" i="16"/>
  <c r="E10" i="16"/>
  <c r="B54" i="16"/>
  <c r="B30" i="16"/>
  <c r="H73" i="16"/>
  <c r="N43" i="16"/>
  <c r="T5" i="16"/>
  <c r="R8" i="16"/>
  <c r="M12" i="16"/>
  <c r="P16" i="16"/>
  <c r="K10" i="16"/>
  <c r="Q21" i="16"/>
  <c r="D8" i="16"/>
  <c r="L73" i="16"/>
  <c r="H23" i="16"/>
  <c r="T84" i="16"/>
  <c r="K83" i="16"/>
  <c r="F90" i="16"/>
  <c r="O64" i="16"/>
  <c r="O38" i="16"/>
  <c r="R36" i="16"/>
  <c r="P90" i="16"/>
  <c r="M51" i="16"/>
  <c r="I94" i="16"/>
  <c r="H51" i="16"/>
  <c r="C88" i="16"/>
  <c r="M48" i="16"/>
  <c r="B83" i="16"/>
  <c r="T22" i="16"/>
  <c r="G10" i="16"/>
  <c r="T55" i="16"/>
  <c r="N70" i="16"/>
  <c r="S12" i="16"/>
  <c r="F31" i="16"/>
  <c r="R21" i="16"/>
  <c r="L8" i="16"/>
  <c r="T17" i="16"/>
  <c r="Q33" i="16"/>
  <c r="C52" i="16"/>
  <c r="D5" i="16"/>
  <c r="E24" i="16"/>
  <c r="B22" i="16"/>
  <c r="O6" i="16"/>
  <c r="N8" i="16"/>
  <c r="K15" i="16"/>
  <c r="J56" i="16"/>
  <c r="S94" i="16"/>
  <c r="K98" i="16"/>
  <c r="L78" i="16"/>
  <c r="K55" i="16"/>
  <c r="H29" i="16"/>
  <c r="R64" i="16"/>
  <c r="L54" i="16"/>
  <c r="K91" i="16"/>
  <c r="L45" i="16"/>
  <c r="L43" i="16"/>
  <c r="P71" i="16"/>
  <c r="Q86" i="16"/>
  <c r="R61" i="16"/>
  <c r="R89" i="16"/>
  <c r="L63" i="16"/>
  <c r="E41" i="16"/>
  <c r="L60" i="16"/>
  <c r="B93" i="16"/>
  <c r="C53" i="16"/>
  <c r="C74" i="16"/>
  <c r="D82" i="16"/>
  <c r="S37" i="16"/>
  <c r="I14" i="16"/>
  <c r="Q46" i="16"/>
  <c r="O8" i="16"/>
  <c r="H49" i="16"/>
  <c r="F12" i="16"/>
  <c r="L20" i="16"/>
  <c r="L39" i="16"/>
  <c r="R50" i="16"/>
  <c r="T69" i="16"/>
  <c r="Q23" i="16"/>
  <c r="S10" i="16"/>
  <c r="N57" i="16"/>
  <c r="S71" i="16"/>
  <c r="O16" i="16"/>
  <c r="R39" i="16"/>
  <c r="D18" i="16"/>
  <c r="T15" i="16"/>
  <c r="J14" i="16"/>
  <c r="T4" i="16"/>
  <c r="P20" i="16"/>
  <c r="I72" i="16"/>
  <c r="T77" i="16"/>
  <c r="I68" i="16"/>
  <c r="T75" i="16"/>
  <c r="L61" i="16"/>
  <c r="I43" i="16"/>
  <c r="J44" i="16"/>
  <c r="P34" i="16"/>
  <c r="K87" i="16"/>
  <c r="I75" i="16"/>
  <c r="F98" i="16"/>
  <c r="K88" i="16"/>
  <c r="L3" i="16"/>
  <c r="R11" i="16"/>
  <c r="N40" i="16"/>
  <c r="G87" i="16"/>
  <c r="G57" i="16"/>
  <c r="K38" i="16"/>
  <c r="S68" i="16"/>
  <c r="L35" i="16"/>
  <c r="G64" i="16"/>
  <c r="P18" i="16"/>
  <c r="K6" i="16"/>
  <c r="F49" i="16"/>
  <c r="B62" i="16"/>
  <c r="G84" i="16"/>
  <c r="E26" i="16"/>
  <c r="F17" i="16"/>
  <c r="I88" i="16"/>
  <c r="G8" i="16"/>
  <c r="T28" i="16"/>
  <c r="B47" i="16"/>
  <c r="L22" i="16"/>
  <c r="M20" i="16"/>
  <c r="J18" i="16"/>
  <c r="F18" i="16"/>
  <c r="M16" i="16"/>
  <c r="E5" i="16"/>
  <c r="J45" i="16"/>
  <c r="I53" i="16"/>
  <c r="J68" i="16"/>
  <c r="M76" i="16"/>
  <c r="O48" i="16"/>
  <c r="P36" i="16"/>
  <c r="K61" i="16"/>
  <c r="M91" i="16"/>
  <c r="O71" i="16"/>
  <c r="I38" i="16"/>
  <c r="P57" i="16"/>
  <c r="N77" i="16"/>
  <c r="R68" i="16"/>
  <c r="L95" i="16"/>
  <c r="O37" i="16"/>
  <c r="E61" i="16"/>
  <c r="L88" i="16"/>
  <c r="Q62" i="16"/>
  <c r="O94" i="16"/>
  <c r="B68" i="16"/>
  <c r="E22" i="16"/>
  <c r="S69" i="16"/>
  <c r="H87" i="16"/>
  <c r="S43" i="16"/>
  <c r="T18" i="16"/>
  <c r="L40" i="16"/>
  <c r="E30" i="16"/>
  <c r="B21" i="16"/>
  <c r="S7" i="16"/>
  <c r="Q14" i="16"/>
  <c r="T32" i="16"/>
  <c r="F47" i="16"/>
  <c r="T10" i="16"/>
  <c r="N18" i="16"/>
  <c r="F37" i="16"/>
  <c r="M49" i="16"/>
  <c r="N67" i="16"/>
  <c r="K28" i="16"/>
  <c r="S9" i="16"/>
  <c r="P7" i="16"/>
  <c r="N6" i="16"/>
  <c r="R5" i="16"/>
  <c r="I20" i="16"/>
  <c r="N73" i="16"/>
  <c r="L65" i="16"/>
  <c r="Q92" i="16"/>
  <c r="M98" i="16"/>
  <c r="Q74" i="16"/>
  <c r="J63" i="16"/>
  <c r="R85" i="16"/>
  <c r="R72" i="16"/>
  <c r="R95" i="16"/>
  <c r="R91" i="16"/>
  <c r="J32" i="16"/>
  <c r="K86" i="16"/>
  <c r="J72" i="16"/>
  <c r="J40" i="16"/>
  <c r="R60" i="16"/>
  <c r="Q89" i="16"/>
  <c r="M79" i="16"/>
  <c r="P73" i="16"/>
  <c r="I48" i="16"/>
  <c r="L70" i="16"/>
  <c r="R55" i="16"/>
  <c r="L52" i="16"/>
  <c r="H17" i="16"/>
  <c r="J66" i="16"/>
  <c r="M86" i="16"/>
  <c r="S77" i="16"/>
  <c r="O56" i="16"/>
  <c r="I24" i="16"/>
  <c r="H13" i="16"/>
  <c r="S91" i="16"/>
  <c r="M75" i="16"/>
  <c r="J53" i="16"/>
  <c r="K47" i="16"/>
  <c r="J39" i="16"/>
  <c r="S74" i="16"/>
  <c r="Q59" i="16"/>
  <c r="E58" i="16"/>
  <c r="E57" i="16"/>
  <c r="C24" i="16"/>
  <c r="E83" i="16"/>
  <c r="B15" i="16"/>
  <c r="E96" i="16"/>
  <c r="F71" i="16"/>
  <c r="B12" i="16"/>
  <c r="F80" i="16"/>
  <c r="D35" i="16"/>
  <c r="B11" i="16"/>
  <c r="E90" i="16"/>
  <c r="G97" i="16"/>
  <c r="H84" i="16"/>
  <c r="N39" i="16"/>
  <c r="G79" i="16"/>
  <c r="M46" i="16"/>
  <c r="H10" i="16"/>
  <c r="B18" i="16"/>
  <c r="M36" i="16"/>
  <c r="S47" i="16"/>
  <c r="T65" i="16"/>
  <c r="K21" i="16"/>
  <c r="Q8" i="16"/>
  <c r="N53" i="16"/>
  <c r="G67" i="16"/>
  <c r="O4" i="16"/>
  <c r="Q38" i="16"/>
  <c r="Q15" i="16"/>
  <c r="S14" i="16"/>
  <c r="I13" i="16"/>
  <c r="O9" i="16"/>
  <c r="L16" i="16"/>
  <c r="M78" i="16"/>
  <c r="J50" i="16"/>
  <c r="N86" i="16"/>
  <c r="M80" i="16"/>
  <c r="P77" i="16"/>
  <c r="J43" i="16"/>
  <c r="R98" i="16"/>
  <c r="L76" i="16"/>
  <c r="O83" i="16"/>
  <c r="N94" i="16"/>
  <c r="K79" i="16"/>
  <c r="Q97" i="16"/>
  <c r="Q80" i="16"/>
  <c r="Q65" i="16"/>
  <c r="N84" i="16"/>
  <c r="Q83" i="16"/>
  <c r="E60" i="16"/>
  <c r="K85" i="16"/>
  <c r="K72" i="16"/>
  <c r="M67" i="16"/>
  <c r="D98" i="16"/>
  <c r="J84" i="16"/>
  <c r="N11" i="16"/>
  <c r="S58" i="16"/>
  <c r="F19" i="16"/>
  <c r="G54" i="16"/>
  <c r="F11" i="16"/>
  <c r="L5" i="16"/>
  <c r="E12" i="16"/>
  <c r="M60" i="16"/>
  <c r="G75" i="16"/>
  <c r="O20" i="16"/>
  <c r="E34" i="16"/>
  <c r="M24" i="16"/>
  <c r="J10" i="16"/>
  <c r="S26" i="16"/>
  <c r="T36" i="16"/>
  <c r="T53" i="16"/>
  <c r="P9" i="16"/>
  <c r="J4" i="16"/>
  <c r="K23" i="16"/>
  <c r="O14" i="16"/>
  <c r="P4" i="16"/>
  <c r="K19" i="16"/>
  <c r="N82" i="16"/>
  <c r="O45" i="16"/>
  <c r="N92" i="16"/>
  <c r="K82" i="16"/>
  <c r="K97" i="16"/>
  <c r="Q79" i="16"/>
  <c r="J78" i="16"/>
  <c r="H36" i="16"/>
  <c r="R84" i="16"/>
  <c r="N93" i="16"/>
  <c r="R83" i="16"/>
  <c r="H32" i="16"/>
  <c r="I29" i="16"/>
  <c r="H34" i="16"/>
  <c r="M96" i="16"/>
  <c r="J46" i="16"/>
  <c r="S80" i="16"/>
  <c r="L94" i="16"/>
  <c r="O43" i="16"/>
  <c r="S92" i="16"/>
  <c r="O58" i="16"/>
  <c r="N79" i="16"/>
  <c r="K70" i="16"/>
  <c r="P58" i="16"/>
  <c r="T85" i="16"/>
  <c r="T78" i="16"/>
  <c r="T95" i="16"/>
  <c r="L98" i="16"/>
  <c r="R86" i="16"/>
  <c r="N88" i="16"/>
  <c r="P55" i="16"/>
  <c r="Q68" i="16"/>
  <c r="P72" i="16"/>
  <c r="R71" i="16"/>
  <c r="P45" i="16"/>
  <c r="P50" i="16"/>
  <c r="C33" i="16"/>
  <c r="F73" i="16"/>
  <c r="E94" i="16"/>
  <c r="D41" i="16"/>
  <c r="D25" i="16"/>
  <c r="E79" i="16"/>
  <c r="C21" i="16"/>
  <c r="E80" i="16"/>
  <c r="E69" i="16"/>
  <c r="F81" i="16"/>
  <c r="S88" i="16"/>
  <c r="J90" i="16"/>
  <c r="F50" i="16"/>
  <c r="R46" i="16"/>
  <c r="S32" i="16"/>
  <c r="M9" i="16"/>
  <c r="K35" i="16"/>
  <c r="Q50" i="16"/>
  <c r="R12" i="16"/>
  <c r="Q40" i="16"/>
  <c r="S51" i="16"/>
  <c r="P29" i="16"/>
  <c r="P10" i="16"/>
  <c r="K7" i="16"/>
  <c r="J9" i="16"/>
  <c r="M77" i="16"/>
  <c r="R93" i="16"/>
  <c r="O63" i="16"/>
  <c r="Q87" i="16"/>
  <c r="J64" i="16"/>
  <c r="M89" i="16"/>
  <c r="I37" i="16"/>
  <c r="R54" i="16"/>
  <c r="I71" i="16"/>
  <c r="Q55" i="16"/>
  <c r="G73" i="16"/>
  <c r="P92" i="16"/>
  <c r="Q30" i="16"/>
  <c r="Q32" i="16"/>
  <c r="S60" i="16"/>
  <c r="G56" i="16"/>
  <c r="M4" i="16"/>
  <c r="B58" i="16"/>
  <c r="Q22" i="16"/>
  <c r="D15" i="16"/>
  <c r="C83" i="16"/>
  <c r="F26" i="16"/>
  <c r="B20" i="16"/>
  <c r="P19" i="16"/>
  <c r="Q9" i="16"/>
  <c r="H4" i="16"/>
  <c r="J61" i="16"/>
  <c r="L74" i="16"/>
  <c r="H39" i="16"/>
  <c r="I61" i="16"/>
  <c r="J75" i="16"/>
  <c r="S95" i="16"/>
  <c r="T76" i="16"/>
  <c r="L84" i="16"/>
  <c r="O68" i="16"/>
  <c r="T96" i="16"/>
  <c r="R76" i="16"/>
  <c r="K76" i="16"/>
  <c r="P86" i="16"/>
  <c r="M69" i="16"/>
  <c r="K58" i="16"/>
  <c r="I39" i="16"/>
  <c r="K54" i="16"/>
  <c r="O77" i="16"/>
  <c r="T79" i="16"/>
  <c r="J22" i="16"/>
  <c r="I66" i="16"/>
  <c r="K52" i="16"/>
  <c r="R57" i="16"/>
  <c r="R90" i="16"/>
  <c r="D69" i="16"/>
  <c r="C39" i="16"/>
  <c r="F72" i="16"/>
  <c r="C20" i="16"/>
  <c r="E75" i="16"/>
  <c r="F85" i="16"/>
  <c r="D38" i="16"/>
  <c r="D44" i="16"/>
  <c r="E47" i="16"/>
  <c r="E62" i="16"/>
  <c r="C23" i="16"/>
  <c r="O50" i="16"/>
  <c r="J24" i="16"/>
  <c r="R48" i="16"/>
  <c r="B92" i="16"/>
  <c r="L21" i="16"/>
  <c r="Q34" i="16"/>
  <c r="F15" i="16"/>
  <c r="M95" i="16"/>
  <c r="G95" i="16"/>
  <c r="O87" i="16"/>
  <c r="D88" i="16"/>
  <c r="B37" i="16"/>
  <c r="B26" i="16"/>
  <c r="S21" i="16"/>
  <c r="D76" i="16"/>
  <c r="D66" i="16"/>
  <c r="I34" i="16"/>
  <c r="P96" i="16"/>
  <c r="P30" i="16"/>
  <c r="T46" i="16"/>
  <c r="C47" i="16"/>
  <c r="M32" i="16"/>
  <c r="N31" i="16"/>
  <c r="N5" i="16"/>
  <c r="F23" i="16"/>
  <c r="I82" i="16"/>
  <c r="Q11" i="16"/>
  <c r="G82" i="16"/>
  <c r="N50" i="16"/>
  <c r="B8" i="16"/>
  <c r="L77" i="16"/>
  <c r="C49" i="16"/>
  <c r="T66" i="16"/>
  <c r="G81" i="16"/>
  <c r="K12" i="16"/>
  <c r="S50" i="16"/>
  <c r="L41" i="16"/>
  <c r="B24" i="16"/>
  <c r="R14" i="16"/>
  <c r="H72" i="16"/>
  <c r="C60" i="16"/>
  <c r="G6" i="16"/>
  <c r="M61" i="16"/>
  <c r="M50" i="16"/>
  <c r="N12" i="16"/>
  <c r="Q16" i="16"/>
  <c r="R17" i="16"/>
  <c r="O49" i="16"/>
  <c r="O69" i="16"/>
  <c r="B48" i="16"/>
  <c r="N47" i="16"/>
  <c r="P14" i="16"/>
  <c r="F6" i="16"/>
  <c r="R43" i="16"/>
  <c r="K34" i="16"/>
  <c r="B27" i="16"/>
  <c r="L10" i="16"/>
  <c r="O52" i="16"/>
  <c r="L81" i="16"/>
  <c r="S81" i="16"/>
  <c r="K81" i="16"/>
  <c r="H26" i="16"/>
  <c r="K67" i="16"/>
  <c r="F57" i="16"/>
  <c r="E38" i="16"/>
  <c r="R79" i="16"/>
  <c r="Q71" i="16"/>
  <c r="O67" i="16"/>
  <c r="P52" i="16"/>
  <c r="L93" i="16"/>
  <c r="J21" i="16"/>
  <c r="E3" i="16"/>
  <c r="C92" i="16"/>
  <c r="B95" i="16"/>
  <c r="D92" i="16"/>
  <c r="T42" i="16"/>
  <c r="I6" i="16"/>
  <c r="R33" i="16"/>
  <c r="B46" i="16"/>
  <c r="B63" i="16"/>
  <c r="Q19" i="16"/>
  <c r="L31" i="16"/>
  <c r="B42" i="16"/>
  <c r="M58" i="16"/>
  <c r="H37" i="16"/>
  <c r="N95" i="16"/>
  <c r="L86" i="16"/>
  <c r="R15" i="16"/>
  <c r="C87" i="16"/>
  <c r="O29" i="16"/>
  <c r="M43" i="16"/>
  <c r="J97" i="16"/>
  <c r="J91" i="16"/>
  <c r="C45" i="16"/>
  <c r="M55" i="16"/>
  <c r="I95" i="16"/>
  <c r="S70" i="16"/>
  <c r="O26" i="16"/>
  <c r="C63" i="16"/>
  <c r="L36" i="16"/>
  <c r="H85" i="16"/>
  <c r="N51" i="16"/>
  <c r="Q26" i="16"/>
  <c r="O13" i="16"/>
  <c r="G46" i="16"/>
  <c r="L17" i="16"/>
  <c r="N58" i="16"/>
  <c r="E33" i="16"/>
  <c r="G80" i="16"/>
  <c r="M83" i="16"/>
  <c r="C35" i="16"/>
  <c r="M92" i="16"/>
  <c r="I67" i="16"/>
  <c r="N81" i="16"/>
  <c r="G3" i="16"/>
  <c r="I79" i="16"/>
  <c r="E27" i="16"/>
  <c r="S33" i="16"/>
  <c r="J11" i="16"/>
  <c r="H89" i="16"/>
  <c r="M39" i="16"/>
  <c r="Q35" i="16"/>
  <c r="O93" i="16"/>
  <c r="B65" i="16"/>
  <c r="D80" i="16"/>
  <c r="T24" i="16"/>
  <c r="R35" i="16"/>
  <c r="G58" i="16"/>
  <c r="T72" i="16"/>
  <c r="E18" i="16"/>
  <c r="C44" i="16"/>
  <c r="H9" i="16"/>
  <c r="K9" i="16"/>
  <c r="F13" i="16"/>
  <c r="E17" i="16"/>
  <c r="S62" i="16"/>
  <c r="S34" i="16"/>
  <c r="C79" i="16"/>
  <c r="N46" i="16"/>
  <c r="T21" i="16"/>
  <c r="C64" i="16"/>
  <c r="F35" i="16"/>
  <c r="F20" i="16"/>
  <c r="N4" i="16"/>
  <c r="T7" i="16"/>
  <c r="O11" i="16"/>
  <c r="T51" i="16"/>
  <c r="E28" i="16"/>
  <c r="M65" i="16"/>
  <c r="B38" i="16"/>
  <c r="G88" i="16"/>
  <c r="I32" i="16"/>
  <c r="S90" i="16"/>
  <c r="S76" i="16"/>
  <c r="S49" i="16"/>
  <c r="C82" i="16"/>
  <c r="I89" i="16"/>
  <c r="N52" i="16"/>
  <c r="R7" i="16"/>
  <c r="P91" i="16"/>
  <c r="O97" i="16"/>
  <c r="F56" i="16"/>
  <c r="D13" i="16"/>
  <c r="B81" i="16"/>
  <c r="K30" i="16"/>
  <c r="T40" i="16"/>
  <c r="S56" i="16"/>
  <c r="N16" i="16"/>
  <c r="P27" i="16"/>
  <c r="M37" i="16"/>
  <c r="B55" i="16"/>
  <c r="S28" i="16"/>
  <c r="E20" i="16"/>
  <c r="S23" i="16"/>
  <c r="C7" i="16"/>
  <c r="B45" i="16"/>
  <c r="P13" i="16"/>
  <c r="S55" i="16"/>
  <c r="O31" i="16"/>
  <c r="D77" i="16"/>
  <c r="T45" i="16"/>
  <c r="T9" i="16"/>
  <c r="D10" i="16"/>
  <c r="R13" i="16"/>
  <c r="Q17" i="16"/>
  <c r="C66" i="16"/>
  <c r="E36" i="16"/>
  <c r="H80" i="16"/>
  <c r="G47" i="16"/>
  <c r="E25" i="16"/>
  <c r="H65" i="16"/>
  <c r="K36" i="16"/>
  <c r="R20" i="16"/>
  <c r="G5" i="16"/>
  <c r="M8" i="16"/>
  <c r="L12" i="16"/>
  <c r="F14" i="16"/>
  <c r="M5" i="16"/>
  <c r="F4" i="16"/>
  <c r="J54" i="16"/>
  <c r="O33" i="16"/>
  <c r="R70" i="16"/>
  <c r="P79" i="16"/>
  <c r="R80" i="16"/>
  <c r="T34" i="16"/>
  <c r="C81" i="16"/>
  <c r="B89" i="16"/>
  <c r="D94" i="16"/>
  <c r="O90" i="16"/>
  <c r="T27" i="16"/>
  <c r="H53" i="16"/>
  <c r="B25" i="16"/>
  <c r="S52" i="16"/>
  <c r="L14" i="16"/>
  <c r="N22" i="16"/>
  <c r="S42" i="16"/>
  <c r="F54" i="16"/>
  <c r="T73" i="16"/>
  <c r="D9" i="16"/>
  <c r="Q12" i="16"/>
  <c r="G62" i="16"/>
  <c r="B78" i="16"/>
  <c r="P21" i="16"/>
  <c r="M42" i="16"/>
  <c r="E19" i="16"/>
  <c r="K18" i="16"/>
  <c r="O15" i="16"/>
  <c r="J6" i="16"/>
  <c r="I8" i="16"/>
  <c r="P61" i="16"/>
  <c r="L56" i="16"/>
  <c r="K51" i="16"/>
  <c r="P74" i="16"/>
  <c r="L92" i="16"/>
  <c r="L42" i="16"/>
  <c r="Q93" i="16"/>
  <c r="J29" i="16"/>
  <c r="N98" i="16"/>
  <c r="L49" i="16"/>
  <c r="J26" i="16"/>
  <c r="I76" i="16"/>
  <c r="L62" i="16"/>
  <c r="N69" i="16"/>
  <c r="I26" i="16"/>
  <c r="L96" i="16"/>
  <c r="T93" i="16"/>
  <c r="B17" i="16"/>
  <c r="K41" i="16"/>
  <c r="N64" i="16"/>
  <c r="D97" i="16"/>
  <c r="B64" i="16"/>
  <c r="J98" i="16"/>
  <c r="K37" i="16"/>
  <c r="T56" i="16"/>
  <c r="J17" i="16"/>
  <c r="T52" i="16"/>
  <c r="N35" i="16"/>
  <c r="R4" i="16"/>
  <c r="S11" i="16"/>
  <c r="M28" i="16"/>
  <c r="F38" i="16"/>
  <c r="M54" i="16"/>
  <c r="E15" i="16"/>
  <c r="O23" i="16"/>
  <c r="Q44" i="16"/>
  <c r="G55" i="16"/>
  <c r="G76" i="16"/>
  <c r="K32" i="16"/>
  <c r="M11" i="16"/>
  <c r="O10" i="16"/>
  <c r="E9" i="16"/>
  <c r="J13" i="16"/>
  <c r="L4" i="16"/>
  <c r="O44" i="16"/>
  <c r="P43" i="16"/>
  <c r="O42" i="16"/>
  <c r="K96" i="16"/>
  <c r="I33" i="16"/>
  <c r="P63" i="16"/>
  <c r="P44" i="16"/>
  <c r="M74" i="16"/>
  <c r="P53" i="16"/>
  <c r="M88" i="16"/>
  <c r="F75" i="16"/>
  <c r="P78" i="16"/>
  <c r="L34" i="16"/>
  <c r="T30" i="16"/>
  <c r="H91" i="16"/>
  <c r="G53" i="16"/>
  <c r="Q85" i="16"/>
  <c r="H19" i="16"/>
  <c r="I91" i="16"/>
  <c r="M27" i="16"/>
  <c r="H76" i="16"/>
  <c r="C71" i="16"/>
  <c r="G18" i="16"/>
  <c r="I44" i="16"/>
  <c r="H3" i="16"/>
  <c r="L38" i="16"/>
  <c r="T50" i="16"/>
  <c r="J82" i="16"/>
  <c r="B67" i="16"/>
  <c r="N33" i="16"/>
  <c r="S20" i="16"/>
  <c r="H11" i="16"/>
  <c r="O91" i="16"/>
  <c r="E31" i="16"/>
  <c r="I83" i="16"/>
  <c r="T35" i="16"/>
  <c r="S64" i="16"/>
  <c r="C43" i="16"/>
  <c r="O17" i="16"/>
  <c r="P8" i="16"/>
  <c r="S59" i="16"/>
  <c r="S48" i="16"/>
  <c r="E16" i="16"/>
  <c r="I85" i="16"/>
  <c r="H69" i="16"/>
  <c r="E46" i="16"/>
  <c r="L69" i="16"/>
  <c r="T58" i="16"/>
  <c r="H92" i="16"/>
  <c r="P97" i="16"/>
  <c r="T68" i="16"/>
  <c r="H64" i="16"/>
  <c r="I7" i="16"/>
  <c r="C58" i="16"/>
  <c r="R42" i="16"/>
  <c r="O32" i="16"/>
  <c r="L23" i="16"/>
  <c r="B49" i="16"/>
  <c r="R34" i="16"/>
  <c r="T25" i="16"/>
  <c r="P6" i="16"/>
  <c r="R10" i="16"/>
  <c r="O40" i="16"/>
  <c r="R92" i="16"/>
  <c r="B44" i="16"/>
  <c r="H71" i="16"/>
  <c r="F34" i="16"/>
  <c r="S18" i="16"/>
  <c r="F30" i="16"/>
  <c r="T16" i="16"/>
  <c r="N63" i="16"/>
  <c r="S6" i="16"/>
  <c r="P15" i="16"/>
  <c r="L72" i="16"/>
  <c r="R52" i="16"/>
  <c r="O81" i="16"/>
  <c r="K60" i="16"/>
  <c r="P82" i="16"/>
  <c r="I47" i="16"/>
  <c r="J37" i="16"/>
  <c r="P66" i="16"/>
  <c r="D32" i="16"/>
  <c r="S97" i="16"/>
  <c r="C90" i="16"/>
  <c r="T83" i="16"/>
  <c r="T92" i="16"/>
  <c r="G69" i="16"/>
  <c r="J67" i="16"/>
  <c r="H46" i="16"/>
  <c r="D78" i="16"/>
  <c r="J93" i="16"/>
  <c r="D91" i="16"/>
  <c r="P98" i="16"/>
  <c r="O86" i="16"/>
  <c r="C8" i="16"/>
  <c r="P28" i="16"/>
  <c r="T41" i="16"/>
  <c r="B69" i="16"/>
  <c r="B82" i="16"/>
  <c r="Q25" i="16"/>
  <c r="D46" i="16"/>
  <c r="I51" i="16"/>
  <c r="P84" i="16"/>
  <c r="J55" i="16"/>
  <c r="H54" i="16"/>
  <c r="I18" i="16"/>
  <c r="J95" i="16"/>
  <c r="S66" i="16"/>
  <c r="M59" i="16"/>
  <c r="D17" i="16"/>
  <c r="O95" i="16"/>
  <c r="I80" i="16"/>
  <c r="R32" i="16"/>
  <c r="M44" i="16"/>
  <c r="Q10" i="16"/>
  <c r="C55" i="16"/>
  <c r="R30" i="16"/>
  <c r="C76" i="16"/>
  <c r="S44" i="16"/>
  <c r="L9" i="16"/>
  <c r="B85" i="16"/>
  <c r="T39" i="16"/>
  <c r="J86" i="16"/>
  <c r="C51" i="16"/>
  <c r="L28" i="16"/>
  <c r="M70" i="16"/>
  <c r="E40" i="16"/>
  <c r="K53" i="16"/>
  <c r="Q57" i="16"/>
  <c r="I60" i="16"/>
  <c r="O78" i="16"/>
  <c r="H78" i="16"/>
  <c r="L26" i="16"/>
  <c r="S3" i="16"/>
  <c r="D86" i="16"/>
  <c r="C77" i="16"/>
  <c r="Q43" i="16"/>
  <c r="H95" i="16"/>
  <c r="B91" i="16"/>
  <c r="F52" i="16"/>
  <c r="Q48" i="16"/>
  <c r="T60" i="16"/>
  <c r="J83" i="16"/>
  <c r="P25" i="16"/>
  <c r="F45" i="16"/>
  <c r="H56" i="16"/>
  <c r="H77" i="16"/>
  <c r="T37" i="16"/>
  <c r="O21" i="16"/>
  <c r="O5" i="16"/>
  <c r="F9" i="16"/>
  <c r="T12" i="16"/>
  <c r="C54" i="16"/>
  <c r="N29" i="16"/>
  <c r="S67" i="16"/>
  <c r="S39" i="16"/>
  <c r="S4" i="16"/>
  <c r="C56" i="16"/>
  <c r="T29" i="16"/>
  <c r="F16" i="16"/>
  <c r="Q20" i="16"/>
  <c r="I4" i="16"/>
  <c r="O7" i="16"/>
  <c r="R45" i="16"/>
  <c r="M14" i="16"/>
  <c r="M57" i="16"/>
  <c r="P32" i="16"/>
  <c r="B79" i="16"/>
  <c r="D73" i="16"/>
  <c r="P39" i="16"/>
  <c r="J34" i="16"/>
  <c r="J77" i="16"/>
  <c r="H66" i="16"/>
  <c r="G93" i="16"/>
  <c r="G45" i="16"/>
  <c r="P88" i="16"/>
  <c r="G66" i="16"/>
  <c r="O96" i="16"/>
  <c r="H70" i="16"/>
  <c r="C94" i="16"/>
  <c r="R3" i="16"/>
  <c r="F7" i="16"/>
  <c r="S8" i="16"/>
  <c r="Q29" i="16"/>
  <c r="F43" i="16"/>
  <c r="G78" i="16"/>
  <c r="D84" i="16"/>
  <c r="R26" i="16"/>
  <c r="R47" i="16"/>
  <c r="B23" i="16"/>
  <c r="E11" i="16"/>
  <c r="L15" i="16"/>
  <c r="R18" i="16"/>
  <c r="G74" i="16"/>
  <c r="N37" i="16"/>
  <c r="G83" i="16"/>
  <c r="Q49" i="16"/>
  <c r="N26" i="16"/>
  <c r="C68" i="16"/>
  <c r="B39" i="16"/>
  <c r="P22" i="16"/>
  <c r="H6" i="16"/>
  <c r="R9" i="16"/>
  <c r="M13" i="16"/>
  <c r="H55" i="16"/>
  <c r="O30" i="16"/>
  <c r="B70" i="16"/>
  <c r="M41" i="16"/>
  <c r="O12" i="16"/>
  <c r="H57" i="16"/>
  <c r="B31" i="16"/>
  <c r="R16" i="16"/>
  <c r="N21" i="16"/>
  <c r="F5" i="16"/>
  <c r="H8" i="16"/>
  <c r="D4" i="16"/>
  <c r="F21" i="16"/>
  <c r="L7" i="16"/>
  <c r="P70" i="16"/>
  <c r="M93" i="16"/>
  <c r="P85" i="16"/>
  <c r="I41" i="16"/>
  <c r="F95" i="16"/>
  <c r="J41" i="16"/>
  <c r="H88" i="16"/>
  <c r="F32" i="16"/>
  <c r="O88" i="16"/>
  <c r="N7" i="16"/>
  <c r="N68" i="16"/>
  <c r="T64" i="16"/>
  <c r="R27" i="16"/>
  <c r="H60" i="16"/>
  <c r="F39" i="16"/>
  <c r="L6" i="16"/>
  <c r="Q13" i="16"/>
  <c r="S30" i="16"/>
  <c r="Q41" i="16"/>
  <c r="T57" i="16"/>
  <c r="K17" i="16"/>
  <c r="J5" i="16"/>
  <c r="H47" i="16"/>
  <c r="G59" i="16"/>
  <c r="H81" i="16"/>
  <c r="T33" i="16"/>
  <c r="S13" i="16"/>
  <c r="P11" i="16"/>
  <c r="F10" i="16"/>
  <c r="O22" i="16"/>
  <c r="I5" i="16"/>
  <c r="K49" i="16"/>
  <c r="K68" i="16"/>
  <c r="O35" i="16"/>
  <c r="N74" i="16"/>
  <c r="I58" i="16"/>
  <c r="L59" i="16"/>
  <c r="S78" i="16"/>
  <c r="I50" i="16"/>
  <c r="H41" i="16"/>
  <c r="P40" i="16"/>
  <c r="J59" i="16"/>
  <c r="J70" i="16"/>
  <c r="R78" i="16"/>
  <c r="I27" i="16"/>
  <c r="O85" i="16"/>
  <c r="S89" i="16"/>
  <c r="T81" i="16"/>
  <c r="J28" i="16"/>
  <c r="H25" i="16"/>
  <c r="C97" i="16"/>
  <c r="O98" i="16"/>
  <c r="O3" i="16"/>
  <c r="R28" i="16"/>
  <c r="N61" i="16"/>
  <c r="L32" i="16"/>
  <c r="M6" i="16"/>
  <c r="M29" i="16"/>
  <c r="L25" i="16"/>
  <c r="I16" i="16"/>
  <c r="H83" i="16"/>
  <c r="B86" i="16"/>
  <c r="S27" i="16"/>
  <c r="K40" i="16"/>
  <c r="E7" i="16"/>
  <c r="N14" i="16"/>
  <c r="T31" i="16"/>
  <c r="N42" i="16"/>
  <c r="N59" i="16"/>
  <c r="O24" i="16"/>
  <c r="T6" i="16"/>
  <c r="C6" i="16"/>
  <c r="T23" i="16"/>
  <c r="E13" i="16"/>
  <c r="L11" i="16"/>
  <c r="H35" i="16"/>
  <c r="Q72" i="16"/>
  <c r="P47" i="16"/>
  <c r="I62" i="16"/>
  <c r="N91" i="16"/>
  <c r="K71" i="16"/>
  <c r="H27" i="16"/>
  <c r="L50" i="16"/>
  <c r="C36" i="16"/>
  <c r="H44" i="16"/>
  <c r="Q82" i="16"/>
  <c r="T38" i="16"/>
  <c r="P89" i="16"/>
  <c r="N44" i="16"/>
  <c r="N19" i="16"/>
  <c r="E23" i="16"/>
  <c r="P23" i="16"/>
  <c r="R25" i="16"/>
  <c r="E21" i="16"/>
  <c r="N71" i="16"/>
  <c r="N9" i="16"/>
  <c r="M7" i="16"/>
  <c r="H24" i="16"/>
  <c r="Q98" i="16"/>
  <c r="Q81" i="16"/>
  <c r="Q66" i="16"/>
  <c r="S84" i="16"/>
  <c r="Q77" i="16"/>
  <c r="I42" i="16"/>
  <c r="N24" i="16"/>
  <c r="M35" i="16"/>
  <c r="R29" i="16"/>
  <c r="J16" i="16"/>
  <c r="C46" i="16"/>
  <c r="C80" i="16"/>
  <c r="B73" i="16"/>
  <c r="H45" i="16"/>
  <c r="M17" i="16"/>
  <c r="I12" i="16"/>
  <c r="H30" i="16"/>
  <c r="N83" i="16"/>
  <c r="J60" i="16"/>
  <c r="Q95" i="16"/>
  <c r="P56" i="16"/>
  <c r="P46" i="16"/>
  <c r="Q90" i="16"/>
  <c r="P51" i="16"/>
  <c r="J49" i="16"/>
  <c r="H43" i="16"/>
  <c r="L48" i="16"/>
  <c r="O61" i="16"/>
  <c r="C17" i="16"/>
  <c r="D68" i="16"/>
  <c r="D36" i="16"/>
  <c r="D47" i="16"/>
  <c r="B10" i="16"/>
  <c r="E49" i="16"/>
  <c r="Q51" i="16"/>
  <c r="L66" i="16"/>
  <c r="L80" i="16"/>
  <c r="Q67" i="16"/>
  <c r="I23" i="16"/>
  <c r="H62" i="16"/>
  <c r="C62" i="16"/>
  <c r="M56" i="16"/>
  <c r="K94" i="16"/>
  <c r="B32" i="16"/>
  <c r="E35" i="16"/>
  <c r="M68" i="16"/>
  <c r="M18" i="16"/>
  <c r="T48" i="16"/>
  <c r="M38" i="16"/>
  <c r="B61" i="16"/>
  <c r="Q45" i="16"/>
  <c r="M62" i="16"/>
  <c r="P33" i="16"/>
  <c r="R23" i="16"/>
  <c r="C85" i="16"/>
  <c r="N56" i="16"/>
  <c r="J7" i="16"/>
  <c r="N20" i="16"/>
  <c r="G60" i="16"/>
  <c r="K22" i="16"/>
  <c r="T47" i="16"/>
  <c r="B34" i="16"/>
  <c r="S24" i="16"/>
  <c r="S19" i="16"/>
  <c r="S38" i="16"/>
  <c r="O27" i="16"/>
  <c r="I35" i="16"/>
  <c r="G92" i="16"/>
  <c r="H94" i="16"/>
  <c r="R19" i="16"/>
  <c r="S54" i="16"/>
  <c r="M30" i="16"/>
  <c r="J87" i="16"/>
  <c r="D11" i="16"/>
  <c r="E32" i="16"/>
  <c r="S16" i="16"/>
  <c r="L18" i="16"/>
  <c r="I9" i="16"/>
  <c r="N25" i="16"/>
  <c r="C84" i="16"/>
  <c r="T20" i="16"/>
  <c r="Q4" i="16"/>
  <c r="L79" i="16"/>
  <c r="L97" i="16"/>
  <c r="S57" i="16"/>
  <c r="Q37" i="16"/>
  <c r="N27" i="16"/>
  <c r="I10" i="16"/>
  <c r="G9" i="16"/>
  <c r="F46" i="16"/>
  <c r="Q7" i="16"/>
  <c r="I17" i="16"/>
  <c r="I55" i="16"/>
  <c r="J69" i="16"/>
  <c r="O76" i="16"/>
  <c r="K56" i="16"/>
  <c r="K63" i="16"/>
  <c r="C38" i="16"/>
  <c r="K74" i="16"/>
  <c r="D87" i="16"/>
  <c r="G72" i="16"/>
  <c r="B66" i="16"/>
  <c r="R6" i="16"/>
  <c r="M23" i="16"/>
  <c r="C5" i="16"/>
  <c r="H16" i="16"/>
  <c r="P62" i="16"/>
  <c r="N97" i="16"/>
  <c r="D93" i="16"/>
  <c r="T63" i="16"/>
  <c r="H67" i="16"/>
  <c r="K5" i="16"/>
  <c r="N55" i="16"/>
  <c r="L19" i="16"/>
  <c r="J23" i="16"/>
  <c r="O46" i="16"/>
  <c r="L67" i="16"/>
  <c r="S83" i="16"/>
  <c r="O59" i="16"/>
  <c r="T26" i="16"/>
  <c r="H68" i="16"/>
  <c r="F33" i="16"/>
  <c r="D7" i="16"/>
  <c r="B35" i="16"/>
  <c r="S5" i="16"/>
  <c r="R59" i="16"/>
  <c r="K48" i="16"/>
  <c r="O54" i="16"/>
  <c r="K89" i="16"/>
  <c r="P80" i="16"/>
  <c r="J52" i="16"/>
  <c r="O82" i="16"/>
  <c r="H14" i="16"/>
  <c r="R74" i="16"/>
  <c r="C16" i="16"/>
  <c r="E50" i="16"/>
  <c r="F78" i="16"/>
  <c r="D37" i="16"/>
  <c r="E85" i="16"/>
  <c r="E59" i="16"/>
  <c r="E88" i="16"/>
  <c r="D75" i="16"/>
  <c r="D61" i="16"/>
  <c r="F82" i="16"/>
  <c r="E44" i="16"/>
  <c r="D48" i="16"/>
  <c r="O65" i="16"/>
  <c r="L24" i="16"/>
  <c r="S93" i="16"/>
  <c r="B74" i="16"/>
  <c r="G63" i="16"/>
  <c r="T98" i="16"/>
  <c r="S98" i="16"/>
  <c r="R88" i="16"/>
  <c r="E56" i="16"/>
  <c r="D59" i="16"/>
  <c r="D62" i="16"/>
  <c r="M52" i="16"/>
  <c r="G48" i="16"/>
  <c r="L57" i="16"/>
  <c r="K14" i="16"/>
  <c r="E4" i="16"/>
  <c r="Q91" i="16"/>
  <c r="D96" i="16"/>
  <c r="I19" i="16"/>
  <c r="R62" i="16"/>
  <c r="R81" i="16"/>
  <c r="Q64" i="16"/>
  <c r="B3" i="16"/>
  <c r="C11" i="16"/>
  <c r="E68" i="16"/>
  <c r="J19" i="16"/>
  <c r="N45" i="16"/>
  <c r="J20" i="16"/>
  <c r="C4" i="16"/>
  <c r="L13" i="16"/>
  <c r="S22" i="16"/>
  <c r="G7" i="16"/>
  <c r="P65" i="16"/>
  <c r="T91" i="16"/>
  <c r="L82" i="16"/>
  <c r="G70" i="16"/>
  <c r="P24" i="16"/>
  <c r="I81" i="16"/>
  <c r="P12" i="16"/>
  <c r="M22" i="16"/>
  <c r="T8" i="16"/>
  <c r="Q58" i="16"/>
  <c r="P35" i="16"/>
  <c r="Q60" i="16"/>
  <c r="Q96" i="16"/>
  <c r="C96" i="16"/>
  <c r="D90" i="16"/>
  <c r="B43" i="16"/>
  <c r="M45" i="16"/>
  <c r="C50" i="16"/>
  <c r="T14" i="16"/>
  <c r="D12" i="16"/>
  <c r="J48" i="16"/>
  <c r="P69" i="16"/>
  <c r="Q61" i="16"/>
  <c r="I73" i="16"/>
  <c r="N89" i="16"/>
  <c r="I59" i="16"/>
  <c r="L44" i="16"/>
  <c r="Q69" i="16"/>
  <c r="H20" i="16"/>
  <c r="E65" i="16"/>
  <c r="E52" i="16"/>
  <c r="D30" i="16"/>
  <c r="K65" i="16"/>
  <c r="H79" i="16"/>
  <c r="M25" i="16"/>
  <c r="D6" i="16"/>
  <c r="T87" i="16"/>
  <c r="I92" i="16"/>
  <c r="T61" i="16"/>
  <c r="R87" i="16"/>
  <c r="J31" i="16"/>
  <c r="T88" i="16"/>
  <c r="T86" i="16"/>
  <c r="D43" i="16"/>
  <c r="D67" i="16"/>
  <c r="C28" i="16"/>
  <c r="M31" i="16"/>
  <c r="T19" i="16"/>
  <c r="R22" i="16"/>
  <c r="G12" i="16"/>
  <c r="B60" i="16"/>
  <c r="S36" i="16"/>
  <c r="Q53" i="16"/>
  <c r="T97" i="16"/>
  <c r="L33" i="16"/>
  <c r="I86" i="16"/>
  <c r="L53" i="16"/>
  <c r="Q54" i="16"/>
  <c r="L51" i="16"/>
  <c r="F66" i="16"/>
  <c r="E43" i="16"/>
  <c r="N72" i="16"/>
  <c r="I78" i="16"/>
  <c r="E8" i="16"/>
  <c r="O28" i="16"/>
  <c r="K31" i="16"/>
  <c r="O19" i="16"/>
  <c r="Q52" i="16"/>
  <c r="O89" i="16"/>
  <c r="E14" i="16"/>
  <c r="F29" i="16"/>
  <c r="J62" i="16"/>
  <c r="O51" i="16"/>
  <c r="J8" i="16"/>
  <c r="N13" i="16"/>
  <c r="P83" i="16"/>
  <c r="K50" i="16"/>
  <c r="B5" i="16"/>
  <c r="D24" i="16"/>
  <c r="F41" i="16"/>
  <c r="N85" i="16"/>
  <c r="K27" i="16"/>
  <c r="K39" i="16"/>
  <c r="R82" i="16"/>
  <c r="B9" i="16"/>
  <c r="D16" i="16"/>
  <c r="K11" i="16"/>
  <c r="L90" i="16"/>
  <c r="K93" i="16"/>
  <c r="M90" i="16"/>
  <c r="D58" i="16"/>
  <c r="F76" i="16"/>
  <c r="C34" i="16"/>
  <c r="B4" i="16"/>
  <c r="F79" i="16"/>
  <c r="D56" i="16"/>
  <c r="D60" i="16"/>
  <c r="B14" i="16"/>
  <c r="F69" i="16"/>
  <c r="E74" i="16"/>
  <c r="C25" i="16"/>
  <c r="D29" i="16"/>
  <c r="E67" i="16"/>
  <c r="C27" i="16"/>
  <c r="D52" i="16"/>
  <c r="E84" i="16"/>
  <c r="E53" i="16"/>
  <c r="F87" i="16"/>
  <c r="D27" i="16"/>
  <c r="S73" i="16"/>
  <c r="Q47" i="16"/>
  <c r="S79" i="16"/>
  <c r="F24" i="2" a="1"/>
  <c r="F24" i="2"/>
  <c r="N90" i="16"/>
  <c r="H28" i="16"/>
  <c r="R75" i="16"/>
  <c r="I56" i="16"/>
  <c r="C10" i="16"/>
  <c r="G38" i="16"/>
  <c r="H31" i="16"/>
  <c r="O60" i="16"/>
  <c r="H82" i="16"/>
  <c r="J80" i="16"/>
  <c r="J79" i="16"/>
  <c r="I49" i="16"/>
  <c r="F44" i="16"/>
  <c r="B96" i="16"/>
  <c r="I96" i="16"/>
  <c r="B29" i="16"/>
  <c r="F55" i="16"/>
  <c r="K26" i="16"/>
  <c r="E73" i="16"/>
  <c r="K43" i="16"/>
  <c r="I57" i="16"/>
  <c r="C57" i="16"/>
  <c r="J96" i="16"/>
  <c r="C73" i="16"/>
  <c r="K3" i="16"/>
  <c r="B57" i="16"/>
  <c r="H38" i="16"/>
  <c r="I63" i="16"/>
  <c r="S87" i="16"/>
  <c r="I40" i="16"/>
  <c r="I46" i="16"/>
  <c r="O66" i="16"/>
  <c r="R63" i="16"/>
  <c r="R24" i="16"/>
  <c r="F36" i="16"/>
  <c r="D89" i="16"/>
  <c r="S46" i="16"/>
  <c r="D81" i="16"/>
  <c r="T43" i="16"/>
  <c r="B75" i="16"/>
  <c r="L85" i="16"/>
  <c r="R56" i="16"/>
  <c r="B36" i="16"/>
  <c r="L37" i="16"/>
  <c r="S40" i="16"/>
  <c r="R40" i="16"/>
  <c r="T67" i="16"/>
  <c r="J3" i="16"/>
  <c r="N78" i="16"/>
  <c r="S45" i="16"/>
  <c r="J38" i="16"/>
  <c r="L55" i="16"/>
  <c r="O36" i="16"/>
  <c r="F83" i="16"/>
  <c r="G26" i="16"/>
  <c r="P68" i="16"/>
  <c r="I64" i="16"/>
  <c r="F93" i="16"/>
  <c r="T74" i="16"/>
  <c r="N60" i="16"/>
  <c r="I25" i="16"/>
  <c r="O41" i="16"/>
  <c r="N87" i="16"/>
  <c r="M84" i="16"/>
  <c r="R53" i="16"/>
  <c r="D55" i="16"/>
  <c r="G40" i="16"/>
  <c r="I36" i="16"/>
  <c r="Q6" i="16"/>
  <c r="B40" i="16"/>
  <c r="G13" i="16"/>
  <c r="I21" i="16"/>
  <c r="C40" i="16"/>
  <c r="J76" i="16"/>
  <c r="G19" i="16"/>
  <c r="R96" i="16"/>
  <c r="F70" i="16"/>
  <c r="G21" i="16"/>
  <c r="C95" i="16"/>
  <c r="N80" i="16"/>
  <c r="N75" i="16"/>
  <c r="Q56" i="16"/>
  <c r="O53" i="16"/>
  <c r="O55" i="16"/>
  <c r="R67" i="16"/>
  <c r="C12" i="16"/>
  <c r="Q63" i="16"/>
  <c r="E64" i="16"/>
  <c r="E70" i="16"/>
  <c r="I31" i="16"/>
  <c r="D51" i="16"/>
  <c r="E77" i="16"/>
  <c r="C19" i="16"/>
  <c r="C41" i="16"/>
  <c r="D31" i="16"/>
  <c r="D21" i="16"/>
  <c r="E91" i="16"/>
  <c r="E78" i="16"/>
  <c r="D53" i="16"/>
  <c r="B16" i="16"/>
  <c r="F91" i="16"/>
  <c r="C15" i="16"/>
  <c r="G24" i="16"/>
  <c r="D26" i="16"/>
  <c r="E45" i="16"/>
  <c r="C30" i="16"/>
  <c r="F40" i="16"/>
  <c r="K64" i="16"/>
  <c r="Q84" i="16"/>
  <c r="E76" i="16"/>
  <c r="G30" i="16"/>
  <c r="Q75" i="16"/>
  <c r="G43" i="16"/>
  <c r="E89" i="16"/>
  <c r="D22" i="16"/>
  <c r="E39" i="16"/>
  <c r="K62" i="16"/>
  <c r="G44" i="16"/>
  <c r="S96" i="16"/>
  <c r="C31" i="16"/>
  <c r="J30" i="16"/>
  <c r="C93" i="16"/>
  <c r="Q18" i="16"/>
  <c r="H75" i="16"/>
  <c r="C67" i="16"/>
  <c r="L29" i="16"/>
  <c r="N62" i="16"/>
  <c r="D71" i="16"/>
  <c r="J73" i="16"/>
  <c r="S61" i="16"/>
  <c r="G91" i="16"/>
  <c r="B19" i="16"/>
  <c r="F3" i="16"/>
  <c r="F28" i="16"/>
  <c r="E48" i="16"/>
  <c r="D40" i="16"/>
  <c r="F59" i="16"/>
  <c r="K75" i="16"/>
  <c r="S53" i="16"/>
  <c r="K69" i="16"/>
  <c r="J33" i="16"/>
  <c r="P87" i="16"/>
  <c r="C3" i="16"/>
  <c r="C89" i="16"/>
  <c r="T54" i="16"/>
  <c r="P17" i="16"/>
  <c r="C48" i="16"/>
  <c r="M10" i="16"/>
  <c r="C42" i="16"/>
  <c r="M81" i="16"/>
  <c r="M97" i="16"/>
  <c r="N32" i="16"/>
  <c r="G89" i="16"/>
  <c r="M47" i="16"/>
  <c r="O92" i="16"/>
  <c r="R49" i="16"/>
  <c r="P95" i="16"/>
  <c r="K80" i="16"/>
  <c r="N76" i="16"/>
  <c r="P76" i="16"/>
  <c r="I93" i="16"/>
  <c r="L68" i="16"/>
  <c r="K78" i="16"/>
  <c r="G42" i="16"/>
  <c r="J58" i="16"/>
  <c r="Q78" i="16"/>
  <c r="I65" i="16"/>
  <c r="J15" i="16"/>
  <c r="H98" i="16"/>
  <c r="O79" i="16"/>
  <c r="P49" i="16"/>
  <c r="O34" i="16"/>
  <c r="M71" i="16"/>
  <c r="I28" i="16"/>
  <c r="J81" i="16"/>
  <c r="D19" i="16"/>
  <c r="F94" i="16"/>
  <c r="F48" i="16"/>
  <c r="Q73" i="16"/>
  <c r="I97" i="16"/>
  <c r="O62" i="16"/>
  <c r="F67" i="16"/>
  <c r="L91" i="16"/>
  <c r="G41" i="16"/>
  <c r="G35" i="16"/>
  <c r="K77" i="16"/>
  <c r="K29" i="16"/>
  <c r="M3" i="16"/>
  <c r="R94" i="16"/>
  <c r="H15" i="16"/>
  <c r="L71" i="16"/>
  <c r="K92" i="16"/>
  <c r="J71" i="16"/>
  <c r="O72" i="16"/>
  <c r="G28" i="16"/>
  <c r="E71" i="16"/>
  <c r="K45" i="16"/>
  <c r="F84" i="16"/>
  <c r="F77" i="16"/>
  <c r="D45" i="16"/>
  <c r="E93" i="16"/>
  <c r="E72" i="16"/>
  <c r="F68" i="16"/>
  <c r="D57" i="16"/>
  <c r="D33" i="16"/>
  <c r="F92" i="16"/>
  <c r="E95" i="16"/>
  <c r="F74" i="16"/>
  <c r="D63" i="16"/>
  <c r="G29" i="16"/>
  <c r="F89" i="16"/>
  <c r="D49" i="16"/>
  <c r="D70" i="16"/>
  <c r="D28" i="16"/>
  <c r="C32" i="16"/>
  <c r="E81" i="16"/>
  <c r="B13" i="16"/>
  <c r="E97" i="16"/>
  <c r="C29" i="16"/>
  <c r="C14" i="16"/>
  <c r="G23" i="16"/>
  <c r="B7" i="16"/>
  <c r="E82" i="16"/>
  <c r="D74" i="16"/>
  <c r="D34" i="16"/>
  <c r="E42" i="16"/>
  <c r="E63" i="16"/>
  <c r="C13" i="16"/>
  <c r="D64" i="16"/>
  <c r="Q39" i="16"/>
  <c r="J74" i="16"/>
  <c r="O57" i="16"/>
  <c r="G31" i="16"/>
  <c r="G16" i="16"/>
  <c r="G22" i="16"/>
  <c r="Q70" i="16"/>
  <c r="E55" i="16"/>
  <c r="L83" i="16"/>
  <c r="T89" i="16"/>
  <c r="I77" i="16"/>
  <c r="S86" i="16"/>
  <c r="M87" i="16"/>
  <c r="M82" i="16"/>
  <c r="S41" i="16"/>
  <c r="H58" i="16"/>
  <c r="G96" i="16"/>
  <c r="F53" i="16"/>
  <c r="K4" i="16"/>
  <c r="N49" i="16"/>
  <c r="D85" i="16"/>
  <c r="R97" i="16"/>
  <c r="R73" i="16"/>
  <c r="J89" i="16"/>
  <c r="M63" i="16"/>
  <c r="D95" i="16"/>
  <c r="T62" i="16"/>
  <c r="I84" i="16"/>
  <c r="P75" i="16"/>
  <c r="M72" i="16"/>
  <c r="O47" i="16"/>
  <c r="O39" i="16"/>
  <c r="E66" i="16"/>
  <c r="H12" i="16"/>
  <c r="F65" i="16"/>
  <c r="C69" i="16"/>
  <c r="T70" i="16"/>
  <c r="L30" i="16"/>
  <c r="H63" i="16"/>
  <c r="M33" i="16"/>
  <c r="I11" i="16"/>
  <c r="N30" i="16"/>
  <c r="E92" i="16"/>
  <c r="O80" i="16"/>
  <c r="G86" i="16"/>
  <c r="N15" i="16"/>
  <c r="B84" i="16"/>
  <c r="Q3" i="16"/>
  <c r="G61" i="16"/>
  <c r="D3" i="16"/>
  <c r="H97" i="16"/>
  <c r="F88" i="16"/>
  <c r="P48" i="16"/>
  <c r="G20" i="16"/>
  <c r="K66" i="16"/>
  <c r="I69" i="16"/>
  <c r="H21" i="16"/>
  <c r="G39" i="16"/>
  <c r="G17" i="16"/>
  <c r="C22" i="16"/>
  <c r="G36" i="16"/>
  <c r="N23" i="16"/>
  <c r="H40" i="16"/>
  <c r="B90" i="16"/>
  <c r="M73" i="16"/>
  <c r="E87" i="16"/>
  <c r="Q94" i="16"/>
  <c r="C9" i="16"/>
  <c r="K57" i="16"/>
  <c r="R51" i="16"/>
  <c r="G14" i="16"/>
  <c r="P59" i="16"/>
  <c r="I45" i="16"/>
  <c r="I90" i="16"/>
  <c r="R38" i="16"/>
  <c r="P67" i="16"/>
  <c r="O25" i="16"/>
  <c r="F62" i="16"/>
  <c r="G32" i="16"/>
  <c r="R44" i="16"/>
  <c r="E54" i="16"/>
  <c r="C86" i="16"/>
  <c r="H74" i="16"/>
  <c r="T80" i="16"/>
  <c r="D72" i="16"/>
  <c r="B97" i="16"/>
  <c r="N96" i="16"/>
  <c r="H22" i="16"/>
  <c r="P64" i="16"/>
  <c r="O75" i="16"/>
  <c r="P54" i="16"/>
  <c r="F86" i="16"/>
  <c r="S25" i="16"/>
  <c r="F64" i="16"/>
  <c r="E98" i="16"/>
  <c r="M85" i="16"/>
  <c r="I52" i="16"/>
  <c r="G15" i="16"/>
  <c r="P42" i="16"/>
  <c r="L58" i="16"/>
  <c r="J47" i="16"/>
  <c r="D39" i="16"/>
  <c r="C91" i="16"/>
  <c r="M15" i="16"/>
  <c r="P93" i="16"/>
  <c r="B88" i="16"/>
  <c r="J42" i="16"/>
  <c r="L47" i="16"/>
  <c r="C59" i="16"/>
  <c r="H33" i="16"/>
  <c r="J92" i="16"/>
  <c r="O73" i="16"/>
  <c r="P81" i="16"/>
  <c r="E86" i="16"/>
  <c r="C18" i="16"/>
  <c r="J57" i="16"/>
  <c r="B80" i="16"/>
  <c r="L46" i="16"/>
  <c r="J36" i="16"/>
  <c r="L87" i="16"/>
  <c r="G37" i="16"/>
  <c r="B77" i="16"/>
  <c r="P3" i="16"/>
  <c r="E51" i="16"/>
  <c r="F61" i="16"/>
  <c r="J27" i="16"/>
  <c r="F63" i="16"/>
  <c r="M64" i="16"/>
  <c r="K84" i="16"/>
  <c r="O70" i="16"/>
  <c r="R65" i="16"/>
  <c r="B51" i="16"/>
  <c r="S35" i="16"/>
  <c r="J88" i="16"/>
  <c r="J25" i="16"/>
  <c r="D23" i="16"/>
  <c r="G77" i="16"/>
  <c r="K24" i="16"/>
  <c r="S29" i="16"/>
  <c r="G85" i="16"/>
  <c r="P60" i="16"/>
  <c r="K44" i="16"/>
  <c r="R77" i="16"/>
  <c r="J35" i="16"/>
  <c r="R66" i="16"/>
  <c r="J85" i="16"/>
  <c r="Q76" i="16"/>
  <c r="T90" i="16"/>
  <c r="D50" i="16"/>
  <c r="L75" i="16"/>
  <c r="H86" i="16"/>
  <c r="R58" i="16"/>
  <c r="S85" i="16"/>
  <c r="H42" i="16"/>
  <c r="F58" i="16"/>
  <c r="G33" i="16"/>
  <c r="D42" i="16"/>
  <c r="Q88" i="16"/>
  <c r="K59" i="16"/>
  <c r="G11" i="16"/>
  <c r="C78" i="16"/>
  <c r="C37" i="16"/>
  <c r="J94" i="16"/>
  <c r="O74" i="16"/>
  <c r="H18" i="16"/>
  <c r="T3" i="16"/>
  <c r="N54" i="16"/>
  <c r="B72" i="16"/>
  <c r="I87" i="16"/>
  <c r="K42" i="16"/>
  <c r="G34" i="16"/>
  <c r="D79" i="16"/>
  <c r="G27" i="16"/>
  <c r="G25" i="16"/>
  <c r="C61" i="16"/>
  <c r="L89" i="16"/>
  <c r="I70" i="16"/>
  <c r="I54" i="16"/>
  <c r="D20" i="16"/>
  <c r="T94" i="16"/>
  <c r="M94" i="16"/>
  <c r="J65" i="16"/>
  <c r="C26" i="16"/>
  <c r="D54" i="16"/>
  <c r="F60" i="16"/>
  <c r="F23" i="2" a="1"/>
  <c r="F23" i="2"/>
  <c r="F26" i="2" a="1"/>
  <c r="F26" i="2"/>
  <c r="F25" i="2" a="1"/>
  <c r="F2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<sst xmlns="http://schemas.openxmlformats.org/spreadsheetml/2006/main" count="1924" uniqueCount="381">
  <si>
    <t>Shell</t>
  </si>
  <si>
    <t>1s</t>
  </si>
  <si>
    <t>2s</t>
  </si>
  <si>
    <t>2p1</t>
  </si>
  <si>
    <t>2p3</t>
  </si>
  <si>
    <t>3s</t>
  </si>
  <si>
    <t>3p1</t>
  </si>
  <si>
    <t>3p3</t>
  </si>
  <si>
    <t>3d3</t>
  </si>
  <si>
    <t>3d5</t>
  </si>
  <si>
    <t>4s</t>
  </si>
  <si>
    <t>4p1</t>
  </si>
  <si>
    <t>4p3</t>
  </si>
  <si>
    <t>4d5</t>
  </si>
  <si>
    <t>4f5</t>
  </si>
  <si>
    <t>4f7</t>
  </si>
  <si>
    <t>5s</t>
  </si>
  <si>
    <t>5p1</t>
  </si>
  <si>
    <t>5p3</t>
  </si>
  <si>
    <t>a</t>
  </si>
  <si>
    <t>m</t>
  </si>
  <si>
    <t>b</t>
  </si>
  <si>
    <t>n</t>
  </si>
  <si>
    <t>p</t>
  </si>
  <si>
    <t>q</t>
  </si>
  <si>
    <t>r</t>
  </si>
  <si>
    <t>s</t>
  </si>
  <si>
    <t>t</t>
  </si>
  <si>
    <t>Cross Section Parameters</t>
  </si>
  <si>
    <t>Beta-s parameters</t>
  </si>
  <si>
    <t>Ca</t>
  </si>
  <si>
    <t>Da</t>
  </si>
  <si>
    <t>Dm</t>
  </si>
  <si>
    <t>Gm</t>
  </si>
  <si>
    <t>Dq</t>
  </si>
  <si>
    <t>Gq</t>
  </si>
  <si>
    <t>Dn</t>
  </si>
  <si>
    <t>Gn</t>
  </si>
  <si>
    <t>Ds</t>
  </si>
  <si>
    <t>Gs</t>
  </si>
  <si>
    <t>Beta Parameters</t>
  </si>
  <si>
    <t>4d3</t>
  </si>
  <si>
    <t>5d3</t>
  </si>
  <si>
    <t>5d5</t>
  </si>
  <si>
    <t>Dr</t>
  </si>
  <si>
    <t>Cr</t>
  </si>
  <si>
    <t>Cs</t>
  </si>
  <si>
    <t>N</t>
  </si>
  <si>
    <t>Db</t>
  </si>
  <si>
    <t>Gb</t>
  </si>
  <si>
    <t>Gamma-s parameters</t>
  </si>
  <si>
    <t>Gamma parameters</t>
  </si>
  <si>
    <t>Ga</t>
  </si>
  <si>
    <t>Du</t>
  </si>
  <si>
    <t>Gu</t>
  </si>
  <si>
    <t>Cw</t>
  </si>
  <si>
    <t>Dw</t>
  </si>
  <si>
    <t>P</t>
  </si>
  <si>
    <t>Delta parameters</t>
  </si>
  <si>
    <t>Cm</t>
  </si>
  <si>
    <t>Cn</t>
  </si>
  <si>
    <t>Q</t>
  </si>
  <si>
    <t>Cp</t>
  </si>
  <si>
    <t>Dp</t>
  </si>
  <si>
    <t>Gp</t>
  </si>
  <si>
    <t>Ct</t>
  </si>
  <si>
    <t>Dt</t>
  </si>
  <si>
    <t>U</t>
  </si>
  <si>
    <t>Photon Energy (eV) :</t>
  </si>
  <si>
    <t>Z</t>
  </si>
  <si>
    <t>Dependent Parameters</t>
  </si>
  <si>
    <t>Abeta</t>
  </si>
  <si>
    <t>Mbeta</t>
  </si>
  <si>
    <t>AbetaS</t>
  </si>
  <si>
    <t>MbetaS</t>
  </si>
  <si>
    <t>QbetaS</t>
  </si>
  <si>
    <t>NbetaS</t>
  </si>
  <si>
    <t>SbetaS</t>
  </si>
  <si>
    <t>Bbeta</t>
  </si>
  <si>
    <t>Qbeta</t>
  </si>
  <si>
    <t>Sbeta</t>
  </si>
  <si>
    <t>Rbeta</t>
  </si>
  <si>
    <t/>
  </si>
  <si>
    <t>Agamma</t>
  </si>
  <si>
    <t>Mgamma</t>
  </si>
  <si>
    <t>Ugamma</t>
  </si>
  <si>
    <t>Wgamma</t>
  </si>
  <si>
    <t>Atomic number</t>
  </si>
  <si>
    <t>Normalise RSF's to</t>
  </si>
  <si>
    <t>Adelta</t>
  </si>
  <si>
    <t>Mdelta</t>
  </si>
  <si>
    <t>Ndelta</t>
  </si>
  <si>
    <t>Sdelta</t>
  </si>
  <si>
    <t>Pdelta</t>
  </si>
  <si>
    <t>Tdelta</t>
  </si>
  <si>
    <t>Yes</t>
  </si>
  <si>
    <t>Part</t>
  </si>
  <si>
    <t>No</t>
  </si>
  <si>
    <t xml:space="preserve">Note: Cells marked in red are removed due to cross-section errors exceeding 20% at some photon energies. Cells marked in amber are removed due to cross-section errors exceeding 15%, but less than 20%. If these subshells are required, the cells may be refilled from the uncropped sheet using the same formula used throughout this sheet. </t>
  </si>
  <si>
    <t>Source: X-ray data booklet</t>
  </si>
  <si>
    <t>Lawrence Berkely Laboratory</t>
  </si>
  <si>
    <t>2d</t>
  </si>
  <si>
    <t>index</t>
  </si>
  <si>
    <t>crystal</t>
  </si>
  <si>
    <t>SiO2 (50-52)</t>
  </si>
  <si>
    <t>a-Quartz, silicon dioxide</t>
  </si>
  <si>
    <t>LiF (422)</t>
  </si>
  <si>
    <t>Lithium fluoride</t>
  </si>
  <si>
    <t>Al2O3 (146)</t>
  </si>
  <si>
    <t>Corundum, aluminum oxide</t>
  </si>
  <si>
    <t>LiF (420)</t>
  </si>
  <si>
    <t>CaCO3 (633)</t>
  </si>
  <si>
    <t>Calcite, calcium carbonate</t>
  </si>
  <si>
    <t>SiO2 (22-43)</t>
  </si>
  <si>
    <t>SiO2 (31-40)</t>
  </si>
  <si>
    <t>a-Quartz, silicon dixoide</t>
  </si>
  <si>
    <t>SiO2 (22-40)</t>
  </si>
  <si>
    <t>Al2(F,OH)2SiO4 (303)</t>
  </si>
  <si>
    <t>Topaz, hydrated aluminum fluorosilicate</t>
  </si>
  <si>
    <t>Al2O3 (030)</t>
  </si>
  <si>
    <t>Corundum, aluminum oxide, sapphire, alumina</t>
  </si>
  <si>
    <t>SiO2 (20-23)</t>
  </si>
  <si>
    <t>Al2(F,OH)2SiO4 (006)</t>
  </si>
  <si>
    <t>Topaz</t>
  </si>
  <si>
    <t>LiF (220)</t>
  </si>
  <si>
    <t>K2O·3Al2O3·6SiO2·2H2O (331)</t>
  </si>
  <si>
    <t>Mica, muscovite</t>
  </si>
  <si>
    <t>CaCO3 (422)</t>
  </si>
  <si>
    <t>SiO2 (21-31)</t>
  </si>
  <si>
    <t>SiO2 (11-22)</t>
  </si>
  <si>
    <t>Si (220)</t>
  </si>
  <si>
    <t>Silicon</t>
  </si>
  <si>
    <t>CaF2 (220)</t>
  </si>
  <si>
    <t>Fluorite, calcium fluoride</t>
  </si>
  <si>
    <t>Ge (220)</t>
  </si>
  <si>
    <t>Germanium</t>
  </si>
  <si>
    <t>LiF (200)</t>
  </si>
  <si>
    <t>Al (200)</t>
  </si>
  <si>
    <t>Aluminum</t>
  </si>
  <si>
    <t>SiO2 (20-20)</t>
  </si>
  <si>
    <t>SiO2 (10-12)</t>
  </si>
  <si>
    <t>Al2(F,OH)2SiO4 (200)</t>
  </si>
  <si>
    <t>Al (111)</t>
  </si>
  <si>
    <t>SiO2 (11-20)</t>
  </si>
  <si>
    <t>CaSO4·2H2O (002)</t>
  </si>
  <si>
    <t>Gypsum, calcium sulfate dihydrate</t>
  </si>
  <si>
    <t>NaCl (200)</t>
  </si>
  <si>
    <t>Rock salt, sodium chloride</t>
  </si>
  <si>
    <t>CaCO3 (200)</t>
  </si>
  <si>
    <t>NH4H2PO4 (112)</t>
  </si>
  <si>
    <t>Ammonium dihydrogen phosphate (ADP)</t>
  </si>
  <si>
    <t>Si (111)</t>
  </si>
  <si>
    <t>KCl (200)</t>
  </si>
  <si>
    <t>Sylvite, potassium chloride</t>
  </si>
  <si>
    <t>CaF2 (111)</t>
  </si>
  <si>
    <t>Ge (111)</t>
  </si>
  <si>
    <t>KBr (200)</t>
  </si>
  <si>
    <t>Potassium bromide</t>
  </si>
  <si>
    <t>SiO2 (10-11)</t>
  </si>
  <si>
    <t>C (002)</t>
  </si>
  <si>
    <t>Graphite</t>
  </si>
  <si>
    <t>InSb (111)</t>
  </si>
  <si>
    <t>Indium antimonide</t>
  </si>
  <si>
    <t>NH4H2PO4 (200)</t>
  </si>
  <si>
    <t>Al2(F,OH)2SiO4 (002)</t>
  </si>
  <si>
    <t>SiO2 (10-10)</t>
  </si>
  <si>
    <t>None</t>
  </si>
  <si>
    <t>check</t>
  </si>
  <si>
    <t>angle yz</t>
  </si>
  <si>
    <t>deg</t>
  </si>
  <si>
    <t>vector SL</t>
  </si>
  <si>
    <t>vector LS</t>
  </si>
  <si>
    <t>vector SM</t>
  </si>
  <si>
    <t>Rotation matrix</t>
  </si>
  <si>
    <t>rotate</t>
  </si>
  <si>
    <t>vector MS</t>
  </si>
  <si>
    <t>MSL angle</t>
  </si>
  <si>
    <t>MS rotation</t>
  </si>
  <si>
    <t>AMS angle</t>
  </si>
  <si>
    <t>dihedral</t>
  </si>
  <si>
    <t>vector MA rel to MS</t>
  </si>
  <si>
    <t>Lens</t>
  </si>
  <si>
    <t>Sample</t>
  </si>
  <si>
    <t>Mono</t>
  </si>
  <si>
    <t>Anode</t>
  </si>
  <si>
    <t>I(tot)</t>
  </si>
  <si>
    <t>G</t>
  </si>
  <si>
    <t>TY phi(B)</t>
  </si>
  <si>
    <t>I(B)</t>
  </si>
  <si>
    <t>F(B)</t>
  </si>
  <si>
    <t>TY theta(B)</t>
  </si>
  <si>
    <t>TY phi(A)</t>
  </si>
  <si>
    <t>I(A)</t>
  </si>
  <si>
    <t>F(A)</t>
  </si>
  <si>
    <t>TY theta(A)</t>
  </si>
  <si>
    <t>gamma</t>
  </si>
  <si>
    <t>delta</t>
  </si>
  <si>
    <t>beta</t>
  </si>
  <si>
    <t>AMS / MSL dihedral</t>
  </si>
  <si>
    <t>sigma</t>
  </si>
  <si>
    <t>lambda</t>
  </si>
  <si>
    <t>angle</t>
  </si>
  <si>
    <t>test</t>
  </si>
  <si>
    <t>mono crystal</t>
  </si>
  <si>
    <t>P(A)</t>
  </si>
  <si>
    <t>degrees</t>
  </si>
  <si>
    <t>2d (nm)</t>
  </si>
  <si>
    <t>order</t>
  </si>
  <si>
    <t>Photon energy (eV)</t>
  </si>
  <si>
    <t>wavelength (nm)</t>
  </si>
  <si>
    <t>MSL Angle</t>
  </si>
  <si>
    <t>Dihedral angle between MSL and AMS planes</t>
  </si>
  <si>
    <t>Monochromator Crystal</t>
  </si>
  <si>
    <r>
      <t>2</t>
    </r>
    <r>
      <rPr>
        <i/>
        <sz val="11"/>
        <color rgb="FF000000"/>
        <rFont val="Calibri"/>
        <family val="2"/>
        <scheme val="minor"/>
      </rPr>
      <t>p</t>
    </r>
    <r>
      <rPr>
        <sz val="11"/>
        <color rgb="FF000000"/>
        <rFont val="Calibri"/>
        <family val="2"/>
        <scheme val="minor"/>
      </rPr>
      <t>1</t>
    </r>
  </si>
  <si>
    <r>
      <t>2</t>
    </r>
    <r>
      <rPr>
        <i/>
        <sz val="11"/>
        <color rgb="FF000000"/>
        <rFont val="Calibri"/>
        <family val="2"/>
        <scheme val="minor"/>
      </rPr>
      <t>p</t>
    </r>
    <r>
      <rPr>
        <sz val="11"/>
        <color rgb="FF000000"/>
        <rFont val="Calibri"/>
        <family val="2"/>
        <scheme val="minor"/>
      </rPr>
      <t>3</t>
    </r>
  </si>
  <si>
    <r>
      <t>3</t>
    </r>
    <r>
      <rPr>
        <i/>
        <sz val="11"/>
        <color rgb="FF000000"/>
        <rFont val="Calibri"/>
        <family val="2"/>
        <scheme val="minor"/>
      </rPr>
      <t>p</t>
    </r>
    <r>
      <rPr>
        <sz val="11"/>
        <color rgb="FF000000"/>
        <rFont val="Calibri"/>
        <family val="2"/>
        <scheme val="minor"/>
      </rPr>
      <t>1</t>
    </r>
  </si>
  <si>
    <r>
      <t>3</t>
    </r>
    <r>
      <rPr>
        <i/>
        <sz val="11"/>
        <color rgb="FF000000"/>
        <rFont val="Calibri"/>
        <family val="2"/>
        <scheme val="minor"/>
      </rPr>
      <t>p</t>
    </r>
    <r>
      <rPr>
        <sz val="11"/>
        <color rgb="FF000000"/>
        <rFont val="Calibri"/>
        <family val="2"/>
        <scheme val="minor"/>
      </rPr>
      <t>3</t>
    </r>
  </si>
  <si>
    <r>
      <t>3</t>
    </r>
    <r>
      <rPr>
        <i/>
        <sz val="11"/>
        <color rgb="FF000000"/>
        <rFont val="Calibri"/>
        <family val="2"/>
        <scheme val="minor"/>
      </rPr>
      <t>d</t>
    </r>
    <r>
      <rPr>
        <sz val="11"/>
        <color rgb="FF000000"/>
        <rFont val="Calibri"/>
        <family val="2"/>
        <scheme val="minor"/>
      </rPr>
      <t>3</t>
    </r>
  </si>
  <si>
    <r>
      <t>3</t>
    </r>
    <r>
      <rPr>
        <i/>
        <sz val="11"/>
        <color rgb="FF000000"/>
        <rFont val="Calibri"/>
        <family val="2"/>
        <scheme val="minor"/>
      </rPr>
      <t>d</t>
    </r>
    <r>
      <rPr>
        <sz val="11"/>
        <color rgb="FF000000"/>
        <rFont val="Calibri"/>
        <family val="2"/>
        <scheme val="minor"/>
      </rPr>
      <t>5</t>
    </r>
  </si>
  <si>
    <r>
      <t>4</t>
    </r>
    <r>
      <rPr>
        <i/>
        <sz val="11"/>
        <color rgb="FF000000"/>
        <rFont val="Calibri"/>
        <family val="2"/>
        <scheme val="minor"/>
      </rPr>
      <t>p</t>
    </r>
    <r>
      <rPr>
        <sz val="11"/>
        <color rgb="FF000000"/>
        <rFont val="Calibri"/>
        <family val="2"/>
        <scheme val="minor"/>
      </rPr>
      <t>1</t>
    </r>
  </si>
  <si>
    <r>
      <t>4</t>
    </r>
    <r>
      <rPr>
        <i/>
        <sz val="11"/>
        <color rgb="FF000000"/>
        <rFont val="Calibri"/>
        <family val="2"/>
        <scheme val="minor"/>
      </rPr>
      <t>p</t>
    </r>
    <r>
      <rPr>
        <sz val="11"/>
        <color rgb="FF000000"/>
        <rFont val="Calibri"/>
        <family val="2"/>
        <scheme val="minor"/>
      </rPr>
      <t>3</t>
    </r>
  </si>
  <si>
    <r>
      <t>4</t>
    </r>
    <r>
      <rPr>
        <i/>
        <sz val="11"/>
        <color rgb="FF000000"/>
        <rFont val="Calibri"/>
        <family val="2"/>
        <scheme val="minor"/>
      </rPr>
      <t>d</t>
    </r>
    <r>
      <rPr>
        <sz val="11"/>
        <color rgb="FF000000"/>
        <rFont val="Calibri"/>
        <family val="2"/>
        <scheme val="minor"/>
      </rPr>
      <t>3</t>
    </r>
  </si>
  <si>
    <r>
      <t>4</t>
    </r>
    <r>
      <rPr>
        <i/>
        <sz val="11"/>
        <color rgb="FF000000"/>
        <rFont val="Calibri"/>
        <family val="2"/>
        <scheme val="minor"/>
      </rPr>
      <t>d</t>
    </r>
    <r>
      <rPr>
        <sz val="11"/>
        <color rgb="FF000000"/>
        <rFont val="Calibri"/>
        <family val="2"/>
        <scheme val="minor"/>
      </rPr>
      <t>5</t>
    </r>
  </si>
  <si>
    <r>
      <t>4</t>
    </r>
    <r>
      <rPr>
        <i/>
        <sz val="11"/>
        <color rgb="FF000000"/>
        <rFont val="Calibri"/>
        <family val="2"/>
        <scheme val="minor"/>
      </rPr>
      <t>f</t>
    </r>
    <r>
      <rPr>
        <sz val="11"/>
        <color rgb="FF000000"/>
        <rFont val="Calibri"/>
        <family val="2"/>
        <scheme val="minor"/>
      </rPr>
      <t>5</t>
    </r>
  </si>
  <si>
    <r>
      <t>4</t>
    </r>
    <r>
      <rPr>
        <i/>
        <sz val="11"/>
        <color rgb="FF000000"/>
        <rFont val="Calibri"/>
        <family val="2"/>
        <scheme val="minor"/>
      </rPr>
      <t>f</t>
    </r>
    <r>
      <rPr>
        <sz val="11"/>
        <color rgb="FF000000"/>
        <rFont val="Calibri"/>
        <family val="2"/>
        <scheme val="minor"/>
      </rPr>
      <t>7</t>
    </r>
  </si>
  <si>
    <r>
      <t>5</t>
    </r>
    <r>
      <rPr>
        <i/>
        <sz val="11"/>
        <color rgb="FF000000"/>
        <rFont val="Calibri"/>
        <family val="2"/>
        <scheme val="minor"/>
      </rPr>
      <t>p</t>
    </r>
    <r>
      <rPr>
        <sz val="11"/>
        <color rgb="FF000000"/>
        <rFont val="Calibri"/>
        <family val="2"/>
        <scheme val="minor"/>
      </rPr>
      <t>1</t>
    </r>
  </si>
  <si>
    <r>
      <t>5</t>
    </r>
    <r>
      <rPr>
        <i/>
        <sz val="11"/>
        <color rgb="FF000000"/>
        <rFont val="Calibri"/>
        <family val="2"/>
        <scheme val="minor"/>
      </rPr>
      <t>p</t>
    </r>
    <r>
      <rPr>
        <sz val="11"/>
        <color rgb="FF000000"/>
        <rFont val="Calibri"/>
        <family val="2"/>
        <scheme val="minor"/>
      </rPr>
      <t>3</t>
    </r>
  </si>
  <si>
    <r>
      <t>5</t>
    </r>
    <r>
      <rPr>
        <i/>
        <sz val="11"/>
        <color rgb="FF000000"/>
        <rFont val="Calibri"/>
        <family val="2"/>
        <scheme val="minor"/>
      </rPr>
      <t>d</t>
    </r>
    <r>
      <rPr>
        <sz val="11"/>
        <color rgb="FF000000"/>
        <rFont val="Calibri"/>
        <family val="2"/>
        <scheme val="minor"/>
      </rPr>
      <t>3</t>
    </r>
  </si>
  <si>
    <r>
      <t>5</t>
    </r>
    <r>
      <rPr>
        <i/>
        <sz val="11"/>
        <color rgb="FF000000"/>
        <rFont val="Calibri"/>
        <family val="2"/>
        <scheme val="minor"/>
      </rPr>
      <t>d</t>
    </r>
    <r>
      <rPr>
        <sz val="11"/>
        <color rgb="FF000000"/>
        <rFont val="Calibri"/>
        <family val="2"/>
        <scheme val="minor"/>
      </rPr>
      <t>5</t>
    </r>
  </si>
  <si>
    <t>Select the monochromator crystal from the dropdown list. If you wish to provide polarisation factor directly, set to 'None'</t>
  </si>
  <si>
    <t>Element</t>
  </si>
  <si>
    <t>Li</t>
  </si>
  <si>
    <t>Be</t>
  </si>
  <si>
    <t>B</t>
  </si>
  <si>
    <t>C</t>
  </si>
  <si>
    <t>O</t>
  </si>
  <si>
    <t>F</t>
  </si>
  <si>
    <t>Ne</t>
  </si>
  <si>
    <t>Na</t>
  </si>
  <si>
    <t>Mg</t>
  </si>
  <si>
    <t>Al</t>
  </si>
  <si>
    <t>Si</t>
  </si>
  <si>
    <t>S</t>
  </si>
  <si>
    <t>Cl</t>
  </si>
  <si>
    <t>Ar</t>
  </si>
  <si>
    <t>K</t>
  </si>
  <si>
    <t>Sc</t>
  </si>
  <si>
    <t>Ti</t>
  </si>
  <si>
    <t>V</t>
  </si>
  <si>
    <t>Mn</t>
  </si>
  <si>
    <t>Fe</t>
  </si>
  <si>
    <t>Co</t>
  </si>
  <si>
    <t>Ni</t>
  </si>
  <si>
    <t>Cu</t>
  </si>
  <si>
    <t>Zn</t>
  </si>
  <si>
    <t>Ge</t>
  </si>
  <si>
    <t>As</t>
  </si>
  <si>
    <t>Se</t>
  </si>
  <si>
    <t>Br</t>
  </si>
  <si>
    <t>Kr</t>
  </si>
  <si>
    <t>Rb</t>
  </si>
  <si>
    <t>Sr</t>
  </si>
  <si>
    <t>Y</t>
  </si>
  <si>
    <t>Zr</t>
  </si>
  <si>
    <t>Nb</t>
  </si>
  <si>
    <t>Mo</t>
  </si>
  <si>
    <t>Tc</t>
  </si>
  <si>
    <t>Ru</t>
  </si>
  <si>
    <t>Rh</t>
  </si>
  <si>
    <t>Pd</t>
  </si>
  <si>
    <t>Ag</t>
  </si>
  <si>
    <t>Cd</t>
  </si>
  <si>
    <t>In</t>
  </si>
  <si>
    <t>Sn</t>
  </si>
  <si>
    <t>Sb</t>
  </si>
  <si>
    <t>Te</t>
  </si>
  <si>
    <t>I</t>
  </si>
  <si>
    <t>Xe</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</si>
  <si>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</si>
  <si>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</si>
  <si>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</si>
  <si>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</si>
  <si>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</si>
  <si>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</si>
  <si>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</si>
  <si>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</si>
  <si>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</si>
  <si>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</si>
  <si>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</si>
  <si>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</si>
  <si>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</si>
  <si>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</si>
  <si>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</si>
  <si>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</si>
  <si>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</si>
  <si>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</si>
  <si>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</si>
  <si>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</si>
  <si>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</si>
  <si>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</si>
  <si>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</si>
  <si>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</si>
  <si>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</si>
  <si>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</si>
  <si>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</si>
  <si>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</si>
  <si>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</si>
  <si>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</si>
  <si>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</si>
  <si>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</si>
  <si>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</si>
  <si>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</si>
  <si>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</si>
  <si>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</si>
  <si>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Np</t>
  </si>
  <si>
    <t>Pu</t>
  </si>
  <si>
    <t>Am</t>
  </si>
  <si>
    <t>Bk</t>
  </si>
  <si>
    <t>Cf</t>
  </si>
  <si>
    <t>Normalised Sensitivity Factor</t>
  </si>
  <si>
    <t>Selectable example RSFs</t>
  </si>
  <si>
    <t>dagamma</t>
  </si>
  <si>
    <t>gagamma</t>
  </si>
  <si>
    <t>dmgamma</t>
  </si>
  <si>
    <t>gmgamma</t>
  </si>
  <si>
    <t>dugamma</t>
  </si>
  <si>
    <t>gugamma</t>
  </si>
  <si>
    <t>cwgamma</t>
  </si>
  <si>
    <t>dwgamma</t>
  </si>
  <si>
    <t>ngamma</t>
  </si>
  <si>
    <t>crgamma</t>
  </si>
  <si>
    <t>drgamma</t>
  </si>
  <si>
    <t>pgamma</t>
  </si>
  <si>
    <t>csgamma</t>
  </si>
  <si>
    <t>dsgamma</t>
  </si>
  <si>
    <t>Si (642)</t>
  </si>
  <si>
    <t>MSL</t>
  </si>
  <si>
    <t>AMSMSL</t>
  </si>
  <si>
    <t>Beta</t>
  </si>
  <si>
    <t>Gamma</t>
  </si>
  <si>
    <t>Delta</t>
  </si>
  <si>
    <t>F(Part)</t>
  </si>
  <si>
    <t>F(Unpol)</t>
  </si>
  <si>
    <t>F(Fullpol)</t>
  </si>
  <si>
    <t>Theta</t>
  </si>
  <si>
    <t>Phi</t>
  </si>
  <si>
    <t>Alex's 'G'</t>
  </si>
  <si>
    <t>Trz&amp;Yarz</t>
  </si>
  <si>
    <t>ThetaBAR</t>
  </si>
  <si>
    <t>Test AMSL estimate</t>
  </si>
  <si>
    <t>G(unpol)</t>
  </si>
  <si>
    <t>F(Part_Fixed1)</t>
  </si>
  <si>
    <t>F(Part_Fixed2)</t>
  </si>
  <si>
    <t>Estimate for AMSMSL</t>
  </si>
  <si>
    <t>G in terms of Theta and Phi</t>
  </si>
  <si>
    <t>cosa</t>
  </si>
  <si>
    <t>Calc for MSL</t>
  </si>
  <si>
    <t>(1-(Beta/2)-(Delta*COS(MSL))+(((3/2)*Beta-((Gamma*COS(MSL))))*(0.5+((PA-0.5)*COS(2*AMSMSL)))*(SIN(MSL)^2)))</t>
  </si>
  <si>
    <r>
      <t xml:space="preserve">The monochromator-sample-lens angle, in </t>
    </r>
    <r>
      <rPr>
        <b/>
        <sz val="11"/>
        <color theme="1"/>
        <rFont val="Calibri"/>
        <family val="2"/>
        <scheme val="minor"/>
      </rPr>
      <t>Radians</t>
    </r>
    <r>
      <rPr>
        <sz val="11"/>
        <color theme="1"/>
        <rFont val="Calibri"/>
        <family val="2"/>
        <scheme val="minor"/>
      </rPr>
      <t xml:space="preserve">. </t>
    </r>
  </si>
  <si>
    <t>Degrees-&gt; Radians Converter</t>
  </si>
  <si>
    <t>Select element and shell that the RSF's should be normalised to. The value of the RSF for the selected core level will be 1.</t>
  </si>
  <si>
    <t>Only photon energies between 1500 and 10000 eV should be used</t>
  </si>
  <si>
    <t>This value may be used to estimate the effects of elastic scattering on the angular distribution term of the RSF. Typical values are in the range 0.5-1. Use the value '1' to ignore.</t>
  </si>
  <si>
    <t>Elastic scattering  modifier 's'</t>
  </si>
  <si>
    <r>
      <rPr>
        <b/>
        <sz val="11"/>
        <color theme="1"/>
        <rFont val="Calibri"/>
        <family val="2"/>
        <scheme val="minor"/>
      </rPr>
      <t xml:space="preserve">Advanced Users
</t>
    </r>
    <r>
      <rPr>
        <sz val="11"/>
        <color theme="1"/>
        <rFont val="Calibri"/>
        <family val="2"/>
        <scheme val="minor"/>
      </rPr>
      <t>Changes may be made to some of the sheets used in the calculations, e.g. to change the calculation of IMFP, adjust elastic scattering corrections, etc.
To make such changes, a new sheet for (e.g.) IMFP or angular adjustment may be created, and the formula on the SFs(unnormalised) sheet should be changed to refer to the new sheet.
Certain core levels are currently excluded from RSF calculation due to the higher uncertainties they exhibit at certain photon energies. These are highlighted on the 'Binding Energies' sheet, and may be included for RSF calculation at the users risk by simply propagating the existing formula on that sheet. 
The Binding Energies and SFs sheets may be edited by unprotecting using the password 'csfs'.</t>
    </r>
  </si>
  <si>
    <r>
      <t xml:space="preserve">Yellow cells contain instructions for the adjacent section of the form.
Green cells should be filled out with the appropriate values for your instrument and preferences.
</t>
    </r>
    <r>
      <rPr>
        <b/>
        <sz val="11"/>
        <color theme="1"/>
        <rFont val="Calibri"/>
        <family val="2"/>
        <scheme val="minor"/>
      </rPr>
      <t>Once all values are entered, the calculated RSFs can be found on the worksheet 'RSFs'</t>
    </r>
  </si>
  <si>
    <t>https://www.npl.co.uk/research/surface-technology/xpsamrsf</t>
  </si>
  <si>
    <t>https://doi.org/10.1116/6.0000578</t>
  </si>
  <si>
    <t>A value of 0.5 indicates unpolarised light.
Use only if monochromator crystal set to 'None'</t>
  </si>
  <si>
    <t xml:space="preserve">A parameter describing the degree of polarisation as described in eqn. 5 of </t>
  </si>
  <si>
    <t xml:space="preserve">The angle between the anode-monochromator-sample plane and the monochromator-sample-lens plane, as described in eqn. 4 of </t>
  </si>
  <si>
    <t>Example Parameters</t>
  </si>
  <si>
    <t>Kratos Axis Supra Ag Source</t>
  </si>
  <si>
    <t>Photon Energy</t>
  </si>
  <si>
    <t>MSL angle (radians)</t>
  </si>
  <si>
    <t>Dihedral angle (radians)</t>
  </si>
  <si>
    <t>ScientaOmicron HAXPES Lab Ga source</t>
  </si>
  <si>
    <t>Note: This Spreadsheet requires Excel 365 to function correctly</t>
  </si>
  <si>
    <t>https://doi.org/10.1002/sia.7059</t>
  </si>
  <si>
    <t>If you make use of sensitivity factors generated using this spreadsheet, please cite the original paper in any publications:</t>
  </si>
  <si>
    <t xml:space="preserve">The most up-to-date version of this spreadsheet may be found on the NPL website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</si>
</sst>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E+00"/>
    <numFmt numFmtId="165" formatCode="0.000000E+00"/>
    <numFmt numFmtId="166" formatCode="0.000E+00"/>
    <numFmt numFmtId="167" formatCode="0.000000000"/>
    <numFmt numFmtId="168" formatCode="0.00000"/>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i/>
      <sz val="11"/>
      <color rgb="FF000000"/>
      <name val="Calibri"/>
      <family val="2"/>
      <scheme val="minor"/>
    </font>
    <font>
      <u/>
      <sz val="11"/>
      <color theme="10"/>
      <name val="Calibri"/>
      <family val="2"/>
      <scheme val="minor"/>
    </font>
    <font>
      <b/>
      <sz val="11"/>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4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03">
    <xf numFmtId="0" fontId="0" fillId="0" borderId="0" xfId="0"/>
    <xf numFmtId="0" fontId="0" fillId="0" borderId="3" xfId="0" applyBorder="1"/>
    <xf numFmtId="11" fontId="0" fillId="0" borderId="0" xfId="0" applyNumberFormat="1"/>
    <xf numFmtId="11" fontId="2" fillId="0" borderId="6" xfId="0" applyNumberFormat="1" applyFont="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xf>
    <xf numFmtId="0" fontId="0" fillId="0" borderId="8" xfId="0" applyBorder="1"/>
    <xf numFmtId="0" fontId="3" fillId="0" borderId="8" xfId="0" applyFont="1" applyBorder="1" applyAlignment="1">
      <alignment horizontal="center" vertical="center"/>
    </xf>
    <xf numFmtId="11" fontId="3" fillId="0" borderId="8" xfId="0" applyNumberFormat="1" applyFont="1" applyBorder="1" applyAlignment="1">
      <alignment horizontal="center" vertical="center"/>
    </xf>
    <xf numFmtId="0" fontId="4" fillId="0" borderId="0" xfId="0" applyFont="1" applyAlignment="1">
      <alignment vertical="center"/>
    </xf>
    <xf numFmtId="11" fontId="3" fillId="0" borderId="8" xfId="0" applyNumberFormat="1" applyFont="1" applyBorder="1" applyAlignment="1">
      <alignment horizontal="center" vertical="center" wrapText="1"/>
    </xf>
    <xf numFmtId="0" fontId="0" fillId="0" borderId="10" xfId="0" applyBorder="1"/>
    <xf numFmtId="11" fontId="3" fillId="0" borderId="10" xfId="0" applyNumberFormat="1" applyFont="1" applyBorder="1" applyAlignment="1">
      <alignment horizontal="center" vertical="center" wrapText="1"/>
    </xf>
    <xf numFmtId="0" fontId="0" fillId="0" borderId="9" xfId="0" applyBorder="1"/>
    <xf numFmtId="11" fontId="3" fillId="0" borderId="9" xfId="0" applyNumberFormat="1" applyFont="1" applyBorder="1" applyAlignment="1">
      <alignment horizontal="center" vertical="center" wrapText="1"/>
    </xf>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0" xfId="0" applyFill="1"/>
    <xf numFmtId="0" fontId="0" fillId="2" borderId="7" xfId="0" applyFill="1" applyBorder="1"/>
    <xf numFmtId="0" fontId="0" fillId="2" borderId="0" xfId="0" applyFill="1" applyAlignment="1">
      <alignment vertical="center"/>
    </xf>
    <xf numFmtId="0" fontId="0" fillId="2" borderId="15" xfId="0" applyFill="1" applyBorder="1"/>
    <xf numFmtId="0" fontId="0" fillId="2" borderId="16" xfId="0" applyFill="1" applyBorder="1"/>
    <xf numFmtId="0" fontId="1" fillId="2" borderId="0" xfId="0" applyFont="1" applyFill="1" applyAlignment="1">
      <alignment vertical="center"/>
    </xf>
    <xf numFmtId="0" fontId="0" fillId="2" borderId="0" xfId="0" applyFill="1" applyAlignment="1">
      <alignment horizontal="center" vertical="center"/>
    </xf>
    <xf numFmtId="0" fontId="0" fillId="0" borderId="8" xfId="0" applyBorder="1" applyAlignment="1">
      <alignment vertical="center" wrapText="1"/>
    </xf>
    <xf numFmtId="0" fontId="3" fillId="0" borderId="8" xfId="0" applyFont="1" applyBorder="1" applyAlignment="1">
      <alignment horizontal="center" vertical="center" wrapText="1"/>
    </xf>
    <xf numFmtId="0" fontId="0" fillId="0" borderId="8" xfId="0" applyBorder="1" applyAlignment="1">
      <alignment horizontal="center" vertical="center" wrapText="1"/>
    </xf>
    <xf numFmtId="0" fontId="0" fillId="0" borderId="2" xfId="0" applyBorder="1"/>
    <xf numFmtId="11" fontId="0" fillId="0" borderId="0" xfId="0" applyNumberFormat="1" applyAlignment="1">
      <alignment horizontal="center" vertical="center"/>
    </xf>
    <xf numFmtId="11" fontId="2" fillId="0" borderId="24" xfId="0" applyNumberFormat="1" applyFont="1" applyBorder="1" applyAlignment="1">
      <alignment horizontal="center" vertical="center" wrapText="1"/>
    </xf>
    <xf numFmtId="11" fontId="2" fillId="0" borderId="9" xfId="0" applyNumberFormat="1" applyFont="1" applyBorder="1" applyAlignment="1">
      <alignment horizontal="center" vertical="center" wrapText="1"/>
    </xf>
    <xf numFmtId="0" fontId="3" fillId="0" borderId="1" xfId="0" applyFont="1" applyBorder="1" applyAlignment="1">
      <alignment horizontal="center" vertical="center" wrapText="1"/>
    </xf>
    <xf numFmtId="11" fontId="2" fillId="0" borderId="5" xfId="0" applyNumberFormat="1" applyFont="1" applyBorder="1" applyAlignment="1">
      <alignment horizontal="center" vertical="center" wrapText="1"/>
    </xf>
    <xf numFmtId="0" fontId="3" fillId="0" borderId="4" xfId="0" applyFont="1" applyBorder="1" applyAlignment="1">
      <alignment horizontal="center" vertical="center" wrapText="1"/>
    </xf>
    <xf numFmtId="11" fontId="0" fillId="0" borderId="8" xfId="0" applyNumberFormat="1" applyBorder="1"/>
    <xf numFmtId="0" fontId="0" fillId="0" borderId="26" xfId="0" applyBorder="1"/>
    <xf numFmtId="11" fontId="3" fillId="0" borderId="1" xfId="0" applyNumberFormat="1" applyFont="1" applyBorder="1" applyAlignment="1">
      <alignment horizontal="center" vertical="center" wrapText="1"/>
    </xf>
    <xf numFmtId="11" fontId="3" fillId="0" borderId="4" xfId="0" applyNumberFormat="1" applyFont="1" applyBorder="1" applyAlignment="1">
      <alignment horizontal="center" vertical="center" wrapText="1"/>
    </xf>
    <xf numFmtId="11" fontId="3" fillId="0" borderId="5" xfId="0" applyNumberFormat="1" applyFont="1" applyBorder="1" applyAlignment="1">
      <alignment horizontal="center" vertical="center" wrapText="1"/>
    </xf>
    <xf numFmtId="0" fontId="0" fillId="0" borderId="2" xfId="0" applyBorder="1" applyAlignment="1">
      <alignment horizontal="center" vertical="center"/>
    </xf>
    <xf numFmtId="0" fontId="0" fillId="0" borderId="27"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wrapText="1"/>
    </xf>
    <xf numFmtId="0" fontId="0" fillId="0" borderId="24" xfId="0" applyBorder="1" applyAlignment="1">
      <alignment vertical="center" wrapText="1"/>
    </xf>
    <xf numFmtId="164" fontId="0" fillId="0" borderId="8" xfId="0" applyNumberFormat="1" applyBorder="1"/>
    <xf numFmtId="165" fontId="0" fillId="0" borderId="8" xfId="0" applyNumberFormat="1" applyBorder="1"/>
    <xf numFmtId="0" fontId="0" fillId="3" borderId="2" xfId="0" applyFill="1" applyBorder="1" applyAlignment="1">
      <alignment horizontal="center" vertical="center"/>
    </xf>
    <xf numFmtId="0" fontId="5" fillId="2" borderId="0" xfId="0" applyFont="1" applyFill="1" applyAlignment="1">
      <alignment horizontal="center" vertical="center"/>
    </xf>
    <xf numFmtId="0" fontId="0" fillId="4" borderId="0" xfId="0" applyFill="1"/>
    <xf numFmtId="0" fontId="0" fillId="5" borderId="0" xfId="0" applyFill="1"/>
    <xf numFmtId="0" fontId="0" fillId="7" borderId="0" xfId="0" applyFill="1"/>
    <xf numFmtId="0" fontId="0" fillId="2" borderId="0" xfId="0" applyFill="1" applyAlignment="1">
      <alignment horizontal="center" vertical="center" wrapText="1"/>
    </xf>
    <xf numFmtId="0" fontId="0" fillId="2" borderId="0" xfId="0" applyFill="1" applyAlignment="1">
      <alignment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xf>
    <xf numFmtId="11" fontId="3" fillId="0" borderId="5" xfId="0" applyNumberFormat="1" applyFont="1" applyBorder="1" applyAlignment="1">
      <alignment horizontal="center" vertical="center"/>
    </xf>
    <xf numFmtId="0" fontId="3" fillId="0" borderId="4" xfId="0" applyFont="1" applyBorder="1" applyAlignment="1">
      <alignment horizontal="center" vertical="center"/>
    </xf>
    <xf numFmtId="11" fontId="3" fillId="0" borderId="6" xfId="0" applyNumberFormat="1" applyFont="1" applyBorder="1" applyAlignment="1">
      <alignment horizontal="center" vertical="center"/>
    </xf>
    <xf numFmtId="11" fontId="3" fillId="0" borderId="6" xfId="0" applyNumberFormat="1" applyFont="1" applyBorder="1" applyAlignment="1">
      <alignment horizontal="center" vertical="center" wrapText="1"/>
    </xf>
    <xf numFmtId="0" fontId="0" fillId="0" borderId="32" xfId="0" applyBorder="1" applyAlignment="1">
      <alignment vertical="center" wrapText="1"/>
    </xf>
    <xf numFmtId="0" fontId="0" fillId="2" borderId="8" xfId="0" applyFill="1" applyBorder="1" applyAlignment="1">
      <alignment horizontal="center" vertical="center"/>
    </xf>
    <xf numFmtId="0" fontId="0" fillId="2" borderId="17" xfId="0" applyFill="1" applyBorder="1" applyAlignment="1">
      <alignment horizontal="center" vertical="center"/>
    </xf>
    <xf numFmtId="0" fontId="0" fillId="2" borderId="33" xfId="0" applyFill="1" applyBorder="1" applyAlignment="1">
      <alignment horizontal="center" vertical="center"/>
    </xf>
    <xf numFmtId="0" fontId="0" fillId="2" borderId="36" xfId="0" applyFill="1" applyBorder="1" applyAlignment="1">
      <alignment horizontal="center" vertical="center"/>
    </xf>
    <xf numFmtId="0" fontId="0" fillId="2" borderId="18" xfId="0" applyFill="1" applyBorder="1" applyAlignment="1">
      <alignment horizontal="center" vertical="center" wrapText="1"/>
    </xf>
    <xf numFmtId="0" fontId="0" fillId="2" borderId="0" xfId="0" applyFill="1" applyAlignment="1">
      <alignment wrapText="1"/>
    </xf>
    <xf numFmtId="0" fontId="0" fillId="2" borderId="7" xfId="0" applyFill="1" applyBorder="1" applyAlignment="1">
      <alignment wrapText="1"/>
    </xf>
    <xf numFmtId="164" fontId="0" fillId="0" borderId="0" xfId="0" applyNumberFormat="1"/>
    <xf numFmtId="165" fontId="0" fillId="0" borderId="0" xfId="0" applyNumberFormat="1"/>
    <xf numFmtId="2" fontId="0" fillId="0" borderId="27" xfId="0" applyNumberFormat="1" applyBorder="1" applyAlignment="1">
      <alignment horizontal="center" vertical="center"/>
    </xf>
    <xf numFmtId="2" fontId="0" fillId="0" borderId="3" xfId="0" applyNumberFormat="1" applyBorder="1" applyAlignment="1">
      <alignment horizontal="center" vertical="center"/>
    </xf>
    <xf numFmtId="166" fontId="3" fillId="0" borderId="8" xfId="0" applyNumberFormat="1" applyFont="1" applyBorder="1" applyAlignment="1">
      <alignment horizontal="center" vertical="center"/>
    </xf>
    <xf numFmtId="166" fontId="0" fillId="0" borderId="0" xfId="0" applyNumberFormat="1" applyAlignment="1">
      <alignment vertical="center"/>
    </xf>
    <xf numFmtId="167" fontId="0" fillId="0" borderId="0" xfId="0" applyNumberFormat="1"/>
    <xf numFmtId="167" fontId="0" fillId="0" borderId="0" xfId="0" applyNumberFormat="1" applyAlignment="1">
      <alignment vertical="center"/>
    </xf>
    <xf numFmtId="11" fontId="3" fillId="0" borderId="14" xfId="0" applyNumberFormat="1" applyFont="1" applyBorder="1" applyAlignment="1">
      <alignment horizontal="center" vertical="center" wrapText="1"/>
    </xf>
    <xf numFmtId="11" fontId="3" fillId="0" borderId="0" xfId="0" applyNumberFormat="1" applyFont="1" applyAlignment="1">
      <alignment horizontal="center" vertical="center" wrapText="1"/>
    </xf>
    <xf numFmtId="0" fontId="0" fillId="8" borderId="0" xfId="0" applyFill="1"/>
    <xf numFmtId="2" fontId="0" fillId="0" borderId="2" xfId="0" applyNumberFormat="1" applyBorder="1" applyAlignment="1">
      <alignment horizontal="center" vertical="center"/>
    </xf>
    <xf numFmtId="2" fontId="0" fillId="2" borderId="35" xfId="0" applyNumberFormat="1" applyFill="1" applyBorder="1" applyAlignment="1">
      <alignment horizontal="center" vertical="center"/>
    </xf>
    <xf numFmtId="2" fontId="0" fillId="2" borderId="20" xfId="0" applyNumberFormat="1" applyFill="1" applyBorder="1" applyAlignment="1">
      <alignment horizontal="center" vertical="center"/>
    </xf>
    <xf numFmtId="168" fontId="0" fillId="9" borderId="38" xfId="0" applyNumberFormat="1" applyFill="1" applyBorder="1"/>
    <xf numFmtId="0" fontId="0" fillId="10" borderId="8" xfId="0" applyFill="1" applyBorder="1" applyAlignment="1" applyProtection="1">
      <alignment horizontal="center" vertical="center"/>
      <protection locked="0"/>
    </xf>
    <xf numFmtId="0" fontId="0" fillId="10" borderId="36" xfId="0" applyFill="1" applyBorder="1" applyAlignment="1" applyProtection="1">
      <alignment horizontal="center" vertical="center"/>
      <protection locked="0"/>
    </xf>
    <xf numFmtId="0" fontId="0" fillId="10" borderId="34" xfId="0" applyFill="1" applyBorder="1" applyAlignment="1" applyProtection="1">
      <alignment horizontal="center" vertical="center"/>
      <protection locked="0"/>
    </xf>
    <xf numFmtId="0" fontId="0" fillId="10" borderId="19"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10" borderId="2" xfId="0" applyFill="1" applyBorder="1" applyAlignment="1" applyProtection="1">
      <alignment horizontal="center" vertical="center"/>
      <protection locked="0"/>
    </xf>
    <xf numFmtId="0" fontId="0" fillId="10" borderId="37" xfId="0" applyFill="1" applyBorder="1" applyProtection="1">
      <protection locked="0"/>
    </xf>
    <xf numFmtId="0" fontId="0" fillId="9" borderId="1" xfId="0" applyFill="1" applyBorder="1" applyAlignment="1">
      <alignment horizontal="center" vertical="center"/>
    </xf>
    <xf numFmtId="168" fontId="0" fillId="0" borderId="0" xfId="0" applyNumberFormat="1"/>
    <xf numFmtId="0" fontId="0" fillId="9" borderId="14" xfId="0" applyFill="1" applyBorder="1" applyAlignment="1">
      <alignment vertical="center" wrapText="1"/>
    </xf>
    <xf numFmtId="0" fontId="0" fillId="9" borderId="0" xfId="0" applyFill="1" applyAlignment="1">
      <alignment vertical="center" wrapText="1"/>
    </xf>
    <xf numFmtId="0" fontId="0" fillId="9" borderId="7" xfId="0" applyFill="1" applyBorder="1" applyAlignment="1">
      <alignment vertical="center" wrapText="1"/>
    </xf>
    <xf numFmtId="0" fontId="0" fillId="9" borderId="15" xfId="0" applyFill="1" applyBorder="1" applyAlignment="1">
      <alignment vertical="center" wrapText="1"/>
    </xf>
    <xf numFmtId="0" fontId="0" fillId="9" borderId="16" xfId="0" applyFill="1" applyBorder="1" applyAlignment="1">
      <alignment vertical="center" wrapText="1"/>
    </xf>
    <xf numFmtId="0" fontId="0" fillId="9" borderId="6" xfId="0" applyFill="1" applyBorder="1" applyAlignment="1">
      <alignment vertical="center" wrapText="1"/>
    </xf>
    <xf numFmtId="0" fontId="0" fillId="9" borderId="8" xfId="0" applyFill="1" applyBorder="1" applyAlignment="1">
      <alignment horizontal="center" vertical="center"/>
    </xf>
    <xf numFmtId="0" fontId="0" fillId="9" borderId="35" xfId="0" applyFill="1" applyBorder="1" applyAlignment="1">
      <alignment horizontal="center" vertical="center"/>
    </xf>
    <xf numFmtId="0" fontId="0" fillId="9" borderId="36" xfId="0" applyFill="1" applyBorder="1" applyAlignment="1">
      <alignment horizontal="center" vertical="center"/>
    </xf>
    <xf numFmtId="0" fontId="0" fillId="9" borderId="20" xfId="0" applyFill="1" applyBorder="1" applyAlignment="1">
      <alignment horizontal="center" vertical="center"/>
    </xf>
    <xf numFmtId="0" fontId="1" fillId="9" borderId="34" xfId="0" applyFont="1" applyFill="1" applyBorder="1" applyAlignment="1">
      <alignment horizontal="center" vertical="center"/>
    </xf>
    <xf numFmtId="0" fontId="1" fillId="9" borderId="19" xfId="0" applyFont="1" applyFill="1" applyBorder="1" applyAlignment="1">
      <alignment horizontal="center" vertical="center"/>
    </xf>
    <xf numFmtId="0" fontId="0" fillId="0" borderId="8" xfId="0" applyBorder="1" applyAlignment="1">
      <alignment horizontal="center" vertical="center"/>
    </xf>
    <xf numFmtId="0" fontId="0" fillId="0" borderId="25"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xf>
    <xf numFmtId="0" fontId="0" fillId="0" borderId="12" xfId="0" applyBorder="1" applyAlignment="1">
      <alignment horizontal="center"/>
    </xf>
    <xf numFmtId="0" fontId="7" fillId="9" borderId="16" xfId="1" applyFill="1" applyBorder="1" applyAlignment="1">
      <alignment horizontal="center" vertical="center" wrapText="1"/>
    </xf>
    <xf numFmtId="0" fontId="0" fillId="9" borderId="16"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12"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6" xfId="0" applyFill="1" applyBorder="1" applyAlignment="1">
      <alignment horizontal="center" vertical="center" wrapText="1"/>
    </xf>
    <xf numFmtId="0" fontId="7" fillId="9" borderId="0" xfId="1" applyFill="1" applyBorder="1" applyAlignment="1">
      <alignment horizontal="center" vertical="center" wrapText="1"/>
    </xf>
    <xf numFmtId="0" fontId="7" fillId="9" borderId="14" xfId="1" applyFill="1" applyBorder="1" applyAlignment="1">
      <alignment horizontal="center" vertical="center" wrapText="1"/>
    </xf>
    <xf numFmtId="0" fontId="0" fillId="9" borderId="0" xfId="0" applyFill="1" applyAlignment="1">
      <alignment horizontal="center" vertical="center" wrapText="1"/>
    </xf>
    <xf numFmtId="0" fontId="0" fillId="9" borderId="7"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31" xfId="0" applyFill="1" applyBorder="1" applyAlignment="1">
      <alignment horizontal="center" vertical="center" wrapText="1"/>
    </xf>
    <xf numFmtId="0" fontId="0" fillId="9" borderId="41" xfId="0" applyFill="1" applyBorder="1" applyAlignment="1">
      <alignment horizontal="center" vertical="center" wrapText="1"/>
    </xf>
    <xf numFmtId="0" fontId="0" fillId="9" borderId="5" xfId="0" applyFill="1" applyBorder="1" applyAlignment="1">
      <alignment horizontal="center" vertical="center" wrapText="1"/>
    </xf>
    <xf numFmtId="0" fontId="0" fillId="2" borderId="31" xfId="0" applyFill="1" applyBorder="1" applyAlignment="1">
      <alignment horizontal="center" vertical="center" wrapText="1"/>
    </xf>
    <xf numFmtId="0" fontId="0" fillId="2" borderId="5" xfId="0"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10" borderId="11" xfId="0" applyFill="1" applyBorder="1" applyAlignment="1" applyProtection="1">
      <alignment horizontal="center" vertical="center" wrapText="1"/>
      <protection locked="0"/>
    </xf>
    <xf numFmtId="0" fontId="0" fillId="10" borderId="13" xfId="0" applyFill="1" applyBorder="1" applyAlignment="1" applyProtection="1">
      <alignment horizontal="center" vertical="center" wrapText="1"/>
      <protection locked="0"/>
    </xf>
    <xf numFmtId="0" fontId="0" fillId="10" borderId="15" xfId="0" applyFill="1" applyBorder="1" applyAlignment="1" applyProtection="1">
      <alignment horizontal="center" vertical="center" wrapText="1"/>
      <protection locked="0"/>
    </xf>
    <xf numFmtId="0" fontId="0" fillId="10" borderId="6" xfId="0" applyFill="1" applyBorder="1" applyAlignment="1" applyProtection="1">
      <alignment horizontal="center" vertical="center" wrapText="1"/>
      <protection locked="0"/>
    </xf>
    <xf numFmtId="0" fontId="0" fillId="10" borderId="14" xfId="0" applyFill="1" applyBorder="1" applyAlignment="1" applyProtection="1">
      <alignment horizontal="center" vertical="center" wrapText="1"/>
      <protection locked="0"/>
    </xf>
    <xf numFmtId="0" fontId="0" fillId="10" borderId="7" xfId="0" applyFill="1" applyBorder="1" applyAlignment="1" applyProtection="1">
      <alignment horizontal="center" vertical="center" wrapText="1"/>
      <protection locked="0"/>
    </xf>
    <xf numFmtId="0" fontId="1" fillId="2" borderId="7" xfId="0" applyFont="1" applyFill="1" applyBorder="1" applyAlignment="1">
      <alignment horizontal="center" vertical="center" wrapText="1"/>
    </xf>
    <xf numFmtId="0" fontId="0" fillId="10" borderId="11" xfId="0" applyFill="1" applyBorder="1" applyAlignment="1" applyProtection="1">
      <alignment horizontal="center" vertical="center"/>
      <protection locked="0"/>
    </xf>
    <xf numFmtId="0" fontId="0" fillId="10" borderId="13" xfId="0" applyFill="1" applyBorder="1" applyAlignment="1" applyProtection="1">
      <alignment horizontal="center" vertical="center"/>
      <protection locked="0"/>
    </xf>
    <xf numFmtId="0" fontId="0" fillId="10" borderId="14" xfId="0" applyFill="1" applyBorder="1" applyAlignment="1" applyProtection="1">
      <alignment horizontal="center" vertical="center"/>
      <protection locked="0"/>
    </xf>
    <xf numFmtId="0" fontId="0" fillId="10" borderId="7" xfId="0" applyFill="1" applyBorder="1" applyAlignment="1" applyProtection="1">
      <alignment horizontal="center" vertical="center"/>
      <protection locked="0"/>
    </xf>
    <xf numFmtId="0" fontId="0" fillId="10" borderId="15" xfId="0" applyFill="1" applyBorder="1" applyAlignment="1" applyProtection="1">
      <alignment horizontal="center" vertical="center"/>
      <protection locked="0"/>
    </xf>
    <xf numFmtId="0" fontId="0" fillId="10" borderId="6" xfId="0" applyFill="1" applyBorder="1" applyAlignment="1" applyProtection="1">
      <alignment horizontal="center" vertical="center"/>
      <protection locked="0"/>
    </xf>
    <xf numFmtId="0" fontId="1" fillId="2" borderId="17" xfId="0" applyFont="1"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10" borderId="21" xfId="0" applyFill="1" applyBorder="1" applyAlignment="1" applyProtection="1">
      <alignment horizontal="center" vertical="center"/>
      <protection locked="0"/>
    </xf>
    <xf numFmtId="0" fontId="0" fillId="10" borderId="18" xfId="0" applyFill="1" applyBorder="1" applyAlignment="1" applyProtection="1">
      <alignment horizontal="center" vertical="center"/>
      <protection locked="0"/>
    </xf>
    <xf numFmtId="0" fontId="0" fillId="10" borderId="22" xfId="0" applyFill="1" applyBorder="1" applyAlignment="1" applyProtection="1">
      <alignment horizontal="center" vertical="center"/>
      <protection locked="0"/>
    </xf>
    <xf numFmtId="0" fontId="0" fillId="10" borderId="20" xfId="0" applyFill="1" applyBorder="1" applyAlignment="1" applyProtection="1">
      <alignment horizontal="center" vertical="center"/>
      <protection locked="0"/>
    </xf>
    <xf numFmtId="0" fontId="1" fillId="2" borderId="30"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40" xfId="0" applyFont="1"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1" xfId="0" applyFill="1" applyBorder="1" applyAlignment="1">
      <alignment horizontal="center"/>
    </xf>
    <xf numFmtId="0" fontId="0" fillId="2" borderId="13" xfId="0" applyFill="1" applyBorder="1" applyAlignment="1">
      <alignment horizontal="center"/>
    </xf>
    <xf numFmtId="0" fontId="8" fillId="11" borderId="31" xfId="0" applyFont="1" applyFill="1" applyBorder="1" applyAlignment="1">
      <alignment horizontal="center"/>
    </xf>
    <xf numFmtId="0" fontId="8" fillId="11" borderId="41" xfId="0" applyFont="1" applyFill="1" applyBorder="1" applyAlignment="1">
      <alignment horizontal="center"/>
    </xf>
    <xf numFmtId="0" fontId="8" fillId="11" borderId="5" xfId="0" applyFont="1" applyFill="1" applyBorder="1" applyAlignment="1">
      <alignment horizontal="center"/>
    </xf>
    <xf numFmtId="0" fontId="0" fillId="2" borderId="31" xfId="0" applyFill="1" applyBorder="1" applyAlignment="1">
      <alignment horizontal="center" vertical="center"/>
    </xf>
    <xf numFmtId="0" fontId="0" fillId="2" borderId="5" xfId="0" applyFill="1" applyBorder="1" applyAlignment="1">
      <alignment horizontal="center" vertical="center"/>
    </xf>
    <xf numFmtId="0" fontId="0" fillId="10" borderId="12" xfId="0" applyFill="1" applyBorder="1" applyAlignment="1" applyProtection="1">
      <alignment horizontal="center" vertical="center" wrapText="1"/>
      <protection locked="0"/>
    </xf>
    <xf numFmtId="0" fontId="0" fillId="10" borderId="0" xfId="0" applyFill="1" applyAlignment="1" applyProtection="1">
      <alignment horizontal="center" vertical="center" wrapText="1"/>
      <protection locked="0"/>
    </xf>
    <xf numFmtId="0" fontId="0" fillId="10" borderId="16" xfId="0" applyFill="1" applyBorder="1" applyAlignment="1" applyProtection="1">
      <alignment horizontal="center" vertical="center" wrapText="1"/>
      <protection locked="0"/>
    </xf>
    <xf numFmtId="0" fontId="7" fillId="9" borderId="15" xfId="1" applyFill="1" applyBorder="1" applyAlignment="1">
      <alignment horizontal="center" vertical="center" wrapText="1"/>
    </xf>
    <xf numFmtId="0" fontId="7" fillId="2" borderId="12" xfId="1" applyFill="1" applyBorder="1" applyAlignment="1">
      <alignment horizontal="center" vertical="center" wrapText="1"/>
    </xf>
    <xf numFmtId="0" fontId="0" fillId="2" borderId="12" xfId="0" applyFill="1" applyBorder="1" applyAlignment="1">
      <alignment horizontal="center" vertical="center" wrapText="1"/>
    </xf>
    <xf numFmtId="0" fontId="7" fillId="2" borderId="12" xfId="1" applyFill="1" applyBorder="1" applyAlignment="1">
      <alignment horizontal="center"/>
    </xf>
    <xf numFmtId="0" fontId="0" fillId="2" borderId="12" xfId="0" applyFill="1" applyBorder="1" applyAlignment="1">
      <alignment horizontal="center"/>
    </xf>
    <xf numFmtId="0" fontId="1" fillId="9" borderId="17" xfId="0" applyFont="1" applyFill="1" applyBorder="1" applyAlignment="1">
      <alignment horizontal="center" vertical="center" wrapText="1"/>
    </xf>
    <xf numFmtId="0" fontId="1" fillId="9" borderId="34" xfId="0" applyFont="1" applyFill="1" applyBorder="1" applyAlignment="1">
      <alignment horizontal="center" vertical="center" wrapText="1"/>
    </xf>
    <xf numFmtId="0" fontId="1" fillId="9" borderId="33"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18" xfId="0" applyFont="1" applyFill="1" applyBorder="1" applyAlignment="1">
      <alignment horizontal="center" vertical="center" wrapText="1"/>
    </xf>
    <xf numFmtId="0" fontId="1" fillId="9" borderId="35" xfId="0" applyFont="1" applyFill="1" applyBorder="1" applyAlignment="1">
      <alignment horizontal="center" vertical="center" wrapText="1"/>
    </xf>
    <xf numFmtId="0" fontId="0" fillId="9" borderId="25" xfId="0" applyFill="1" applyBorder="1" applyAlignment="1">
      <alignment horizontal="center" vertical="center"/>
    </xf>
    <xf numFmtId="0" fontId="0" fillId="9" borderId="26" xfId="0" applyFill="1" applyBorder="1" applyAlignment="1">
      <alignment horizontal="center" vertical="center"/>
    </xf>
    <xf numFmtId="0" fontId="0" fillId="9" borderId="42" xfId="0" applyFill="1" applyBorder="1" applyAlignment="1">
      <alignment horizontal="center" vertical="center"/>
    </xf>
    <xf numFmtId="0" fontId="0" fillId="9" borderId="43" xfId="0" applyFill="1" applyBorder="1" applyAlignment="1">
      <alignment horizontal="center" vertical="center"/>
    </xf>
    <xf numFmtId="0" fontId="0" fillId="0" borderId="10"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0" xfId="0" applyFill="1" applyAlignment="1">
      <alignment horizontal="center" vertical="center" wrapText="1"/>
    </xf>
    <xf numFmtId="0" fontId="0" fillId="6" borderId="7"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6" xfId="0" applyFill="1" applyBorder="1" applyAlignment="1">
      <alignment horizontal="center" vertical="center" wrapText="1"/>
    </xf>
    <xf numFmtId="0" fontId="0" fillId="0" borderId="23" xfId="0" applyBorder="1" applyAlignment="1">
      <alignment horizontal="center" vertical="center"/>
    </xf>
    <xf numFmtId="11" fontId="0" fillId="0" borderId="23" xfId="0" applyNumberFormat="1" applyBorder="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D9E1F2"/>
      <color rgb="FFFFC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34</xdr:col>
      <xdr:colOff>333375</xdr:colOff>
      <xdr:row>15</xdr:row>
      <xdr:rowOff>47625</xdr:rowOff>
    </xdr:from>
    <xdr:to>
      <xdr:col>42</xdr:col>
      <xdr:colOff>486477</xdr:colOff>
      <xdr:row>29</xdr:row>
      <xdr:rowOff>57524</xdr:rowOff>
    </xdr:to>
    <xdr:pic>
      <xdr:nvPicPr>
        <xdr:cNvPr id="2" name="Picture 1">
          <a:extLst>
            <a:ext uri="{FF2B5EF4-FFF2-40B4-BE49-F238E27FC236}">
              <a16:creationId xmlns:a16="http://schemas.microsoft.com/office/drawing/2014/main" id="{7BA232E1-F4AB-450F-8AF5-8C5BCB2AC836}"/>
            </a:ext>
          </a:extLst>
        </xdr:cNvPr>
        <xdr:cNvPicPr>
          <a:picLocks noChangeAspect="1"/>
        </xdr:cNvPicPr>
      </xdr:nvPicPr>
      <xdr:blipFill>
        <a:blip xmlns:r="http://schemas.openxmlformats.org/officeDocument/2006/relationships" r:embed="rId1"/>
        <a:stretch>
          <a:fillRect/>
        </a:stretch>
      </xdr:blipFill>
      <xdr:spPr>
        <a:xfrm>
          <a:off x="21059775" y="2924175"/>
          <a:ext cx="5029902" cy="2676899"/>
        </a:xfrm>
        <a:prstGeom prst="rect">
          <a:avLst/>
        </a:prstGeom>
      </xdr:spPr>
    </xdr:pic>
    <xdr:clientData/>
  </xdr:twoCellAnchor>
  <xdr:twoCellAnchor editAs="oneCell">
    <xdr:from>
      <xdr:col>34</xdr:col>
      <xdr:colOff>257175</xdr:colOff>
      <xdr:row>0</xdr:row>
      <xdr:rowOff>0</xdr:rowOff>
    </xdr:from>
    <xdr:to>
      <xdr:col>43</xdr:col>
      <xdr:colOff>115046</xdr:colOff>
      <xdr:row>14</xdr:row>
      <xdr:rowOff>114691</xdr:rowOff>
    </xdr:to>
    <xdr:pic>
      <xdr:nvPicPr>
        <xdr:cNvPr id="3" name="Picture 2">
          <a:extLst>
            <a:ext uri="{FF2B5EF4-FFF2-40B4-BE49-F238E27FC236}">
              <a16:creationId xmlns:a16="http://schemas.microsoft.com/office/drawing/2014/main" id="{C6C367E3-49D5-416C-A288-19C8F2BE456C}"/>
            </a:ext>
          </a:extLst>
        </xdr:cNvPr>
        <xdr:cNvPicPr>
          <a:picLocks noChangeAspect="1"/>
        </xdr:cNvPicPr>
      </xdr:nvPicPr>
      <xdr:blipFill>
        <a:blip xmlns:r="http://schemas.openxmlformats.org/officeDocument/2006/relationships" r:embed="rId2"/>
        <a:stretch>
          <a:fillRect/>
        </a:stretch>
      </xdr:blipFill>
      <xdr:spPr>
        <a:xfrm>
          <a:off x="20983575" y="0"/>
          <a:ext cx="5344271" cy="2800741"/>
        </a:xfrm>
        <a:prstGeom prst="rect">
          <a:avLst/>
        </a:prstGeom>
      </xdr:spPr>
    </xdr:pic>
    <xdr:clientData/>
  </xdr:twoCellAnchor>
  <xdr:oneCellAnchor>
    <xdr:from>
      <xdr:col>27</xdr:col>
      <xdr:colOff>9525</xdr:colOff>
      <xdr:row>5</xdr:row>
      <xdr:rowOff>171450</xdr:rowOff>
    </xdr:from>
    <xdr:ext cx="4134427" cy="600159"/>
    <xdr:pic>
      <xdr:nvPicPr>
        <xdr:cNvPr id="8" name="Picture 3">
          <a:extLst>
            <a:ext uri="{FF2B5EF4-FFF2-40B4-BE49-F238E27FC236}">
              <a16:creationId xmlns:a16="http://schemas.microsoft.com/office/drawing/2014/main" id="{85E931C9-4C70-4256-820B-ED6DF0A39702}"/>
            </a:ext>
          </a:extLst>
        </xdr:cNvPr>
        <xdr:cNvPicPr>
          <a:picLocks noChangeAspect="1"/>
        </xdr:cNvPicPr>
      </xdr:nvPicPr>
      <xdr:blipFill>
        <a:blip xmlns:r="http://schemas.openxmlformats.org/officeDocument/2006/relationships" r:embed="rId3"/>
        <a:stretch>
          <a:fillRect/>
        </a:stretch>
      </xdr:blipFill>
      <xdr:spPr>
        <a:xfrm>
          <a:off x="16468725" y="1143000"/>
          <a:ext cx="4134427" cy="600159"/>
        </a:xfrm>
        <a:prstGeom prst="rect">
          <a:avLst/>
        </a:prstGeom>
      </xdr:spPr>
    </xdr:pic>
    <xdr:clientData/>
  </xdr:oneCellAnchor>
  <xdr:twoCellAnchor editAs="oneCell">
    <xdr:from>
      <xdr:col>35</xdr:col>
      <xdr:colOff>266700</xdr:colOff>
      <xdr:row>13</xdr:row>
      <xdr:rowOff>19050</xdr:rowOff>
    </xdr:from>
    <xdr:to>
      <xdr:col>44</xdr:col>
      <xdr:colOff>10255</xdr:colOff>
      <xdr:row>40</xdr:row>
      <xdr:rowOff>134084</xdr:rowOff>
    </xdr:to>
    <xdr:pic>
      <xdr:nvPicPr>
        <xdr:cNvPr id="9" name="Picture 4">
          <a:extLst>
            <a:ext uri="{FF2B5EF4-FFF2-40B4-BE49-F238E27FC236}">
              <a16:creationId xmlns:a16="http://schemas.microsoft.com/office/drawing/2014/main" id="{532464A9-B9C3-4DA0-8E33-086E9181816F}"/>
            </a:ext>
          </a:extLst>
        </xdr:cNvPr>
        <xdr:cNvPicPr>
          <a:picLocks noChangeAspect="1"/>
        </xdr:cNvPicPr>
      </xdr:nvPicPr>
      <xdr:blipFill>
        <a:blip xmlns:r="http://schemas.openxmlformats.org/officeDocument/2006/relationships" r:embed="rId4"/>
        <a:stretch>
          <a:fillRect/>
        </a:stretch>
      </xdr:blipFill>
      <xdr:spPr>
        <a:xfrm>
          <a:off x="22621875" y="2514600"/>
          <a:ext cx="5229955" cy="5258534"/>
        </a:xfrm>
        <a:prstGeom prst="rect">
          <a:avLst/>
        </a:prstGeom>
      </xdr:spPr>
    </xdr:pic>
    <xdr:clientData/>
  </xdr:twoCellAnchor>
  <xdr:oneCellAnchor>
    <xdr:from>
      <xdr:col>27</xdr:col>
      <xdr:colOff>9525</xdr:colOff>
      <xdr:row>28</xdr:row>
      <xdr:rowOff>171450</xdr:rowOff>
    </xdr:from>
    <xdr:ext cx="4134427" cy="600159"/>
    <xdr:pic>
      <xdr:nvPicPr>
        <xdr:cNvPr id="7" name="Picture 5">
          <a:extLst>
            <a:ext uri="{FF2B5EF4-FFF2-40B4-BE49-F238E27FC236}">
              <a16:creationId xmlns:a16="http://schemas.microsoft.com/office/drawing/2014/main" id="{91251FDE-75BC-4865-B88D-ECC266E5B8CF}"/>
            </a:ext>
          </a:extLst>
        </xdr:cNvPr>
        <xdr:cNvPicPr>
          <a:picLocks noChangeAspect="1"/>
        </xdr:cNvPicPr>
      </xdr:nvPicPr>
      <xdr:blipFill>
        <a:blip xmlns:r="http://schemas.openxmlformats.org/officeDocument/2006/relationships" r:embed="rId3"/>
        <a:stretch>
          <a:fillRect/>
        </a:stretch>
      </xdr:blipFill>
      <xdr:spPr>
        <a:xfrm>
          <a:off x="16764000" y="1143000"/>
          <a:ext cx="4134427" cy="6001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116/6.0000578" TargetMode="External"/><Relationship Id="rId2" Type="http://schemas.openxmlformats.org/officeDocument/2006/relationships/hyperlink" Target="https://doi.org/10.1116/6.0000578" TargetMode="External"/><Relationship Id="rId1" Type="http://schemas.openxmlformats.org/officeDocument/2006/relationships/hyperlink" Target="https://www.npl.co.uk/research/surface-technology/xpsamrsf" TargetMode="External"/><Relationship Id="rId5" Type="http://schemas.openxmlformats.org/officeDocument/2006/relationships/printerSettings" Target="../printerSettings/printerSettings2.bin"/><Relationship Id="rId4" Type="http://schemas.openxmlformats.org/officeDocument/2006/relationships/hyperlink" Target="https://doi.org/10.1002/sia.7059"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02C91-DFCD-404E-B2AC-6A2DCF3BA7BB}">
  <dimension ref="B1:N98"/>
  <sheetViews>
    <sheetView topLeftCell="A25" workbookViewId="0">
      <selection activeCell="D55" sqref="D55"/>
    </sheetView>
  </sheetViews>
  <sheetFormatPr defaultRowHeight="14.5" x14ac:dyDescent="0.35"/>
  <cols>
    <col min="2" max="2" width="17.1796875" customWidth="1"/>
    <col min="4" max="4" width="10" bestFit="1" customWidth="1"/>
    <col min="5" max="5" width="27.7265625" bestFit="1" customWidth="1"/>
    <col min="6" max="6" width="43.7265625" bestFit="1" customWidth="1"/>
  </cols>
  <sheetData>
    <row r="1" spans="2:14" x14ac:dyDescent="0.35">
      <c r="M1" s="44"/>
      <c r="N1" s="61"/>
    </row>
    <row r="2" spans="2:14" x14ac:dyDescent="0.35">
      <c r="B2" t="s">
        <v>99</v>
      </c>
      <c r="M2" s="44"/>
      <c r="N2" s="61"/>
    </row>
    <row r="3" spans="2:14" x14ac:dyDescent="0.35">
      <c r="B3" t="s">
        <v>100</v>
      </c>
      <c r="M3" s="44" t="s">
        <v>231</v>
      </c>
      <c r="N3" s="61">
        <v>3</v>
      </c>
    </row>
    <row r="4" spans="2:14" x14ac:dyDescent="0.35">
      <c r="M4" s="44" t="s">
        <v>232</v>
      </c>
      <c r="N4" s="61">
        <v>4</v>
      </c>
    </row>
    <row r="5" spans="2:14" x14ac:dyDescent="0.35">
      <c r="M5" s="44" t="s">
        <v>233</v>
      </c>
      <c r="N5" s="61">
        <v>5</v>
      </c>
    </row>
    <row r="6" spans="2:14" x14ac:dyDescent="0.35">
      <c r="M6" s="44" t="s">
        <v>234</v>
      </c>
      <c r="N6" s="61">
        <v>6</v>
      </c>
    </row>
    <row r="7" spans="2:14" x14ac:dyDescent="0.35">
      <c r="M7" s="44" t="s">
        <v>47</v>
      </c>
      <c r="N7" s="61">
        <v>7</v>
      </c>
    </row>
    <row r="8" spans="2:14" x14ac:dyDescent="0.35">
      <c r="M8" s="44" t="s">
        <v>235</v>
      </c>
      <c r="N8" s="61">
        <v>8</v>
      </c>
    </row>
    <row r="9" spans="2:14" x14ac:dyDescent="0.35">
      <c r="D9" t="s">
        <v>101</v>
      </c>
      <c r="E9" t="s">
        <v>102</v>
      </c>
      <c r="F9" t="s">
        <v>103</v>
      </c>
      <c r="M9" s="44" t="s">
        <v>236</v>
      </c>
      <c r="N9" s="61">
        <v>9</v>
      </c>
    </row>
    <row r="10" spans="2:14" x14ac:dyDescent="0.35">
      <c r="D10">
        <v>1.4512285435844643</v>
      </c>
      <c r="E10" t="s">
        <v>335</v>
      </c>
      <c r="F10" t="s">
        <v>131</v>
      </c>
      <c r="G10">
        <f>0.543^2</f>
        <v>0.29484900000000003</v>
      </c>
      <c r="H10">
        <f>(6^2+4^2+2^2)</f>
        <v>56</v>
      </c>
      <c r="M10" s="44" t="s">
        <v>237</v>
      </c>
      <c r="N10" s="61">
        <v>10</v>
      </c>
    </row>
    <row r="11" spans="2:14" x14ac:dyDescent="0.35">
      <c r="B11">
        <v>26</v>
      </c>
      <c r="D11">
        <v>4.6760000000000002</v>
      </c>
      <c r="E11" t="s">
        <v>142</v>
      </c>
      <c r="F11" t="s">
        <v>138</v>
      </c>
      <c r="H11">
        <f>G10/H10</f>
        <v>5.2651607142857144E-3</v>
      </c>
      <c r="M11" s="44" t="s">
        <v>238</v>
      </c>
      <c r="N11" s="61">
        <v>11</v>
      </c>
    </row>
    <row r="12" spans="2:14" x14ac:dyDescent="0.35">
      <c r="B12">
        <v>22</v>
      </c>
      <c r="D12">
        <v>4.048</v>
      </c>
      <c r="E12" t="s">
        <v>137</v>
      </c>
      <c r="F12" t="s">
        <v>138</v>
      </c>
      <c r="H12">
        <f>SQRT(H11)</f>
        <v>7.2561427179223217E-2</v>
      </c>
      <c r="M12" s="44" t="s">
        <v>239</v>
      </c>
      <c r="N12" s="61">
        <v>12</v>
      </c>
    </row>
    <row r="13" spans="2:14" x14ac:dyDescent="0.35">
      <c r="B13">
        <v>41</v>
      </c>
      <c r="D13">
        <v>8.3740000000000006</v>
      </c>
      <c r="E13" t="s">
        <v>164</v>
      </c>
      <c r="F13" t="s">
        <v>123</v>
      </c>
      <c r="H13">
        <f>H12*2</f>
        <v>0.14512285435844643</v>
      </c>
      <c r="M13" s="44" t="s">
        <v>240</v>
      </c>
      <c r="N13" s="61">
        <v>13</v>
      </c>
    </row>
    <row r="14" spans="2:14" x14ac:dyDescent="0.35">
      <c r="B14">
        <v>12</v>
      </c>
      <c r="D14">
        <v>2.7949999999999999</v>
      </c>
      <c r="E14" t="s">
        <v>122</v>
      </c>
      <c r="F14" t="s">
        <v>123</v>
      </c>
      <c r="H14">
        <f>H13*10</f>
        <v>1.4512285435844643</v>
      </c>
      <c r="M14" s="44" t="s">
        <v>241</v>
      </c>
      <c r="N14" s="61">
        <v>14</v>
      </c>
    </row>
    <row r="15" spans="2:14" x14ac:dyDescent="0.35">
      <c r="B15">
        <v>25</v>
      </c>
      <c r="D15">
        <v>4.6379999999999999</v>
      </c>
      <c r="E15" t="s">
        <v>141</v>
      </c>
      <c r="F15" t="s">
        <v>123</v>
      </c>
      <c r="M15" s="44" t="s">
        <v>57</v>
      </c>
      <c r="N15" s="61">
        <v>15</v>
      </c>
    </row>
    <row r="16" spans="2:14" x14ac:dyDescent="0.35">
      <c r="B16">
        <v>9</v>
      </c>
      <c r="D16">
        <v>2.7120000000000002</v>
      </c>
      <c r="E16" t="s">
        <v>117</v>
      </c>
      <c r="F16" t="s">
        <v>118</v>
      </c>
      <c r="M16" s="44" t="s">
        <v>242</v>
      </c>
      <c r="N16" s="61">
        <v>16</v>
      </c>
    </row>
    <row r="17" spans="2:14" x14ac:dyDescent="0.35">
      <c r="B17">
        <v>10</v>
      </c>
      <c r="D17">
        <v>2.7480000000000002</v>
      </c>
      <c r="E17" t="s">
        <v>119</v>
      </c>
      <c r="F17" t="s">
        <v>120</v>
      </c>
      <c r="M17" s="44" t="s">
        <v>243</v>
      </c>
      <c r="N17" s="61">
        <v>17</v>
      </c>
    </row>
    <row r="18" spans="2:14" x14ac:dyDescent="0.35">
      <c r="B18">
        <v>3</v>
      </c>
      <c r="D18">
        <v>1.66</v>
      </c>
      <c r="E18" t="s">
        <v>108</v>
      </c>
      <c r="F18" t="s">
        <v>109</v>
      </c>
      <c r="M18" s="44" t="s">
        <v>244</v>
      </c>
      <c r="N18" s="61">
        <v>18</v>
      </c>
    </row>
    <row r="19" spans="2:14" x14ac:dyDescent="0.35">
      <c r="B19">
        <v>38</v>
      </c>
      <c r="D19">
        <v>6.7080000000000002</v>
      </c>
      <c r="E19" t="s">
        <v>159</v>
      </c>
      <c r="F19" t="s">
        <v>160</v>
      </c>
      <c r="M19" s="44" t="s">
        <v>245</v>
      </c>
      <c r="N19" s="61">
        <v>19</v>
      </c>
    </row>
    <row r="20" spans="2:14" x14ac:dyDescent="0.35">
      <c r="B20">
        <v>30</v>
      </c>
      <c r="D20">
        <v>6.0709999999999997</v>
      </c>
      <c r="E20" t="s">
        <v>148</v>
      </c>
      <c r="F20" t="s">
        <v>112</v>
      </c>
      <c r="M20" s="44" t="s">
        <v>30</v>
      </c>
      <c r="N20" s="61">
        <v>20</v>
      </c>
    </row>
    <row r="21" spans="2:14" x14ac:dyDescent="0.35">
      <c r="B21">
        <v>15</v>
      </c>
      <c r="D21">
        <v>3.0339999999999998</v>
      </c>
      <c r="E21" t="s">
        <v>127</v>
      </c>
      <c r="F21" t="s">
        <v>112</v>
      </c>
      <c r="M21" s="44" t="s">
        <v>246</v>
      </c>
      <c r="N21" s="61">
        <v>21</v>
      </c>
    </row>
    <row r="22" spans="2:14" x14ac:dyDescent="0.35">
      <c r="B22">
        <v>5</v>
      </c>
      <c r="D22">
        <v>2.02</v>
      </c>
      <c r="E22" t="s">
        <v>111</v>
      </c>
      <c r="F22" t="s">
        <v>112</v>
      </c>
      <c r="M22" s="44" t="s">
        <v>247</v>
      </c>
      <c r="N22" s="61">
        <v>22</v>
      </c>
    </row>
    <row r="23" spans="2:14" x14ac:dyDescent="0.35">
      <c r="B23">
        <v>34</v>
      </c>
      <c r="D23">
        <v>6.306</v>
      </c>
      <c r="E23" t="s">
        <v>154</v>
      </c>
      <c r="F23" t="s">
        <v>133</v>
      </c>
      <c r="M23" s="44" t="s">
        <v>248</v>
      </c>
      <c r="N23" s="61">
        <v>23</v>
      </c>
    </row>
    <row r="24" spans="2:14" x14ac:dyDescent="0.35">
      <c r="B24">
        <v>19</v>
      </c>
      <c r="D24">
        <v>3.8620000000000001</v>
      </c>
      <c r="E24" t="s">
        <v>132</v>
      </c>
      <c r="F24" t="s">
        <v>133</v>
      </c>
      <c r="M24" s="44" t="s">
        <v>45</v>
      </c>
      <c r="N24" s="61">
        <v>24</v>
      </c>
    </row>
    <row r="25" spans="2:14" x14ac:dyDescent="0.35">
      <c r="B25">
        <v>28</v>
      </c>
      <c r="D25">
        <v>4.99</v>
      </c>
      <c r="E25" t="s">
        <v>144</v>
      </c>
      <c r="F25" t="s">
        <v>145</v>
      </c>
      <c r="M25" s="44" t="s">
        <v>249</v>
      </c>
      <c r="N25" s="61">
        <v>25</v>
      </c>
    </row>
    <row r="26" spans="2:14" x14ac:dyDescent="0.35">
      <c r="B26">
        <v>35</v>
      </c>
      <c r="D26">
        <v>6.532</v>
      </c>
      <c r="E26" t="s">
        <v>155</v>
      </c>
      <c r="F26" t="s">
        <v>135</v>
      </c>
      <c r="M26" s="44" t="s">
        <v>250</v>
      </c>
      <c r="N26" s="61">
        <v>26</v>
      </c>
    </row>
    <row r="27" spans="2:14" x14ac:dyDescent="0.35">
      <c r="B27">
        <v>20</v>
      </c>
      <c r="D27">
        <v>4</v>
      </c>
      <c r="E27" t="s">
        <v>134</v>
      </c>
      <c r="F27" t="s">
        <v>135</v>
      </c>
      <c r="M27" s="44" t="s">
        <v>251</v>
      </c>
      <c r="N27" s="61">
        <v>27</v>
      </c>
    </row>
    <row r="28" spans="2:14" x14ac:dyDescent="0.35">
      <c r="B28">
        <v>39</v>
      </c>
      <c r="D28">
        <v>7.4805999999999999</v>
      </c>
      <c r="E28" t="s">
        <v>161</v>
      </c>
      <c r="F28" t="s">
        <v>162</v>
      </c>
      <c r="M28" s="44" t="s">
        <v>252</v>
      </c>
      <c r="N28" s="61">
        <v>28</v>
      </c>
    </row>
    <row r="29" spans="2:14" x14ac:dyDescent="0.35">
      <c r="B29">
        <v>14</v>
      </c>
      <c r="D29">
        <v>3</v>
      </c>
      <c r="E29" t="s">
        <v>125</v>
      </c>
      <c r="F29" t="s">
        <v>126</v>
      </c>
      <c r="M29" s="44" t="s">
        <v>253</v>
      </c>
      <c r="N29" s="61">
        <v>29</v>
      </c>
    </row>
    <row r="30" spans="2:14" x14ac:dyDescent="0.35">
      <c r="B30">
        <v>36</v>
      </c>
      <c r="D30">
        <v>6.5839999999999996</v>
      </c>
      <c r="E30" t="s">
        <v>156</v>
      </c>
      <c r="F30" t="s">
        <v>157</v>
      </c>
      <c r="M30" s="44" t="s">
        <v>254</v>
      </c>
      <c r="N30" s="61">
        <v>30</v>
      </c>
    </row>
    <row r="31" spans="2:14" x14ac:dyDescent="0.35">
      <c r="B31">
        <v>33</v>
      </c>
      <c r="D31">
        <v>6.2919999999999998</v>
      </c>
      <c r="E31" t="s">
        <v>152</v>
      </c>
      <c r="F31" t="s">
        <v>153</v>
      </c>
      <c r="M31" s="44" t="s">
        <v>52</v>
      </c>
      <c r="N31" s="61">
        <v>31</v>
      </c>
    </row>
    <row r="32" spans="2:14" x14ac:dyDescent="0.35">
      <c r="B32">
        <v>21</v>
      </c>
      <c r="D32">
        <v>4.0270000000000001</v>
      </c>
      <c r="E32" t="s">
        <v>136</v>
      </c>
      <c r="F32" t="s">
        <v>107</v>
      </c>
      <c r="M32" s="44" t="s">
        <v>255</v>
      </c>
      <c r="N32" s="61">
        <v>32</v>
      </c>
    </row>
    <row r="33" spans="2:14" x14ac:dyDescent="0.35">
      <c r="B33">
        <v>13</v>
      </c>
      <c r="D33">
        <v>2.8479999999999999</v>
      </c>
      <c r="E33" t="s">
        <v>124</v>
      </c>
      <c r="F33" t="s">
        <v>107</v>
      </c>
      <c r="M33" s="44" t="s">
        <v>256</v>
      </c>
      <c r="N33" s="61">
        <v>33</v>
      </c>
    </row>
    <row r="34" spans="2:14" x14ac:dyDescent="0.35">
      <c r="B34">
        <v>4</v>
      </c>
      <c r="D34">
        <v>1.8009999999999999</v>
      </c>
      <c r="E34" t="s">
        <v>110</v>
      </c>
      <c r="F34" t="s">
        <v>107</v>
      </c>
      <c r="M34" s="44" t="s">
        <v>257</v>
      </c>
      <c r="N34" s="61">
        <v>34</v>
      </c>
    </row>
    <row r="35" spans="2:14" x14ac:dyDescent="0.35">
      <c r="B35">
        <v>2</v>
      </c>
      <c r="D35">
        <v>1.6519999999999999</v>
      </c>
      <c r="E35" t="s">
        <v>106</v>
      </c>
      <c r="F35" t="s">
        <v>107</v>
      </c>
      <c r="M35" s="44" t="s">
        <v>258</v>
      </c>
      <c r="N35" s="61">
        <v>35</v>
      </c>
    </row>
    <row r="36" spans="2:14" x14ac:dyDescent="0.35">
      <c r="B36">
        <v>29</v>
      </c>
      <c r="D36">
        <v>5.641</v>
      </c>
      <c r="E36" t="s">
        <v>146</v>
      </c>
      <c r="F36" t="s">
        <v>147</v>
      </c>
      <c r="M36" s="44" t="s">
        <v>259</v>
      </c>
      <c r="N36" s="61">
        <v>36</v>
      </c>
    </row>
    <row r="37" spans="2:14" x14ac:dyDescent="0.35">
      <c r="B37">
        <v>31</v>
      </c>
      <c r="D37">
        <v>6.14</v>
      </c>
      <c r="E37" t="s">
        <v>149</v>
      </c>
      <c r="F37" t="s">
        <v>150</v>
      </c>
      <c r="M37" s="44" t="s">
        <v>260</v>
      </c>
      <c r="N37" s="61">
        <v>37</v>
      </c>
    </row>
    <row r="38" spans="2:14" x14ac:dyDescent="0.35">
      <c r="B38">
        <v>40</v>
      </c>
      <c r="D38">
        <v>7.5</v>
      </c>
      <c r="E38" t="s">
        <v>163</v>
      </c>
      <c r="F38" t="s">
        <v>150</v>
      </c>
      <c r="M38" s="44" t="s">
        <v>261</v>
      </c>
      <c r="N38" s="61">
        <v>38</v>
      </c>
    </row>
    <row r="39" spans="2:14" x14ac:dyDescent="0.35">
      <c r="B39">
        <v>32</v>
      </c>
      <c r="D39">
        <v>6.2712000000000003</v>
      </c>
      <c r="E39" t="s">
        <v>151</v>
      </c>
      <c r="F39" t="s">
        <v>131</v>
      </c>
      <c r="M39" s="44" t="s">
        <v>262</v>
      </c>
      <c r="N39" s="61">
        <v>39</v>
      </c>
    </row>
    <row r="40" spans="2:14" x14ac:dyDescent="0.35">
      <c r="B40">
        <v>18</v>
      </c>
      <c r="D40">
        <v>3.8403117</v>
      </c>
      <c r="E40" t="s">
        <v>130</v>
      </c>
      <c r="F40" t="s">
        <v>131</v>
      </c>
      <c r="M40" s="44" t="s">
        <v>263</v>
      </c>
      <c r="N40" s="61">
        <v>40</v>
      </c>
    </row>
    <row r="41" spans="2:14" x14ac:dyDescent="0.35">
      <c r="B41">
        <v>42</v>
      </c>
      <c r="D41">
        <v>8.5120000000000005</v>
      </c>
      <c r="E41" t="s">
        <v>165</v>
      </c>
      <c r="F41" t="s">
        <v>105</v>
      </c>
      <c r="M41" s="44" t="s">
        <v>264</v>
      </c>
      <c r="N41" s="61">
        <v>41</v>
      </c>
    </row>
    <row r="42" spans="2:14" x14ac:dyDescent="0.35">
      <c r="B42">
        <v>37</v>
      </c>
      <c r="D42">
        <v>6.6870000000000003</v>
      </c>
      <c r="E42" t="s">
        <v>158</v>
      </c>
      <c r="F42" t="s">
        <v>105</v>
      </c>
      <c r="M42" s="44" t="s">
        <v>265</v>
      </c>
      <c r="N42" s="61">
        <v>42</v>
      </c>
    </row>
    <row r="43" spans="2:14" x14ac:dyDescent="0.35">
      <c r="B43">
        <v>24</v>
      </c>
      <c r="D43">
        <v>4.5640000000000001</v>
      </c>
      <c r="E43" t="s">
        <v>140</v>
      </c>
      <c r="F43" t="s">
        <v>105</v>
      </c>
      <c r="M43" s="44" t="s">
        <v>266</v>
      </c>
      <c r="N43" s="61">
        <v>43</v>
      </c>
    </row>
    <row r="44" spans="2:14" x14ac:dyDescent="0.35">
      <c r="B44">
        <v>27</v>
      </c>
      <c r="D44">
        <v>4.9119999999999999</v>
      </c>
      <c r="E44" t="s">
        <v>143</v>
      </c>
      <c r="F44" t="s">
        <v>105</v>
      </c>
      <c r="M44" s="44" t="s">
        <v>267</v>
      </c>
      <c r="N44" s="61">
        <v>44</v>
      </c>
    </row>
    <row r="45" spans="2:14" x14ac:dyDescent="0.35">
      <c r="B45">
        <v>17</v>
      </c>
      <c r="D45">
        <v>3.6360000000000001</v>
      </c>
      <c r="E45" t="s">
        <v>129</v>
      </c>
      <c r="F45" t="s">
        <v>105</v>
      </c>
      <c r="M45" s="44" t="s">
        <v>268</v>
      </c>
      <c r="N45" s="61">
        <v>45</v>
      </c>
    </row>
    <row r="46" spans="2:14" x14ac:dyDescent="0.35">
      <c r="B46">
        <v>23</v>
      </c>
      <c r="D46">
        <v>4.2460000000000004</v>
      </c>
      <c r="E46" t="s">
        <v>139</v>
      </c>
      <c r="F46" t="s">
        <v>105</v>
      </c>
      <c r="M46" s="44" t="s">
        <v>269</v>
      </c>
      <c r="N46" s="61">
        <v>46</v>
      </c>
    </row>
    <row r="47" spans="2:14" x14ac:dyDescent="0.35">
      <c r="B47">
        <v>11</v>
      </c>
      <c r="D47">
        <v>2.7490000000000001</v>
      </c>
      <c r="E47" t="s">
        <v>121</v>
      </c>
      <c r="F47" t="s">
        <v>105</v>
      </c>
      <c r="M47" s="44" t="s">
        <v>270</v>
      </c>
      <c r="N47" s="61">
        <v>47</v>
      </c>
    </row>
    <row r="48" spans="2:14" x14ac:dyDescent="0.35">
      <c r="B48">
        <v>16</v>
      </c>
      <c r="D48">
        <v>3.0819999999999999</v>
      </c>
      <c r="E48" t="s">
        <v>128</v>
      </c>
      <c r="F48" t="s">
        <v>105</v>
      </c>
      <c r="M48" s="44" t="s">
        <v>271</v>
      </c>
      <c r="N48" s="61">
        <v>48</v>
      </c>
    </row>
    <row r="49" spans="2:14" x14ac:dyDescent="0.35">
      <c r="B49">
        <v>8</v>
      </c>
      <c r="D49">
        <v>2.4510000000000001</v>
      </c>
      <c r="E49" t="s">
        <v>116</v>
      </c>
      <c r="F49" t="s">
        <v>105</v>
      </c>
      <c r="M49" s="44" t="s">
        <v>272</v>
      </c>
      <c r="N49" s="61">
        <v>49</v>
      </c>
    </row>
    <row r="50" spans="2:14" x14ac:dyDescent="0.35">
      <c r="B50">
        <v>6</v>
      </c>
      <c r="D50">
        <v>2.024</v>
      </c>
      <c r="E50" t="s">
        <v>113</v>
      </c>
      <c r="F50" t="s">
        <v>105</v>
      </c>
      <c r="M50" s="44" t="s">
        <v>273</v>
      </c>
      <c r="N50" s="61">
        <v>50</v>
      </c>
    </row>
    <row r="51" spans="2:14" x14ac:dyDescent="0.35">
      <c r="B51">
        <v>7</v>
      </c>
      <c r="D51">
        <v>2.3603999999999998</v>
      </c>
      <c r="E51" t="s">
        <v>114</v>
      </c>
      <c r="F51" t="s">
        <v>115</v>
      </c>
      <c r="M51" s="44" t="s">
        <v>274</v>
      </c>
      <c r="N51" s="61">
        <v>51</v>
      </c>
    </row>
    <row r="52" spans="2:14" x14ac:dyDescent="0.35">
      <c r="B52">
        <v>1</v>
      </c>
      <c r="D52">
        <v>1.6240000000000001</v>
      </c>
      <c r="E52" t="s">
        <v>104</v>
      </c>
      <c r="F52" t="s">
        <v>105</v>
      </c>
      <c r="M52" s="44" t="s">
        <v>275</v>
      </c>
      <c r="N52" s="61">
        <v>52</v>
      </c>
    </row>
    <row r="53" spans="2:14" x14ac:dyDescent="0.35">
      <c r="E53" t="s">
        <v>166</v>
      </c>
      <c r="M53" s="44" t="s">
        <v>276</v>
      </c>
      <c r="N53" s="61">
        <v>53</v>
      </c>
    </row>
    <row r="54" spans="2:14" x14ac:dyDescent="0.35">
      <c r="M54" s="44" t="s">
        <v>277</v>
      </c>
      <c r="N54" s="61">
        <v>54</v>
      </c>
    </row>
    <row r="55" spans="2:14" x14ac:dyDescent="0.35">
      <c r="M55" s="44" t="s">
        <v>46</v>
      </c>
      <c r="N55" s="61">
        <v>55</v>
      </c>
    </row>
    <row r="56" spans="2:14" x14ac:dyDescent="0.35">
      <c r="M56" s="44" t="s">
        <v>278</v>
      </c>
      <c r="N56" s="61">
        <v>56</v>
      </c>
    </row>
    <row r="57" spans="2:14" x14ac:dyDescent="0.35">
      <c r="M57" s="44" t="s">
        <v>279</v>
      </c>
      <c r="N57" s="61">
        <v>57</v>
      </c>
    </row>
    <row r="58" spans="2:14" x14ac:dyDescent="0.35">
      <c r="M58" s="44" t="s">
        <v>280</v>
      </c>
      <c r="N58" s="61">
        <v>58</v>
      </c>
    </row>
    <row r="59" spans="2:14" x14ac:dyDescent="0.35">
      <c r="M59" s="44" t="s">
        <v>281</v>
      </c>
      <c r="N59" s="61">
        <v>59</v>
      </c>
    </row>
    <row r="60" spans="2:14" x14ac:dyDescent="0.35">
      <c r="M60" s="44" t="s">
        <v>282</v>
      </c>
      <c r="N60" s="61">
        <v>60</v>
      </c>
    </row>
    <row r="61" spans="2:14" x14ac:dyDescent="0.35">
      <c r="M61" s="44" t="s">
        <v>283</v>
      </c>
      <c r="N61" s="61">
        <v>61</v>
      </c>
    </row>
    <row r="62" spans="2:14" x14ac:dyDescent="0.35">
      <c r="M62" s="44" t="s">
        <v>284</v>
      </c>
      <c r="N62" s="61">
        <v>62</v>
      </c>
    </row>
    <row r="63" spans="2:14" x14ac:dyDescent="0.35">
      <c r="M63" s="44" t="s">
        <v>285</v>
      </c>
      <c r="N63" s="61">
        <v>63</v>
      </c>
    </row>
    <row r="64" spans="2:14" x14ac:dyDescent="0.35">
      <c r="M64" s="44" t="s">
        <v>286</v>
      </c>
      <c r="N64" s="61">
        <v>64</v>
      </c>
    </row>
    <row r="65" spans="13:14" x14ac:dyDescent="0.35">
      <c r="M65" s="44" t="s">
        <v>287</v>
      </c>
      <c r="N65" s="61">
        <v>65</v>
      </c>
    </row>
    <row r="66" spans="13:14" x14ac:dyDescent="0.35">
      <c r="M66" s="44" t="s">
        <v>288</v>
      </c>
      <c r="N66" s="61">
        <v>66</v>
      </c>
    </row>
    <row r="67" spans="13:14" x14ac:dyDescent="0.35">
      <c r="M67" s="44" t="s">
        <v>289</v>
      </c>
      <c r="N67" s="61">
        <v>67</v>
      </c>
    </row>
    <row r="68" spans="13:14" x14ac:dyDescent="0.35">
      <c r="M68" s="44" t="s">
        <v>290</v>
      </c>
      <c r="N68" s="61">
        <v>68</v>
      </c>
    </row>
    <row r="69" spans="13:14" x14ac:dyDescent="0.35">
      <c r="M69" s="44" t="s">
        <v>291</v>
      </c>
      <c r="N69" s="61">
        <v>69</v>
      </c>
    </row>
    <row r="70" spans="13:14" x14ac:dyDescent="0.35">
      <c r="M70" s="44" t="s">
        <v>292</v>
      </c>
      <c r="N70" s="61">
        <v>70</v>
      </c>
    </row>
    <row r="71" spans="13:14" x14ac:dyDescent="0.35">
      <c r="M71" s="44" t="s">
        <v>293</v>
      </c>
      <c r="N71" s="61">
        <v>71</v>
      </c>
    </row>
    <row r="72" spans="13:14" x14ac:dyDescent="0.35">
      <c r="M72" s="44" t="s">
        <v>294</v>
      </c>
      <c r="N72" s="61">
        <v>72</v>
      </c>
    </row>
    <row r="73" spans="13:14" x14ac:dyDescent="0.35">
      <c r="M73" s="44" t="s">
        <v>295</v>
      </c>
      <c r="N73" s="61">
        <v>73</v>
      </c>
    </row>
    <row r="74" spans="13:14" x14ac:dyDescent="0.35">
      <c r="M74" s="44" t="s">
        <v>296</v>
      </c>
      <c r="N74" s="61">
        <v>74</v>
      </c>
    </row>
    <row r="75" spans="13:14" x14ac:dyDescent="0.35">
      <c r="M75" s="44" t="s">
        <v>297</v>
      </c>
      <c r="N75" s="61">
        <v>75</v>
      </c>
    </row>
    <row r="76" spans="13:14" x14ac:dyDescent="0.35">
      <c r="M76" s="44" t="s">
        <v>298</v>
      </c>
      <c r="N76" s="61">
        <v>76</v>
      </c>
    </row>
    <row r="77" spans="13:14" x14ac:dyDescent="0.35">
      <c r="M77" s="44" t="s">
        <v>299</v>
      </c>
      <c r="N77" s="61">
        <v>77</v>
      </c>
    </row>
    <row r="78" spans="13:14" x14ac:dyDescent="0.35">
      <c r="M78" s="44" t="s">
        <v>300</v>
      </c>
      <c r="N78" s="61">
        <v>78</v>
      </c>
    </row>
    <row r="79" spans="13:14" x14ac:dyDescent="0.35">
      <c r="M79" s="44" t="s">
        <v>301</v>
      </c>
      <c r="N79" s="61">
        <v>79</v>
      </c>
    </row>
    <row r="80" spans="13:14" x14ac:dyDescent="0.35">
      <c r="M80" s="44" t="s">
        <v>302</v>
      </c>
      <c r="N80" s="61">
        <v>80</v>
      </c>
    </row>
    <row r="81" spans="13:14" x14ac:dyDescent="0.35">
      <c r="M81" s="44" t="s">
        <v>303</v>
      </c>
      <c r="N81" s="61">
        <v>81</v>
      </c>
    </row>
    <row r="82" spans="13:14" x14ac:dyDescent="0.35">
      <c r="M82" s="44" t="s">
        <v>304</v>
      </c>
      <c r="N82" s="61">
        <v>82</v>
      </c>
    </row>
    <row r="83" spans="13:14" x14ac:dyDescent="0.35">
      <c r="M83" s="44" t="s">
        <v>305</v>
      </c>
      <c r="N83" s="61">
        <v>83</v>
      </c>
    </row>
    <row r="84" spans="13:14" x14ac:dyDescent="0.35">
      <c r="M84" s="44" t="s">
        <v>306</v>
      </c>
      <c r="N84" s="61">
        <v>84</v>
      </c>
    </row>
    <row r="85" spans="13:14" x14ac:dyDescent="0.35">
      <c r="M85" s="44" t="s">
        <v>307</v>
      </c>
      <c r="N85" s="61">
        <v>85</v>
      </c>
    </row>
    <row r="86" spans="13:14" x14ac:dyDescent="0.35">
      <c r="M86" s="44" t="s">
        <v>308</v>
      </c>
      <c r="N86" s="61">
        <v>86</v>
      </c>
    </row>
    <row r="87" spans="13:14" x14ac:dyDescent="0.35">
      <c r="M87" s="44" t="s">
        <v>309</v>
      </c>
      <c r="N87" s="61">
        <v>87</v>
      </c>
    </row>
    <row r="88" spans="13:14" x14ac:dyDescent="0.35">
      <c r="M88" s="44" t="s">
        <v>310</v>
      </c>
      <c r="N88" s="61">
        <v>88</v>
      </c>
    </row>
    <row r="89" spans="13:14" x14ac:dyDescent="0.35">
      <c r="M89" s="44" t="s">
        <v>311</v>
      </c>
      <c r="N89" s="61">
        <v>89</v>
      </c>
    </row>
    <row r="90" spans="13:14" x14ac:dyDescent="0.35">
      <c r="M90" s="44" t="s">
        <v>312</v>
      </c>
      <c r="N90" s="61">
        <v>90</v>
      </c>
    </row>
    <row r="91" spans="13:14" x14ac:dyDescent="0.35">
      <c r="M91" s="44" t="s">
        <v>313</v>
      </c>
      <c r="N91" s="61">
        <v>91</v>
      </c>
    </row>
    <row r="92" spans="13:14" x14ac:dyDescent="0.35">
      <c r="M92" s="44" t="s">
        <v>67</v>
      </c>
      <c r="N92" s="61">
        <v>92</v>
      </c>
    </row>
    <row r="93" spans="13:14" x14ac:dyDescent="0.35">
      <c r="M93" s="44" t="s">
        <v>314</v>
      </c>
      <c r="N93" s="61">
        <v>93</v>
      </c>
    </row>
    <row r="94" spans="13:14" x14ac:dyDescent="0.35">
      <c r="M94" s="44" t="s">
        <v>315</v>
      </c>
      <c r="N94" s="61">
        <v>94</v>
      </c>
    </row>
    <row r="95" spans="13:14" x14ac:dyDescent="0.35">
      <c r="M95" s="44" t="s">
        <v>316</v>
      </c>
      <c r="N95" s="61">
        <v>95</v>
      </c>
    </row>
    <row r="96" spans="13:14" x14ac:dyDescent="0.35">
      <c r="M96" s="44" t="s">
        <v>59</v>
      </c>
      <c r="N96" s="61">
        <v>96</v>
      </c>
    </row>
    <row r="97" spans="13:14" x14ac:dyDescent="0.35">
      <c r="M97" s="44" t="s">
        <v>317</v>
      </c>
      <c r="N97" s="61">
        <v>97</v>
      </c>
    </row>
    <row r="98" spans="13:14" x14ac:dyDescent="0.35">
      <c r="M98" s="44" t="s">
        <v>318</v>
      </c>
      <c r="N98" s="61">
        <v>98</v>
      </c>
    </row>
  </sheetData>
  <sheetProtection algorithmName="SHA-512" hashValue="pILf+pxlW7aufN/49Ll6n2PD6EZ9T8M0Sem1CLsIxfSClKazNh1c+/Ixyk2P87TeziuYBHwNn7Qy9uPqQPz6MA==" saltValue="FEn3R9HR4VQce9CwCKSV9w==" spinCount="100000" sheet="1" objects="1" scenarios="1"/>
  <sortState xmlns:xlrd2="http://schemas.microsoft.com/office/spreadsheetml/2017/richdata2" ref="B11:F52">
    <sortCondition ref="E11:E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A9457-50D2-4D0F-AD78-239AA9B85B1C}">
  <dimension ref="B2:P21"/>
  <sheetViews>
    <sheetView topLeftCell="B1" workbookViewId="0">
      <selection activeCell="T22" sqref="T22"/>
    </sheetView>
  </sheetViews>
  <sheetFormatPr defaultRowHeight="14.5" x14ac:dyDescent="0.35"/>
  <cols>
    <col min="2" max="2" width="18.1796875" customWidth="1"/>
    <col min="3" max="3" width="11.1796875" customWidth="1"/>
    <col min="4" max="4" width="9.54296875" customWidth="1"/>
    <col min="5" max="5" width="11.81640625" bestFit="1" customWidth="1"/>
  </cols>
  <sheetData>
    <row r="2" spans="2:16" x14ac:dyDescent="0.35">
      <c r="E2" t="s">
        <v>209</v>
      </c>
    </row>
    <row r="3" spans="2:16" x14ac:dyDescent="0.35">
      <c r="B3" t="s">
        <v>208</v>
      </c>
      <c r="C3">
        <f>HV</f>
        <v>6000</v>
      </c>
      <c r="E3">
        <f>1239.85/C3</f>
        <v>0.20664166666666664</v>
      </c>
    </row>
    <row r="5" spans="2:16" x14ac:dyDescent="0.35">
      <c r="D5" t="s">
        <v>207</v>
      </c>
      <c r="E5" t="s">
        <v>206</v>
      </c>
      <c r="G5" t="s">
        <v>201</v>
      </c>
      <c r="H5" t="s">
        <v>205</v>
      </c>
      <c r="J5" t="s">
        <v>178</v>
      </c>
      <c r="K5" t="s">
        <v>205</v>
      </c>
      <c r="M5" t="s">
        <v>204</v>
      </c>
    </row>
    <row r="6" spans="2:16" x14ac:dyDescent="0.35">
      <c r="B6" t="s">
        <v>203</v>
      </c>
      <c r="C6" t="str">
        <f>Control!$L$12</f>
        <v>Si (111)</v>
      </c>
      <c r="D6">
        <v>1</v>
      </c>
      <c r="E6">
        <f>SUMIF('List of mono crystals'!E10:E53,Information!C6,'List of mono crystals'!D10:D53)/(10*D6)</f>
        <v>0.62712000000000001</v>
      </c>
      <c r="G6">
        <f>2*ASIN(E3/E6)</f>
        <v>0.67156691075209751</v>
      </c>
      <c r="H6">
        <f>180*G6/PI()</f>
        <v>38.477949646734011</v>
      </c>
      <c r="J6">
        <f>PI()-G6</f>
        <v>2.4700257428376955</v>
      </c>
      <c r="K6">
        <f>180*J6/PI()</f>
        <v>141.522050353266</v>
      </c>
      <c r="M6">
        <f>COS(G6)^2/(1+COS(G6)^2)</f>
        <v>0.37997972437558636</v>
      </c>
    </row>
    <row r="7" spans="2:16" x14ac:dyDescent="0.35">
      <c r="O7" t="s">
        <v>202</v>
      </c>
    </row>
    <row r="8" spans="2:16" x14ac:dyDescent="0.35">
      <c r="C8" t="s">
        <v>169</v>
      </c>
      <c r="D8" t="s">
        <v>201</v>
      </c>
      <c r="O8" t="s">
        <v>200</v>
      </c>
      <c r="P8">
        <v>1</v>
      </c>
    </row>
    <row r="9" spans="2:16" x14ac:dyDescent="0.35">
      <c r="B9" t="s">
        <v>176</v>
      </c>
      <c r="C9">
        <f>MSL</f>
        <v>90</v>
      </c>
      <c r="D9">
        <f>PI()*C9/180</f>
        <v>1.5707963267948966</v>
      </c>
      <c r="O9" t="s">
        <v>199</v>
      </c>
      <c r="P9">
        <v>1</v>
      </c>
    </row>
    <row r="10" spans="2:16" x14ac:dyDescent="0.35">
      <c r="B10" t="s">
        <v>198</v>
      </c>
      <c r="C10">
        <v>1E-3</v>
      </c>
      <c r="D10">
        <f>PI()*C10/180</f>
        <v>1.7453292519943296E-5</v>
      </c>
      <c r="O10" t="s">
        <v>197</v>
      </c>
      <c r="P10">
        <v>1.6</v>
      </c>
    </row>
    <row r="11" spans="2:16" x14ac:dyDescent="0.35">
      <c r="O11" t="s">
        <v>196</v>
      </c>
      <c r="P11">
        <v>0</v>
      </c>
    </row>
    <row r="12" spans="2:16" x14ac:dyDescent="0.35">
      <c r="O12" t="s">
        <v>195</v>
      </c>
      <c r="P12">
        <v>0.2</v>
      </c>
    </row>
    <row r="14" spans="2:16" x14ac:dyDescent="0.35">
      <c r="B14" t="s">
        <v>194</v>
      </c>
      <c r="C14">
        <f>180*D14/PI()</f>
        <v>1.0000000370953832E-3</v>
      </c>
      <c r="D14">
        <f>ACOS(E14)</f>
        <v>1.7453293167379869E-5</v>
      </c>
      <c r="E14">
        <f>IF(F14&gt;-1,F14,-1)</f>
        <v>0.99999999984769128</v>
      </c>
      <c r="F14">
        <f>SIN(D9)*COS(D10)</f>
        <v>0.99999999984769128</v>
      </c>
      <c r="H14" t="s">
        <v>193</v>
      </c>
      <c r="I14">
        <f>(P10/2)*(3*(COS(D14)^2)-1)+(P11+P12*(COS(D14)^2))*SIN(D14)*COS(D15)</f>
        <v>1.5999999992689184</v>
      </c>
      <c r="K14" t="s">
        <v>192</v>
      </c>
      <c r="L14">
        <f>M6*P8*P9*(1+I14)</f>
        <v>0.98794728309872848</v>
      </c>
    </row>
    <row r="15" spans="2:16" x14ac:dyDescent="0.35">
      <c r="B15" t="s">
        <v>191</v>
      </c>
      <c r="C15">
        <f>180*D15/PI()</f>
        <v>90.000000000201098</v>
      </c>
      <c r="D15">
        <f>ACOS(E15)</f>
        <v>1.5707963267984064</v>
      </c>
      <c r="E15">
        <f>IF(F15&gt;-1,F15,-1)</f>
        <v>-3.5097916571430126E-12</v>
      </c>
      <c r="F15">
        <f>-COS(D9)/SIN(D14)</f>
        <v>-3.5097916571430126E-12</v>
      </c>
    </row>
    <row r="16" spans="2:16" x14ac:dyDescent="0.35">
      <c r="B16" t="s">
        <v>190</v>
      </c>
      <c r="C16">
        <f>180*D16/PI()</f>
        <v>89.998999999999995</v>
      </c>
      <c r="D16">
        <f>ACOS(E16)</f>
        <v>1.5707788735023767</v>
      </c>
      <c r="E16">
        <f>IF(F16&gt;-1,F16,-1)</f>
        <v>1.7453292519057202E-5</v>
      </c>
      <c r="F16">
        <f>SIN(D9)*SIN(D10)</f>
        <v>1.7453292519057202E-5</v>
      </c>
      <c r="H16" t="s">
        <v>189</v>
      </c>
      <c r="I16">
        <f>(P10/2)*(3*(COS(D16)^2)-1)+(P11+P12*(COS(D16)^2))*SIN(D16)*COS(D17)</f>
        <v>-0.79999999926891829</v>
      </c>
      <c r="K16" t="s">
        <v>188</v>
      </c>
      <c r="L16">
        <f>(1-M6)*P8*P9*(1+I16)</f>
        <v>0.12400405557816821</v>
      </c>
    </row>
    <row r="17" spans="2:12" x14ac:dyDescent="0.35">
      <c r="B17" t="s">
        <v>187</v>
      </c>
      <c r="C17">
        <f>180*D17/PI()</f>
        <v>90</v>
      </c>
      <c r="D17">
        <f>ACOS(E17)</f>
        <v>1.5707963267948966</v>
      </c>
      <c r="E17">
        <f>IF(F17&gt;-1,F17,-1)</f>
        <v>-6.1257422754761043E-17</v>
      </c>
      <c r="F17">
        <f>-COS(D9)/SIN(D16)</f>
        <v>-6.1257422754761043E-17</v>
      </c>
    </row>
    <row r="18" spans="2:12" x14ac:dyDescent="0.35">
      <c r="K18" t="s">
        <v>185</v>
      </c>
      <c r="L18" s="52">
        <f>L14+L16</f>
        <v>1.1119513386768967</v>
      </c>
    </row>
    <row r="21" spans="2:12" x14ac:dyDescent="0.35">
      <c r="H21" t="s">
        <v>186</v>
      </c>
      <c r="I21">
        <f>(-P10/2)-P11*COS(D9)+((3*P10/2)-P12*COS(D9))*(0.5+(M6-0.5)*COS(2*D10))*(SIN(D9)^2)</f>
        <v>0.11195133867689655</v>
      </c>
      <c r="K21" t="s">
        <v>185</v>
      </c>
      <c r="L21" s="52">
        <f>P8*P9*(1+I21)</f>
        <v>1.1119513386768967</v>
      </c>
    </row>
  </sheetData>
  <sheetProtection algorithmName="SHA-512" hashValue="WkSbIoHyWz2nxVclvGBiU5AyAVx3kbbjcG8lJJA5Y4p38YpuvQ12xkmaRqi659bUa1JV9+V6Fwx62UcA5v7xmg==" saltValue="oJ2S5ulPVrTc8UaVeYy67A=="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CCB2-0107-4856-8D2C-10D7D8E0B29A}">
  <dimension ref="B1:S26"/>
  <sheetViews>
    <sheetView workbookViewId="0">
      <selection activeCell="Q11" sqref="Q11"/>
    </sheetView>
  </sheetViews>
  <sheetFormatPr defaultRowHeight="14.5" x14ac:dyDescent="0.35"/>
  <cols>
    <col min="3" max="3" width="8.54296875" customWidth="1"/>
    <col min="7" max="7" width="11.81640625" bestFit="1" customWidth="1"/>
  </cols>
  <sheetData>
    <row r="1" spans="2:19" x14ac:dyDescent="0.35">
      <c r="L1" t="s">
        <v>167</v>
      </c>
      <c r="M1" t="s">
        <v>168</v>
      </c>
      <c r="N1" t="s">
        <v>169</v>
      </c>
      <c r="P1" t="s">
        <v>169</v>
      </c>
    </row>
    <row r="2" spans="2:19" x14ac:dyDescent="0.35">
      <c r="E2" t="s">
        <v>170</v>
      </c>
      <c r="G2">
        <v>0</v>
      </c>
      <c r="H2">
        <v>0</v>
      </c>
      <c r="I2">
        <v>1</v>
      </c>
      <c r="L2">
        <f>SUMSQ(G2:I2)</f>
        <v>1</v>
      </c>
      <c r="M2">
        <f>ACOS(I2)</f>
        <v>0</v>
      </c>
      <c r="N2">
        <f>180*M2/PI()</f>
        <v>0</v>
      </c>
      <c r="O2">
        <f>ASIN(H2)</f>
        <v>0</v>
      </c>
      <c r="P2">
        <f>180*O2/PI()</f>
        <v>0</v>
      </c>
    </row>
    <row r="3" spans="2:19" x14ac:dyDescent="0.35">
      <c r="E3" t="s">
        <v>171</v>
      </c>
      <c r="G3">
        <f>-G2</f>
        <v>0</v>
      </c>
      <c r="H3">
        <f>-H2</f>
        <v>0</v>
      </c>
      <c r="I3">
        <f>-I2</f>
        <v>-1</v>
      </c>
      <c r="L3">
        <f>SUMSQ(G3:I3)</f>
        <v>1</v>
      </c>
      <c r="M3">
        <f>ACOS(I3)</f>
        <v>3.1415926535897931</v>
      </c>
      <c r="N3">
        <f>180*M3/PI()</f>
        <v>180</v>
      </c>
      <c r="O3">
        <f>ASIN(H3)</f>
        <v>0</v>
      </c>
      <c r="P3">
        <f>180*O3/PI()</f>
        <v>0</v>
      </c>
    </row>
    <row r="4" spans="2:19" x14ac:dyDescent="0.35">
      <c r="E4" t="s">
        <v>172</v>
      </c>
      <c r="G4">
        <v>0</v>
      </c>
      <c r="H4">
        <f>SIN(C7)</f>
        <v>1</v>
      </c>
      <c r="I4">
        <f>COS(C7)</f>
        <v>6.1257422745431001E-17</v>
      </c>
      <c r="L4">
        <f>SUMSQ(G4:I4)</f>
        <v>1</v>
      </c>
      <c r="M4">
        <f>ACOS(I4)</f>
        <v>1.5707963267948966</v>
      </c>
      <c r="N4">
        <f>180*M4/PI()</f>
        <v>90</v>
      </c>
      <c r="O4">
        <f>ASIN(H4)</f>
        <v>1.5707963267948966</v>
      </c>
      <c r="P4">
        <f>180*O4/PI()</f>
        <v>90</v>
      </c>
      <c r="R4" t="s">
        <v>173</v>
      </c>
    </row>
    <row r="5" spans="2:19" x14ac:dyDescent="0.35">
      <c r="E5" t="s">
        <v>174</v>
      </c>
      <c r="G5">
        <f>G2</f>
        <v>0</v>
      </c>
      <c r="H5">
        <f>H2*$R$5+$R$6*I2</f>
        <v>1</v>
      </c>
      <c r="I5">
        <f>H2*$S$5+I2*$S$6</f>
        <v>6.1257422745431001E-17</v>
      </c>
      <c r="L5">
        <f>SUMSQ(G5:I5)</f>
        <v>1</v>
      </c>
      <c r="M5">
        <f>ACOS(I5)</f>
        <v>1.5707963267948966</v>
      </c>
      <c r="N5">
        <f>180*M5/PI()</f>
        <v>90</v>
      </c>
      <c r="O5">
        <f>ASIN(H5)</f>
        <v>1.5707963267948966</v>
      </c>
      <c r="P5">
        <f>180*O5/PI()</f>
        <v>90</v>
      </c>
      <c r="R5">
        <f>COS(C7)</f>
        <v>6.1257422745431001E-17</v>
      </c>
      <c r="S5">
        <f>-R6</f>
        <v>-1</v>
      </c>
    </row>
    <row r="6" spans="2:19" x14ac:dyDescent="0.35">
      <c r="E6" t="s">
        <v>175</v>
      </c>
      <c r="G6">
        <f>-G5</f>
        <v>0</v>
      </c>
      <c r="H6">
        <f>-H4</f>
        <v>-1</v>
      </c>
      <c r="I6">
        <f>-I4</f>
        <v>-6.1257422745431001E-17</v>
      </c>
      <c r="L6">
        <f>SUMSQ(G6:I6)</f>
        <v>1</v>
      </c>
      <c r="M6">
        <f>ACOS(I6)</f>
        <v>1.5707963267948966</v>
      </c>
      <c r="N6">
        <f>180*M6/PI()</f>
        <v>90</v>
      </c>
      <c r="O6">
        <f>ASIN(H6)</f>
        <v>-1.5707963267948966</v>
      </c>
      <c r="P6">
        <f>180*O6/PI()</f>
        <v>-90</v>
      </c>
      <c r="R6">
        <f>SIN(C7)</f>
        <v>1</v>
      </c>
      <c r="S6">
        <f>R5</f>
        <v>6.1257422745431001E-17</v>
      </c>
    </row>
    <row r="7" spans="2:19" x14ac:dyDescent="0.35">
      <c r="B7" t="s">
        <v>176</v>
      </c>
      <c r="C7">
        <f>Information!D9</f>
        <v>1.5707963267948966</v>
      </c>
      <c r="D7">
        <f>180*C7/PI()</f>
        <v>90</v>
      </c>
    </row>
    <row r="8" spans="2:19" x14ac:dyDescent="0.35">
      <c r="R8" t="s">
        <v>177</v>
      </c>
    </row>
    <row r="9" spans="2:19" x14ac:dyDescent="0.35">
      <c r="B9" t="s">
        <v>178</v>
      </c>
      <c r="C9">
        <f>Information!J6</f>
        <v>2.4700257428376955</v>
      </c>
      <c r="D9">
        <f>180*C9/PI()</f>
        <v>141.522050353266</v>
      </c>
      <c r="R9">
        <f>I6</f>
        <v>-6.1257422745431001E-17</v>
      </c>
      <c r="S9">
        <f>-H6</f>
        <v>1</v>
      </c>
    </row>
    <row r="10" spans="2:19" x14ac:dyDescent="0.35">
      <c r="B10" t="s">
        <v>179</v>
      </c>
      <c r="C10">
        <f>Information!D10</f>
        <v>1.7453292519943296E-5</v>
      </c>
      <c r="D10">
        <f>180*C10/PI()</f>
        <v>1E-3</v>
      </c>
      <c r="E10" t="s">
        <v>180</v>
      </c>
      <c r="G10">
        <f>SIN(C9)*SIN(C10)</f>
        <v>1.0859672528431051E-5</v>
      </c>
      <c r="H10">
        <f>SIN(C9)*COS(C10)</f>
        <v>0.62221340271008363</v>
      </c>
      <c r="I10">
        <f>COS(C9)</f>
        <v>-0.78284767443609793</v>
      </c>
      <c r="L10">
        <f>SUMSQ(G10:I10)</f>
        <v>1</v>
      </c>
      <c r="R10">
        <f>H6</f>
        <v>-1</v>
      </c>
      <c r="S10">
        <f>I6</f>
        <v>-6.1257422745431001E-17</v>
      </c>
    </row>
    <row r="11" spans="2:19" x14ac:dyDescent="0.35">
      <c r="E11" t="s">
        <v>174</v>
      </c>
      <c r="G11">
        <f>G10</f>
        <v>1.0859672528431051E-5</v>
      </c>
      <c r="H11">
        <f>H10*$R$9+$R$10*I10</f>
        <v>0.78284767443609793</v>
      </c>
      <c r="I11">
        <f>H10*$S$9+I10*$S$10</f>
        <v>0.62221340271008363</v>
      </c>
      <c r="L11">
        <f>SUMSQ(G11:I11)</f>
        <v>0.99999999999999989</v>
      </c>
    </row>
    <row r="23" spans="5:9" x14ac:dyDescent="0.35">
      <c r="E23" t="s">
        <v>181</v>
      </c>
      <c r="G23">
        <v>0</v>
      </c>
      <c r="H23">
        <v>0</v>
      </c>
      <c r="I23">
        <v>0</v>
      </c>
    </row>
    <row r="24" spans="5:9" x14ac:dyDescent="0.35">
      <c r="E24" t="s">
        <v>182</v>
      </c>
      <c r="G24">
        <f t="shared" ref="G24:I25" si="0">G23+G3</f>
        <v>0</v>
      </c>
      <c r="H24">
        <f t="shared" si="0"/>
        <v>0</v>
      </c>
      <c r="I24">
        <f t="shared" si="0"/>
        <v>-1</v>
      </c>
    </row>
    <row r="25" spans="5:9" x14ac:dyDescent="0.35">
      <c r="E25" t="s">
        <v>183</v>
      </c>
      <c r="G25">
        <f t="shared" si="0"/>
        <v>0</v>
      </c>
      <c r="H25">
        <f t="shared" si="0"/>
        <v>1</v>
      </c>
      <c r="I25">
        <f t="shared" si="0"/>
        <v>-0.99999999999999989</v>
      </c>
    </row>
    <row r="26" spans="5:9" x14ac:dyDescent="0.35">
      <c r="E26" t="s">
        <v>184</v>
      </c>
      <c r="G26">
        <f>G25+G11</f>
        <v>1.0859672528431051E-5</v>
      </c>
      <c r="H26">
        <f>H25+H11</f>
        <v>1.7828476744360979</v>
      </c>
      <c r="I26">
        <f>I25+I11</f>
        <v>-0.37778659728991626</v>
      </c>
    </row>
  </sheetData>
  <sheetProtection algorithmName="SHA-512" hashValue="bOBZzef/iaY2s6DxEgYHUGXOJCs+mLRH+zQJcxQfPCR5JrUZ48JOT1eyJxfmTD2hLODWsyGGStXtnDQp1JilyQ==" saltValue="OAfyS0KDOggNJAgopSs+L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027AF-B4EC-4DA1-B43D-FDA880851B26}">
  <dimension ref="A1:BO103"/>
  <sheetViews>
    <sheetView topLeftCell="K1" workbookViewId="0">
      <selection activeCell="F10" sqref="F10"/>
    </sheetView>
  </sheetViews>
  <sheetFormatPr defaultRowHeight="14.5" x14ac:dyDescent="0.35"/>
  <cols>
    <col min="2" max="2" width="9.26953125" bestFit="1" customWidth="1"/>
    <col min="3" max="3" width="10" bestFit="1" customWidth="1"/>
    <col min="4" max="4" width="9.26953125" bestFit="1" customWidth="1"/>
    <col min="5" max="5" width="10" bestFit="1" customWidth="1"/>
    <col min="6" max="7" width="10.26953125" bestFit="1" customWidth="1"/>
    <col min="8" max="8" width="10" bestFit="1" customWidth="1"/>
    <col min="9" max="9" width="9.26953125" bestFit="1" customWidth="1"/>
    <col min="10" max="13" width="10" bestFit="1" customWidth="1"/>
    <col min="14" max="14" width="9.54296875" bestFit="1" customWidth="1"/>
    <col min="15" max="16" width="9.26953125" bestFit="1" customWidth="1"/>
    <col min="18" max="18" width="2.7265625" style="1" customWidth="1"/>
    <col min="23" max="23" width="12.26953125" bestFit="1" customWidth="1"/>
    <col min="24" max="29" width="12" bestFit="1" customWidth="1"/>
    <col min="30" max="30" width="13.453125" bestFit="1" customWidth="1"/>
    <col min="31" max="31" width="12.7265625" bestFit="1" customWidth="1"/>
    <col min="32" max="36" width="12.26953125" bestFit="1" customWidth="1"/>
    <col min="37" max="37" width="12.1796875" bestFit="1" customWidth="1"/>
    <col min="38" max="38" width="11.7265625" bestFit="1" customWidth="1"/>
    <col min="39" max="40" width="12.1796875" bestFit="1" customWidth="1"/>
    <col min="41" max="41" width="13.26953125" bestFit="1" customWidth="1"/>
    <col min="42" max="43" width="12.1796875" bestFit="1" customWidth="1"/>
    <col min="61" max="61" width="12.26953125" bestFit="1" customWidth="1"/>
  </cols>
  <sheetData>
    <row r="1" spans="1:64" ht="15" thickBot="1" x14ac:dyDescent="0.4">
      <c r="A1" s="5"/>
      <c r="B1" s="105" t="s">
        <v>28</v>
      </c>
      <c r="C1" s="105"/>
      <c r="D1" s="105"/>
      <c r="E1" s="105"/>
      <c r="F1" s="105"/>
      <c r="G1" s="105"/>
      <c r="H1" s="105"/>
      <c r="I1" s="105"/>
      <c r="J1" s="105"/>
      <c r="R1" s="29"/>
      <c r="U1" s="5"/>
      <c r="V1" s="5"/>
      <c r="W1" s="33" t="s">
        <v>1</v>
      </c>
      <c r="X1" s="35" t="s">
        <v>2</v>
      </c>
      <c r="Y1" s="35" t="s">
        <v>5</v>
      </c>
      <c r="Z1" s="35" t="s">
        <v>10</v>
      </c>
      <c r="AA1" s="35" t="s">
        <v>16</v>
      </c>
      <c r="AB1" s="35" t="s">
        <v>3</v>
      </c>
      <c r="AC1" s="35" t="s">
        <v>4</v>
      </c>
      <c r="AD1" s="35" t="s">
        <v>6</v>
      </c>
      <c r="AE1" s="35" t="s">
        <v>7</v>
      </c>
      <c r="AF1" s="35" t="s">
        <v>11</v>
      </c>
      <c r="AG1" s="35" t="s">
        <v>12</v>
      </c>
      <c r="AH1" s="35" t="s">
        <v>17</v>
      </c>
      <c r="AI1" s="35" t="s">
        <v>18</v>
      </c>
      <c r="AJ1" s="35" t="s">
        <v>8</v>
      </c>
      <c r="AK1" s="35" t="s">
        <v>9</v>
      </c>
      <c r="AL1" s="35" t="s">
        <v>41</v>
      </c>
      <c r="AM1" s="35" t="s">
        <v>13</v>
      </c>
      <c r="AN1" s="35" t="s">
        <v>14</v>
      </c>
      <c r="AO1" s="35" t="s">
        <v>15</v>
      </c>
    </row>
    <row r="2" spans="1:64" ht="15.75" customHeight="1" thickBot="1" x14ac:dyDescent="0.4">
      <c r="A2" s="5"/>
      <c r="B2" s="5" t="s">
        <v>19</v>
      </c>
      <c r="C2" s="5" t="s">
        <v>20</v>
      </c>
      <c r="D2" s="5" t="s">
        <v>21</v>
      </c>
      <c r="E2" s="5" t="s">
        <v>22</v>
      </c>
      <c r="F2" s="5" t="s">
        <v>23</v>
      </c>
      <c r="G2" s="5" t="s">
        <v>24</v>
      </c>
      <c r="H2" s="5" t="s">
        <v>25</v>
      </c>
      <c r="I2" s="5" t="s">
        <v>26</v>
      </c>
      <c r="J2" s="5" t="s">
        <v>27</v>
      </c>
      <c r="U2" s="109" t="s">
        <v>28</v>
      </c>
      <c r="V2" s="5" t="s">
        <v>19</v>
      </c>
      <c r="W2" s="34">
        <v>-1.6300000000000001E-10</v>
      </c>
      <c r="X2" s="3">
        <v>-2.6600000000000001E-11</v>
      </c>
      <c r="Y2" s="3">
        <v>2.76E-12</v>
      </c>
      <c r="Z2" s="3">
        <v>-1.0199999999999999E-13</v>
      </c>
      <c r="AA2" s="3">
        <v>9.4599999999999996E-14</v>
      </c>
      <c r="AB2" s="3">
        <v>-1.27E-8</v>
      </c>
      <c r="AC2" s="3">
        <v>-2.8699999999999999E-8</v>
      </c>
      <c r="AD2" s="3">
        <v>9.8300000000000002E-10</v>
      </c>
      <c r="AE2" s="3">
        <v>5.2199999999999998E-9</v>
      </c>
      <c r="AF2" s="3">
        <v>-1.02E-10</v>
      </c>
      <c r="AG2" s="3">
        <v>-1.05E-10</v>
      </c>
      <c r="AH2" s="3">
        <v>7.9700000000000004E-14</v>
      </c>
      <c r="AI2" s="3">
        <v>-6.0099999999999996E-13</v>
      </c>
      <c r="AJ2" s="3">
        <v>-2.0999999999999998E-6</v>
      </c>
      <c r="AK2" s="3">
        <v>-3.8999999999999999E-6</v>
      </c>
      <c r="AL2" s="3">
        <v>1.2899999999999999E-6</v>
      </c>
      <c r="AM2" s="3">
        <v>1.7799999999999999E-6</v>
      </c>
      <c r="AN2" s="3">
        <v>-3.4799999999999999E-5</v>
      </c>
      <c r="AO2" s="3">
        <v>-4.3900000000000003E-5</v>
      </c>
    </row>
    <row r="3" spans="1:64" ht="15" thickBot="1" x14ac:dyDescent="0.4">
      <c r="A3" s="33" t="s">
        <v>1</v>
      </c>
      <c r="B3" s="34">
        <v>-1.6300000000000001E-10</v>
      </c>
      <c r="C3" s="34">
        <v>1.0700000000000001E-10</v>
      </c>
      <c r="D3" s="34">
        <v>242</v>
      </c>
      <c r="E3" s="34">
        <v>-11.4</v>
      </c>
      <c r="F3" s="34">
        <v>1.17</v>
      </c>
      <c r="G3" s="34">
        <v>-2.37</v>
      </c>
      <c r="H3" s="34">
        <v>-2.63</v>
      </c>
      <c r="I3" s="34">
        <v>4.88</v>
      </c>
      <c r="J3" s="34">
        <v>0.36199999999999999</v>
      </c>
      <c r="K3" s="31"/>
      <c r="U3" s="109"/>
      <c r="V3" s="5" t="s">
        <v>20</v>
      </c>
      <c r="W3" s="34">
        <v>1.0700000000000001E-10</v>
      </c>
      <c r="X3" s="3">
        <v>4.2999999999999999E-12</v>
      </c>
      <c r="Y3" s="3">
        <v>-1.6099999999999999E-14</v>
      </c>
      <c r="Z3" s="3">
        <v>4.6100000000000004E-15</v>
      </c>
      <c r="AA3" s="3">
        <v>-9.4399999999999996E-16</v>
      </c>
      <c r="AB3" s="3">
        <v>1.6999999999999999E-9</v>
      </c>
      <c r="AC3" s="3">
        <v>3.7600000000000003E-9</v>
      </c>
      <c r="AD3" s="3">
        <v>7.18E-11</v>
      </c>
      <c r="AE3" s="3">
        <v>6.2800000000000005E-11</v>
      </c>
      <c r="AF3" s="3">
        <v>3.6899999999999998E-12</v>
      </c>
      <c r="AG3" s="3">
        <v>2.89E-12</v>
      </c>
      <c r="AH3" s="3">
        <v>3.7899999999999997E-15</v>
      </c>
      <c r="AI3" s="3">
        <v>2.9099999999999997E-14</v>
      </c>
      <c r="AJ3" s="3">
        <v>8.4800000000000005E-8</v>
      </c>
      <c r="AK3" s="3">
        <v>1.5599999999999999E-7</v>
      </c>
      <c r="AL3" s="3">
        <v>-8.4100000000000005E-9</v>
      </c>
      <c r="AM3" s="3">
        <v>-1.0800000000000001E-8</v>
      </c>
      <c r="AN3" s="3">
        <v>1.1999999999999999E-6</v>
      </c>
      <c r="AO3" s="3">
        <v>1.5200000000000001E-6</v>
      </c>
    </row>
    <row r="4" spans="1:64" ht="15" thickBot="1" x14ac:dyDescent="0.4">
      <c r="A4" s="35" t="s">
        <v>2</v>
      </c>
      <c r="B4" s="3">
        <v>-2.6600000000000001E-11</v>
      </c>
      <c r="C4" s="3">
        <v>4.2999999999999999E-12</v>
      </c>
      <c r="D4" s="3">
        <v>90.8</v>
      </c>
      <c r="E4" s="3">
        <v>10.7</v>
      </c>
      <c r="F4" s="3">
        <v>0.879</v>
      </c>
      <c r="G4" s="3">
        <v>-2.2799999999999998</v>
      </c>
      <c r="H4" s="3">
        <v>-2.14</v>
      </c>
      <c r="I4" s="3">
        <v>7.42</v>
      </c>
      <c r="J4" s="3">
        <v>0.378</v>
      </c>
      <c r="K4" s="31"/>
      <c r="U4" s="109"/>
      <c r="V4" s="5" t="s">
        <v>21</v>
      </c>
      <c r="W4" s="34">
        <v>242</v>
      </c>
      <c r="X4" s="3">
        <v>90.8</v>
      </c>
      <c r="Y4" s="3">
        <v>642</v>
      </c>
      <c r="Z4" s="3">
        <v>1260</v>
      </c>
      <c r="AA4" s="3">
        <v>887</v>
      </c>
      <c r="AB4" s="3">
        <v>274</v>
      </c>
      <c r="AC4" s="3">
        <v>191</v>
      </c>
      <c r="AD4" s="3">
        <v>873</v>
      </c>
      <c r="AE4" s="3">
        <v>351</v>
      </c>
      <c r="AF4" s="3">
        <v>3080</v>
      </c>
      <c r="AG4" s="3">
        <v>-164</v>
      </c>
      <c r="AH4" s="3">
        <v>1290</v>
      </c>
      <c r="AI4" s="3">
        <v>2300</v>
      </c>
      <c r="AJ4" s="3">
        <v>99</v>
      </c>
      <c r="AK4" s="3">
        <v>53.7</v>
      </c>
      <c r="AL4" s="3">
        <v>270</v>
      </c>
      <c r="AM4" s="3">
        <v>336</v>
      </c>
      <c r="AN4" s="3">
        <v>101</v>
      </c>
      <c r="AO4" s="3">
        <v>101</v>
      </c>
    </row>
    <row r="5" spans="1:64" ht="15" thickBot="1" x14ac:dyDescent="0.4">
      <c r="A5" s="35" t="s">
        <v>5</v>
      </c>
      <c r="B5" s="3">
        <v>2.76E-12</v>
      </c>
      <c r="C5" s="3">
        <v>-1.6099999999999999E-14</v>
      </c>
      <c r="D5" s="3">
        <v>642</v>
      </c>
      <c r="E5" s="3">
        <v>-14.8</v>
      </c>
      <c r="F5" s="3">
        <v>0.60499999999999998</v>
      </c>
      <c r="G5" s="3">
        <v>-1.82</v>
      </c>
      <c r="H5" s="3">
        <v>-1.76</v>
      </c>
      <c r="I5" s="3">
        <v>31.4</v>
      </c>
      <c r="J5" s="3">
        <v>0.65200000000000002</v>
      </c>
      <c r="K5" s="31"/>
      <c r="U5" s="109"/>
      <c r="V5" s="5" t="s">
        <v>22</v>
      </c>
      <c r="W5" s="34">
        <v>-11.4</v>
      </c>
      <c r="X5" s="3">
        <v>10.7</v>
      </c>
      <c r="Y5" s="3">
        <v>-14.8</v>
      </c>
      <c r="Z5" s="3">
        <v>-39</v>
      </c>
      <c r="AA5" s="3">
        <v>-5.51</v>
      </c>
      <c r="AB5" s="3">
        <v>-3.46</v>
      </c>
      <c r="AC5" s="3">
        <v>4.87</v>
      </c>
      <c r="AD5" s="3">
        <v>-33.1</v>
      </c>
      <c r="AE5" s="3">
        <v>0.59799999999999998</v>
      </c>
      <c r="AF5" s="3">
        <v>-103</v>
      </c>
      <c r="AG5" s="3">
        <v>12</v>
      </c>
      <c r="AH5" s="3">
        <v>-33.299999999999997</v>
      </c>
      <c r="AI5" s="3">
        <v>-39.6</v>
      </c>
      <c r="AJ5" s="3">
        <v>5.18</v>
      </c>
      <c r="AK5" s="3">
        <v>8.0500000000000007</v>
      </c>
      <c r="AL5" s="3">
        <v>5.1999999999999998E-2</v>
      </c>
      <c r="AM5" s="3">
        <v>5.21E-2</v>
      </c>
      <c r="AN5" s="3">
        <v>3.79</v>
      </c>
      <c r="AO5" s="3">
        <v>3.74</v>
      </c>
    </row>
    <row r="6" spans="1:64" ht="15" thickBot="1" x14ac:dyDescent="0.4">
      <c r="A6" s="35" t="s">
        <v>10</v>
      </c>
      <c r="B6" s="3">
        <v>-1.0199999999999999E-13</v>
      </c>
      <c r="C6" s="3">
        <v>4.6100000000000004E-15</v>
      </c>
      <c r="D6" s="3">
        <v>1260</v>
      </c>
      <c r="E6" s="3">
        <v>-39</v>
      </c>
      <c r="F6" s="3">
        <v>0.66100000000000003</v>
      </c>
      <c r="G6" s="3">
        <v>-1.97</v>
      </c>
      <c r="H6" s="3">
        <v>-1.43</v>
      </c>
      <c r="I6" s="3">
        <v>16.399999999999999</v>
      </c>
      <c r="J6" s="3">
        <v>0.61399999999999999</v>
      </c>
      <c r="K6" s="32"/>
      <c r="U6" s="109"/>
      <c r="V6" s="5" t="s">
        <v>23</v>
      </c>
      <c r="W6" s="34">
        <v>1.17</v>
      </c>
      <c r="X6" s="3">
        <v>0.879</v>
      </c>
      <c r="Y6" s="3">
        <v>0.60499999999999998</v>
      </c>
      <c r="Z6" s="3">
        <v>0.66100000000000003</v>
      </c>
      <c r="AA6" s="3">
        <v>-4.9700000000000001E-2</v>
      </c>
      <c r="AB6" s="3">
        <v>0.64600000000000002</v>
      </c>
      <c r="AC6" s="3">
        <v>0.46100000000000002</v>
      </c>
      <c r="AD6" s="3">
        <v>0.95099999999999996</v>
      </c>
      <c r="AE6" s="3">
        <v>0.59399999999999997</v>
      </c>
      <c r="AF6" s="3">
        <v>1.1000000000000001</v>
      </c>
      <c r="AG6" s="3">
        <v>0.308</v>
      </c>
      <c r="AH6" s="3">
        <v>0.63</v>
      </c>
      <c r="AI6" s="3">
        <v>0.51300000000000001</v>
      </c>
      <c r="AJ6" s="3">
        <v>0.33600000000000002</v>
      </c>
      <c r="AK6" s="3">
        <v>0.27</v>
      </c>
      <c r="AL6" s="3">
        <v>0.48399999999999999</v>
      </c>
      <c r="AM6" s="3">
        <v>0.45200000000000001</v>
      </c>
      <c r="AN6" s="3">
        <v>0.223</v>
      </c>
      <c r="AO6" s="3">
        <v>0.216</v>
      </c>
    </row>
    <row r="7" spans="1:64" ht="15" thickBot="1" x14ac:dyDescent="0.4">
      <c r="A7" s="35" t="s">
        <v>16</v>
      </c>
      <c r="B7" s="3">
        <v>9.4599999999999996E-14</v>
      </c>
      <c r="C7" s="3">
        <v>-9.4399999999999996E-16</v>
      </c>
      <c r="D7" s="3">
        <v>887</v>
      </c>
      <c r="E7" s="3">
        <v>-5.51</v>
      </c>
      <c r="F7" s="3">
        <v>-4.9700000000000001E-2</v>
      </c>
      <c r="G7" s="3">
        <v>-1.49</v>
      </c>
      <c r="H7" s="3">
        <v>-0.75600000000000001</v>
      </c>
      <c r="I7" s="3">
        <v>96.2</v>
      </c>
      <c r="J7" s="3">
        <v>4.5199999999999996</v>
      </c>
      <c r="K7" s="31"/>
      <c r="U7" s="109"/>
      <c r="V7" s="5" t="s">
        <v>24</v>
      </c>
      <c r="W7" s="34">
        <v>-2.37</v>
      </c>
      <c r="X7" s="3">
        <v>-2.2799999999999998</v>
      </c>
      <c r="Y7" s="3">
        <v>-1.82</v>
      </c>
      <c r="Z7" s="3">
        <v>-1.97</v>
      </c>
      <c r="AA7" s="3">
        <v>-1.49</v>
      </c>
      <c r="AB7" s="3">
        <v>-2.42</v>
      </c>
      <c r="AC7" s="3">
        <v>-2.64</v>
      </c>
      <c r="AD7" s="3">
        <v>-2.7</v>
      </c>
      <c r="AE7" s="3">
        <v>-2.52</v>
      </c>
      <c r="AF7" s="3">
        <v>0.21</v>
      </c>
      <c r="AG7" s="3">
        <v>0.79400000000000004</v>
      </c>
      <c r="AH7" s="3">
        <v>-1.97</v>
      </c>
      <c r="AI7" s="3">
        <v>-2.0099999999999998</v>
      </c>
      <c r="AJ7" s="3">
        <v>-2.96</v>
      </c>
      <c r="AK7" s="3">
        <v>-3.05</v>
      </c>
      <c r="AL7" s="3">
        <v>-1.84</v>
      </c>
      <c r="AM7" s="3">
        <v>-1.68</v>
      </c>
      <c r="AN7" s="3">
        <v>-4.09</v>
      </c>
      <c r="AO7" s="3">
        <v>-4.09</v>
      </c>
    </row>
    <row r="8" spans="1:64" ht="15" thickBot="1" x14ac:dyDescent="0.4">
      <c r="A8" s="35" t="s">
        <v>3</v>
      </c>
      <c r="B8" s="3">
        <v>-1.27E-8</v>
      </c>
      <c r="C8" s="3">
        <v>1.6999999999999999E-9</v>
      </c>
      <c r="D8" s="3">
        <v>274</v>
      </c>
      <c r="E8" s="3">
        <v>-3.46</v>
      </c>
      <c r="F8" s="3">
        <v>0.64600000000000002</v>
      </c>
      <c r="G8" s="3">
        <v>-2.42</v>
      </c>
      <c r="H8" s="3">
        <v>-5.82</v>
      </c>
      <c r="I8" s="3">
        <v>3.8</v>
      </c>
      <c r="J8" s="3">
        <v>0.26100000000000001</v>
      </c>
      <c r="K8" s="32"/>
      <c r="U8" s="109"/>
      <c r="V8" s="5" t="s">
        <v>25</v>
      </c>
      <c r="W8" s="34">
        <v>-2.63</v>
      </c>
      <c r="X8" s="3">
        <v>-2.14</v>
      </c>
      <c r="Y8" s="3">
        <v>-1.76</v>
      </c>
      <c r="Z8" s="3">
        <v>-1.43</v>
      </c>
      <c r="AA8" s="3">
        <v>-0.75600000000000001</v>
      </c>
      <c r="AB8" s="3">
        <v>-5.82</v>
      </c>
      <c r="AC8" s="3">
        <v>-5.47</v>
      </c>
      <c r="AD8" s="3">
        <v>-2</v>
      </c>
      <c r="AE8" s="3">
        <v>-6.45</v>
      </c>
      <c r="AF8" s="3">
        <v>-9.01</v>
      </c>
      <c r="AG8" s="3">
        <v>-7.06</v>
      </c>
      <c r="AH8" s="3">
        <v>-2.12</v>
      </c>
      <c r="AI8" s="3">
        <v>-1.67</v>
      </c>
      <c r="AJ8" s="3">
        <v>-7.9</v>
      </c>
      <c r="AK8" s="3">
        <v>-8.49</v>
      </c>
      <c r="AL8" s="3">
        <v>-16.600000000000001</v>
      </c>
      <c r="AM8" s="3">
        <v>-17</v>
      </c>
      <c r="AN8" s="3">
        <v>-21700</v>
      </c>
      <c r="AO8" s="3">
        <v>-21600</v>
      </c>
    </row>
    <row r="9" spans="1:64" ht="15" thickBot="1" x14ac:dyDescent="0.4">
      <c r="A9" s="35" t="s">
        <v>4</v>
      </c>
      <c r="B9" s="3">
        <v>-2.8699999999999999E-8</v>
      </c>
      <c r="C9" s="3">
        <v>3.7600000000000003E-9</v>
      </c>
      <c r="D9" s="3">
        <v>191</v>
      </c>
      <c r="E9" s="3">
        <v>4.87</v>
      </c>
      <c r="F9" s="3">
        <v>0.46100000000000002</v>
      </c>
      <c r="G9" s="3">
        <v>-2.64</v>
      </c>
      <c r="H9" s="3">
        <v>-5.47</v>
      </c>
      <c r="I9" s="3">
        <v>3.37</v>
      </c>
      <c r="J9" s="3">
        <v>0.28499999999999998</v>
      </c>
      <c r="K9" s="32"/>
      <c r="U9" s="109"/>
      <c r="V9" s="5" t="s">
        <v>26</v>
      </c>
      <c r="W9" s="34">
        <v>4.88</v>
      </c>
      <c r="X9" s="3">
        <v>7.42</v>
      </c>
      <c r="Y9" s="3">
        <v>31.4</v>
      </c>
      <c r="Z9" s="3">
        <v>16.399999999999999</v>
      </c>
      <c r="AA9" s="3">
        <v>96.2</v>
      </c>
      <c r="AB9" s="3">
        <v>3.8</v>
      </c>
      <c r="AC9" s="3">
        <v>3.37</v>
      </c>
      <c r="AD9" s="3">
        <v>29.2</v>
      </c>
      <c r="AE9" s="3">
        <v>4.42</v>
      </c>
      <c r="AF9" s="3">
        <v>30.5</v>
      </c>
      <c r="AG9" s="3">
        <v>2100</v>
      </c>
      <c r="AH9" s="3">
        <v>42.1</v>
      </c>
      <c r="AI9" s="3">
        <v>54.5</v>
      </c>
      <c r="AJ9" s="3">
        <v>4.55</v>
      </c>
      <c r="AK9" s="3">
        <v>3.44</v>
      </c>
      <c r="AL9" s="3">
        <v>2.12</v>
      </c>
      <c r="AM9" s="3">
        <v>1.69</v>
      </c>
      <c r="AN9" s="3">
        <v>2.8799999999999999E-2</v>
      </c>
      <c r="AO9" s="3">
        <v>2.87E-2</v>
      </c>
    </row>
    <row r="10" spans="1:64" ht="15" thickBot="1" x14ac:dyDescent="0.4">
      <c r="A10" s="35" t="s">
        <v>6</v>
      </c>
      <c r="B10" s="3">
        <v>9.8300000000000002E-10</v>
      </c>
      <c r="C10" s="3">
        <v>7.18E-11</v>
      </c>
      <c r="D10" s="3">
        <v>873</v>
      </c>
      <c r="E10" s="3">
        <v>-33.1</v>
      </c>
      <c r="F10" s="3">
        <v>0.95099999999999996</v>
      </c>
      <c r="G10" s="3">
        <v>-2.7</v>
      </c>
      <c r="H10" s="3">
        <v>-2</v>
      </c>
      <c r="I10" s="3">
        <v>29.2</v>
      </c>
      <c r="J10" s="3">
        <v>0.77800000000000002</v>
      </c>
      <c r="U10" s="109"/>
      <c r="V10" s="5" t="s">
        <v>27</v>
      </c>
      <c r="W10" s="34">
        <v>0.36199999999999999</v>
      </c>
      <c r="X10" s="3">
        <v>0.378</v>
      </c>
      <c r="Y10" s="3">
        <v>0.65200000000000002</v>
      </c>
      <c r="Z10" s="3">
        <v>0.61399999999999999</v>
      </c>
      <c r="AA10" s="3">
        <v>4.5199999999999996</v>
      </c>
      <c r="AB10" s="3">
        <v>0.26100000000000001</v>
      </c>
      <c r="AC10" s="3">
        <v>0.28499999999999998</v>
      </c>
      <c r="AD10" s="3">
        <v>0.77800000000000002</v>
      </c>
      <c r="AE10" s="3">
        <v>0.34799999999999998</v>
      </c>
      <c r="AF10" s="3">
        <v>0.11799999999999999</v>
      </c>
      <c r="AG10" s="3">
        <v>0.10199999999999999</v>
      </c>
      <c r="AH10" s="3">
        <v>1.01</v>
      </c>
      <c r="AI10" s="3">
        <v>0.98399999999999999</v>
      </c>
      <c r="AJ10" s="3">
        <v>0.3</v>
      </c>
      <c r="AK10" s="3">
        <v>0.29299999999999998</v>
      </c>
      <c r="AL10" s="3">
        <v>0.22</v>
      </c>
      <c r="AM10" s="3">
        <v>0.19900000000000001</v>
      </c>
      <c r="AN10" s="3">
        <v>0.30299999999999999</v>
      </c>
      <c r="AO10" s="3">
        <v>0.30299999999999999</v>
      </c>
    </row>
    <row r="11" spans="1:64" ht="15" thickBot="1" x14ac:dyDescent="0.4">
      <c r="A11" s="35" t="s">
        <v>7</v>
      </c>
      <c r="B11" s="3">
        <v>5.2199999999999998E-9</v>
      </c>
      <c r="C11" s="3">
        <v>6.2800000000000005E-11</v>
      </c>
      <c r="D11" s="3">
        <v>351</v>
      </c>
      <c r="E11" s="3">
        <v>0.59799999999999998</v>
      </c>
      <c r="F11" s="3">
        <v>0.59399999999999997</v>
      </c>
      <c r="G11" s="3">
        <v>-2.52</v>
      </c>
      <c r="H11" s="3">
        <v>-6.45</v>
      </c>
      <c r="I11" s="3">
        <v>4.42</v>
      </c>
      <c r="J11" s="3">
        <v>0.34799999999999998</v>
      </c>
      <c r="AY11" t="s">
        <v>0</v>
      </c>
      <c r="AZ11" s="6" t="s">
        <v>30</v>
      </c>
      <c r="BA11" s="6" t="s">
        <v>31</v>
      </c>
      <c r="BB11" s="6" t="s">
        <v>32</v>
      </c>
      <c r="BC11" s="6" t="s">
        <v>33</v>
      </c>
      <c r="BD11" s="6" t="s">
        <v>48</v>
      </c>
      <c r="BE11" s="6" t="s">
        <v>49</v>
      </c>
      <c r="BG11" s="6" t="s">
        <v>34</v>
      </c>
      <c r="BH11" s="6" t="s">
        <v>47</v>
      </c>
      <c r="BI11" s="6" t="s">
        <v>46</v>
      </c>
      <c r="BJ11" s="6" t="s">
        <v>38</v>
      </c>
      <c r="BK11" s="6" t="s">
        <v>45</v>
      </c>
      <c r="BL11" s="11" t="s">
        <v>44</v>
      </c>
    </row>
    <row r="12" spans="1:64" ht="15" thickBot="1" x14ac:dyDescent="0.4">
      <c r="A12" s="35" t="s">
        <v>11</v>
      </c>
      <c r="B12" s="3">
        <v>-1.02E-10</v>
      </c>
      <c r="C12" s="3">
        <v>3.6899999999999998E-12</v>
      </c>
      <c r="D12" s="3">
        <v>3080</v>
      </c>
      <c r="E12" s="3">
        <v>-103</v>
      </c>
      <c r="F12" s="3">
        <v>1.1000000000000001</v>
      </c>
      <c r="G12" s="3">
        <v>0.21</v>
      </c>
      <c r="H12" s="3">
        <v>-9.01</v>
      </c>
      <c r="I12" s="3">
        <v>30.5</v>
      </c>
      <c r="J12" s="3">
        <v>0.11799999999999999</v>
      </c>
      <c r="K12" s="31"/>
      <c r="AY12" s="56" t="s">
        <v>213</v>
      </c>
      <c r="AZ12" s="57">
        <v>1.48</v>
      </c>
      <c r="BA12" s="57">
        <v>-6.6699999999999997E-3</v>
      </c>
      <c r="BB12" s="57">
        <v>39.799999999999997</v>
      </c>
      <c r="BC12" s="57">
        <v>-0.81399999999999995</v>
      </c>
      <c r="BD12" s="57">
        <v>0.224</v>
      </c>
      <c r="BE12" s="57">
        <v>0.45700000000000002</v>
      </c>
      <c r="BF12" s="56" t="s">
        <v>213</v>
      </c>
      <c r="BG12" s="57">
        <v>1.11E-2</v>
      </c>
      <c r="BH12" s="57">
        <v>1.1000000000000001</v>
      </c>
      <c r="BI12" s="57">
        <v>0.501</v>
      </c>
      <c r="BJ12" s="57">
        <v>0.23100000000000001</v>
      </c>
      <c r="BK12" s="57">
        <v>57.6</v>
      </c>
      <c r="BL12" s="40">
        <v>17.5</v>
      </c>
    </row>
    <row r="13" spans="1:64" ht="15" thickBot="1" x14ac:dyDescent="0.4">
      <c r="A13" s="35" t="s">
        <v>12</v>
      </c>
      <c r="B13" s="3">
        <v>-1.05E-10</v>
      </c>
      <c r="C13" s="3">
        <v>2.89E-12</v>
      </c>
      <c r="D13" s="3">
        <v>-164</v>
      </c>
      <c r="E13" s="3">
        <v>12</v>
      </c>
      <c r="F13" s="3">
        <v>0.308</v>
      </c>
      <c r="G13" s="3">
        <v>0.79400000000000004</v>
      </c>
      <c r="H13" s="3">
        <v>-7.06</v>
      </c>
      <c r="I13" s="3">
        <v>2100</v>
      </c>
      <c r="J13" s="3">
        <v>0.10199999999999999</v>
      </c>
      <c r="K13" s="32"/>
      <c r="AY13" s="58" t="s">
        <v>214</v>
      </c>
      <c r="AZ13" s="59">
        <v>1.55</v>
      </c>
      <c r="BA13" s="59">
        <v>0</v>
      </c>
      <c r="BB13" s="59">
        <v>34.9</v>
      </c>
      <c r="BC13" s="59">
        <v>-0.78500000000000003</v>
      </c>
      <c r="BD13" s="59">
        <v>0.23699999999999999</v>
      </c>
      <c r="BE13" s="59">
        <v>0.45700000000000002</v>
      </c>
      <c r="BF13" s="58" t="s">
        <v>214</v>
      </c>
      <c r="BG13" s="59">
        <v>1.0699999999999999E-2</v>
      </c>
      <c r="BH13" s="59">
        <v>1.31</v>
      </c>
      <c r="BI13" s="59">
        <v>0.52500000000000002</v>
      </c>
      <c r="BJ13" s="59">
        <v>3.31E-3</v>
      </c>
      <c r="BK13" s="59">
        <v>60.9</v>
      </c>
      <c r="BL13" s="60">
        <v>25.1</v>
      </c>
    </row>
    <row r="14" spans="1:64" ht="15" thickBot="1" x14ac:dyDescent="0.4">
      <c r="A14" s="35" t="s">
        <v>17</v>
      </c>
      <c r="B14" s="3">
        <v>7.9700000000000004E-14</v>
      </c>
      <c r="C14" s="3">
        <v>3.7899999999999997E-15</v>
      </c>
      <c r="D14" s="3">
        <v>1290</v>
      </c>
      <c r="E14" s="3">
        <v>-33.299999999999997</v>
      </c>
      <c r="F14" s="3">
        <v>0.63</v>
      </c>
      <c r="G14" s="3">
        <v>-1.97</v>
      </c>
      <c r="H14" s="3">
        <v>-2.12</v>
      </c>
      <c r="I14" s="3">
        <v>42.1</v>
      </c>
      <c r="J14" s="3">
        <v>1.01</v>
      </c>
      <c r="K14" s="32"/>
      <c r="AY14" s="58" t="s">
        <v>215</v>
      </c>
      <c r="AZ14" s="59">
        <v>1.64</v>
      </c>
      <c r="BA14" s="59">
        <v>-4.4000000000000003E-3</v>
      </c>
      <c r="BB14" s="59">
        <v>9.59</v>
      </c>
      <c r="BC14" s="59">
        <v>-0.56000000000000005</v>
      </c>
      <c r="BD14" s="59">
        <v>0.35599999999999998</v>
      </c>
      <c r="BE14" s="59">
        <v>0.38900000000000001</v>
      </c>
      <c r="BF14" s="58" t="s">
        <v>215</v>
      </c>
      <c r="BG14" s="59">
        <v>0</v>
      </c>
      <c r="BH14" s="59">
        <v>1.4</v>
      </c>
      <c r="BI14" s="59">
        <v>0.69599999999999995</v>
      </c>
      <c r="BJ14" s="59">
        <v>0.13500000000000001</v>
      </c>
      <c r="BK14" s="59">
        <v>22.3</v>
      </c>
      <c r="BL14" s="60">
        <v>75.599999999999994</v>
      </c>
    </row>
    <row r="15" spans="1:64" ht="15" thickBot="1" x14ac:dyDescent="0.4">
      <c r="A15" s="35" t="s">
        <v>18</v>
      </c>
      <c r="B15" s="3">
        <v>-6.0099999999999996E-13</v>
      </c>
      <c r="C15" s="3">
        <v>2.9099999999999997E-14</v>
      </c>
      <c r="D15" s="3">
        <v>2300</v>
      </c>
      <c r="E15" s="3">
        <v>-39.6</v>
      </c>
      <c r="F15" s="3">
        <v>0.51300000000000001</v>
      </c>
      <c r="G15" s="3">
        <v>-2.0099999999999998</v>
      </c>
      <c r="H15" s="3">
        <v>-1.67</v>
      </c>
      <c r="I15" s="3">
        <v>54.5</v>
      </c>
      <c r="J15" s="3">
        <v>0.98399999999999999</v>
      </c>
      <c r="AY15" s="58" t="s">
        <v>216</v>
      </c>
      <c r="AZ15" s="59">
        <v>2.21</v>
      </c>
      <c r="BA15" s="59">
        <v>0</v>
      </c>
      <c r="BB15" s="59">
        <v>5.04</v>
      </c>
      <c r="BC15" s="59">
        <v>-0.28699999999999998</v>
      </c>
      <c r="BD15" s="59">
        <v>0.49099999999999999</v>
      </c>
      <c r="BE15" s="59">
        <v>0.28799999999999998</v>
      </c>
      <c r="BF15" s="58" t="s">
        <v>216</v>
      </c>
      <c r="BG15" s="59">
        <v>0</v>
      </c>
      <c r="BH15" s="59">
        <v>2.9</v>
      </c>
      <c r="BI15" s="59">
        <v>0.372</v>
      </c>
      <c r="BJ15" s="59">
        <v>9.1600000000000001E-2</v>
      </c>
      <c r="BK15" s="59">
        <v>75.8</v>
      </c>
      <c r="BL15" s="60">
        <v>137</v>
      </c>
    </row>
    <row r="16" spans="1:64" ht="15" thickBot="1" x14ac:dyDescent="0.4">
      <c r="A16" s="35" t="s">
        <v>8</v>
      </c>
      <c r="B16" s="3">
        <v>-2.0999999999999998E-6</v>
      </c>
      <c r="C16" s="3">
        <v>8.4800000000000005E-8</v>
      </c>
      <c r="D16" s="3">
        <v>99</v>
      </c>
      <c r="E16" s="3">
        <v>5.18</v>
      </c>
      <c r="F16" s="3">
        <v>0.33600000000000002</v>
      </c>
      <c r="G16" s="3">
        <v>-2.96</v>
      </c>
      <c r="H16" s="3">
        <v>-7.9</v>
      </c>
      <c r="I16" s="3">
        <v>4.55</v>
      </c>
      <c r="J16" s="3">
        <v>0.3</v>
      </c>
      <c r="AY16" s="58" t="s">
        <v>219</v>
      </c>
      <c r="AZ16" s="59">
        <v>1.74</v>
      </c>
      <c r="BA16" s="59">
        <v>-1.07E-3</v>
      </c>
      <c r="BB16" s="59">
        <v>3.57</v>
      </c>
      <c r="BC16" s="59">
        <v>-0.35599999999999998</v>
      </c>
      <c r="BD16" s="59">
        <v>0.47599999999999998</v>
      </c>
      <c r="BE16" s="59">
        <v>0.34799999999999998</v>
      </c>
      <c r="BF16" s="58" t="s">
        <v>219</v>
      </c>
      <c r="BG16" s="59">
        <v>0</v>
      </c>
      <c r="BH16" s="59">
        <v>2.0099999999999998</v>
      </c>
      <c r="BI16" s="59">
        <v>0.98099999999999998</v>
      </c>
      <c r="BJ16" s="59">
        <v>0</v>
      </c>
      <c r="BK16" s="59">
        <v>0</v>
      </c>
      <c r="BL16" s="60">
        <v>223</v>
      </c>
    </row>
    <row r="17" spans="1:67" ht="15" thickBot="1" x14ac:dyDescent="0.4">
      <c r="A17" s="35" t="s">
        <v>9</v>
      </c>
      <c r="B17" s="3">
        <v>-3.8999999999999999E-6</v>
      </c>
      <c r="C17" s="3">
        <v>1.5599999999999999E-7</v>
      </c>
      <c r="D17" s="3">
        <v>53.7</v>
      </c>
      <c r="E17" s="3">
        <v>8.0500000000000007</v>
      </c>
      <c r="F17" s="3">
        <v>0.27</v>
      </c>
      <c r="G17" s="3">
        <v>-3.05</v>
      </c>
      <c r="H17" s="3">
        <v>-8.49</v>
      </c>
      <c r="I17" s="3">
        <v>3.44</v>
      </c>
      <c r="J17" s="3">
        <v>0.29299999999999998</v>
      </c>
      <c r="AY17" s="58" t="s">
        <v>220</v>
      </c>
      <c r="AZ17" s="59">
        <v>1.75</v>
      </c>
      <c r="BA17" s="59">
        <v>0</v>
      </c>
      <c r="BB17" s="59">
        <v>5.75</v>
      </c>
      <c r="BC17" s="59">
        <v>-0.38700000000000001</v>
      </c>
      <c r="BD17" s="59">
        <v>0.45600000000000002</v>
      </c>
      <c r="BE17" s="59">
        <v>0.316</v>
      </c>
      <c r="BF17" s="58" t="s">
        <v>220</v>
      </c>
      <c r="BG17" s="59">
        <v>3.0299999999999999E-4</v>
      </c>
      <c r="BH17" s="59">
        <v>0.89400000000000002</v>
      </c>
      <c r="BI17" s="59">
        <v>1.41</v>
      </c>
      <c r="BJ17" s="59">
        <v>0</v>
      </c>
      <c r="BK17" s="59">
        <v>0</v>
      </c>
      <c r="BL17" s="60">
        <v>227</v>
      </c>
    </row>
    <row r="18" spans="1:67" ht="15" thickBot="1" x14ac:dyDescent="0.4">
      <c r="A18" s="35" t="s">
        <v>41</v>
      </c>
      <c r="B18" s="3">
        <v>1.2899999999999999E-6</v>
      </c>
      <c r="C18" s="3">
        <v>-8.4100000000000005E-9</v>
      </c>
      <c r="D18" s="3">
        <v>270</v>
      </c>
      <c r="E18" s="3">
        <v>5.1999999999999998E-2</v>
      </c>
      <c r="F18" s="3">
        <v>0.48399999999999999</v>
      </c>
      <c r="G18" s="3">
        <v>-1.84</v>
      </c>
      <c r="H18" s="3">
        <v>-16.600000000000001</v>
      </c>
      <c r="I18" s="3">
        <v>2.12</v>
      </c>
      <c r="J18" s="3">
        <v>0.22</v>
      </c>
      <c r="AY18" s="58" t="s">
        <v>225</v>
      </c>
      <c r="AZ18" s="59">
        <v>1.72</v>
      </c>
      <c r="BA18" s="59">
        <v>-2.3500000000000001E-3</v>
      </c>
      <c r="BB18" s="59">
        <v>3.52</v>
      </c>
      <c r="BC18" s="59">
        <v>-0.35399999999999998</v>
      </c>
      <c r="BD18" s="59">
        <v>0.52</v>
      </c>
      <c r="BE18" s="59">
        <v>0.312</v>
      </c>
      <c r="BF18" s="58" t="s">
        <v>225</v>
      </c>
      <c r="BG18" s="59">
        <v>3.0600000000000001E-4</v>
      </c>
      <c r="BH18" s="59">
        <v>0.78700000000000003</v>
      </c>
      <c r="BI18" s="59">
        <v>8.11</v>
      </c>
      <c r="BJ18" s="59">
        <v>0</v>
      </c>
      <c r="BK18" s="59">
        <v>0</v>
      </c>
      <c r="BL18" s="60">
        <v>737</v>
      </c>
    </row>
    <row r="19" spans="1:67" ht="15" thickBot="1" x14ac:dyDescent="0.4">
      <c r="A19" s="35" t="s">
        <v>13</v>
      </c>
      <c r="B19" s="3">
        <v>1.7799999999999999E-6</v>
      </c>
      <c r="C19" s="3">
        <v>-1.0800000000000001E-8</v>
      </c>
      <c r="D19" s="3">
        <v>336</v>
      </c>
      <c r="E19" s="3">
        <v>5.21E-2</v>
      </c>
      <c r="F19" s="3">
        <v>0.45200000000000001</v>
      </c>
      <c r="G19" s="3">
        <v>-1.68</v>
      </c>
      <c r="H19" s="3">
        <v>-17</v>
      </c>
      <c r="I19" s="3">
        <v>1.69</v>
      </c>
      <c r="J19" s="3">
        <v>0.19900000000000001</v>
      </c>
      <c r="K19" s="31"/>
      <c r="AY19" s="58" t="s">
        <v>226</v>
      </c>
      <c r="AZ19" s="59">
        <v>1.77</v>
      </c>
      <c r="BA19" s="59">
        <v>0</v>
      </c>
      <c r="BB19" s="59">
        <v>3.25</v>
      </c>
      <c r="BC19" s="59">
        <v>-0.186</v>
      </c>
      <c r="BD19" s="59">
        <v>0.45700000000000002</v>
      </c>
      <c r="BE19" s="59">
        <v>0.32800000000000001</v>
      </c>
      <c r="BF19" s="58" t="s">
        <v>226</v>
      </c>
      <c r="BG19" s="59">
        <v>3.0499999999999999E-4</v>
      </c>
      <c r="BH19" s="59">
        <v>0.78300000000000003</v>
      </c>
      <c r="BI19" s="59">
        <v>8.1999999999999993</v>
      </c>
      <c r="BJ19" s="59">
        <v>0</v>
      </c>
      <c r="BK19" s="59">
        <v>0</v>
      </c>
      <c r="BL19" s="60">
        <v>712</v>
      </c>
    </row>
    <row r="20" spans="1:67" ht="15" thickBot="1" x14ac:dyDescent="0.4">
      <c r="A20" s="35" t="s">
        <v>14</v>
      </c>
      <c r="B20" s="3">
        <v>-3.4799999999999999E-5</v>
      </c>
      <c r="C20" s="3">
        <v>1.1999999999999999E-6</v>
      </c>
      <c r="D20" s="3">
        <v>101</v>
      </c>
      <c r="E20" s="3">
        <v>3.79</v>
      </c>
      <c r="F20" s="3">
        <v>0.223</v>
      </c>
      <c r="G20" s="3">
        <v>-4.09</v>
      </c>
      <c r="H20" s="3">
        <v>-21700</v>
      </c>
      <c r="I20" s="3">
        <v>2.8799999999999999E-2</v>
      </c>
      <c r="J20" s="3">
        <v>0.30299999999999999</v>
      </c>
      <c r="AY20" s="58" t="s">
        <v>217</v>
      </c>
      <c r="AZ20" s="59">
        <v>1.32</v>
      </c>
      <c r="BA20" s="59">
        <v>0</v>
      </c>
      <c r="BB20" s="59">
        <v>6.86</v>
      </c>
      <c r="BC20" s="59">
        <v>-0.27</v>
      </c>
      <c r="BD20" s="59">
        <v>0.46700000000000003</v>
      </c>
      <c r="BE20" s="59">
        <v>0.34</v>
      </c>
      <c r="BF20" s="58" t="s">
        <v>217</v>
      </c>
      <c r="BG20" s="59">
        <v>5.21E-2</v>
      </c>
      <c r="BH20" s="59">
        <v>0.94499999999999995</v>
      </c>
      <c r="BI20" s="59">
        <v>1.02</v>
      </c>
      <c r="BJ20" s="59">
        <v>0.52800000000000002</v>
      </c>
      <c r="BK20" s="59">
        <v>206</v>
      </c>
      <c r="BL20" s="60">
        <v>213</v>
      </c>
    </row>
    <row r="21" spans="1:67" ht="15" thickBot="1" x14ac:dyDescent="0.4">
      <c r="A21" s="35" t="s">
        <v>15</v>
      </c>
      <c r="B21" s="3">
        <v>-4.3900000000000003E-5</v>
      </c>
      <c r="C21" s="3">
        <v>1.5200000000000001E-6</v>
      </c>
      <c r="D21" s="3">
        <v>101</v>
      </c>
      <c r="E21" s="3">
        <v>3.74</v>
      </c>
      <c r="F21" s="3">
        <v>0.216</v>
      </c>
      <c r="G21" s="3">
        <v>-4.09</v>
      </c>
      <c r="H21" s="3">
        <v>-21600</v>
      </c>
      <c r="I21" s="3">
        <v>2.87E-2</v>
      </c>
      <c r="J21" s="3">
        <v>0.30299999999999999</v>
      </c>
      <c r="AY21" s="58" t="s">
        <v>218</v>
      </c>
      <c r="AZ21" s="59">
        <v>1.24</v>
      </c>
      <c r="BA21" s="59">
        <v>0</v>
      </c>
      <c r="BB21" s="59">
        <v>8.76</v>
      </c>
      <c r="BC21" s="59">
        <v>-0.57399999999999995</v>
      </c>
      <c r="BD21" s="59">
        <v>0.42199999999999999</v>
      </c>
      <c r="BE21" s="59">
        <v>0.41699999999999998</v>
      </c>
      <c r="BF21" s="58" t="s">
        <v>218</v>
      </c>
      <c r="BG21" s="59">
        <v>4.0599999999999997E-2</v>
      </c>
      <c r="BH21" s="59">
        <v>0.73599999999999999</v>
      </c>
      <c r="BI21" s="59">
        <v>1.03</v>
      </c>
      <c r="BJ21" s="59">
        <v>0.44500000000000001</v>
      </c>
      <c r="BK21" s="59">
        <v>212</v>
      </c>
      <c r="BL21" s="60">
        <v>134</v>
      </c>
    </row>
    <row r="22" spans="1:67" ht="15" thickBot="1" x14ac:dyDescent="0.4">
      <c r="AY22" s="58" t="s">
        <v>221</v>
      </c>
      <c r="AZ22" s="59">
        <v>1.53</v>
      </c>
      <c r="BA22" s="59">
        <v>0</v>
      </c>
      <c r="BB22" s="59">
        <v>5.81</v>
      </c>
      <c r="BC22" s="59">
        <v>-0.317</v>
      </c>
      <c r="BD22" s="59">
        <v>0.52800000000000002</v>
      </c>
      <c r="BE22" s="59">
        <v>0.33800000000000002</v>
      </c>
      <c r="BF22" s="58" t="s">
        <v>221</v>
      </c>
      <c r="BG22" s="59">
        <v>5.0099999999999999E-2</v>
      </c>
      <c r="BH22" s="59">
        <v>2.34</v>
      </c>
      <c r="BI22" s="59">
        <v>0.28999999999999998</v>
      </c>
      <c r="BJ22" s="59">
        <v>0.61399999999999999</v>
      </c>
      <c r="BK22" s="59">
        <v>344</v>
      </c>
      <c r="BL22" s="60">
        <v>0</v>
      </c>
    </row>
    <row r="23" spans="1:67" ht="15" thickBot="1" x14ac:dyDescent="0.4">
      <c r="AY23" s="58" t="s">
        <v>222</v>
      </c>
      <c r="AZ23" s="59">
        <v>1.41</v>
      </c>
      <c r="BA23" s="59">
        <v>0</v>
      </c>
      <c r="BB23" s="59">
        <v>4.88</v>
      </c>
      <c r="BC23" s="59">
        <v>-0.60099999999999998</v>
      </c>
      <c r="BD23" s="59">
        <v>0.53600000000000003</v>
      </c>
      <c r="BE23" s="59">
        <v>0.40899999999999997</v>
      </c>
      <c r="BF23" s="58" t="s">
        <v>222</v>
      </c>
      <c r="BG23" s="59">
        <v>1.9199999999999998E-2</v>
      </c>
      <c r="BH23" s="59">
        <v>2.93</v>
      </c>
      <c r="BI23" s="59">
        <v>0.39600000000000002</v>
      </c>
      <c r="BJ23" s="59">
        <v>0.312</v>
      </c>
      <c r="BK23" s="59">
        <v>139</v>
      </c>
      <c r="BL23" s="60">
        <v>0</v>
      </c>
    </row>
    <row r="24" spans="1:67" ht="15" thickBot="1" x14ac:dyDescent="0.4">
      <c r="A24" s="6"/>
      <c r="B24" s="110" t="s">
        <v>29</v>
      </c>
      <c r="C24" s="110"/>
      <c r="D24" s="110"/>
      <c r="E24" s="110"/>
      <c r="F24" s="110"/>
      <c r="G24" s="110"/>
      <c r="H24" s="110"/>
      <c r="I24" s="110"/>
      <c r="J24" s="110"/>
      <c r="K24" s="110"/>
      <c r="U24" s="6"/>
      <c r="V24" s="6" t="s">
        <v>0</v>
      </c>
      <c r="W24" s="7" t="s">
        <v>1</v>
      </c>
      <c r="X24" s="7" t="s">
        <v>2</v>
      </c>
      <c r="Y24" s="7" t="s">
        <v>5</v>
      </c>
      <c r="Z24" s="7" t="s">
        <v>10</v>
      </c>
      <c r="AA24" s="7" t="s">
        <v>16</v>
      </c>
      <c r="AB24" s="6"/>
      <c r="AC24" s="6" t="s">
        <v>0</v>
      </c>
      <c r="AD24" s="7" t="s">
        <v>3</v>
      </c>
      <c r="AE24" s="7" t="s">
        <v>4</v>
      </c>
      <c r="AF24" s="7" t="s">
        <v>6</v>
      </c>
      <c r="AG24" s="7" t="s">
        <v>7</v>
      </c>
      <c r="AH24" s="7" t="s">
        <v>11</v>
      </c>
      <c r="AI24" s="7" t="s">
        <v>12</v>
      </c>
      <c r="AJ24" s="7" t="s">
        <v>17</v>
      </c>
      <c r="AK24" s="7" t="s">
        <v>18</v>
      </c>
      <c r="AL24" s="7" t="s">
        <v>8</v>
      </c>
      <c r="AM24" s="7" t="s">
        <v>9</v>
      </c>
      <c r="AN24" s="7" t="s">
        <v>41</v>
      </c>
      <c r="AO24" s="7" t="s">
        <v>13</v>
      </c>
      <c r="AP24" s="7" t="s">
        <v>14</v>
      </c>
      <c r="AQ24" s="7" t="s">
        <v>15</v>
      </c>
      <c r="AR24" s="7"/>
      <c r="AS24" s="7"/>
      <c r="AY24" s="58" t="s">
        <v>227</v>
      </c>
      <c r="AZ24" s="59">
        <v>1.44</v>
      </c>
      <c r="BA24" s="59">
        <v>-2.5000000000000001E-5</v>
      </c>
      <c r="BB24" s="59">
        <v>4.55</v>
      </c>
      <c r="BC24" s="59">
        <v>-0.182</v>
      </c>
      <c r="BD24" s="59">
        <v>0.60599999999999998</v>
      </c>
      <c r="BE24" s="59">
        <v>0.27300000000000002</v>
      </c>
      <c r="BF24" s="58" t="s">
        <v>227</v>
      </c>
      <c r="BG24" s="59">
        <v>3.9600000000000003E-2</v>
      </c>
      <c r="BH24" s="59">
        <v>3.25</v>
      </c>
      <c r="BI24" s="59">
        <v>0.56699999999999995</v>
      </c>
      <c r="BJ24" s="59">
        <v>1.3599999999999999E-2</v>
      </c>
      <c r="BK24" s="59">
        <v>176</v>
      </c>
      <c r="BL24" s="60">
        <v>1.3500000000000001E-3</v>
      </c>
    </row>
    <row r="25" spans="1:67" ht="15" thickBot="1" x14ac:dyDescent="0.4">
      <c r="A25" s="6" t="s">
        <v>0</v>
      </c>
      <c r="B25" s="6" t="s">
        <v>30</v>
      </c>
      <c r="C25" s="6" t="s">
        <v>31</v>
      </c>
      <c r="D25" s="6" t="s">
        <v>32</v>
      </c>
      <c r="E25" s="6" t="s">
        <v>33</v>
      </c>
      <c r="F25" s="6" t="s">
        <v>34</v>
      </c>
      <c r="G25" s="6" t="s">
        <v>35</v>
      </c>
      <c r="H25" s="6" t="s">
        <v>36</v>
      </c>
      <c r="I25" s="6" t="s">
        <v>37</v>
      </c>
      <c r="J25" s="6" t="s">
        <v>38</v>
      </c>
      <c r="K25" s="6" t="s">
        <v>39</v>
      </c>
      <c r="U25" s="109" t="s">
        <v>29</v>
      </c>
      <c r="V25" s="6" t="s">
        <v>30</v>
      </c>
      <c r="W25" s="8">
        <v>2</v>
      </c>
      <c r="X25" s="8">
        <v>2.0099999999999998</v>
      </c>
      <c r="Y25" s="8">
        <v>2</v>
      </c>
      <c r="Z25" s="8">
        <v>1.44</v>
      </c>
      <c r="AA25" s="8">
        <v>1.34</v>
      </c>
      <c r="AB25" s="109" t="s">
        <v>40</v>
      </c>
      <c r="AC25" s="6" t="s">
        <v>30</v>
      </c>
      <c r="AD25" s="8">
        <v>1.48</v>
      </c>
      <c r="AE25" s="8">
        <v>1.55</v>
      </c>
      <c r="AF25" s="8">
        <v>1.64</v>
      </c>
      <c r="AG25" s="8">
        <v>2.21</v>
      </c>
      <c r="AH25" s="8">
        <v>1.74</v>
      </c>
      <c r="AI25" s="8">
        <v>1.75</v>
      </c>
      <c r="AJ25" s="8">
        <v>1.72</v>
      </c>
      <c r="AK25" s="8">
        <v>1.77</v>
      </c>
      <c r="AL25" s="8">
        <v>1.32</v>
      </c>
      <c r="AM25" s="8">
        <v>1.24</v>
      </c>
      <c r="AN25" s="8">
        <v>1.53</v>
      </c>
      <c r="AO25" s="8">
        <v>1.41</v>
      </c>
      <c r="AP25" s="8">
        <v>1.06</v>
      </c>
      <c r="AQ25" s="8">
        <v>1.05</v>
      </c>
      <c r="AR25" s="8"/>
      <c r="AS25" s="8"/>
      <c r="AY25" s="58" t="s">
        <v>228</v>
      </c>
      <c r="AZ25" s="59">
        <v>1.46</v>
      </c>
      <c r="BA25" s="59">
        <v>-2.4899999999999999E-5</v>
      </c>
      <c r="BB25" s="59">
        <v>2.5099999999999998</v>
      </c>
      <c r="BC25" s="59">
        <v>-0.40400000000000003</v>
      </c>
      <c r="BD25" s="59">
        <v>0.66</v>
      </c>
      <c r="BE25" s="59">
        <v>0.35</v>
      </c>
      <c r="BF25" s="58" t="s">
        <v>228</v>
      </c>
      <c r="BG25" s="59">
        <v>1.5999999999999999E-10</v>
      </c>
      <c r="BH25" s="59">
        <v>2.92</v>
      </c>
      <c r="BI25" s="59">
        <v>0.48099999999999998</v>
      </c>
      <c r="BJ25" s="59">
        <v>0</v>
      </c>
      <c r="BK25" s="59">
        <v>130</v>
      </c>
      <c r="BL25" s="60">
        <v>4.4400000000000004E-9</v>
      </c>
    </row>
    <row r="26" spans="1:67" ht="15" thickBot="1" x14ac:dyDescent="0.4">
      <c r="A26" s="7" t="s">
        <v>1</v>
      </c>
      <c r="B26" s="8">
        <v>2</v>
      </c>
      <c r="C26" s="8">
        <v>-1.03E-2</v>
      </c>
      <c r="D26" s="8">
        <v>0.61699999999999999</v>
      </c>
      <c r="E26" s="8">
        <v>0.158</v>
      </c>
      <c r="F26" s="8">
        <v>1.78</v>
      </c>
      <c r="G26" s="8">
        <v>2.7400000000000001E-2</v>
      </c>
      <c r="H26" s="8">
        <v>0</v>
      </c>
      <c r="I26" s="8">
        <v>0</v>
      </c>
      <c r="J26" s="8">
        <v>0</v>
      </c>
      <c r="K26" s="8">
        <v>0</v>
      </c>
      <c r="U26" s="109"/>
      <c r="V26" s="6" t="s">
        <v>31</v>
      </c>
      <c r="W26" s="8">
        <v>-1.03E-2</v>
      </c>
      <c r="X26" s="8">
        <v>-1.04E-2</v>
      </c>
      <c r="Y26" s="8">
        <v>-2.7300000000000001E-2</v>
      </c>
      <c r="Z26" s="8">
        <v>1.89E-2</v>
      </c>
      <c r="AA26" s="8">
        <v>1.61E-2</v>
      </c>
      <c r="AB26" s="109"/>
      <c r="AC26" s="6" t="s">
        <v>31</v>
      </c>
      <c r="AD26" s="8">
        <v>-6.6699999999999997E-3</v>
      </c>
      <c r="AE26" s="8">
        <v>0</v>
      </c>
      <c r="AF26" s="8">
        <v>-4.4000000000000003E-3</v>
      </c>
      <c r="AG26" s="8">
        <v>0</v>
      </c>
      <c r="AH26" s="8">
        <v>-1.07E-3</v>
      </c>
      <c r="AI26" s="8">
        <v>0</v>
      </c>
      <c r="AJ26" s="8">
        <v>-2.3500000000000001E-3</v>
      </c>
      <c r="AK26" s="8">
        <v>0</v>
      </c>
      <c r="AL26" s="8">
        <v>0</v>
      </c>
      <c r="AM26" s="8">
        <v>0</v>
      </c>
      <c r="AN26" s="8">
        <v>0</v>
      </c>
      <c r="AO26" s="8">
        <v>0</v>
      </c>
      <c r="AP26" s="8">
        <v>0</v>
      </c>
      <c r="AQ26" s="8">
        <v>-4.4299999999999999E-6</v>
      </c>
      <c r="AR26" s="8"/>
      <c r="AS26" s="8"/>
      <c r="AY26" s="58" t="s">
        <v>223</v>
      </c>
      <c r="AZ26" s="59">
        <v>1.06</v>
      </c>
      <c r="BA26" s="59">
        <v>0</v>
      </c>
      <c r="BB26" s="59">
        <v>4.41</v>
      </c>
      <c r="BC26" s="59">
        <v>-0.623</v>
      </c>
      <c r="BD26" s="59">
        <v>0.62</v>
      </c>
      <c r="BE26" s="59">
        <v>0.39500000000000002</v>
      </c>
      <c r="BF26" s="58" t="s">
        <v>223</v>
      </c>
      <c r="BG26" s="59">
        <v>6.3700000000000007E-2</v>
      </c>
      <c r="BH26" s="59">
        <v>5.52</v>
      </c>
      <c r="BI26" s="59">
        <v>0.35399999999999998</v>
      </c>
      <c r="BJ26" s="59">
        <v>1.46</v>
      </c>
      <c r="BK26" s="59">
        <v>244</v>
      </c>
      <c r="BL26" s="60">
        <v>0</v>
      </c>
    </row>
    <row r="27" spans="1:67" ht="15" thickBot="1" x14ac:dyDescent="0.4">
      <c r="A27" s="7" t="s">
        <v>2</v>
      </c>
      <c r="B27" s="8">
        <v>2.0099999999999998</v>
      </c>
      <c r="C27" s="8">
        <v>-1.04E-2</v>
      </c>
      <c r="D27" s="8">
        <v>0.54200000000000004</v>
      </c>
      <c r="E27" s="8">
        <v>0.11799999999999999</v>
      </c>
      <c r="F27" s="8">
        <v>1.59</v>
      </c>
      <c r="G27" s="8">
        <v>3.6999999999999998E-2</v>
      </c>
      <c r="H27" s="8">
        <v>6.4000000000000003E-3</v>
      </c>
      <c r="I27" s="8">
        <v>3.4000000000000002E-2</v>
      </c>
      <c r="J27" s="8">
        <v>9.2899999999999991</v>
      </c>
      <c r="K27" s="8">
        <v>-0.20399999999999999</v>
      </c>
      <c r="U27" s="109"/>
      <c r="V27" s="6" t="s">
        <v>32</v>
      </c>
      <c r="W27" s="8">
        <v>0.61699999999999999</v>
      </c>
      <c r="X27" s="8">
        <v>0.54200000000000004</v>
      </c>
      <c r="Y27" s="8">
        <v>4.7199999999999999E-2</v>
      </c>
      <c r="Z27" s="8">
        <v>0.53500000000000003</v>
      </c>
      <c r="AA27" s="8">
        <v>0.627</v>
      </c>
      <c r="AB27" s="109"/>
      <c r="AC27" s="6" t="s">
        <v>32</v>
      </c>
      <c r="AD27" s="8">
        <v>39.799999999999997</v>
      </c>
      <c r="AE27" s="8">
        <v>34.9</v>
      </c>
      <c r="AF27" s="8">
        <v>9.59</v>
      </c>
      <c r="AG27" s="8">
        <v>5.04</v>
      </c>
      <c r="AH27" s="8">
        <v>3.57</v>
      </c>
      <c r="AI27" s="8">
        <v>5.75</v>
      </c>
      <c r="AJ27" s="8">
        <v>3.52</v>
      </c>
      <c r="AK27" s="8">
        <v>3.25</v>
      </c>
      <c r="AL27" s="8">
        <v>6.86</v>
      </c>
      <c r="AM27" s="8">
        <v>8.76</v>
      </c>
      <c r="AN27" s="8">
        <v>5.81</v>
      </c>
      <c r="AO27" s="8">
        <v>4.88</v>
      </c>
      <c r="AP27" s="8">
        <v>4.41</v>
      </c>
      <c r="AQ27" s="8">
        <v>4.0999999999999996</v>
      </c>
      <c r="AR27" s="8"/>
      <c r="AS27" s="8"/>
      <c r="AY27" s="58" t="s">
        <v>224</v>
      </c>
      <c r="AZ27" s="59">
        <v>1.05</v>
      </c>
      <c r="BA27" s="59">
        <v>-4.4299999999999999E-6</v>
      </c>
      <c r="BB27" s="59">
        <v>4.0999999999999996</v>
      </c>
      <c r="BC27" s="59">
        <v>-0.64300000000000002</v>
      </c>
      <c r="BD27" s="59">
        <v>0.63100000000000001</v>
      </c>
      <c r="BE27" s="59">
        <v>0.39900000000000002</v>
      </c>
      <c r="BF27" s="58" t="s">
        <v>224</v>
      </c>
      <c r="BG27" s="59">
        <v>7.2099999999999997E-2</v>
      </c>
      <c r="BH27" s="59">
        <v>5.6</v>
      </c>
      <c r="BI27" s="59">
        <v>0.32600000000000001</v>
      </c>
      <c r="BJ27" s="59">
        <v>1.34</v>
      </c>
      <c r="BK27" s="59">
        <v>206</v>
      </c>
      <c r="BL27" s="60">
        <v>0</v>
      </c>
    </row>
    <row r="28" spans="1:67" ht="15" thickBot="1" x14ac:dyDescent="0.4">
      <c r="A28" s="7" t="s">
        <v>5</v>
      </c>
      <c r="B28" s="8">
        <v>2</v>
      </c>
      <c r="C28" s="8">
        <v>-2.7300000000000001E-2</v>
      </c>
      <c r="D28" s="8">
        <v>4.7199999999999999E-2</v>
      </c>
      <c r="E28" s="8">
        <v>0.90100000000000002</v>
      </c>
      <c r="F28" s="8">
        <v>0.23899999999999999</v>
      </c>
      <c r="G28" s="8">
        <v>0.23200000000000001</v>
      </c>
      <c r="H28" s="8">
        <v>1.72E-3</v>
      </c>
      <c r="I28" s="8">
        <v>-0.107</v>
      </c>
      <c r="J28" s="8">
        <v>6.7</v>
      </c>
      <c r="K28" s="8">
        <v>-4.5199999999999997E-2</v>
      </c>
      <c r="U28" s="109"/>
      <c r="V28" s="6" t="s">
        <v>33</v>
      </c>
      <c r="W28" s="8">
        <v>0.158</v>
      </c>
      <c r="X28" s="8">
        <v>0.11799999999999999</v>
      </c>
      <c r="Y28" s="8">
        <v>0.90100000000000002</v>
      </c>
      <c r="Z28" s="8">
        <v>-5.0099999999999999E-2</v>
      </c>
      <c r="AA28" s="8">
        <v>-1.9199999999999998E-2</v>
      </c>
      <c r="AB28" s="109"/>
      <c r="AC28" s="6" t="s">
        <v>33</v>
      </c>
      <c r="AD28" s="8">
        <v>-0.81399999999999995</v>
      </c>
      <c r="AE28" s="8">
        <v>-0.78500000000000003</v>
      </c>
      <c r="AF28" s="8">
        <v>-0.56000000000000005</v>
      </c>
      <c r="AG28" s="8">
        <v>-0.28699999999999998</v>
      </c>
      <c r="AH28" s="8">
        <v>-0.35599999999999998</v>
      </c>
      <c r="AI28" s="8">
        <v>-0.38700000000000001</v>
      </c>
      <c r="AJ28" s="8">
        <v>-0.35399999999999998</v>
      </c>
      <c r="AK28" s="8">
        <v>-0.186</v>
      </c>
      <c r="AL28" s="8">
        <v>-0.27</v>
      </c>
      <c r="AM28" s="8">
        <v>-0.57399999999999995</v>
      </c>
      <c r="AN28" s="8">
        <v>-0.317</v>
      </c>
      <c r="AO28" s="8">
        <v>-0.60099999999999998</v>
      </c>
      <c r="AP28" s="8">
        <v>-0.623</v>
      </c>
      <c r="AQ28" s="8">
        <v>-0.64300000000000002</v>
      </c>
      <c r="AR28" s="8"/>
      <c r="AS28" s="8"/>
    </row>
    <row r="29" spans="1:67" ht="15" thickBot="1" x14ac:dyDescent="0.4">
      <c r="A29" s="7" t="s">
        <v>10</v>
      </c>
      <c r="B29" s="8">
        <v>1.44</v>
      </c>
      <c r="C29" s="8">
        <v>1.89E-2</v>
      </c>
      <c r="D29" s="8">
        <v>0.53500000000000003</v>
      </c>
      <c r="E29" s="8">
        <v>-5.0099999999999999E-2</v>
      </c>
      <c r="F29" s="8">
        <v>1.1999999999999999E-3</v>
      </c>
      <c r="G29" s="8">
        <v>2.4300000000000002</v>
      </c>
      <c r="H29" s="8">
        <v>5.8699999999999997E-5</v>
      </c>
      <c r="I29" s="8">
        <v>1.59</v>
      </c>
      <c r="J29" s="8">
        <v>10.4</v>
      </c>
      <c r="K29" s="8">
        <v>-0.29399999999999998</v>
      </c>
      <c r="U29" s="109"/>
      <c r="V29" s="6" t="s">
        <v>34</v>
      </c>
      <c r="W29" s="8">
        <v>1.78</v>
      </c>
      <c r="X29" s="8">
        <v>1.59</v>
      </c>
      <c r="Y29" s="8">
        <v>0.23899999999999999</v>
      </c>
      <c r="Z29" s="8">
        <v>1.1999999999999999E-3</v>
      </c>
      <c r="AA29" s="8">
        <v>1.1900000000000001E-3</v>
      </c>
      <c r="AB29" s="109"/>
      <c r="AC29" s="6" t="s">
        <v>48</v>
      </c>
      <c r="AD29" s="8">
        <v>0.224</v>
      </c>
      <c r="AE29" s="8">
        <v>0.23699999999999999</v>
      </c>
      <c r="AF29" s="8">
        <v>0.35599999999999998</v>
      </c>
      <c r="AG29" s="8">
        <v>0.49099999999999999</v>
      </c>
      <c r="AH29" s="8">
        <v>0.47599999999999998</v>
      </c>
      <c r="AI29" s="8">
        <v>0.45600000000000002</v>
      </c>
      <c r="AJ29" s="8">
        <v>0.52</v>
      </c>
      <c r="AK29" s="8">
        <v>0.45700000000000002</v>
      </c>
      <c r="AL29" s="8">
        <v>0.46700000000000003</v>
      </c>
      <c r="AM29" s="8">
        <v>0.42199999999999999</v>
      </c>
      <c r="AN29" s="8">
        <v>0.52800000000000002</v>
      </c>
      <c r="AO29" s="8">
        <v>0.53600000000000003</v>
      </c>
      <c r="AP29" s="8">
        <v>0.62</v>
      </c>
      <c r="AQ29" s="8">
        <v>0.63100000000000001</v>
      </c>
      <c r="AR29" s="8"/>
      <c r="AS29" s="8"/>
      <c r="AY29" t="s">
        <v>0</v>
      </c>
      <c r="AZ29" s="56" t="s">
        <v>213</v>
      </c>
      <c r="BA29" s="58" t="s">
        <v>214</v>
      </c>
      <c r="BB29" s="58" t="s">
        <v>215</v>
      </c>
      <c r="BC29" s="58" t="s">
        <v>216</v>
      </c>
      <c r="BD29" s="58" t="s">
        <v>219</v>
      </c>
      <c r="BE29" s="58" t="s">
        <v>220</v>
      </c>
      <c r="BF29" s="58" t="s">
        <v>225</v>
      </c>
      <c r="BG29" s="58" t="s">
        <v>226</v>
      </c>
      <c r="BH29" s="58" t="s">
        <v>217</v>
      </c>
      <c r="BI29" s="58" t="s">
        <v>218</v>
      </c>
      <c r="BJ29" s="58" t="s">
        <v>221</v>
      </c>
      <c r="BK29" s="58" t="s">
        <v>222</v>
      </c>
      <c r="BL29" s="58" t="s">
        <v>227</v>
      </c>
      <c r="BM29" s="58" t="s">
        <v>228</v>
      </c>
      <c r="BN29" s="58" t="s">
        <v>223</v>
      </c>
      <c r="BO29" s="58" t="s">
        <v>224</v>
      </c>
    </row>
    <row r="30" spans="1:67" ht="15" thickBot="1" x14ac:dyDescent="0.4">
      <c r="A30" s="7" t="s">
        <v>16</v>
      </c>
      <c r="B30" s="8">
        <v>1.34</v>
      </c>
      <c r="C30" s="8">
        <v>1.61E-2</v>
      </c>
      <c r="D30" s="8">
        <v>0.627</v>
      </c>
      <c r="E30" s="8">
        <v>-1.9199999999999998E-2</v>
      </c>
      <c r="F30" s="8">
        <v>1.1900000000000001E-3</v>
      </c>
      <c r="G30" s="8">
        <v>2.2999999999999998</v>
      </c>
      <c r="H30" s="8">
        <v>1.4100000000000001E-4</v>
      </c>
      <c r="I30" s="8">
        <v>1.22</v>
      </c>
      <c r="J30" s="8">
        <v>8.77</v>
      </c>
      <c r="K30" s="8">
        <v>-0.22600000000000001</v>
      </c>
      <c r="U30" s="109"/>
      <c r="V30" s="6" t="s">
        <v>35</v>
      </c>
      <c r="W30" s="8">
        <v>2.7400000000000001E-2</v>
      </c>
      <c r="X30" s="8">
        <v>3.6999999999999998E-2</v>
      </c>
      <c r="Y30" s="8">
        <v>0.23200000000000001</v>
      </c>
      <c r="Z30" s="8">
        <v>2.4300000000000002</v>
      </c>
      <c r="AA30" s="8">
        <v>2.2999999999999998</v>
      </c>
      <c r="AB30" s="109"/>
      <c r="AC30" s="6" t="s">
        <v>49</v>
      </c>
      <c r="AD30" s="8">
        <v>0.45700000000000002</v>
      </c>
      <c r="AE30" s="8">
        <v>0.45700000000000002</v>
      </c>
      <c r="AF30" s="8">
        <v>0.38900000000000001</v>
      </c>
      <c r="AG30" s="8">
        <v>0.28799999999999998</v>
      </c>
      <c r="AH30" s="8">
        <v>0.34799999999999998</v>
      </c>
      <c r="AI30" s="8">
        <v>0.316</v>
      </c>
      <c r="AJ30" s="8">
        <v>0.312</v>
      </c>
      <c r="AK30" s="8">
        <v>0.32800000000000001</v>
      </c>
      <c r="AL30" s="8">
        <v>0.34</v>
      </c>
      <c r="AM30" s="8">
        <v>0.41699999999999998</v>
      </c>
      <c r="AN30" s="8">
        <v>0.33800000000000002</v>
      </c>
      <c r="AO30" s="8">
        <v>0.40899999999999997</v>
      </c>
      <c r="AP30" s="8">
        <v>0.39500000000000002</v>
      </c>
      <c r="AQ30" s="8">
        <v>0.39900000000000002</v>
      </c>
      <c r="AR30" s="8"/>
      <c r="AS30" s="8"/>
      <c r="AY30" s="6" t="s">
        <v>30</v>
      </c>
      <c r="AZ30" s="57">
        <v>1.48</v>
      </c>
      <c r="BA30" s="59">
        <v>1.55</v>
      </c>
      <c r="BB30" s="59">
        <v>1.64</v>
      </c>
      <c r="BC30" s="59">
        <v>2.21</v>
      </c>
      <c r="BD30" s="59">
        <v>1.74</v>
      </c>
      <c r="BE30" s="59">
        <v>1.75</v>
      </c>
      <c r="BF30" s="59">
        <v>1.72</v>
      </c>
      <c r="BG30" s="59">
        <v>1.77</v>
      </c>
      <c r="BH30" s="59">
        <v>1.32</v>
      </c>
      <c r="BI30" s="59">
        <v>1.24</v>
      </c>
      <c r="BJ30" s="59">
        <v>1.53</v>
      </c>
      <c r="BK30" s="59">
        <v>1.41</v>
      </c>
      <c r="BL30" s="59">
        <v>1.44</v>
      </c>
      <c r="BM30" s="59">
        <v>1.46</v>
      </c>
      <c r="BN30" s="59">
        <v>1.06</v>
      </c>
      <c r="BO30" s="59">
        <v>1.05</v>
      </c>
    </row>
    <row r="31" spans="1:67" ht="15" thickBot="1" x14ac:dyDescent="0.4">
      <c r="U31" s="109"/>
      <c r="V31" s="6" t="s">
        <v>36</v>
      </c>
      <c r="W31" s="8">
        <v>0</v>
      </c>
      <c r="X31" s="8">
        <v>6.4000000000000003E-3</v>
      </c>
      <c r="Y31" s="8">
        <v>1.72E-3</v>
      </c>
      <c r="Z31" s="8">
        <v>5.8699999999999997E-5</v>
      </c>
      <c r="AA31" s="8">
        <v>1.4100000000000001E-4</v>
      </c>
      <c r="AB31" s="109"/>
      <c r="AC31" s="6" t="s">
        <v>34</v>
      </c>
      <c r="AD31" s="8">
        <v>1.11E-2</v>
      </c>
      <c r="AE31" s="8">
        <v>1.0699999999999999E-2</v>
      </c>
      <c r="AF31" s="8">
        <v>0</v>
      </c>
      <c r="AG31" s="8">
        <v>0</v>
      </c>
      <c r="AH31" s="8">
        <v>0</v>
      </c>
      <c r="AI31" s="8">
        <v>3.0299999999999999E-4</v>
      </c>
      <c r="AJ31" s="8">
        <v>3.0600000000000001E-4</v>
      </c>
      <c r="AK31" s="8">
        <v>3.0499999999999999E-4</v>
      </c>
      <c r="AL31" s="8">
        <v>5.21E-2</v>
      </c>
      <c r="AM31" s="8">
        <v>4.0599999999999997E-2</v>
      </c>
      <c r="AN31" s="8">
        <v>5.0099999999999999E-2</v>
      </c>
      <c r="AO31" s="8">
        <v>1.9199999999999998E-2</v>
      </c>
      <c r="AP31" s="8">
        <v>6.3700000000000007E-2</v>
      </c>
      <c r="AQ31" s="8">
        <v>7.2099999999999997E-2</v>
      </c>
      <c r="AR31" s="8"/>
      <c r="AS31" s="8"/>
      <c r="AY31" s="6" t="s">
        <v>31</v>
      </c>
      <c r="AZ31" s="57">
        <v>-6.6699999999999997E-3</v>
      </c>
      <c r="BA31" s="59">
        <v>0</v>
      </c>
      <c r="BB31" s="59">
        <v>-4.4000000000000003E-3</v>
      </c>
      <c r="BC31" s="59">
        <v>0</v>
      </c>
      <c r="BD31" s="59">
        <v>-1.07E-3</v>
      </c>
      <c r="BE31" s="59">
        <v>0</v>
      </c>
      <c r="BF31" s="59">
        <v>-2.3500000000000001E-3</v>
      </c>
      <c r="BG31" s="59">
        <v>0</v>
      </c>
      <c r="BH31" s="59">
        <v>0</v>
      </c>
      <c r="BI31" s="59">
        <v>0</v>
      </c>
      <c r="BJ31" s="59">
        <v>0</v>
      </c>
      <c r="BK31" s="59">
        <v>0</v>
      </c>
      <c r="BL31" s="59">
        <v>-2.5000000000000001E-5</v>
      </c>
      <c r="BM31" s="59">
        <v>-2.4899999999999999E-5</v>
      </c>
      <c r="BN31" s="59">
        <v>0</v>
      </c>
      <c r="BO31" s="59">
        <v>-4.4299999999999999E-6</v>
      </c>
    </row>
    <row r="32" spans="1:67" ht="15" thickBot="1" x14ac:dyDescent="0.4">
      <c r="A32" s="6"/>
      <c r="B32" s="110" t="s">
        <v>40</v>
      </c>
      <c r="C32" s="110"/>
      <c r="D32" s="110"/>
      <c r="E32" s="110"/>
      <c r="F32" s="110"/>
      <c r="G32" s="110"/>
      <c r="H32" s="110"/>
      <c r="I32" s="110"/>
      <c r="J32" s="110"/>
      <c r="K32" s="110"/>
      <c r="L32" s="6"/>
      <c r="M32" s="6"/>
      <c r="U32" s="109"/>
      <c r="V32" s="6" t="s">
        <v>37</v>
      </c>
      <c r="W32" s="8">
        <v>0</v>
      </c>
      <c r="X32" s="8">
        <v>3.4000000000000002E-2</v>
      </c>
      <c r="Y32" s="8">
        <v>-0.107</v>
      </c>
      <c r="Z32" s="8">
        <v>1.59</v>
      </c>
      <c r="AA32" s="8">
        <v>1.22</v>
      </c>
      <c r="AB32" s="109"/>
      <c r="AC32" s="6" t="s">
        <v>47</v>
      </c>
      <c r="AD32" s="8">
        <v>1.1000000000000001</v>
      </c>
      <c r="AE32" s="8">
        <v>1.31</v>
      </c>
      <c r="AF32" s="8">
        <v>1.4</v>
      </c>
      <c r="AG32" s="8">
        <v>2.9</v>
      </c>
      <c r="AH32" s="8">
        <v>2.0099999999999998</v>
      </c>
      <c r="AI32" s="8">
        <v>0.89400000000000002</v>
      </c>
      <c r="AJ32" s="8">
        <v>0.78700000000000003</v>
      </c>
      <c r="AK32" s="8">
        <v>0.78300000000000003</v>
      </c>
      <c r="AL32" s="8">
        <v>0.94499999999999995</v>
      </c>
      <c r="AM32" s="8">
        <v>0.73599999999999999</v>
      </c>
      <c r="AN32" s="8">
        <v>2.34</v>
      </c>
      <c r="AO32" s="8">
        <v>2.93</v>
      </c>
      <c r="AP32" s="8">
        <v>5.52</v>
      </c>
      <c r="AQ32" s="8">
        <v>5.6</v>
      </c>
      <c r="AR32" s="8"/>
      <c r="AS32" s="8"/>
      <c r="AY32" s="6" t="s">
        <v>32</v>
      </c>
      <c r="AZ32" s="57">
        <v>39.799999999999997</v>
      </c>
      <c r="BA32" s="59">
        <v>34.9</v>
      </c>
      <c r="BB32" s="59">
        <v>9.59</v>
      </c>
      <c r="BC32" s="59">
        <v>5.04</v>
      </c>
      <c r="BD32" s="59">
        <v>3.57</v>
      </c>
      <c r="BE32" s="59">
        <v>5.75</v>
      </c>
      <c r="BF32" s="59">
        <v>3.52</v>
      </c>
      <c r="BG32" s="59">
        <v>3.25</v>
      </c>
      <c r="BH32" s="59">
        <v>6.86</v>
      </c>
      <c r="BI32" s="59">
        <v>8.76</v>
      </c>
      <c r="BJ32" s="59">
        <v>5.81</v>
      </c>
      <c r="BK32" s="59">
        <v>4.88</v>
      </c>
      <c r="BL32" s="59">
        <v>4.55</v>
      </c>
      <c r="BM32" s="59">
        <v>2.5099999999999998</v>
      </c>
      <c r="BN32" s="59">
        <v>4.41</v>
      </c>
      <c r="BO32" s="59">
        <v>4.0999999999999996</v>
      </c>
    </row>
    <row r="33" spans="1:67" ht="15" thickBot="1" x14ac:dyDescent="0.4">
      <c r="A33" s="6" t="s">
        <v>0</v>
      </c>
      <c r="B33" s="6" t="s">
        <v>30</v>
      </c>
      <c r="C33" s="6" t="s">
        <v>31</v>
      </c>
      <c r="D33" s="6" t="s">
        <v>32</v>
      </c>
      <c r="E33" s="6" t="s">
        <v>33</v>
      </c>
      <c r="F33" s="6" t="s">
        <v>48</v>
      </c>
      <c r="G33" s="6" t="s">
        <v>49</v>
      </c>
      <c r="H33" s="6" t="s">
        <v>34</v>
      </c>
      <c r="I33" s="6" t="s">
        <v>47</v>
      </c>
      <c r="J33" s="6" t="s">
        <v>46</v>
      </c>
      <c r="K33" s="6" t="s">
        <v>38</v>
      </c>
      <c r="L33" s="6" t="s">
        <v>45</v>
      </c>
      <c r="M33" s="11" t="s">
        <v>44</v>
      </c>
      <c r="N33" s="13"/>
      <c r="U33" s="109"/>
      <c r="V33" s="6" t="s">
        <v>38</v>
      </c>
      <c r="W33" s="8">
        <v>0</v>
      </c>
      <c r="X33" s="8">
        <v>9.2899999999999991</v>
      </c>
      <c r="Y33" s="8">
        <v>6.7</v>
      </c>
      <c r="Z33" s="8">
        <v>10.4</v>
      </c>
      <c r="AA33" s="8">
        <v>8.77</v>
      </c>
      <c r="AB33" s="109"/>
      <c r="AC33" s="6" t="s">
        <v>46</v>
      </c>
      <c r="AD33" s="8">
        <v>0.501</v>
      </c>
      <c r="AE33" s="8">
        <v>0.52500000000000002</v>
      </c>
      <c r="AF33" s="8">
        <v>0.69599999999999995</v>
      </c>
      <c r="AG33" s="8">
        <v>0.372</v>
      </c>
      <c r="AH33" s="8">
        <v>0.98099999999999998</v>
      </c>
      <c r="AI33" s="8">
        <v>1.41</v>
      </c>
      <c r="AJ33" s="8">
        <v>8.11</v>
      </c>
      <c r="AK33" s="8">
        <v>8.1999999999999993</v>
      </c>
      <c r="AL33" s="8">
        <v>1.02</v>
      </c>
      <c r="AM33" s="8">
        <v>1.03</v>
      </c>
      <c r="AN33" s="8">
        <v>0.28999999999999998</v>
      </c>
      <c r="AO33" s="8">
        <v>0.39600000000000002</v>
      </c>
      <c r="AP33" s="8">
        <v>0.35399999999999998</v>
      </c>
      <c r="AQ33" s="8">
        <v>0.32600000000000001</v>
      </c>
      <c r="AR33" s="8"/>
      <c r="AS33" s="8"/>
      <c r="AY33" s="6" t="s">
        <v>33</v>
      </c>
      <c r="AZ33" s="57">
        <v>-0.81399999999999995</v>
      </c>
      <c r="BA33" s="59">
        <v>-0.78500000000000003</v>
      </c>
      <c r="BB33" s="59">
        <v>-0.56000000000000005</v>
      </c>
      <c r="BC33" s="59">
        <v>-0.28699999999999998</v>
      </c>
      <c r="BD33" s="59">
        <v>-0.35599999999999998</v>
      </c>
      <c r="BE33" s="59">
        <v>-0.38700000000000001</v>
      </c>
      <c r="BF33" s="59">
        <v>-0.35399999999999998</v>
      </c>
      <c r="BG33" s="59">
        <v>-0.186</v>
      </c>
      <c r="BH33" s="59">
        <v>-0.27</v>
      </c>
      <c r="BI33" s="59">
        <v>-0.57399999999999995</v>
      </c>
      <c r="BJ33" s="59">
        <v>-0.317</v>
      </c>
      <c r="BK33" s="59">
        <v>-0.60099999999999998</v>
      </c>
      <c r="BL33" s="59">
        <v>-0.182</v>
      </c>
      <c r="BM33" s="59">
        <v>-0.40400000000000003</v>
      </c>
      <c r="BN33" s="59">
        <v>-0.623</v>
      </c>
      <c r="BO33" s="59">
        <v>-0.64300000000000002</v>
      </c>
    </row>
    <row r="34" spans="1:67" ht="15" thickBot="1" x14ac:dyDescent="0.4">
      <c r="A34" s="7" t="s">
        <v>3</v>
      </c>
      <c r="B34" s="8">
        <v>1.48</v>
      </c>
      <c r="C34" s="8">
        <v>-6.6699999999999997E-3</v>
      </c>
      <c r="D34" s="8">
        <v>39.799999999999997</v>
      </c>
      <c r="E34" s="8">
        <v>-0.81399999999999995</v>
      </c>
      <c r="F34" s="8">
        <v>0.224</v>
      </c>
      <c r="G34" s="8">
        <v>0.45700000000000002</v>
      </c>
      <c r="H34" s="8">
        <v>1.11E-2</v>
      </c>
      <c r="I34" s="8">
        <v>1.1000000000000001</v>
      </c>
      <c r="J34" s="8">
        <v>0.501</v>
      </c>
      <c r="K34" s="8">
        <v>0.23100000000000001</v>
      </c>
      <c r="L34" s="8">
        <v>57.6</v>
      </c>
      <c r="M34" s="12">
        <v>17.5</v>
      </c>
      <c r="N34" s="14"/>
      <c r="U34" s="109"/>
      <c r="V34" s="6" t="s">
        <v>39</v>
      </c>
      <c r="W34" s="8">
        <v>0</v>
      </c>
      <c r="X34" s="8">
        <v>-0.20399999999999999</v>
      </c>
      <c r="Y34" s="8">
        <v>-4.5199999999999997E-2</v>
      </c>
      <c r="Z34" s="8">
        <v>-0.29399999999999998</v>
      </c>
      <c r="AA34" s="8">
        <v>-0.22600000000000001</v>
      </c>
      <c r="AB34" s="109"/>
      <c r="AC34" s="6" t="s">
        <v>38</v>
      </c>
      <c r="AD34" s="8">
        <v>0.23100000000000001</v>
      </c>
      <c r="AE34" s="8">
        <v>3.31E-3</v>
      </c>
      <c r="AF34" s="8">
        <v>0.13500000000000001</v>
      </c>
      <c r="AG34" s="8">
        <v>9.1600000000000001E-2</v>
      </c>
      <c r="AH34" s="8">
        <v>0</v>
      </c>
      <c r="AI34" s="8">
        <v>0</v>
      </c>
      <c r="AJ34" s="8">
        <v>0</v>
      </c>
      <c r="AK34" s="8">
        <v>0</v>
      </c>
      <c r="AL34" s="8">
        <v>0.52800000000000002</v>
      </c>
      <c r="AM34" s="8">
        <v>0.44500000000000001</v>
      </c>
      <c r="AN34" s="8">
        <v>0.61399999999999999</v>
      </c>
      <c r="AO34" s="8">
        <v>0.312</v>
      </c>
      <c r="AP34" s="8">
        <v>1.46</v>
      </c>
      <c r="AQ34" s="8">
        <v>1.34</v>
      </c>
      <c r="AR34" s="8"/>
      <c r="AS34" s="8"/>
      <c r="AY34" s="6" t="s">
        <v>48</v>
      </c>
      <c r="AZ34" s="57">
        <v>0.224</v>
      </c>
      <c r="BA34" s="59">
        <v>0.23699999999999999</v>
      </c>
      <c r="BB34" s="59">
        <v>0.35599999999999998</v>
      </c>
      <c r="BC34" s="59">
        <v>0.49099999999999999</v>
      </c>
      <c r="BD34" s="59">
        <v>0.47599999999999998</v>
      </c>
      <c r="BE34" s="59">
        <v>0.45600000000000002</v>
      </c>
      <c r="BF34" s="59">
        <v>0.52</v>
      </c>
      <c r="BG34" s="59">
        <v>0.45700000000000002</v>
      </c>
      <c r="BH34" s="59">
        <v>0.46700000000000003</v>
      </c>
      <c r="BI34" s="59">
        <v>0.42199999999999999</v>
      </c>
      <c r="BJ34" s="59">
        <v>0.52800000000000002</v>
      </c>
      <c r="BK34" s="59">
        <v>0.53600000000000003</v>
      </c>
      <c r="BL34" s="59">
        <v>0.60599999999999998</v>
      </c>
      <c r="BM34" s="59">
        <v>0.66</v>
      </c>
      <c r="BN34" s="59">
        <v>0.62</v>
      </c>
      <c r="BO34" s="59">
        <v>0.63100000000000001</v>
      </c>
    </row>
    <row r="35" spans="1:67" ht="15" thickBot="1" x14ac:dyDescent="0.4">
      <c r="A35" s="7" t="s">
        <v>4</v>
      </c>
      <c r="B35" s="8">
        <v>1.55</v>
      </c>
      <c r="C35" s="8">
        <v>0</v>
      </c>
      <c r="D35" s="8">
        <v>34.9</v>
      </c>
      <c r="E35" s="8">
        <v>-0.78500000000000003</v>
      </c>
      <c r="F35" s="8">
        <v>0.23699999999999999</v>
      </c>
      <c r="G35" s="8">
        <v>0.45700000000000002</v>
      </c>
      <c r="H35" s="8">
        <v>1.0699999999999999E-2</v>
      </c>
      <c r="I35" s="8">
        <v>1.31</v>
      </c>
      <c r="J35" s="8">
        <v>0.52500000000000002</v>
      </c>
      <c r="K35" s="8">
        <v>3.31E-3</v>
      </c>
      <c r="L35" s="8">
        <v>60.9</v>
      </c>
      <c r="M35" s="12">
        <v>25.1</v>
      </c>
      <c r="N35" s="14"/>
      <c r="AB35" s="6"/>
      <c r="AC35" s="6" t="s">
        <v>45</v>
      </c>
      <c r="AD35" s="8">
        <v>57.6</v>
      </c>
      <c r="AE35" s="8">
        <v>60.9</v>
      </c>
      <c r="AF35" s="8">
        <v>22.3</v>
      </c>
      <c r="AG35" s="8">
        <v>75.8</v>
      </c>
      <c r="AH35" s="8">
        <v>0</v>
      </c>
      <c r="AI35" s="8">
        <v>0</v>
      </c>
      <c r="AJ35" s="8">
        <v>0</v>
      </c>
      <c r="AK35" s="8">
        <v>0</v>
      </c>
      <c r="AL35" s="8">
        <v>206</v>
      </c>
      <c r="AM35" s="8">
        <v>212</v>
      </c>
      <c r="AN35" s="8">
        <v>344</v>
      </c>
      <c r="AO35" s="8">
        <v>139</v>
      </c>
      <c r="AP35" s="8">
        <v>244</v>
      </c>
      <c r="AQ35" s="8">
        <v>206</v>
      </c>
      <c r="AR35" s="8"/>
      <c r="AS35" s="8"/>
      <c r="AY35" s="6" t="s">
        <v>49</v>
      </c>
      <c r="AZ35" s="57">
        <v>0.45700000000000002</v>
      </c>
      <c r="BA35" s="59">
        <v>0.45700000000000002</v>
      </c>
      <c r="BB35" s="59">
        <v>0.38900000000000001</v>
      </c>
      <c r="BC35" s="59">
        <v>0.28799999999999998</v>
      </c>
      <c r="BD35" s="59">
        <v>0.34799999999999998</v>
      </c>
      <c r="BE35" s="59">
        <v>0.316</v>
      </c>
      <c r="BF35" s="59">
        <v>0.312</v>
      </c>
      <c r="BG35" s="59">
        <v>0.32800000000000001</v>
      </c>
      <c r="BH35" s="59">
        <v>0.34</v>
      </c>
      <c r="BI35" s="59">
        <v>0.41699999999999998</v>
      </c>
      <c r="BJ35" s="59">
        <v>0.33800000000000002</v>
      </c>
      <c r="BK35" s="59">
        <v>0.40899999999999997</v>
      </c>
      <c r="BL35" s="59">
        <v>0.27300000000000002</v>
      </c>
      <c r="BM35" s="59">
        <v>0.35</v>
      </c>
      <c r="BN35" s="59">
        <v>0.39500000000000002</v>
      </c>
      <c r="BO35" s="59">
        <v>0.39900000000000002</v>
      </c>
    </row>
    <row r="36" spans="1:67" ht="15" thickBot="1" x14ac:dyDescent="0.4">
      <c r="A36" s="7" t="s">
        <v>6</v>
      </c>
      <c r="B36" s="8">
        <v>1.64</v>
      </c>
      <c r="C36" s="8">
        <v>-4.4000000000000003E-3</v>
      </c>
      <c r="D36" s="8">
        <v>9.59</v>
      </c>
      <c r="E36" s="8">
        <v>-0.56000000000000005</v>
      </c>
      <c r="F36" s="8">
        <v>0.35599999999999998</v>
      </c>
      <c r="G36" s="8">
        <v>0.38900000000000001</v>
      </c>
      <c r="H36" s="8">
        <v>0</v>
      </c>
      <c r="I36" s="8">
        <v>1.4</v>
      </c>
      <c r="J36" s="8">
        <v>0.69599999999999995</v>
      </c>
      <c r="K36" s="8">
        <v>0.13500000000000001</v>
      </c>
      <c r="L36" s="8">
        <v>22.3</v>
      </c>
      <c r="M36" s="12">
        <v>75.599999999999994</v>
      </c>
      <c r="N36" s="14"/>
      <c r="AB36" s="6"/>
      <c r="AC36" s="11" t="s">
        <v>44</v>
      </c>
      <c r="AD36" s="12">
        <v>17.5</v>
      </c>
      <c r="AE36" s="12">
        <v>25.1</v>
      </c>
      <c r="AF36" s="12">
        <v>75.599999999999994</v>
      </c>
      <c r="AG36" s="12">
        <v>137</v>
      </c>
      <c r="AH36" s="12">
        <v>223</v>
      </c>
      <c r="AI36" s="12">
        <v>227</v>
      </c>
      <c r="AJ36" s="12">
        <v>737</v>
      </c>
      <c r="AK36" s="12">
        <v>712</v>
      </c>
      <c r="AL36" s="12">
        <v>213</v>
      </c>
      <c r="AM36" s="12">
        <v>134</v>
      </c>
      <c r="AN36" s="12">
        <v>0</v>
      </c>
      <c r="AO36" s="12">
        <v>0</v>
      </c>
      <c r="AP36" s="12">
        <v>0</v>
      </c>
      <c r="AQ36" s="10">
        <v>0</v>
      </c>
      <c r="AR36" s="12"/>
      <c r="AS36" s="10"/>
      <c r="AZ36" s="56" t="s">
        <v>213</v>
      </c>
      <c r="BA36" s="58" t="s">
        <v>214</v>
      </c>
      <c r="BB36" s="58" t="s">
        <v>215</v>
      </c>
      <c r="BC36" s="58" t="s">
        <v>216</v>
      </c>
      <c r="BD36" s="58" t="s">
        <v>219</v>
      </c>
      <c r="BE36" s="58" t="s">
        <v>220</v>
      </c>
      <c r="BF36" s="58" t="s">
        <v>225</v>
      </c>
      <c r="BG36" s="58" t="s">
        <v>226</v>
      </c>
      <c r="BH36" s="58" t="s">
        <v>217</v>
      </c>
      <c r="BI36" s="58" t="s">
        <v>218</v>
      </c>
      <c r="BJ36" s="58" t="s">
        <v>221</v>
      </c>
      <c r="BK36" s="58" t="s">
        <v>222</v>
      </c>
      <c r="BL36" s="58" t="s">
        <v>227</v>
      </c>
      <c r="BM36" s="58" t="s">
        <v>228</v>
      </c>
      <c r="BN36" s="58" t="s">
        <v>223</v>
      </c>
      <c r="BO36" s="58" t="s">
        <v>224</v>
      </c>
    </row>
    <row r="37" spans="1:67" ht="15" thickBot="1" x14ac:dyDescent="0.4">
      <c r="A37" s="7" t="s">
        <v>7</v>
      </c>
      <c r="B37" s="8">
        <v>2.21</v>
      </c>
      <c r="C37" s="8">
        <v>0</v>
      </c>
      <c r="D37" s="8">
        <v>5.04</v>
      </c>
      <c r="E37" s="8">
        <v>-0.28699999999999998</v>
      </c>
      <c r="F37" s="8">
        <v>0.49099999999999999</v>
      </c>
      <c r="G37" s="8">
        <v>0.28799999999999998</v>
      </c>
      <c r="H37" s="8">
        <v>0</v>
      </c>
      <c r="I37" s="8">
        <v>2.9</v>
      </c>
      <c r="J37" s="8">
        <v>0.372</v>
      </c>
      <c r="K37" s="8">
        <v>9.1600000000000001E-2</v>
      </c>
      <c r="L37" s="8">
        <v>75.8</v>
      </c>
      <c r="M37" s="12">
        <v>137</v>
      </c>
      <c r="N37" s="14"/>
      <c r="AY37" s="6" t="s">
        <v>34</v>
      </c>
      <c r="AZ37" s="57">
        <v>1.11E-2</v>
      </c>
      <c r="BA37" s="59">
        <v>1.0699999999999999E-2</v>
      </c>
      <c r="BB37" s="59">
        <v>0</v>
      </c>
      <c r="BC37" s="59">
        <v>0</v>
      </c>
      <c r="BD37" s="59">
        <v>0</v>
      </c>
      <c r="BE37" s="59">
        <v>3.0299999999999999E-4</v>
      </c>
      <c r="BF37" s="59">
        <v>3.0600000000000001E-4</v>
      </c>
      <c r="BG37" s="59">
        <v>3.0499999999999999E-4</v>
      </c>
      <c r="BH37" s="59">
        <v>5.21E-2</v>
      </c>
      <c r="BI37" s="59">
        <v>4.0599999999999997E-2</v>
      </c>
      <c r="BJ37" s="59">
        <v>5.0099999999999999E-2</v>
      </c>
      <c r="BK37" s="59">
        <v>1.9199999999999998E-2</v>
      </c>
      <c r="BL37" s="59">
        <v>3.9600000000000003E-2</v>
      </c>
      <c r="BM37" s="59">
        <v>1.5999999999999999E-10</v>
      </c>
      <c r="BN37" s="59">
        <v>6.3700000000000007E-2</v>
      </c>
      <c r="BO37" s="59">
        <v>7.2099999999999997E-2</v>
      </c>
    </row>
    <row r="38" spans="1:67" ht="15" customHeight="1" thickBot="1" x14ac:dyDescent="0.4">
      <c r="A38" s="7" t="s">
        <v>8</v>
      </c>
      <c r="B38" s="8">
        <v>1.32</v>
      </c>
      <c r="C38" s="8">
        <v>0</v>
      </c>
      <c r="D38" s="8">
        <v>6.86</v>
      </c>
      <c r="E38" s="8">
        <v>-0.27</v>
      </c>
      <c r="F38" s="8">
        <v>0.46700000000000003</v>
      </c>
      <c r="G38" s="8">
        <v>0.34</v>
      </c>
      <c r="H38" s="8">
        <v>5.21E-2</v>
      </c>
      <c r="I38" s="8">
        <v>0.94499999999999995</v>
      </c>
      <c r="J38" s="8">
        <v>1.02</v>
      </c>
      <c r="K38" s="8">
        <v>0.52800000000000002</v>
      </c>
      <c r="L38" s="8">
        <v>206</v>
      </c>
      <c r="M38" s="12">
        <v>213</v>
      </c>
      <c r="N38" s="14"/>
      <c r="W38" s="7" t="s">
        <v>1</v>
      </c>
      <c r="X38" s="7" t="s">
        <v>2</v>
      </c>
      <c r="Y38" s="7" t="s">
        <v>5</v>
      </c>
      <c r="Z38" s="7" t="s">
        <v>10</v>
      </c>
      <c r="AA38" s="7" t="s">
        <v>16</v>
      </c>
      <c r="AD38" s="7" t="s">
        <v>3</v>
      </c>
      <c r="AE38" s="7" t="s">
        <v>4</v>
      </c>
      <c r="AF38" s="7" t="s">
        <v>6</v>
      </c>
      <c r="AG38" s="7" t="s">
        <v>7</v>
      </c>
      <c r="AH38" s="7" t="s">
        <v>11</v>
      </c>
      <c r="AI38" s="7" t="s">
        <v>12</v>
      </c>
      <c r="AJ38" s="7" t="s">
        <v>17</v>
      </c>
      <c r="AK38" s="7" t="s">
        <v>18</v>
      </c>
      <c r="AL38" s="7" t="s">
        <v>8</v>
      </c>
      <c r="AM38" s="7" t="s">
        <v>9</v>
      </c>
      <c r="AN38" s="7" t="s">
        <v>41</v>
      </c>
      <c r="AO38" s="7" t="s">
        <v>13</v>
      </c>
      <c r="AP38" s="7" t="s">
        <v>14</v>
      </c>
      <c r="AQ38" s="7" t="s">
        <v>15</v>
      </c>
      <c r="AR38" s="7"/>
      <c r="AS38" s="7"/>
      <c r="AY38" s="6" t="s">
        <v>47</v>
      </c>
      <c r="AZ38" s="57">
        <v>1.1000000000000001</v>
      </c>
      <c r="BA38" s="59">
        <v>1.31</v>
      </c>
      <c r="BB38" s="59">
        <v>1.4</v>
      </c>
      <c r="BC38" s="59">
        <v>2.9</v>
      </c>
      <c r="BD38" s="59">
        <v>2.0099999999999998</v>
      </c>
      <c r="BE38" s="59">
        <v>0.89400000000000002</v>
      </c>
      <c r="BF38" s="59">
        <v>0.78700000000000003</v>
      </c>
      <c r="BG38" s="59">
        <v>0.78300000000000003</v>
      </c>
      <c r="BH38" s="59">
        <v>0.94499999999999995</v>
      </c>
      <c r="BI38" s="59">
        <v>0.73599999999999999</v>
      </c>
      <c r="BJ38" s="59">
        <v>2.34</v>
      </c>
      <c r="BK38" s="59">
        <v>2.93</v>
      </c>
      <c r="BL38" s="59">
        <v>3.25</v>
      </c>
      <c r="BM38" s="59">
        <v>2.92</v>
      </c>
      <c r="BN38" s="59">
        <v>5.52</v>
      </c>
      <c r="BO38" s="59">
        <v>5.6</v>
      </c>
    </row>
    <row r="39" spans="1:67" ht="15" thickBot="1" x14ac:dyDescent="0.4">
      <c r="A39" s="7" t="s">
        <v>9</v>
      </c>
      <c r="B39" s="8">
        <v>1.24</v>
      </c>
      <c r="C39" s="8">
        <v>0</v>
      </c>
      <c r="D39" s="8">
        <v>8.76</v>
      </c>
      <c r="E39" s="8">
        <v>-0.57399999999999995</v>
      </c>
      <c r="F39" s="8">
        <v>0.42199999999999999</v>
      </c>
      <c r="G39" s="8">
        <v>0.41699999999999998</v>
      </c>
      <c r="H39" s="8">
        <v>4.0599999999999997E-2</v>
      </c>
      <c r="I39" s="8">
        <v>0.73599999999999999</v>
      </c>
      <c r="J39" s="8">
        <v>1.03</v>
      </c>
      <c r="K39" s="8">
        <v>0.44500000000000001</v>
      </c>
      <c r="L39" s="8">
        <v>212</v>
      </c>
      <c r="M39" s="12">
        <v>134</v>
      </c>
      <c r="N39" s="14"/>
      <c r="U39" s="106" t="s">
        <v>70</v>
      </c>
      <c r="V39" s="6" t="s">
        <v>73</v>
      </c>
      <c r="W39" s="36">
        <f>W25+W26*(HV/1000)</f>
        <v>1.9381999999999999</v>
      </c>
      <c r="X39" s="36">
        <f>X25+X26*(HV/1000)</f>
        <v>1.9475999999999998</v>
      </c>
      <c r="Y39" s="36">
        <f>Y25+Y26*(HV/1000)</f>
        <v>1.8362000000000001</v>
      </c>
      <c r="Z39" s="36">
        <f>Z25+Z26*(HV/1000)</f>
        <v>1.5533999999999999</v>
      </c>
      <c r="AA39" s="36">
        <f>AA25+AA26*(HV/1000)</f>
        <v>1.4366000000000001</v>
      </c>
      <c r="AC39" t="s">
        <v>71</v>
      </c>
      <c r="AD39" s="2">
        <f t="shared" ref="AD39:AO39" si="0">AD25+AD26*(HV/1000)</f>
        <v>1.43998</v>
      </c>
      <c r="AE39" s="2">
        <f t="shared" si="0"/>
        <v>1.55</v>
      </c>
      <c r="AF39" s="2">
        <f t="shared" si="0"/>
        <v>1.6135999999999999</v>
      </c>
      <c r="AG39" s="2">
        <f t="shared" si="0"/>
        <v>2.21</v>
      </c>
      <c r="AH39" s="2">
        <f t="shared" si="0"/>
        <v>1.7335799999999999</v>
      </c>
      <c r="AI39" s="2">
        <f t="shared" si="0"/>
        <v>1.75</v>
      </c>
      <c r="AJ39" s="2">
        <f t="shared" si="0"/>
        <v>1.7059</v>
      </c>
      <c r="AK39" s="2">
        <f t="shared" si="0"/>
        <v>1.77</v>
      </c>
      <c r="AL39" s="2">
        <f t="shared" si="0"/>
        <v>1.32</v>
      </c>
      <c r="AM39" s="2">
        <f t="shared" si="0"/>
        <v>1.24</v>
      </c>
      <c r="AN39" s="2">
        <f t="shared" si="0"/>
        <v>1.53</v>
      </c>
      <c r="AO39" s="2">
        <f t="shared" si="0"/>
        <v>1.41</v>
      </c>
      <c r="AP39" s="2">
        <f>AP25+AP26*(HV/1000)</f>
        <v>1.06</v>
      </c>
      <c r="AQ39" s="2">
        <f>AQ25+AQ26*(HV/1000)</f>
        <v>1.0499734199999999</v>
      </c>
      <c r="AR39" s="2"/>
      <c r="AS39" s="2"/>
      <c r="AY39" s="6" t="s">
        <v>46</v>
      </c>
      <c r="AZ39" s="57">
        <v>0.501</v>
      </c>
      <c r="BA39" s="59">
        <v>0.52500000000000002</v>
      </c>
      <c r="BB39" s="59">
        <v>0.69599999999999995</v>
      </c>
      <c r="BC39" s="59">
        <v>0.372</v>
      </c>
      <c r="BD39" s="59">
        <v>0.98099999999999998</v>
      </c>
      <c r="BE39" s="59">
        <v>1.41</v>
      </c>
      <c r="BF39" s="59">
        <v>8.11</v>
      </c>
      <c r="BG39" s="59">
        <v>8.1999999999999993</v>
      </c>
      <c r="BH39" s="59">
        <v>1.02</v>
      </c>
      <c r="BI39" s="59">
        <v>1.03</v>
      </c>
      <c r="BJ39" s="59">
        <v>0.28999999999999998</v>
      </c>
      <c r="BK39" s="59">
        <v>0.39600000000000002</v>
      </c>
      <c r="BL39" s="59">
        <v>0.56699999999999995</v>
      </c>
      <c r="BM39" s="59">
        <v>0.48099999999999998</v>
      </c>
      <c r="BN39" s="59">
        <v>0.35399999999999998</v>
      </c>
      <c r="BO39" s="59">
        <v>0.32600000000000001</v>
      </c>
    </row>
    <row r="40" spans="1:67" ht="15" thickBot="1" x14ac:dyDescent="0.4">
      <c r="A40" s="7" t="s">
        <v>11</v>
      </c>
      <c r="B40" s="8">
        <v>1.74</v>
      </c>
      <c r="C40" s="8">
        <v>-1.07E-3</v>
      </c>
      <c r="D40" s="8">
        <v>3.57</v>
      </c>
      <c r="E40" s="8">
        <v>-0.35599999999999998</v>
      </c>
      <c r="F40" s="8">
        <v>0.47599999999999998</v>
      </c>
      <c r="G40" s="8">
        <v>0.34799999999999998</v>
      </c>
      <c r="H40" s="8">
        <v>0</v>
      </c>
      <c r="I40" s="8">
        <v>2.0099999999999998</v>
      </c>
      <c r="J40" s="8">
        <v>0.98099999999999998</v>
      </c>
      <c r="K40" s="8">
        <v>0</v>
      </c>
      <c r="L40" s="8">
        <v>0</v>
      </c>
      <c r="M40" s="12">
        <v>223</v>
      </c>
      <c r="N40" s="14"/>
      <c r="U40" s="107"/>
      <c r="V40" s="6" t="s">
        <v>74</v>
      </c>
      <c r="W40" s="36">
        <f>W27*((HV/1000)^W28)</f>
        <v>0.81890413035144005</v>
      </c>
      <c r="X40" s="36">
        <f>X27*((HV/1000)^X28)</f>
        <v>0.66960877157190379</v>
      </c>
      <c r="Y40" s="36">
        <f>Y27*((HV/1000)^Y28)</f>
        <v>0.23716810046307771</v>
      </c>
      <c r="Z40" s="36">
        <f>Z27*((HV/1000)^Z28)</f>
        <v>0.48906705041473308</v>
      </c>
      <c r="AA40" s="36">
        <f>AA27*((HV/1000)^AA28)</f>
        <v>0.60579688633570239</v>
      </c>
      <c r="AC40" t="s">
        <v>72</v>
      </c>
      <c r="AD40" s="2">
        <f t="shared" ref="AD40:AQ40" si="1">AD27*(HV/1000)^AD28</f>
        <v>9.2569507737532124</v>
      </c>
      <c r="AE40" s="2">
        <f t="shared" si="1"/>
        <v>8.5502083054665974</v>
      </c>
      <c r="AF40" s="2">
        <f t="shared" si="1"/>
        <v>3.5160408080041585</v>
      </c>
      <c r="AG40" s="2">
        <f t="shared" si="1"/>
        <v>3.0137076990052627</v>
      </c>
      <c r="AH40" s="2">
        <f t="shared" si="1"/>
        <v>1.8864546572423992</v>
      </c>
      <c r="AI40" s="2">
        <f t="shared" si="1"/>
        <v>2.8742418646374204</v>
      </c>
      <c r="AJ40" s="2">
        <f t="shared" si="1"/>
        <v>1.8667111469331357</v>
      </c>
      <c r="AK40" s="2">
        <f t="shared" si="1"/>
        <v>2.3288806282149594</v>
      </c>
      <c r="AL40" s="2">
        <f t="shared" si="1"/>
        <v>4.2288597118316966</v>
      </c>
      <c r="AM40" s="2">
        <f t="shared" si="1"/>
        <v>3.132169732323236</v>
      </c>
      <c r="AN40" s="2">
        <f t="shared" si="1"/>
        <v>3.2923211051712413</v>
      </c>
      <c r="AO40" s="2">
        <f t="shared" si="1"/>
        <v>1.6624589123374782</v>
      </c>
      <c r="AP40" s="2">
        <f t="shared" si="1"/>
        <v>1.4442765519866172</v>
      </c>
      <c r="AQ40" s="2">
        <f t="shared" si="1"/>
        <v>1.2954856381362869</v>
      </c>
      <c r="AR40" s="2"/>
      <c r="AS40" s="2"/>
      <c r="AY40" s="6" t="s">
        <v>38</v>
      </c>
      <c r="AZ40" s="57">
        <v>0.23100000000000001</v>
      </c>
      <c r="BA40" s="59">
        <v>3.31E-3</v>
      </c>
      <c r="BB40" s="59">
        <v>0.13500000000000001</v>
      </c>
      <c r="BC40" s="59">
        <v>9.1600000000000001E-2</v>
      </c>
      <c r="BD40" s="59">
        <v>0</v>
      </c>
      <c r="BE40" s="59">
        <v>0</v>
      </c>
      <c r="BF40" s="59">
        <v>0</v>
      </c>
      <c r="BG40" s="59">
        <v>0</v>
      </c>
      <c r="BH40" s="59">
        <v>0.52800000000000002</v>
      </c>
      <c r="BI40" s="59">
        <v>0.44500000000000001</v>
      </c>
      <c r="BJ40" s="59">
        <v>0.61399999999999999</v>
      </c>
      <c r="BK40" s="59">
        <v>0.312</v>
      </c>
      <c r="BL40" s="59">
        <v>1.3599999999999999E-2</v>
      </c>
      <c r="BM40" s="59">
        <v>0</v>
      </c>
      <c r="BN40" s="59">
        <v>1.46</v>
      </c>
      <c r="BO40" s="59">
        <v>1.34</v>
      </c>
    </row>
    <row r="41" spans="1:67" ht="15" thickBot="1" x14ac:dyDescent="0.4">
      <c r="A41" s="7" t="s">
        <v>12</v>
      </c>
      <c r="B41" s="8">
        <v>1.75</v>
      </c>
      <c r="C41" s="8">
        <v>0</v>
      </c>
      <c r="D41" s="8">
        <v>5.75</v>
      </c>
      <c r="E41" s="8">
        <v>-0.38700000000000001</v>
      </c>
      <c r="F41" s="8">
        <v>0.45600000000000002</v>
      </c>
      <c r="G41" s="8">
        <v>0.316</v>
      </c>
      <c r="H41" s="8">
        <v>3.0299999999999999E-4</v>
      </c>
      <c r="I41" s="8">
        <v>0.89400000000000002</v>
      </c>
      <c r="J41" s="8">
        <v>1.41</v>
      </c>
      <c r="K41" s="8">
        <v>0</v>
      </c>
      <c r="L41" s="8">
        <v>0</v>
      </c>
      <c r="M41" s="12">
        <v>227</v>
      </c>
      <c r="N41" s="14"/>
      <c r="U41" s="107"/>
      <c r="V41" s="6" t="s">
        <v>75</v>
      </c>
      <c r="W41" s="36">
        <f>W29*(HV/1000)^W30</f>
        <v>1.8695683470394231</v>
      </c>
      <c r="X41" s="36">
        <f>X29*(HV/1000)^X30</f>
        <v>1.6989817764602615</v>
      </c>
      <c r="Y41" s="36">
        <f>Y29*(HV/1000)^Y30</f>
        <v>0.36218377501428839</v>
      </c>
      <c r="Z41" s="36">
        <f>Z29*(HV/1000)^Z30</f>
        <v>9.3344510904176725E-2</v>
      </c>
      <c r="AA41" s="36">
        <f>AA29*(HV/1000)^AA30</f>
        <v>7.3332220777111767E-2</v>
      </c>
      <c r="AC41" t="s">
        <v>78</v>
      </c>
      <c r="AD41" s="2">
        <f t="shared" ref="AD41:AQ41" si="2">AD29*(HV/1000)^AD30</f>
        <v>0.50799933031104128</v>
      </c>
      <c r="AE41" s="2">
        <f t="shared" si="2"/>
        <v>0.53748143430230699</v>
      </c>
      <c r="AF41" s="2">
        <f t="shared" si="2"/>
        <v>0.71474452016092738</v>
      </c>
      <c r="AG41" s="2">
        <f t="shared" si="2"/>
        <v>0.82260065736943477</v>
      </c>
      <c r="AH41" s="2">
        <f t="shared" si="2"/>
        <v>0.88798082520621024</v>
      </c>
      <c r="AI41" s="2">
        <f t="shared" si="2"/>
        <v>0.80326831735677073</v>
      </c>
      <c r="AJ41" s="2">
        <f t="shared" si="2"/>
        <v>0.90946613814133659</v>
      </c>
      <c r="AK41" s="2">
        <f t="shared" si="2"/>
        <v>0.82252633206931447</v>
      </c>
      <c r="AL41" s="2">
        <f t="shared" si="2"/>
        <v>0.85879262397179024</v>
      </c>
      <c r="AM41" s="2">
        <f t="shared" si="2"/>
        <v>0.89084371915025651</v>
      </c>
      <c r="AN41" s="2">
        <f t="shared" si="2"/>
        <v>0.96749570373040061</v>
      </c>
      <c r="AO41" s="2">
        <f t="shared" si="2"/>
        <v>1.1153948915127401</v>
      </c>
      <c r="AP41" s="2">
        <f t="shared" si="2"/>
        <v>1.2582340489232993</v>
      </c>
      <c r="AQ41" s="2">
        <f t="shared" si="2"/>
        <v>1.2897683283011663</v>
      </c>
      <c r="AR41" s="2"/>
      <c r="AS41" s="2"/>
      <c r="AY41" s="6" t="s">
        <v>45</v>
      </c>
      <c r="AZ41" s="57">
        <v>57.6</v>
      </c>
      <c r="BA41" s="59">
        <v>60.9</v>
      </c>
      <c r="BB41" s="59">
        <v>22.3</v>
      </c>
      <c r="BC41" s="59">
        <v>75.8</v>
      </c>
      <c r="BD41" s="59">
        <v>0</v>
      </c>
      <c r="BE41" s="59">
        <v>0</v>
      </c>
      <c r="BF41" s="59">
        <v>0</v>
      </c>
      <c r="BG41" s="59">
        <v>0</v>
      </c>
      <c r="BH41" s="59">
        <v>206</v>
      </c>
      <c r="BI41" s="59">
        <v>212</v>
      </c>
      <c r="BJ41" s="59">
        <v>344</v>
      </c>
      <c r="BK41" s="59">
        <v>139</v>
      </c>
      <c r="BL41" s="59">
        <v>176</v>
      </c>
      <c r="BM41" s="59">
        <v>130</v>
      </c>
      <c r="BN41" s="59">
        <v>244</v>
      </c>
      <c r="BO41" s="59">
        <v>206</v>
      </c>
    </row>
    <row r="42" spans="1:67" ht="15" thickBot="1" x14ac:dyDescent="0.4">
      <c r="A42" s="7" t="s">
        <v>41</v>
      </c>
      <c r="B42" s="8">
        <v>1.53</v>
      </c>
      <c r="C42" s="8">
        <v>0</v>
      </c>
      <c r="D42" s="8">
        <v>5.81</v>
      </c>
      <c r="E42" s="8">
        <v>-0.317</v>
      </c>
      <c r="F42" s="8">
        <v>0.52800000000000002</v>
      </c>
      <c r="G42" s="8">
        <v>0.33800000000000002</v>
      </c>
      <c r="H42" s="8">
        <v>5.0099999999999999E-2</v>
      </c>
      <c r="I42" s="8">
        <v>2.34</v>
      </c>
      <c r="J42" s="8">
        <v>0.28999999999999998</v>
      </c>
      <c r="K42" s="8">
        <v>0.61399999999999999</v>
      </c>
      <c r="L42" s="8">
        <v>344</v>
      </c>
      <c r="M42" s="12">
        <v>0</v>
      </c>
      <c r="N42" s="14"/>
      <c r="U42" s="107"/>
      <c r="V42" s="6" t="s">
        <v>76</v>
      </c>
      <c r="W42" s="36">
        <f>W31*(HV/1000)^W32</f>
        <v>0</v>
      </c>
      <c r="X42" s="36">
        <f>X31*(HV/1000)^X32</f>
        <v>6.8020076572495383E-3</v>
      </c>
      <c r="Y42" s="36">
        <f>Y31*(HV/1000)^Y32</f>
        <v>1.4199278033622006E-3</v>
      </c>
      <c r="Z42" s="36">
        <f>Z31*(HV/1000)^Z32</f>
        <v>1.0136746583421705E-3</v>
      </c>
      <c r="AA42" s="36">
        <f>AA31*(HV/1000)^AA32</f>
        <v>1.2547685883823087E-3</v>
      </c>
      <c r="AC42" t="s">
        <v>79</v>
      </c>
      <c r="AD42" s="2">
        <f t="shared" ref="AD42:AQ42" si="3">AD31*(HV/1000)</f>
        <v>6.6600000000000006E-2</v>
      </c>
      <c r="AE42" s="2">
        <f t="shared" si="3"/>
        <v>6.4199999999999993E-2</v>
      </c>
      <c r="AF42" s="2">
        <f t="shared" si="3"/>
        <v>0</v>
      </c>
      <c r="AG42" s="2">
        <f t="shared" si="3"/>
        <v>0</v>
      </c>
      <c r="AH42" s="2">
        <f t="shared" si="3"/>
        <v>0</v>
      </c>
      <c r="AI42" s="2">
        <f t="shared" si="3"/>
        <v>1.818E-3</v>
      </c>
      <c r="AJ42" s="2">
        <f t="shared" si="3"/>
        <v>1.836E-3</v>
      </c>
      <c r="AK42" s="2">
        <f t="shared" si="3"/>
        <v>1.83E-3</v>
      </c>
      <c r="AL42" s="2">
        <f t="shared" si="3"/>
        <v>0.31259999999999999</v>
      </c>
      <c r="AM42" s="2">
        <f t="shared" si="3"/>
        <v>0.24359999999999998</v>
      </c>
      <c r="AN42" s="2">
        <f t="shared" si="3"/>
        <v>0.30059999999999998</v>
      </c>
      <c r="AO42" s="2">
        <f t="shared" si="3"/>
        <v>0.1152</v>
      </c>
      <c r="AP42" s="2">
        <f t="shared" si="3"/>
        <v>0.38220000000000004</v>
      </c>
      <c r="AQ42" s="2">
        <f t="shared" si="3"/>
        <v>0.43259999999999998</v>
      </c>
      <c r="AR42" s="2"/>
      <c r="AS42" s="2"/>
      <c r="AY42" s="11" t="s">
        <v>44</v>
      </c>
      <c r="AZ42" s="40">
        <v>17.5</v>
      </c>
      <c r="BA42" s="60">
        <v>25.1</v>
      </c>
      <c r="BB42" s="60">
        <v>75.599999999999994</v>
      </c>
      <c r="BC42" s="60">
        <v>137</v>
      </c>
      <c r="BD42" s="60">
        <v>223</v>
      </c>
      <c r="BE42" s="60">
        <v>227</v>
      </c>
      <c r="BF42" s="60">
        <v>737</v>
      </c>
      <c r="BG42" s="60">
        <v>712</v>
      </c>
      <c r="BH42" s="60">
        <v>213</v>
      </c>
      <c r="BI42" s="60">
        <v>134</v>
      </c>
      <c r="BJ42" s="60">
        <v>0</v>
      </c>
      <c r="BK42" s="60">
        <v>0</v>
      </c>
      <c r="BL42" s="60">
        <v>1.3500000000000001E-3</v>
      </c>
      <c r="BM42" s="60">
        <v>4.4400000000000004E-9</v>
      </c>
      <c r="BN42" s="60">
        <v>0</v>
      </c>
      <c r="BO42" s="60">
        <v>0</v>
      </c>
    </row>
    <row r="43" spans="1:67" x14ac:dyDescent="0.35">
      <c r="A43" s="7" t="s">
        <v>13</v>
      </c>
      <c r="B43" s="8">
        <v>1.41</v>
      </c>
      <c r="C43" s="8">
        <v>0</v>
      </c>
      <c r="D43" s="8">
        <v>4.88</v>
      </c>
      <c r="E43" s="8">
        <v>-0.60099999999999998</v>
      </c>
      <c r="F43" s="8">
        <v>0.53600000000000003</v>
      </c>
      <c r="G43" s="8">
        <v>0.40899999999999997</v>
      </c>
      <c r="H43" s="8">
        <v>1.9199999999999998E-2</v>
      </c>
      <c r="I43" s="8">
        <v>2.93</v>
      </c>
      <c r="J43" s="8">
        <v>0.39600000000000002</v>
      </c>
      <c r="K43" s="8">
        <v>0.312</v>
      </c>
      <c r="L43" s="8">
        <v>139</v>
      </c>
      <c r="M43" s="12">
        <v>0</v>
      </c>
      <c r="N43" s="14"/>
      <c r="U43" s="107"/>
      <c r="V43" s="6" t="s">
        <v>77</v>
      </c>
      <c r="W43" s="36">
        <f>W33*(HV/1000)^W34</f>
        <v>0</v>
      </c>
      <c r="X43" s="36">
        <f>X33*(HV/1000)^X34</f>
        <v>6.4457411190771765</v>
      </c>
      <c r="Y43" s="36">
        <f>Y33*(HV/1000)^Y34</f>
        <v>6.1787747938212716</v>
      </c>
      <c r="Z43" s="36">
        <f>Z33*(HV/1000)^Z34</f>
        <v>6.1412513369107078</v>
      </c>
      <c r="AA43" s="36">
        <f>AA33*(HV/1000)^AA34</f>
        <v>5.8497514100864381</v>
      </c>
      <c r="AC43" t="s">
        <v>80</v>
      </c>
      <c r="AD43" s="2">
        <f t="shared" ref="AD43:AQ43" si="4">AD33+(AD34/(HV/1000))</f>
        <v>0.53949999999999998</v>
      </c>
      <c r="AE43" s="2">
        <f t="shared" si="4"/>
        <v>0.52555166666666664</v>
      </c>
      <c r="AF43" s="2">
        <f t="shared" si="4"/>
        <v>0.71849999999999992</v>
      </c>
      <c r="AG43" s="2">
        <f t="shared" si="4"/>
        <v>0.38726666666666665</v>
      </c>
      <c r="AH43" s="2">
        <f t="shared" si="4"/>
        <v>0.98099999999999998</v>
      </c>
      <c r="AI43" s="2">
        <f t="shared" si="4"/>
        <v>1.41</v>
      </c>
      <c r="AJ43" s="2">
        <f t="shared" si="4"/>
        <v>8.11</v>
      </c>
      <c r="AK43" s="2">
        <f t="shared" si="4"/>
        <v>8.1999999999999993</v>
      </c>
      <c r="AL43" s="2">
        <f t="shared" si="4"/>
        <v>1.1080000000000001</v>
      </c>
      <c r="AM43" s="2">
        <f t="shared" si="4"/>
        <v>1.1041666666666667</v>
      </c>
      <c r="AN43" s="2">
        <f t="shared" si="4"/>
        <v>0.39233333333333331</v>
      </c>
      <c r="AO43" s="2">
        <f t="shared" si="4"/>
        <v>0.44800000000000001</v>
      </c>
      <c r="AP43" s="2">
        <f t="shared" si="4"/>
        <v>0.59733333333333327</v>
      </c>
      <c r="AQ43" s="2">
        <f t="shared" si="4"/>
        <v>0.54933333333333334</v>
      </c>
      <c r="AR43" s="2"/>
      <c r="AS43" s="2"/>
    </row>
    <row r="44" spans="1:67" x14ac:dyDescent="0.35">
      <c r="A44" s="7" t="s">
        <v>14</v>
      </c>
      <c r="B44" s="8">
        <v>1.06</v>
      </c>
      <c r="C44" s="8">
        <v>0</v>
      </c>
      <c r="D44" s="8">
        <v>4.41</v>
      </c>
      <c r="E44" s="8">
        <v>-0.623</v>
      </c>
      <c r="F44" s="8">
        <v>0.62</v>
      </c>
      <c r="G44" s="8">
        <v>0.39500000000000002</v>
      </c>
      <c r="H44" s="8">
        <v>6.3700000000000007E-2</v>
      </c>
      <c r="I44" s="8">
        <v>5.52</v>
      </c>
      <c r="J44" s="8">
        <v>0.35399999999999998</v>
      </c>
      <c r="K44" s="8">
        <v>1.46</v>
      </c>
      <c r="L44" s="8">
        <v>244</v>
      </c>
      <c r="M44" s="12">
        <v>0</v>
      </c>
      <c r="N44" s="14"/>
      <c r="U44" s="108"/>
      <c r="V44" s="6"/>
      <c r="W44" s="6"/>
      <c r="X44" s="6"/>
      <c r="Y44" s="6"/>
      <c r="Z44" s="6"/>
      <c r="AA44" s="6"/>
      <c r="AC44" t="s">
        <v>81</v>
      </c>
      <c r="AD44" s="2">
        <f t="shared" ref="AD44:AQ44" si="5">AD35+AD36*(HV/1000)</f>
        <v>162.6</v>
      </c>
      <c r="AE44" s="2">
        <f t="shared" si="5"/>
        <v>211.50000000000003</v>
      </c>
      <c r="AF44" s="2">
        <f t="shared" si="5"/>
        <v>475.9</v>
      </c>
      <c r="AG44" s="2">
        <f t="shared" si="5"/>
        <v>897.8</v>
      </c>
      <c r="AH44" s="2">
        <f t="shared" si="5"/>
        <v>1338</v>
      </c>
      <c r="AI44" s="2">
        <f t="shared" si="5"/>
        <v>1362</v>
      </c>
      <c r="AJ44" s="2">
        <f t="shared" si="5"/>
        <v>4422</v>
      </c>
      <c r="AK44" s="2">
        <f t="shared" si="5"/>
        <v>4272</v>
      </c>
      <c r="AL44" s="2">
        <f t="shared" si="5"/>
        <v>1484</v>
      </c>
      <c r="AM44" s="2">
        <f t="shared" si="5"/>
        <v>1016</v>
      </c>
      <c r="AN44" s="2">
        <f t="shared" si="5"/>
        <v>344</v>
      </c>
      <c r="AO44" s="2">
        <f t="shared" si="5"/>
        <v>139</v>
      </c>
      <c r="AP44" s="2">
        <f t="shared" si="5"/>
        <v>244</v>
      </c>
      <c r="AQ44" s="2">
        <f t="shared" si="5"/>
        <v>206</v>
      </c>
      <c r="AR44" s="2"/>
      <c r="AS44" s="2"/>
    </row>
    <row r="45" spans="1:67" x14ac:dyDescent="0.35">
      <c r="A45" s="7" t="s">
        <v>15</v>
      </c>
      <c r="B45" s="8">
        <v>1.05</v>
      </c>
      <c r="C45" s="8">
        <v>-4.4299999999999999E-6</v>
      </c>
      <c r="D45" s="8">
        <v>4.0999999999999996</v>
      </c>
      <c r="E45" s="8">
        <v>-0.64300000000000002</v>
      </c>
      <c r="F45" s="8">
        <v>0.63100000000000001</v>
      </c>
      <c r="G45" s="8">
        <v>0.39900000000000002</v>
      </c>
      <c r="H45" s="8">
        <v>7.2099999999999997E-2</v>
      </c>
      <c r="I45" s="8">
        <v>5.6</v>
      </c>
      <c r="J45" s="8">
        <v>0.32600000000000001</v>
      </c>
      <c r="K45" s="8">
        <v>1.34</v>
      </c>
      <c r="L45" s="8">
        <v>206</v>
      </c>
      <c r="M45" s="12">
        <v>0</v>
      </c>
      <c r="N45" s="14"/>
    </row>
    <row r="46" spans="1:67" x14ac:dyDescent="0.35">
      <c r="A46" s="7" t="s">
        <v>17</v>
      </c>
      <c r="B46" s="8">
        <v>1.72</v>
      </c>
      <c r="C46" s="8">
        <v>-2.3500000000000001E-3</v>
      </c>
      <c r="D46" s="8">
        <v>3.52</v>
      </c>
      <c r="E46" s="8">
        <v>-0.35399999999999998</v>
      </c>
      <c r="F46" s="8">
        <v>0.52</v>
      </c>
      <c r="G46" s="8">
        <v>0.312</v>
      </c>
      <c r="H46" s="8">
        <v>3.0600000000000001E-4</v>
      </c>
      <c r="I46" s="8">
        <v>0.78700000000000003</v>
      </c>
      <c r="J46" s="8">
        <v>8.11</v>
      </c>
      <c r="K46" s="8">
        <v>0</v>
      </c>
      <c r="L46" s="8">
        <v>0</v>
      </c>
      <c r="M46" s="12">
        <v>737</v>
      </c>
      <c r="N46" s="14"/>
    </row>
    <row r="47" spans="1:67" x14ac:dyDescent="0.35">
      <c r="A47" s="7" t="s">
        <v>18</v>
      </c>
      <c r="B47" s="8">
        <v>1.77</v>
      </c>
      <c r="C47" s="8">
        <v>0</v>
      </c>
      <c r="D47" s="8">
        <v>3.25</v>
      </c>
      <c r="E47" s="8">
        <v>-0.186</v>
      </c>
      <c r="F47" s="8">
        <v>0.45700000000000002</v>
      </c>
      <c r="G47" s="8">
        <v>0.32800000000000001</v>
      </c>
      <c r="H47" s="8">
        <v>3.0499999999999999E-4</v>
      </c>
      <c r="I47" s="8">
        <v>0.78300000000000003</v>
      </c>
      <c r="J47" s="8">
        <v>8.1999999999999993</v>
      </c>
      <c r="K47" s="8">
        <v>0</v>
      </c>
      <c r="L47" s="8">
        <v>0</v>
      </c>
      <c r="M47" s="12">
        <v>712</v>
      </c>
      <c r="N47" s="14"/>
    </row>
    <row r="48" spans="1:67" x14ac:dyDescent="0.35">
      <c r="A48" s="7" t="s">
        <v>42</v>
      </c>
      <c r="B48" s="8">
        <v>1.44</v>
      </c>
      <c r="C48" s="8">
        <v>-2.5000000000000001E-5</v>
      </c>
      <c r="D48" s="8">
        <v>4.55</v>
      </c>
      <c r="E48" s="8">
        <v>-0.182</v>
      </c>
      <c r="F48" s="8">
        <v>0.60599999999999998</v>
      </c>
      <c r="G48" s="8">
        <v>0.27300000000000002</v>
      </c>
      <c r="H48" s="8">
        <v>3.9600000000000003E-2</v>
      </c>
      <c r="I48" s="8">
        <v>3.25</v>
      </c>
      <c r="J48" s="8">
        <v>0.56699999999999995</v>
      </c>
      <c r="K48" s="8">
        <v>1.3599999999999999E-2</v>
      </c>
      <c r="L48" s="8">
        <v>176</v>
      </c>
      <c r="M48" s="12">
        <v>1.3500000000000001E-3</v>
      </c>
      <c r="N48" s="14"/>
    </row>
    <row r="49" spans="1:61" x14ac:dyDescent="0.35">
      <c r="A49" s="7" t="s">
        <v>43</v>
      </c>
      <c r="B49" s="8">
        <v>1.46</v>
      </c>
      <c r="C49" s="8">
        <v>-2.4899999999999999E-5</v>
      </c>
      <c r="D49" s="8">
        <v>2.5099999999999998</v>
      </c>
      <c r="E49" s="8">
        <v>-0.40400000000000003</v>
      </c>
      <c r="F49" s="8">
        <v>0.66</v>
      </c>
      <c r="G49" s="8">
        <v>0.35</v>
      </c>
      <c r="H49" s="8">
        <v>1.5999999999999999E-10</v>
      </c>
      <c r="I49" s="8">
        <v>2.92</v>
      </c>
      <c r="J49" s="8">
        <v>0.48099999999999998</v>
      </c>
      <c r="K49" s="8">
        <v>0</v>
      </c>
      <c r="L49" s="8">
        <v>130</v>
      </c>
      <c r="M49" s="10">
        <v>4.4400000000000004E-9</v>
      </c>
      <c r="N49" s="14"/>
    </row>
    <row r="50" spans="1:61" x14ac:dyDescent="0.35">
      <c r="H50" s="9"/>
    </row>
    <row r="51" spans="1:61" x14ac:dyDescent="0.35">
      <c r="H51" s="9"/>
    </row>
    <row r="52" spans="1:61" x14ac:dyDescent="0.35">
      <c r="A52" s="6"/>
      <c r="B52" s="110" t="s">
        <v>50</v>
      </c>
      <c r="C52" s="110"/>
      <c r="D52" s="110"/>
      <c r="E52" s="110"/>
      <c r="F52" s="110"/>
      <c r="G52" s="110"/>
      <c r="H52" s="110"/>
      <c r="I52" s="110"/>
      <c r="U52" s="26"/>
      <c r="V52" s="26" t="s">
        <v>0</v>
      </c>
      <c r="W52" s="27" t="s">
        <v>1</v>
      </c>
      <c r="X52" s="27" t="s">
        <v>2</v>
      </c>
      <c r="Y52" s="27" t="s">
        <v>5</v>
      </c>
      <c r="Z52" s="27" t="s">
        <v>10</v>
      </c>
      <c r="AA52" s="27" t="s">
        <v>16</v>
      </c>
      <c r="AB52" s="26"/>
      <c r="AC52" s="26"/>
      <c r="AD52" s="28" t="s">
        <v>3</v>
      </c>
      <c r="AE52" s="28" t="s">
        <v>4</v>
      </c>
      <c r="AF52" s="28" t="s">
        <v>6</v>
      </c>
      <c r="AG52" s="28" t="s">
        <v>7</v>
      </c>
      <c r="AH52" s="28" t="s">
        <v>11</v>
      </c>
      <c r="AI52" s="28" t="s">
        <v>12</v>
      </c>
      <c r="AJ52" s="28" t="s">
        <v>17</v>
      </c>
      <c r="AK52" s="28" t="s">
        <v>18</v>
      </c>
      <c r="AL52" s="28" t="s">
        <v>8</v>
      </c>
      <c r="AM52" s="28" t="s">
        <v>9</v>
      </c>
      <c r="AN52" s="28" t="s">
        <v>41</v>
      </c>
      <c r="AO52" s="28" t="s">
        <v>13</v>
      </c>
      <c r="AP52" s="28" t="s">
        <v>14</v>
      </c>
      <c r="AQ52" s="28" t="s">
        <v>15</v>
      </c>
      <c r="AR52" s="28"/>
      <c r="AS52" s="28"/>
      <c r="AU52" t="s">
        <v>0</v>
      </c>
      <c r="AV52" t="s">
        <v>321</v>
      </c>
      <c r="AW52" t="s">
        <v>322</v>
      </c>
      <c r="AX52" t="s">
        <v>323</v>
      </c>
      <c r="AY52" t="s">
        <v>324</v>
      </c>
      <c r="AZ52" t="s">
        <v>325</v>
      </c>
      <c r="BA52" t="s">
        <v>326</v>
      </c>
      <c r="BB52" t="s">
        <v>327</v>
      </c>
      <c r="BC52" t="s">
        <v>328</v>
      </c>
      <c r="BD52" t="s">
        <v>329</v>
      </c>
      <c r="BE52" t="s">
        <v>330</v>
      </c>
      <c r="BF52" t="s">
        <v>331</v>
      </c>
      <c r="BG52" t="s">
        <v>332</v>
      </c>
      <c r="BH52" t="s">
        <v>333</v>
      </c>
      <c r="BI52" t="s">
        <v>334</v>
      </c>
    </row>
    <row r="53" spans="1:61" x14ac:dyDescent="0.35">
      <c r="A53" s="6" t="s">
        <v>0</v>
      </c>
      <c r="B53" s="6" t="s">
        <v>19</v>
      </c>
      <c r="C53" s="6" t="s">
        <v>21</v>
      </c>
      <c r="D53" s="6" t="s">
        <v>20</v>
      </c>
      <c r="E53" s="6" t="s">
        <v>22</v>
      </c>
      <c r="F53" s="6" t="s">
        <v>23</v>
      </c>
      <c r="G53" s="6" t="s">
        <v>24</v>
      </c>
      <c r="H53" s="6" t="s">
        <v>25</v>
      </c>
      <c r="I53" s="6" t="s">
        <v>26</v>
      </c>
      <c r="U53" s="109" t="s">
        <v>50</v>
      </c>
      <c r="V53" t="s">
        <v>19</v>
      </c>
      <c r="W53" s="10">
        <v>1.06</v>
      </c>
      <c r="X53" s="10">
        <v>2.31</v>
      </c>
      <c r="Y53" s="10">
        <v>2.58</v>
      </c>
      <c r="Z53" s="10">
        <v>1.22</v>
      </c>
      <c r="AA53" s="10">
        <v>1.1200000000000001</v>
      </c>
      <c r="AB53" s="109" t="s">
        <v>51</v>
      </c>
      <c r="AC53" s="26" t="s">
        <v>31</v>
      </c>
      <c r="AD53" s="69">
        <v>1.420314497910217E-3</v>
      </c>
      <c r="AE53" s="69">
        <v>1.42027820930544E-3</v>
      </c>
      <c r="AF53" s="69">
        <v>2.7854127676608391E-3</v>
      </c>
      <c r="AG53" s="69">
        <v>5.93715409611537E-3</v>
      </c>
      <c r="AH53" s="69">
        <v>1.7071310436766309E-3</v>
      </c>
      <c r="AI53" s="69">
        <v>1.8114285872753862E-3</v>
      </c>
      <c r="AJ53" s="69">
        <v>0.19395651973217276</v>
      </c>
      <c r="AK53" s="69">
        <v>0.27635533407250906</v>
      </c>
      <c r="AL53" s="69">
        <v>0.44485658101601255</v>
      </c>
      <c r="AM53" s="69">
        <v>0.36266759526145698</v>
      </c>
      <c r="AN53" s="69">
        <v>861145.06193143222</v>
      </c>
      <c r="AO53" s="69">
        <v>860661.29162921931</v>
      </c>
      <c r="AP53" s="69">
        <v>837691.15282770933</v>
      </c>
      <c r="AQ53" s="69">
        <v>862115.73370784847</v>
      </c>
      <c r="AR53" s="10"/>
      <c r="AS53" s="10"/>
      <c r="AU53" t="s">
        <v>3</v>
      </c>
      <c r="AV53" s="69">
        <v>1.420314497910217E-3</v>
      </c>
      <c r="AW53" s="69">
        <v>-1.2827455072726097</v>
      </c>
      <c r="AX53" s="69">
        <v>6.2335997342387282E-2</v>
      </c>
      <c r="AY53" s="69">
        <v>0.35961429652334281</v>
      </c>
      <c r="AZ53" s="69">
        <v>34.08788743928163</v>
      </c>
      <c r="BA53" s="69">
        <v>-0.23407430766280315</v>
      </c>
      <c r="BB53" s="69">
        <v>0.42885116178276489</v>
      </c>
      <c r="BC53" s="69">
        <v>-2.8210643428818891E-5</v>
      </c>
      <c r="BD53" s="69">
        <v>-0.8110793568025656</v>
      </c>
      <c r="BE53" s="69">
        <v>897.84835751079902</v>
      </c>
      <c r="BF53" s="69">
        <v>0.31499120075345372</v>
      </c>
      <c r="BG53" s="69">
        <v>-0.20598125675714513</v>
      </c>
      <c r="BH53" s="69">
        <v>-3596.6343321946933</v>
      </c>
      <c r="BI53" s="69">
        <v>2.3977628881302517</v>
      </c>
    </row>
    <row r="54" spans="1:61" x14ac:dyDescent="0.35">
      <c r="A54" s="7" t="s">
        <v>1</v>
      </c>
      <c r="B54" s="8">
        <v>1.06</v>
      </c>
      <c r="C54" s="8">
        <v>0.46800000000000003</v>
      </c>
      <c r="D54" s="8">
        <v>0.50900000000000001</v>
      </c>
      <c r="E54" s="8">
        <v>2.41</v>
      </c>
      <c r="F54" s="8">
        <v>1.83</v>
      </c>
      <c r="G54" s="8">
        <v>-0.47099999999999997</v>
      </c>
      <c r="H54" s="8">
        <v>2.54</v>
      </c>
      <c r="I54" s="8">
        <v>0.16200000000000001</v>
      </c>
      <c r="U54" s="109"/>
      <c r="V54" t="s">
        <v>21</v>
      </c>
      <c r="W54" s="10">
        <v>0.46800000000000003</v>
      </c>
      <c r="X54" s="10">
        <v>0.42299999999999999</v>
      </c>
      <c r="Y54" s="10">
        <v>0.44600000000000001</v>
      </c>
      <c r="Z54" s="10">
        <v>0.33900000000000002</v>
      </c>
      <c r="AA54" s="10">
        <v>0.32</v>
      </c>
      <c r="AB54" s="109"/>
      <c r="AC54" s="26" t="s">
        <v>52</v>
      </c>
      <c r="AD54" s="69">
        <v>-1.2827455072726097</v>
      </c>
      <c r="AE54" s="69">
        <v>-1.2830501924778508</v>
      </c>
      <c r="AF54" s="69">
        <v>0.59320486527103655</v>
      </c>
      <c r="AG54" s="69">
        <v>0.50944086387566667</v>
      </c>
      <c r="AH54" s="69">
        <v>0.63508750451423168</v>
      </c>
      <c r="AI54" s="69">
        <v>0.63367046680330763</v>
      </c>
      <c r="AJ54" s="69">
        <v>0.16586615409787456</v>
      </c>
      <c r="AK54" s="69">
        <v>0.16099107259566839</v>
      </c>
      <c r="AL54" s="69">
        <v>-0.508343135950446</v>
      </c>
      <c r="AM54" s="69">
        <v>-0.83741703422231129</v>
      </c>
      <c r="AN54" s="69">
        <v>-2.1048829832627747</v>
      </c>
      <c r="AO54" s="69">
        <v>-2.127741921997897</v>
      </c>
      <c r="AP54" s="69">
        <v>-2.1837005612081724</v>
      </c>
      <c r="AQ54" s="69">
        <v>-2.1030473782965244</v>
      </c>
      <c r="AR54" s="10"/>
      <c r="AS54" s="10"/>
      <c r="AU54" t="s">
        <v>4</v>
      </c>
      <c r="AV54" s="69">
        <v>1.42027820930544E-3</v>
      </c>
      <c r="AW54" s="69">
        <v>-1.2830501924778508</v>
      </c>
      <c r="AX54" s="69">
        <v>5.3497111956452077E-2</v>
      </c>
      <c r="AY54" s="69">
        <v>0.38201379078794617</v>
      </c>
      <c r="AZ54" s="69">
        <v>31.244805852297393</v>
      </c>
      <c r="BA54" s="69">
        <v>-0.22687174054948214</v>
      </c>
      <c r="BB54" s="69">
        <v>0.44104423234790213</v>
      </c>
      <c r="BC54" s="69">
        <v>-3.1982254457925643E-5</v>
      </c>
      <c r="BD54" s="69">
        <v>-0.88886035229475857</v>
      </c>
      <c r="BE54" s="69">
        <v>678.53167436388651</v>
      </c>
      <c r="BF54" s="69">
        <v>0.38961801461368145</v>
      </c>
      <c r="BG54" s="69">
        <v>-0.20797353675790339</v>
      </c>
      <c r="BH54" s="69">
        <v>-3553.3246326789035</v>
      </c>
      <c r="BI54" s="69">
        <v>2.3688897551197816</v>
      </c>
    </row>
    <row r="55" spans="1:61" x14ac:dyDescent="0.35">
      <c r="A55" s="7" t="s">
        <v>2</v>
      </c>
      <c r="B55" s="8">
        <v>2.31</v>
      </c>
      <c r="C55" s="8">
        <v>0.42299999999999999</v>
      </c>
      <c r="D55" s="8">
        <v>0.221</v>
      </c>
      <c r="E55" s="8">
        <v>3.4</v>
      </c>
      <c r="F55" s="8">
        <v>3.06</v>
      </c>
      <c r="G55" s="8">
        <v>3.8999999999999998E-3</v>
      </c>
      <c r="H55" s="8">
        <v>2.1800000000000002</v>
      </c>
      <c r="I55" s="8">
        <v>0.59799999999999998</v>
      </c>
      <c r="U55" s="109"/>
      <c r="V55" t="s">
        <v>20</v>
      </c>
      <c r="W55" s="10">
        <v>0.50900000000000001</v>
      </c>
      <c r="X55" s="10">
        <v>0.221</v>
      </c>
      <c r="Y55" s="10">
        <v>0.23599999999999999</v>
      </c>
      <c r="Z55" s="10">
        <v>1.18E-2</v>
      </c>
      <c r="AA55" s="10">
        <v>1.0699999999999999E-2</v>
      </c>
      <c r="AB55" s="109"/>
      <c r="AC55" s="26" t="s">
        <v>32</v>
      </c>
      <c r="AD55" s="69">
        <v>6.2335997342387282E-2</v>
      </c>
      <c r="AE55" s="69">
        <v>5.3497111956452077E-2</v>
      </c>
      <c r="AF55" s="69">
        <v>1.2395877289991038E-2</v>
      </c>
      <c r="AG55" s="69">
        <v>7.0166938999212695E-3</v>
      </c>
      <c r="AH55" s="69">
        <v>3.6401589871592329E-3</v>
      </c>
      <c r="AI55" s="69">
        <v>3.1902921067928319E-3</v>
      </c>
      <c r="AJ55" s="69">
        <v>0.35199294584517726</v>
      </c>
      <c r="AK55" s="69">
        <v>0.14244270658059102</v>
      </c>
      <c r="AL55" s="69">
        <v>1.3506613113500704E-2</v>
      </c>
      <c r="AM55" s="69">
        <v>1.6329252618960288E-2</v>
      </c>
      <c r="AN55" s="69">
        <v>2.3996451314485076E-3</v>
      </c>
      <c r="AO55" s="69">
        <v>2.5573261768396887E-3</v>
      </c>
      <c r="AP55" s="69">
        <v>3.1910107182597045E-3</v>
      </c>
      <c r="AQ55" s="69">
        <v>3.9105719146928248E-3</v>
      </c>
      <c r="AR55" s="10"/>
      <c r="AS55" s="10"/>
      <c r="AU55" t="s">
        <v>6</v>
      </c>
      <c r="AV55" s="69">
        <v>2.7854127676608391E-3</v>
      </c>
      <c r="AW55" s="69">
        <v>0.59320486527103655</v>
      </c>
      <c r="AX55" s="69">
        <v>1.2395877289991038E-2</v>
      </c>
      <c r="AY55" s="69">
        <v>0.45310064106595754</v>
      </c>
      <c r="AZ55" s="69">
        <v>176.11557659712906</v>
      </c>
      <c r="BA55" s="69">
        <v>-0.39145927939979164</v>
      </c>
      <c r="BB55" s="69">
        <v>-0.22898504735072861</v>
      </c>
      <c r="BC55" s="69">
        <v>1.1068195467577274E-6</v>
      </c>
      <c r="BD55" s="69">
        <v>2.3961483596334108</v>
      </c>
      <c r="BE55" s="69">
        <v>67.523872119745803</v>
      </c>
      <c r="BF55" s="69">
        <v>0.14540337104140008</v>
      </c>
      <c r="BG55" s="69">
        <v>-2.8952114583521755</v>
      </c>
      <c r="BH55" s="69">
        <v>117.77194396168555</v>
      </c>
      <c r="BI55" s="69">
        <v>3.7344399850699782E-2</v>
      </c>
    </row>
    <row r="56" spans="1:61" x14ac:dyDescent="0.35">
      <c r="A56" s="7" t="s">
        <v>5</v>
      </c>
      <c r="B56" s="8">
        <v>2.58</v>
      </c>
      <c r="C56" s="8">
        <v>0.44600000000000001</v>
      </c>
      <c r="D56" s="8">
        <v>0.23599999999999999</v>
      </c>
      <c r="E56" s="8">
        <v>1.78</v>
      </c>
      <c r="F56" s="8">
        <v>3.04</v>
      </c>
      <c r="G56" s="8">
        <v>3.8999999999999998E-3</v>
      </c>
      <c r="H56" s="8">
        <v>1.1599999999999999</v>
      </c>
      <c r="I56" s="8">
        <v>0.32700000000000001</v>
      </c>
      <c r="U56" s="109"/>
      <c r="V56" t="s">
        <v>22</v>
      </c>
      <c r="W56" s="10">
        <v>2.41</v>
      </c>
      <c r="X56" s="10">
        <v>3.4</v>
      </c>
      <c r="Y56" s="10">
        <v>1.78</v>
      </c>
      <c r="Z56" s="10">
        <v>2.84</v>
      </c>
      <c r="AA56" s="10">
        <v>3.74</v>
      </c>
      <c r="AB56" s="109"/>
      <c r="AC56" s="26" t="s">
        <v>33</v>
      </c>
      <c r="AD56" s="69">
        <v>0.35961429652334281</v>
      </c>
      <c r="AE56" s="69">
        <v>0.38201379078794617</v>
      </c>
      <c r="AF56" s="69">
        <v>0.45310064106595754</v>
      </c>
      <c r="AG56" s="69">
        <v>0.52059986259578261</v>
      </c>
      <c r="AH56" s="69">
        <v>0.58308519983027285</v>
      </c>
      <c r="AI56" s="69">
        <v>0.61027871420298563</v>
      </c>
      <c r="AJ56" s="69">
        <v>9.4856540668580194E-2</v>
      </c>
      <c r="AK56" s="69">
        <v>0.19067436155947198</v>
      </c>
      <c r="AL56" s="69">
        <v>0.51431770397866261</v>
      </c>
      <c r="AM56" s="69">
        <v>0.49112211762840002</v>
      </c>
      <c r="AN56" s="69">
        <v>0.66678483494841645</v>
      </c>
      <c r="AO56" s="69">
        <v>0.65945753376114424</v>
      </c>
      <c r="AP56" s="69">
        <v>0.63051104447476247</v>
      </c>
      <c r="AQ56" s="69">
        <v>0.60949751467016422</v>
      </c>
      <c r="AR56" s="10"/>
      <c r="AS56" s="10"/>
      <c r="AU56" t="s">
        <v>7</v>
      </c>
      <c r="AV56" s="69">
        <v>5.93715409611537E-3</v>
      </c>
      <c r="AW56" s="69">
        <v>0.50944086387566667</v>
      </c>
      <c r="AX56" s="69">
        <v>7.0166938999212695E-3</v>
      </c>
      <c r="AY56" s="69">
        <v>0.52059986259578261</v>
      </c>
      <c r="AZ56" s="69">
        <v>206.71148886540504</v>
      </c>
      <c r="BA56" s="69">
        <v>-0.41262710648107503</v>
      </c>
      <c r="BB56" s="69">
        <v>-0.13311899562663065</v>
      </c>
      <c r="BC56" s="69">
        <v>-1.4619569662698329E-5</v>
      </c>
      <c r="BD56" s="69">
        <v>0.91989655187749497</v>
      </c>
      <c r="BE56" s="69">
        <v>81.776229639271776</v>
      </c>
      <c r="BF56" s="69">
        <v>0.16983516852954014</v>
      </c>
      <c r="BG56" s="69">
        <v>-1.6311759069580951</v>
      </c>
      <c r="BH56" s="69">
        <v>76.746114601765882</v>
      </c>
      <c r="BI56" s="69">
        <v>3.7314316983357319E-2</v>
      </c>
    </row>
    <row r="57" spans="1:61" x14ac:dyDescent="0.35">
      <c r="A57" s="7" t="s">
        <v>10</v>
      </c>
      <c r="B57" s="8">
        <v>1.22</v>
      </c>
      <c r="C57" s="8">
        <v>0.33900000000000002</v>
      </c>
      <c r="D57" s="8">
        <v>1.18E-2</v>
      </c>
      <c r="E57" s="8">
        <v>2.84</v>
      </c>
      <c r="F57" s="8">
        <v>-0.46899999999999997</v>
      </c>
      <c r="G57" s="8">
        <v>1.92E-3</v>
      </c>
      <c r="H57" s="8">
        <v>0.55300000000000005</v>
      </c>
      <c r="I57" s="8">
        <v>4.47E-3</v>
      </c>
      <c r="U57" s="109"/>
      <c r="V57" t="s">
        <v>24</v>
      </c>
      <c r="W57" s="10">
        <v>1.83</v>
      </c>
      <c r="X57" s="10">
        <v>3.06</v>
      </c>
      <c r="Y57" s="10">
        <v>3.04</v>
      </c>
      <c r="Z57" s="10">
        <v>-0.46899999999999997</v>
      </c>
      <c r="AA57" s="10">
        <v>-1.96</v>
      </c>
      <c r="AB57" s="109"/>
      <c r="AC57" s="26" t="s">
        <v>53</v>
      </c>
      <c r="AD57" s="69">
        <v>34.08788743928163</v>
      </c>
      <c r="AE57" s="69">
        <v>31.244805852297393</v>
      </c>
      <c r="AF57" s="69">
        <v>176.11557659712906</v>
      </c>
      <c r="AG57" s="69">
        <v>206.71148886540504</v>
      </c>
      <c r="AH57" s="69">
        <v>162.15546144760884</v>
      </c>
      <c r="AI57" s="69">
        <v>121.74692018863118</v>
      </c>
      <c r="AJ57" s="69">
        <v>22.649217940057085</v>
      </c>
      <c r="AK57" s="69">
        <v>28.071546689916321</v>
      </c>
      <c r="AL57" s="69">
        <v>94.776957859362795</v>
      </c>
      <c r="AM57" s="69">
        <v>96.073540243316657</v>
      </c>
      <c r="AN57" s="69">
        <v>118.28441200228605</v>
      </c>
      <c r="AO57" s="69">
        <v>111.59975217298144</v>
      </c>
      <c r="AP57" s="69">
        <v>83.976115984414378</v>
      </c>
      <c r="AQ57" s="69">
        <v>85.435966222130176</v>
      </c>
      <c r="AR57" s="10"/>
      <c r="AS57" s="10"/>
      <c r="AU57" t="s">
        <v>11</v>
      </c>
      <c r="AV57" s="69">
        <v>1.7071310436766309E-3</v>
      </c>
      <c r="AW57" s="69">
        <v>0.63508750451423168</v>
      </c>
      <c r="AX57" s="69">
        <v>3.6401589871592329E-3</v>
      </c>
      <c r="AY57" s="69">
        <v>0.58308519983027285</v>
      </c>
      <c r="AZ57" s="69">
        <v>162.15546144760884</v>
      </c>
      <c r="BA57" s="69">
        <v>-0.39567090856280174</v>
      </c>
      <c r="BB57" s="69">
        <v>-6.9925434764054606E-2</v>
      </c>
      <c r="BC57" s="69">
        <v>9.5024378848673563E-6</v>
      </c>
      <c r="BD57" s="69">
        <v>5.4514073239028162</v>
      </c>
      <c r="BE57" s="69">
        <v>-112.43986231362969</v>
      </c>
      <c r="BF57" s="69">
        <v>0.271414065111867</v>
      </c>
      <c r="BG57" s="69">
        <v>-7.6178583967160565</v>
      </c>
      <c r="BH57" s="69">
        <v>-30.078990429008154</v>
      </c>
      <c r="BI57" s="69">
        <v>0.17406890982820961</v>
      </c>
    </row>
    <row r="58" spans="1:61" x14ac:dyDescent="0.35">
      <c r="A58" s="7" t="s">
        <v>16</v>
      </c>
      <c r="B58" s="8">
        <v>1.1200000000000001</v>
      </c>
      <c r="C58" s="8">
        <v>0.32</v>
      </c>
      <c r="D58" s="8">
        <v>1.0699999999999999E-2</v>
      </c>
      <c r="E58" s="8">
        <v>3.74</v>
      </c>
      <c r="F58" s="8">
        <v>-1.96</v>
      </c>
      <c r="G58" s="8">
        <v>9.2899999999999996E-3</v>
      </c>
      <c r="H58" s="8">
        <v>0.433</v>
      </c>
      <c r="I58" s="8">
        <v>-2.3800000000000001E-4</v>
      </c>
      <c r="U58" s="109"/>
      <c r="V58" t="s">
        <v>25</v>
      </c>
      <c r="W58" s="10">
        <v>-0.47099999999999997</v>
      </c>
      <c r="X58" s="10">
        <v>3.8999999999999998E-3</v>
      </c>
      <c r="Y58" s="10">
        <v>3.8999999999999998E-3</v>
      </c>
      <c r="Z58" s="10">
        <v>1.92E-3</v>
      </c>
      <c r="AA58" s="10">
        <v>9.2899999999999996E-3</v>
      </c>
      <c r="AB58" s="109"/>
      <c r="AC58" s="26" t="s">
        <v>54</v>
      </c>
      <c r="AD58" s="69">
        <v>-0.23407430766280315</v>
      </c>
      <c r="AE58" s="69">
        <v>-0.22687174054948214</v>
      </c>
      <c r="AF58" s="69">
        <v>-0.39145927939979164</v>
      </c>
      <c r="AG58" s="69">
        <v>-0.41262710648107503</v>
      </c>
      <c r="AH58" s="69">
        <v>-0.39567090856280174</v>
      </c>
      <c r="AI58" s="69">
        <v>-0.38152018338341726</v>
      </c>
      <c r="AJ58" s="69">
        <v>-0.19227220510239407</v>
      </c>
      <c r="AK58" s="69">
        <v>-0.22413174184251858</v>
      </c>
      <c r="AL58" s="69">
        <v>-0.36990329413307066</v>
      </c>
      <c r="AM58" s="69">
        <v>-0.3826885197618784</v>
      </c>
      <c r="AN58" s="69">
        <v>-0.39040097666364243</v>
      </c>
      <c r="AO58" s="69">
        <v>-0.3965240867878248</v>
      </c>
      <c r="AP58" s="69">
        <v>-0.39113906069902216</v>
      </c>
      <c r="AQ58" s="69">
        <v>-0.39548851763950749</v>
      </c>
      <c r="AR58" s="10"/>
      <c r="AS58" s="10"/>
      <c r="AU58" t="s">
        <v>12</v>
      </c>
      <c r="AV58" s="69">
        <v>1.8114285872753862E-3</v>
      </c>
      <c r="AW58" s="69">
        <v>0.63367046680330763</v>
      </c>
      <c r="AX58" s="69">
        <v>3.1902921067928319E-3</v>
      </c>
      <c r="AY58" s="69">
        <v>0.61027871420298563</v>
      </c>
      <c r="AZ58" s="69">
        <v>121.74692018863118</v>
      </c>
      <c r="BA58" s="69">
        <v>-0.38152018338341726</v>
      </c>
      <c r="BB58" s="69">
        <v>0.49094258691398057</v>
      </c>
      <c r="BC58" s="69">
        <v>-1.5999737401225297E-5</v>
      </c>
      <c r="BD58" s="69">
        <v>4.3846417922567866</v>
      </c>
      <c r="BE58" s="69">
        <v>15.224288828481649</v>
      </c>
      <c r="BF58" s="69">
        <v>0.27054490942426651</v>
      </c>
      <c r="BG58" s="69">
        <v>-5.606781455384918</v>
      </c>
      <c r="BH58" s="69">
        <v>76.390101224152872</v>
      </c>
      <c r="BI58" s="69">
        <v>0.19058846759849493</v>
      </c>
    </row>
    <row r="59" spans="1:61" x14ac:dyDescent="0.35">
      <c r="U59" s="109"/>
      <c r="V59" t="s">
        <v>23</v>
      </c>
      <c r="W59" s="10">
        <v>2.54</v>
      </c>
      <c r="X59" s="10">
        <v>2.1800000000000002</v>
      </c>
      <c r="Y59" s="10">
        <v>1.1599999999999999</v>
      </c>
      <c r="Z59" s="10">
        <v>0.55300000000000005</v>
      </c>
      <c r="AA59" s="10">
        <v>0.433</v>
      </c>
      <c r="AB59" s="109"/>
      <c r="AC59" s="26" t="s">
        <v>55</v>
      </c>
      <c r="AD59" s="69">
        <v>0.42885116178276489</v>
      </c>
      <c r="AE59" s="69">
        <v>0.44104423234790213</v>
      </c>
      <c r="AF59" s="69">
        <v>-0.22898504735072861</v>
      </c>
      <c r="AG59" s="69">
        <v>-0.13311899562663065</v>
      </c>
      <c r="AH59" s="69">
        <v>-6.9925434764054606E-2</v>
      </c>
      <c r="AI59" s="69">
        <v>0.49094258691398057</v>
      </c>
      <c r="AJ59" s="69">
        <v>1.3561112744323816</v>
      </c>
      <c r="AK59" s="69">
        <v>1.4706453944368703</v>
      </c>
      <c r="AL59" s="69">
        <v>6.0383140221831244</v>
      </c>
      <c r="AM59" s="69">
        <v>6.2167295007176868</v>
      </c>
      <c r="AN59" s="69">
        <v>5.807054732179795</v>
      </c>
      <c r="AO59" s="69">
        <v>6.1088580161666215</v>
      </c>
      <c r="AP59" s="69">
        <v>5.8897712650935752</v>
      </c>
      <c r="AQ59" s="69">
        <v>5.8839563966150799</v>
      </c>
      <c r="AR59" s="10"/>
      <c r="AS59" s="10"/>
      <c r="AU59" t="s">
        <v>17</v>
      </c>
      <c r="AV59" s="69">
        <v>0.19395651973217276</v>
      </c>
      <c r="AW59" s="69">
        <v>0.16586615409787456</v>
      </c>
      <c r="AX59" s="69">
        <v>0.35199294584517726</v>
      </c>
      <c r="AY59" s="69">
        <v>9.4856540668580194E-2</v>
      </c>
      <c r="AZ59" s="69">
        <v>22.649217940057085</v>
      </c>
      <c r="BA59" s="69">
        <v>-0.19227220510239407</v>
      </c>
      <c r="BB59" s="69">
        <v>1.3561112744323816</v>
      </c>
      <c r="BC59" s="69">
        <v>-8.8138124546547326E-5</v>
      </c>
      <c r="BD59" s="69">
        <v>0.92153257831726654</v>
      </c>
      <c r="BE59" s="69">
        <v>1507.1342633874733</v>
      </c>
      <c r="BF59" s="69">
        <v>-0.15071242633873619</v>
      </c>
      <c r="BG59" s="69">
        <v>-29.583425634139914</v>
      </c>
      <c r="BH59" s="69">
        <v>129.71972184759699</v>
      </c>
      <c r="BI59" s="69">
        <v>0.10857260777554679</v>
      </c>
    </row>
    <row r="60" spans="1:61" x14ac:dyDescent="0.35">
      <c r="A60" s="6"/>
      <c r="B60" s="110" t="s">
        <v>51</v>
      </c>
      <c r="C60" s="110"/>
      <c r="D60" s="110"/>
      <c r="E60" s="110"/>
      <c r="F60" s="110"/>
      <c r="G60" s="110"/>
      <c r="H60" s="110"/>
      <c r="I60" s="110"/>
      <c r="J60" s="110"/>
      <c r="K60" s="110"/>
      <c r="L60" s="110"/>
      <c r="M60" s="110"/>
      <c r="N60" s="110"/>
      <c r="O60" s="110"/>
      <c r="U60" s="109"/>
      <c r="V60" s="26" t="s">
        <v>26</v>
      </c>
      <c r="W60" s="10">
        <v>0.16200000000000001</v>
      </c>
      <c r="X60" s="10">
        <v>0.59799999999999998</v>
      </c>
      <c r="Y60" s="10">
        <v>0.32700000000000001</v>
      </c>
      <c r="Z60" s="10">
        <v>4.47E-3</v>
      </c>
      <c r="AA60" s="10">
        <v>-2.3800000000000001E-4</v>
      </c>
      <c r="AB60" s="109"/>
      <c r="AC60" s="26" t="s">
        <v>56</v>
      </c>
      <c r="AD60" s="69">
        <v>-2.8210643428818891E-5</v>
      </c>
      <c r="AE60" s="69">
        <v>-3.1982254457925643E-5</v>
      </c>
      <c r="AF60" s="69">
        <v>1.1068195467577274E-6</v>
      </c>
      <c r="AG60" s="69">
        <v>-1.4619569662698329E-5</v>
      </c>
      <c r="AH60" s="69">
        <v>9.5024378848673563E-6</v>
      </c>
      <c r="AI60" s="69">
        <v>-1.5999737401225297E-5</v>
      </c>
      <c r="AJ60" s="69">
        <v>-8.8138124546547326E-5</v>
      </c>
      <c r="AK60" s="69">
        <v>-9.2562157716216944E-5</v>
      </c>
      <c r="AL60" s="69">
        <v>-7.3949208282452278E-6</v>
      </c>
      <c r="AM60" s="69">
        <v>-6.9694678481542864E-6</v>
      </c>
      <c r="AN60" s="69">
        <v>-2.1796638928633036E-6</v>
      </c>
      <c r="AO60" s="69">
        <v>-1.2616795494184599E-5</v>
      </c>
      <c r="AP60" s="69">
        <v>-1.1661837951984129E-5</v>
      </c>
      <c r="AQ60" s="69">
        <v>-9.3975500523891753E-6</v>
      </c>
      <c r="AR60" s="10"/>
      <c r="AS60" s="10"/>
      <c r="AU60" t="s">
        <v>18</v>
      </c>
      <c r="AV60" s="69">
        <v>0.27635533407250906</v>
      </c>
      <c r="AW60" s="69">
        <v>0.16099107259566839</v>
      </c>
      <c r="AX60" s="69">
        <v>0.14244270658059102</v>
      </c>
      <c r="AY60" s="69">
        <v>0.19067436155947198</v>
      </c>
      <c r="AZ60" s="69">
        <v>28.071546689916321</v>
      </c>
      <c r="BA60" s="69">
        <v>-0.22413174184251858</v>
      </c>
      <c r="BB60" s="69">
        <v>1.4706453944368703</v>
      </c>
      <c r="BC60" s="69">
        <v>-9.2562157716216944E-5</v>
      </c>
      <c r="BD60" s="69">
        <v>0.69603652803851324</v>
      </c>
      <c r="BE60" s="69">
        <v>1325.5301805939087</v>
      </c>
      <c r="BF60" s="69">
        <v>-0.13255201805937733</v>
      </c>
      <c r="BG60" s="69">
        <v>-38.476585116422932</v>
      </c>
      <c r="BH60" s="69">
        <v>28.197051068185896</v>
      </c>
      <c r="BI60" s="69">
        <v>0.20815490577422352</v>
      </c>
    </row>
    <row r="61" spans="1:61" x14ac:dyDescent="0.35">
      <c r="A61" s="6"/>
      <c r="B61" s="6" t="s">
        <v>31</v>
      </c>
      <c r="C61" s="6" t="s">
        <v>52</v>
      </c>
      <c r="D61" s="6" t="s">
        <v>32</v>
      </c>
      <c r="E61" s="6" t="s">
        <v>33</v>
      </c>
      <c r="F61" s="6" t="s">
        <v>53</v>
      </c>
      <c r="G61" s="6" t="s">
        <v>54</v>
      </c>
      <c r="H61" s="6" t="s">
        <v>47</v>
      </c>
      <c r="I61" s="6" t="s">
        <v>55</v>
      </c>
      <c r="J61" s="6" t="s">
        <v>56</v>
      </c>
      <c r="K61" s="6" t="s">
        <v>45</v>
      </c>
      <c r="L61" s="6" t="s">
        <v>44</v>
      </c>
      <c r="M61" s="6" t="s">
        <v>46</v>
      </c>
      <c r="N61" s="6" t="s">
        <v>38</v>
      </c>
      <c r="O61" s="6" t="s">
        <v>57</v>
      </c>
      <c r="AB61" s="109"/>
      <c r="AC61" s="45" t="s">
        <v>47</v>
      </c>
      <c r="AD61" s="69">
        <v>-0.8110793568025656</v>
      </c>
      <c r="AE61" s="69">
        <v>-0.88886035229475857</v>
      </c>
      <c r="AF61" s="69">
        <v>2.3961483596334108</v>
      </c>
      <c r="AG61" s="69">
        <v>0.91989655187749497</v>
      </c>
      <c r="AH61" s="69">
        <v>5.4514073239028162</v>
      </c>
      <c r="AI61" s="69">
        <v>4.3846417922567866</v>
      </c>
      <c r="AJ61" s="69">
        <v>0.92153257831726654</v>
      </c>
      <c r="AK61" s="69">
        <v>0.69603652803851324</v>
      </c>
      <c r="AL61" s="69">
        <v>0.84115196796009262</v>
      </c>
      <c r="AM61" s="69">
        <v>0.5721851274712566</v>
      </c>
      <c r="AN61" s="69">
        <v>2.9666192838901315</v>
      </c>
      <c r="AO61" s="69">
        <v>2.7989221536520099</v>
      </c>
      <c r="AP61" s="69">
        <v>2.5528898434602421</v>
      </c>
      <c r="AQ61" s="69">
        <v>3.0979093072178649</v>
      </c>
      <c r="AR61" s="10"/>
      <c r="AS61" s="10"/>
      <c r="AU61" t="s">
        <v>8</v>
      </c>
      <c r="AV61" s="69">
        <v>0.44485658101601255</v>
      </c>
      <c r="AW61" s="69">
        <v>-0.508343135950446</v>
      </c>
      <c r="AX61" s="69">
        <v>1.3506613113500704E-2</v>
      </c>
      <c r="AY61" s="69">
        <v>0.51431770397866261</v>
      </c>
      <c r="AZ61" s="69">
        <v>94.776957859362795</v>
      </c>
      <c r="BA61" s="69">
        <v>-0.36990329413307066</v>
      </c>
      <c r="BB61" s="69">
        <v>6.0383140221831244</v>
      </c>
      <c r="BC61" s="69">
        <v>-7.3949208282452278E-6</v>
      </c>
      <c r="BD61" s="69">
        <v>0.84115196796009262</v>
      </c>
      <c r="BE61" s="69">
        <v>247.57367014856811</v>
      </c>
      <c r="BF61" s="69">
        <v>4.2091608726935716E-2</v>
      </c>
      <c r="BG61" s="69">
        <v>-0.25010428833063869</v>
      </c>
      <c r="BH61" s="69">
        <v>345.38083822951108</v>
      </c>
      <c r="BI61" s="69">
        <v>-0.03</v>
      </c>
    </row>
    <row r="62" spans="1:61" x14ac:dyDescent="0.35">
      <c r="A62" s="5" t="s">
        <v>3</v>
      </c>
      <c r="B62" s="8">
        <v>1.42E-3</v>
      </c>
      <c r="C62" s="8">
        <v>-1.28</v>
      </c>
      <c r="D62" s="8">
        <v>6.2300000000000001E-2</v>
      </c>
      <c r="E62" s="8">
        <v>0.36</v>
      </c>
      <c r="F62" s="8">
        <v>34.1</v>
      </c>
      <c r="G62" s="8">
        <v>-0.23400000000000001</v>
      </c>
      <c r="H62" s="8">
        <v>0.42899999999999999</v>
      </c>
      <c r="I62" s="8">
        <v>-2.8200000000000001E-5</v>
      </c>
      <c r="J62" s="8">
        <v>-0.81100000000000005</v>
      </c>
      <c r="K62" s="8">
        <v>898</v>
      </c>
      <c r="L62" s="8">
        <v>0.315</v>
      </c>
      <c r="M62" s="8">
        <v>-0.20599999999999999</v>
      </c>
      <c r="N62" s="8">
        <v>-3600</v>
      </c>
      <c r="O62" s="8">
        <v>2.4</v>
      </c>
      <c r="AB62" s="109"/>
      <c r="AC62" s="26" t="s">
        <v>45</v>
      </c>
      <c r="AD62" s="69">
        <v>897.84835751079902</v>
      </c>
      <c r="AE62" s="69">
        <v>678.53167436388651</v>
      </c>
      <c r="AF62" s="69">
        <v>67.523872119745803</v>
      </c>
      <c r="AG62" s="69">
        <v>81.776229639271776</v>
      </c>
      <c r="AH62" s="69">
        <v>-112.43986231362969</v>
      </c>
      <c r="AI62" s="69">
        <v>15.224288828481649</v>
      </c>
      <c r="AJ62" s="69">
        <v>1507.1342633874733</v>
      </c>
      <c r="AK62" s="69">
        <v>1325.5301805939087</v>
      </c>
      <c r="AL62" s="69">
        <v>247.57367014856811</v>
      </c>
      <c r="AM62" s="69">
        <v>249.35662668467373</v>
      </c>
      <c r="AN62" s="69">
        <v>-521.80440607846049</v>
      </c>
      <c r="AO62" s="69">
        <v>-492.19528920893987</v>
      </c>
      <c r="AP62" s="69">
        <v>-494.17280610803658</v>
      </c>
      <c r="AQ62" s="69">
        <v>-465.55002893581542</v>
      </c>
      <c r="AR62" s="10"/>
      <c r="AS62" s="10"/>
      <c r="AU62" t="s">
        <v>9</v>
      </c>
      <c r="AV62" s="69">
        <v>0.36266759526145698</v>
      </c>
      <c r="AW62" s="69">
        <v>-0.83741703422231129</v>
      </c>
      <c r="AX62" s="69">
        <v>1.6329252618960288E-2</v>
      </c>
      <c r="AY62" s="69">
        <v>0.49112211762840002</v>
      </c>
      <c r="AZ62" s="69">
        <v>96.073540243316657</v>
      </c>
      <c r="BA62" s="69">
        <v>-0.3826885197618784</v>
      </c>
      <c r="BB62" s="69">
        <v>6.2167295007176868</v>
      </c>
      <c r="BC62" s="69">
        <v>-6.9694678481542864E-6</v>
      </c>
      <c r="BD62" s="69">
        <v>0.5721851274712566</v>
      </c>
      <c r="BE62" s="69">
        <v>249.35662668467373</v>
      </c>
      <c r="BF62" s="69">
        <v>7.0416905260136248E-3</v>
      </c>
      <c r="BG62" s="69">
        <v>-8.8556660336913222E-3</v>
      </c>
      <c r="BH62" s="69">
        <v>100.89366890637631</v>
      </c>
      <c r="BI62" s="69">
        <v>-1.0088366879998669E-2</v>
      </c>
    </row>
    <row r="63" spans="1:61" x14ac:dyDescent="0.35">
      <c r="A63" s="5" t="s">
        <v>4</v>
      </c>
      <c r="B63" s="8">
        <v>1.42E-3</v>
      </c>
      <c r="C63" s="8">
        <v>-1.28</v>
      </c>
      <c r="D63" s="8">
        <v>5.3499999999999999E-2</v>
      </c>
      <c r="E63" s="8">
        <v>0.38200000000000001</v>
      </c>
      <c r="F63" s="8">
        <v>31.2</v>
      </c>
      <c r="G63" s="8">
        <v>-0.22700000000000001</v>
      </c>
      <c r="H63" s="8">
        <v>0.441</v>
      </c>
      <c r="I63" s="8">
        <v>-3.1999999999999999E-5</v>
      </c>
      <c r="J63" s="8">
        <v>-0.88900000000000001</v>
      </c>
      <c r="K63" s="8">
        <v>679</v>
      </c>
      <c r="L63" s="8">
        <v>0.39</v>
      </c>
      <c r="M63" s="8">
        <v>-0.20799999999999999</v>
      </c>
      <c r="N63" s="8">
        <v>-3550</v>
      </c>
      <c r="O63" s="8">
        <v>2.37</v>
      </c>
      <c r="AB63" s="109"/>
      <c r="AC63" s="26" t="s">
        <v>44</v>
      </c>
      <c r="AD63" s="69">
        <v>0.31499120075345372</v>
      </c>
      <c r="AE63" s="69">
        <v>0.38961801461368145</v>
      </c>
      <c r="AF63" s="69">
        <v>0.14540337104140008</v>
      </c>
      <c r="AG63" s="69">
        <v>0.16983516852954014</v>
      </c>
      <c r="AH63" s="69">
        <v>0.271414065111867</v>
      </c>
      <c r="AI63" s="69">
        <v>0.27054490942426651</v>
      </c>
      <c r="AJ63" s="69">
        <v>-0.15071242633873619</v>
      </c>
      <c r="AK63" s="69">
        <v>-0.13255201805937733</v>
      </c>
      <c r="AL63" s="69">
        <v>4.2091608726935716E-2</v>
      </c>
      <c r="AM63" s="69">
        <v>7.0416905260136248E-3</v>
      </c>
      <c r="AN63" s="69">
        <v>0.60352641801524243</v>
      </c>
      <c r="AO63" s="69">
        <v>0.58536159277226296</v>
      </c>
      <c r="AP63" s="69">
        <v>0.78741291215676412</v>
      </c>
      <c r="AQ63" s="69">
        <v>0.72077064673695923</v>
      </c>
      <c r="AR63" s="10"/>
      <c r="AS63" s="10"/>
      <c r="AU63" t="s">
        <v>41</v>
      </c>
      <c r="AV63" s="69">
        <v>861145.06193143222</v>
      </c>
      <c r="AW63" s="69">
        <v>-2.1048829832627747</v>
      </c>
      <c r="AX63" s="69">
        <v>2.3996451314485076E-3</v>
      </c>
      <c r="AY63" s="69">
        <v>0.66678483494841645</v>
      </c>
      <c r="AZ63" s="69">
        <v>118.28441200228605</v>
      </c>
      <c r="BA63" s="69">
        <v>-0.39040097666364243</v>
      </c>
      <c r="BB63" s="69">
        <v>5.807054732179795</v>
      </c>
      <c r="BC63" s="69">
        <v>-2.1796638928633036E-6</v>
      </c>
      <c r="BD63" s="69">
        <v>2.9666192838901315</v>
      </c>
      <c r="BE63" s="69">
        <v>-521.80440607846049</v>
      </c>
      <c r="BF63" s="69">
        <v>0.60352641801524243</v>
      </c>
      <c r="BG63" s="69">
        <v>-7.0127803054404758</v>
      </c>
      <c r="BH63" s="69">
        <v>-134.15565083106873</v>
      </c>
      <c r="BI63" s="69">
        <v>0.24221579348709868</v>
      </c>
    </row>
    <row r="64" spans="1:61" x14ac:dyDescent="0.35">
      <c r="A64" s="5" t="s">
        <v>6</v>
      </c>
      <c r="B64" s="8">
        <v>2.7899999999999999E-3</v>
      </c>
      <c r="C64" s="8">
        <v>0.59299999999999997</v>
      </c>
      <c r="D64" s="8">
        <v>1.24E-2</v>
      </c>
      <c r="E64" s="8">
        <v>0.45300000000000001</v>
      </c>
      <c r="F64" s="8">
        <v>176</v>
      </c>
      <c r="G64" s="8">
        <v>-0.39100000000000001</v>
      </c>
      <c r="H64" s="8">
        <v>-0.22900000000000001</v>
      </c>
      <c r="I64" s="8">
        <v>1.11E-6</v>
      </c>
      <c r="J64" s="8">
        <v>2.4</v>
      </c>
      <c r="K64" s="8">
        <v>67.5</v>
      </c>
      <c r="L64" s="8">
        <v>0.14499999999999999</v>
      </c>
      <c r="M64" s="8">
        <v>-2.9</v>
      </c>
      <c r="N64" s="8">
        <v>118</v>
      </c>
      <c r="O64" s="8">
        <v>3.73E-2</v>
      </c>
      <c r="AB64" s="109"/>
      <c r="AC64" s="45" t="s">
        <v>57</v>
      </c>
      <c r="AD64" s="69">
        <v>-0.20598125675714513</v>
      </c>
      <c r="AE64" s="69">
        <v>-0.20797353675790339</v>
      </c>
      <c r="AF64" s="69">
        <v>-2.8952114583521755</v>
      </c>
      <c r="AG64" s="69">
        <v>-1.6311759069580951</v>
      </c>
      <c r="AH64" s="69">
        <v>-7.6178583967160565</v>
      </c>
      <c r="AI64" s="69">
        <v>-5.606781455384918</v>
      </c>
      <c r="AJ64" s="69">
        <v>-29.583425634139914</v>
      </c>
      <c r="AK64" s="69">
        <v>-38.476585116422932</v>
      </c>
      <c r="AL64" s="69">
        <v>-0.25010428833063869</v>
      </c>
      <c r="AM64" s="69">
        <v>-8.8556660336913222E-3</v>
      </c>
      <c r="AN64" s="69">
        <v>-7.0127803054404758</v>
      </c>
      <c r="AO64" s="69">
        <v>-6.8205915741873264</v>
      </c>
      <c r="AP64" s="69">
        <v>-7.4292366403875478</v>
      </c>
      <c r="AQ64" s="69">
        <v>-5.6726066951404333</v>
      </c>
      <c r="AR64" s="10"/>
      <c r="AS64" s="10"/>
      <c r="AU64" t="s">
        <v>13</v>
      </c>
      <c r="AV64" s="69">
        <v>860661.29162921931</v>
      </c>
      <c r="AW64" s="69">
        <v>-2.127741921997897</v>
      </c>
      <c r="AX64" s="69">
        <v>2.5573261768396887E-3</v>
      </c>
      <c r="AY64" s="69">
        <v>0.65945753376114424</v>
      </c>
      <c r="AZ64" s="69">
        <v>111.59975217298144</v>
      </c>
      <c r="BA64" s="69">
        <v>-0.3965240867878248</v>
      </c>
      <c r="BB64" s="69">
        <v>6.1088580161666215</v>
      </c>
      <c r="BC64" s="69">
        <v>-1.2616795494184599E-5</v>
      </c>
      <c r="BD64" s="69">
        <v>2.7989221536520099</v>
      </c>
      <c r="BE64" s="69">
        <v>-492.19528920893987</v>
      </c>
      <c r="BF64" s="69">
        <v>0.58536159277226296</v>
      </c>
      <c r="BG64" s="69">
        <v>-6.8205915741873264</v>
      </c>
      <c r="BH64" s="69">
        <v>-143.39215710283122</v>
      </c>
      <c r="BI64" s="69">
        <v>0.23081284649943334</v>
      </c>
    </row>
    <row r="65" spans="1:61" x14ac:dyDescent="0.35">
      <c r="A65" s="5" t="s">
        <v>7</v>
      </c>
      <c r="B65" s="8">
        <v>5.94E-3</v>
      </c>
      <c r="C65" s="8">
        <v>0.50900000000000001</v>
      </c>
      <c r="D65" s="8">
        <v>7.0200000000000002E-3</v>
      </c>
      <c r="E65" s="8">
        <v>0.52100000000000002</v>
      </c>
      <c r="F65" s="8">
        <v>207</v>
      </c>
      <c r="G65" s="8">
        <v>-0.41299999999999998</v>
      </c>
      <c r="H65" s="8">
        <v>-0.13300000000000001</v>
      </c>
      <c r="I65" s="8">
        <v>-1.4600000000000001E-5</v>
      </c>
      <c r="J65" s="8">
        <v>0.92</v>
      </c>
      <c r="K65" s="8">
        <v>81.8</v>
      </c>
      <c r="L65" s="8">
        <v>0.17</v>
      </c>
      <c r="M65" s="8">
        <v>-1.63</v>
      </c>
      <c r="N65" s="8">
        <v>76.7</v>
      </c>
      <c r="O65" s="8">
        <v>3.73E-2</v>
      </c>
      <c r="AB65" s="109"/>
      <c r="AC65" s="26" t="s">
        <v>46</v>
      </c>
      <c r="AD65" s="70">
        <v>-3596.6343321946933</v>
      </c>
      <c r="AE65" s="69">
        <v>-3553.3246326789035</v>
      </c>
      <c r="AF65" s="69">
        <v>117.77194396168555</v>
      </c>
      <c r="AG65" s="69">
        <v>76.746114601765882</v>
      </c>
      <c r="AH65" s="69">
        <v>-30.078990429008154</v>
      </c>
      <c r="AI65" s="69">
        <v>76.390101224152872</v>
      </c>
      <c r="AJ65" s="69">
        <v>129.71972184759699</v>
      </c>
      <c r="AK65" s="69">
        <v>28.197051068185896</v>
      </c>
      <c r="AL65" s="69">
        <v>345.38083822951108</v>
      </c>
      <c r="AM65" s="69">
        <v>100.89366890637631</v>
      </c>
      <c r="AN65" s="69">
        <v>-134.15565083106873</v>
      </c>
      <c r="AO65" s="69">
        <v>-143.39215710283122</v>
      </c>
      <c r="AP65" s="69">
        <v>-121.56770156049551</v>
      </c>
      <c r="AQ65" s="69">
        <v>-122.39117214101681</v>
      </c>
      <c r="AR65" s="10"/>
      <c r="AS65" s="10"/>
      <c r="AU65" t="s">
        <v>42</v>
      </c>
      <c r="AV65" s="69">
        <v>7.9817383057865295E-4</v>
      </c>
      <c r="AW65" s="69">
        <v>0.86411088220741528</v>
      </c>
      <c r="AX65" s="69">
        <v>1.2281104310645421E-3</v>
      </c>
      <c r="AY65" s="69">
        <v>0.81412050352649346</v>
      </c>
      <c r="AZ65" s="69">
        <v>63.209395551632454</v>
      </c>
      <c r="BA65" s="69">
        <v>-0.40060811036921112</v>
      </c>
      <c r="BB65" s="69">
        <v>1.9078984402563819</v>
      </c>
      <c r="BC65" s="69">
        <v>2.5165422328978365E-2</v>
      </c>
      <c r="BD65" s="69">
        <v>0.22023765621178792</v>
      </c>
      <c r="BE65" s="69">
        <v>1227.8263559083468</v>
      </c>
      <c r="BF65" s="69">
        <v>-0.11943458015210022</v>
      </c>
      <c r="BG65" s="69">
        <v>-0.10659894060939437</v>
      </c>
      <c r="BH65" s="69">
        <v>-33.591825439295292</v>
      </c>
      <c r="BI65" s="69">
        <v>0.40845523020629865</v>
      </c>
    </row>
    <row r="66" spans="1:61" x14ac:dyDescent="0.35">
      <c r="A66" s="5" t="s">
        <v>11</v>
      </c>
      <c r="B66" s="8">
        <v>1.7099999999999999E-3</v>
      </c>
      <c r="C66" s="8">
        <v>0.63500000000000001</v>
      </c>
      <c r="D66" s="8">
        <v>3.64E-3</v>
      </c>
      <c r="E66" s="8">
        <v>0.58299999999999996</v>
      </c>
      <c r="F66" s="8">
        <v>162</v>
      </c>
      <c r="G66" s="8">
        <v>-0.39600000000000002</v>
      </c>
      <c r="H66" s="8">
        <v>-6.9900000000000004E-2</v>
      </c>
      <c r="I66" s="8">
        <v>9.5000000000000005E-6</v>
      </c>
      <c r="J66" s="8">
        <v>5.45</v>
      </c>
      <c r="K66" s="8">
        <v>-112</v>
      </c>
      <c r="L66" s="8">
        <v>0.27100000000000002</v>
      </c>
      <c r="M66" s="8">
        <v>-7.62</v>
      </c>
      <c r="N66" s="8">
        <v>-30.1</v>
      </c>
      <c r="O66" s="8">
        <v>0.17399999999999999</v>
      </c>
      <c r="AB66" s="109"/>
      <c r="AC66" s="26" t="s">
        <v>38</v>
      </c>
      <c r="AD66" s="69">
        <v>2.3977628881302517</v>
      </c>
      <c r="AE66" s="69">
        <v>2.3688897551197816</v>
      </c>
      <c r="AF66" s="69">
        <v>3.7344399850699782E-2</v>
      </c>
      <c r="AG66" s="69">
        <v>3.7314316983357319E-2</v>
      </c>
      <c r="AH66" s="69">
        <v>0.17406890982820961</v>
      </c>
      <c r="AI66" s="69">
        <v>0.19058846759849493</v>
      </c>
      <c r="AJ66" s="69">
        <v>0.10857260777554679</v>
      </c>
      <c r="AK66" s="69">
        <v>0.20815490577422352</v>
      </c>
      <c r="AL66" s="69">
        <v>-0.03</v>
      </c>
      <c r="AM66" s="69">
        <v>-1.0088366879998669E-2</v>
      </c>
      <c r="AN66" s="69">
        <v>0.24221579348709868</v>
      </c>
      <c r="AO66" s="69">
        <v>0.23081284649943334</v>
      </c>
      <c r="AP66" s="69">
        <v>0.31401717952829922</v>
      </c>
      <c r="AQ66" s="69">
        <v>0.35992096874926849</v>
      </c>
      <c r="AR66" s="10"/>
      <c r="AS66" s="10"/>
      <c r="AU66" t="s">
        <v>43</v>
      </c>
      <c r="AV66" s="69">
        <v>8.9812624740484158E-4</v>
      </c>
      <c r="AW66" s="69">
        <v>0.77911471724352432</v>
      </c>
      <c r="AX66" s="69">
        <v>1.3778795472130503E-3</v>
      </c>
      <c r="AY66" s="69">
        <v>0.73645323902849458</v>
      </c>
      <c r="AZ66" s="69">
        <v>89.937655821824137</v>
      </c>
      <c r="BA66" s="69">
        <v>-0.43291756950120136</v>
      </c>
      <c r="BB66" s="69">
        <v>1.4231724811943471</v>
      </c>
      <c r="BC66" s="69">
        <v>2.5146487901277815E-2</v>
      </c>
      <c r="BD66" s="69">
        <v>0.23176949544906358</v>
      </c>
      <c r="BE66" s="69">
        <v>1215.8644274511539</v>
      </c>
      <c r="BF66" s="69">
        <v>-0.12158544274511537</v>
      </c>
      <c r="BG66" s="69">
        <v>-0.10525772343774356</v>
      </c>
      <c r="BH66" s="69">
        <v>-33.610336035127894</v>
      </c>
      <c r="BI66" s="69">
        <v>0.39841696910160157</v>
      </c>
    </row>
    <row r="67" spans="1:61" x14ac:dyDescent="0.35">
      <c r="A67" s="5" t="s">
        <v>12</v>
      </c>
      <c r="B67" s="8">
        <v>1.81E-3</v>
      </c>
      <c r="C67" s="8">
        <v>0.63400000000000001</v>
      </c>
      <c r="D67" s="8">
        <v>3.1900000000000001E-3</v>
      </c>
      <c r="E67" s="8">
        <v>0.61</v>
      </c>
      <c r="F67" s="8">
        <v>122</v>
      </c>
      <c r="G67" s="8">
        <v>-0.38200000000000001</v>
      </c>
      <c r="H67" s="8">
        <v>0.49099999999999999</v>
      </c>
      <c r="I67" s="8">
        <v>-1.5999999999999999E-5</v>
      </c>
      <c r="J67" s="8">
        <v>4.38</v>
      </c>
      <c r="K67" s="8">
        <v>15.2</v>
      </c>
      <c r="L67" s="8">
        <v>0.27100000000000002</v>
      </c>
      <c r="M67" s="8">
        <v>-5.61</v>
      </c>
      <c r="N67" s="8">
        <v>76.400000000000006</v>
      </c>
      <c r="O67" s="8">
        <v>0.191</v>
      </c>
      <c r="AU67" t="s">
        <v>14</v>
      </c>
      <c r="AV67" s="69">
        <v>837691.15282770933</v>
      </c>
      <c r="AW67" s="69">
        <v>-2.1837005612081724</v>
      </c>
      <c r="AX67" s="69">
        <v>3.1910107182597045E-3</v>
      </c>
      <c r="AY67" s="69">
        <v>0.63051104447476247</v>
      </c>
      <c r="AZ67" s="69">
        <v>83.976115984414378</v>
      </c>
      <c r="BA67" s="69">
        <v>-0.39113906069902216</v>
      </c>
      <c r="BB67" s="69">
        <v>5.8897712650935752</v>
      </c>
      <c r="BC67" s="69">
        <v>-1.1661837951984129E-5</v>
      </c>
      <c r="BD67" s="69">
        <v>2.5528898434602421</v>
      </c>
      <c r="BE67" s="69">
        <v>-494.17280610803658</v>
      </c>
      <c r="BF67" s="69">
        <v>0.78741291215676412</v>
      </c>
      <c r="BG67" s="69">
        <v>-7.4292366403875478</v>
      </c>
      <c r="BH67" s="69">
        <v>-121.56770156049551</v>
      </c>
      <c r="BI67" s="69">
        <v>0.31401717952829922</v>
      </c>
    </row>
    <row r="68" spans="1:61" ht="15" customHeight="1" x14ac:dyDescent="0.35">
      <c r="A68" s="5" t="s">
        <v>17</v>
      </c>
      <c r="B68" s="8">
        <v>0.19400000000000001</v>
      </c>
      <c r="C68" s="8">
        <v>0.16600000000000001</v>
      </c>
      <c r="D68" s="8">
        <v>0.35199999999999998</v>
      </c>
      <c r="E68" s="8">
        <v>9.4899999999999998E-2</v>
      </c>
      <c r="F68" s="8">
        <v>22.6</v>
      </c>
      <c r="G68" s="8">
        <v>-0.192</v>
      </c>
      <c r="H68" s="8">
        <v>1.36</v>
      </c>
      <c r="I68" s="8">
        <v>-8.81E-5</v>
      </c>
      <c r="J68" s="8">
        <v>0.92200000000000004</v>
      </c>
      <c r="K68" s="8">
        <v>1510</v>
      </c>
      <c r="L68" s="8">
        <v>-0.151</v>
      </c>
      <c r="M68" s="8">
        <v>-29.6</v>
      </c>
      <c r="N68" s="8">
        <v>130</v>
      </c>
      <c r="O68" s="8">
        <v>0.109</v>
      </c>
      <c r="AB68" s="106" t="s">
        <v>70</v>
      </c>
      <c r="AC68" s="26" t="s">
        <v>83</v>
      </c>
      <c r="AD68" s="46">
        <f>AD53*(HV^AD54)</f>
        <v>2.0229165986049091E-8</v>
      </c>
      <c r="AE68" s="46">
        <f t="shared" ref="AE68:AO68" si="6">AE53*(HV^AE54)</f>
        <v>2.0175101805774481E-8</v>
      </c>
      <c r="AF68" s="46">
        <f t="shared" si="6"/>
        <v>0.48540837528485492</v>
      </c>
      <c r="AG68" s="46">
        <f t="shared" si="6"/>
        <v>0.49925561484607228</v>
      </c>
      <c r="AH68" s="46">
        <f t="shared" si="6"/>
        <v>0.42827577457254767</v>
      </c>
      <c r="AI68" s="46">
        <f t="shared" si="6"/>
        <v>0.44887362088591776</v>
      </c>
      <c r="AJ68" s="46">
        <f t="shared" si="6"/>
        <v>0.82105414936496812</v>
      </c>
      <c r="AK68" s="46">
        <f t="shared" si="6"/>
        <v>1.1212861911353789</v>
      </c>
      <c r="AL68" s="46">
        <f t="shared" si="6"/>
        <v>5.3410023001453592E-3</v>
      </c>
      <c r="AM68" s="46">
        <f t="shared" si="6"/>
        <v>2.4866836432852987E-4</v>
      </c>
      <c r="AN68" s="46">
        <f t="shared" si="6"/>
        <v>9.6052802451931634E-3</v>
      </c>
      <c r="AO68" s="46">
        <f t="shared" si="6"/>
        <v>7.8686724606543048E-3</v>
      </c>
      <c r="AP68" s="46">
        <f>AP53*(HV^AP54)</f>
        <v>4.7068777959961491E-3</v>
      </c>
      <c r="AQ68" s="46">
        <f>AQ53*(HV^AQ54)</f>
        <v>9.7708982142654353E-3</v>
      </c>
      <c r="AR68" s="36"/>
      <c r="AS68" s="36"/>
      <c r="AU68" t="s">
        <v>15</v>
      </c>
      <c r="AV68" s="69">
        <v>862115.73370784847</v>
      </c>
      <c r="AW68" s="69">
        <v>-2.1030473782965244</v>
      </c>
      <c r="AX68" s="69">
        <v>3.9105719146928248E-3</v>
      </c>
      <c r="AY68" s="69">
        <v>0.60949751467016422</v>
      </c>
      <c r="AZ68" s="69">
        <v>85.435966222130176</v>
      </c>
      <c r="BA68" s="69">
        <v>-0.39548851763950749</v>
      </c>
      <c r="BB68" s="69">
        <v>5.8839563966150799</v>
      </c>
      <c r="BC68" s="69">
        <v>-9.3975500523891753E-6</v>
      </c>
      <c r="BD68" s="69">
        <v>3.0979093072178649</v>
      </c>
      <c r="BE68" s="69">
        <v>-465.55002893581542</v>
      </c>
      <c r="BF68" s="69">
        <v>0.72077064673695923</v>
      </c>
      <c r="BG68" s="69">
        <v>-5.6726066951404333</v>
      </c>
      <c r="BH68" s="69">
        <v>-122.39117214101681</v>
      </c>
      <c r="BI68" s="69">
        <v>0.35992096874926849</v>
      </c>
    </row>
    <row r="69" spans="1:61" x14ac:dyDescent="0.35">
      <c r="A69" s="5" t="s">
        <v>18</v>
      </c>
      <c r="B69" s="8">
        <v>0.27600000000000002</v>
      </c>
      <c r="C69" s="8">
        <v>0.161</v>
      </c>
      <c r="D69" s="8">
        <v>0.14199999999999999</v>
      </c>
      <c r="E69" s="8">
        <v>0.191</v>
      </c>
      <c r="F69" s="8">
        <v>28.1</v>
      </c>
      <c r="G69" s="8">
        <v>-0.224</v>
      </c>
      <c r="H69" s="8">
        <v>1.47</v>
      </c>
      <c r="I69" s="8">
        <v>-9.2600000000000001E-5</v>
      </c>
      <c r="J69" s="8">
        <v>0.69599999999999995</v>
      </c>
      <c r="K69" s="8">
        <v>1330</v>
      </c>
      <c r="L69" s="8">
        <v>-0.13300000000000001</v>
      </c>
      <c r="M69" s="8">
        <v>-38.5</v>
      </c>
      <c r="N69" s="8">
        <v>28.2</v>
      </c>
      <c r="O69" s="8">
        <v>0.20799999999999999</v>
      </c>
      <c r="AB69" s="107"/>
      <c r="AC69" s="26" t="s">
        <v>84</v>
      </c>
      <c r="AD69" s="46">
        <f t="shared" ref="AD69:AQ69" si="7">AD55*(HV^AD56)</f>
        <v>1.4236922352165402</v>
      </c>
      <c r="AE69" s="46">
        <f t="shared" si="7"/>
        <v>1.4846914877581885</v>
      </c>
      <c r="AF69" s="46">
        <f t="shared" si="7"/>
        <v>0.63849870679551435</v>
      </c>
      <c r="AG69" s="46">
        <f t="shared" si="7"/>
        <v>0.65018590861198133</v>
      </c>
      <c r="AH69" s="46">
        <f t="shared" si="7"/>
        <v>0.58090408308717445</v>
      </c>
      <c r="AI69" s="46">
        <f t="shared" si="7"/>
        <v>0.64499409186827916</v>
      </c>
      <c r="AJ69" s="46">
        <f t="shared" si="7"/>
        <v>0.80337130930677048</v>
      </c>
      <c r="AK69" s="46">
        <f t="shared" si="7"/>
        <v>0.74823289036474638</v>
      </c>
      <c r="AL69" s="46">
        <f t="shared" si="7"/>
        <v>1.1849950505261244</v>
      </c>
      <c r="AM69" s="46">
        <f t="shared" si="7"/>
        <v>1.1708464690780878</v>
      </c>
      <c r="AN69" s="46">
        <f t="shared" si="7"/>
        <v>0.79316031989008962</v>
      </c>
      <c r="AO69" s="46">
        <f t="shared" si="7"/>
        <v>0.79307896264553024</v>
      </c>
      <c r="AP69" s="46">
        <f t="shared" si="7"/>
        <v>0.76929755828126012</v>
      </c>
      <c r="AQ69" s="46">
        <f t="shared" si="7"/>
        <v>0.78526108191497701</v>
      </c>
      <c r="AR69" s="36"/>
      <c r="AS69" s="36"/>
    </row>
    <row r="70" spans="1:61" x14ac:dyDescent="0.35">
      <c r="A70" s="5" t="s">
        <v>8</v>
      </c>
      <c r="B70" s="8">
        <v>0.44500000000000001</v>
      </c>
      <c r="C70" s="8">
        <v>-0.50800000000000001</v>
      </c>
      <c r="D70" s="8">
        <v>1.35E-2</v>
      </c>
      <c r="E70" s="8">
        <v>0.51400000000000001</v>
      </c>
      <c r="F70" s="8">
        <v>94.8</v>
      </c>
      <c r="G70" s="8">
        <v>-0.37</v>
      </c>
      <c r="H70" s="8">
        <v>6.04</v>
      </c>
      <c r="I70" s="8">
        <v>-7.3900000000000004E-6</v>
      </c>
      <c r="J70" s="8">
        <v>0.84099999999999997</v>
      </c>
      <c r="K70" s="8">
        <v>248</v>
      </c>
      <c r="L70" s="8">
        <v>4.2099999999999999E-2</v>
      </c>
      <c r="M70" s="8">
        <v>-0.25</v>
      </c>
      <c r="N70" s="8">
        <v>345</v>
      </c>
      <c r="O70" s="8">
        <v>-0.03</v>
      </c>
      <c r="AB70" s="107"/>
      <c r="AC70" s="26" t="s">
        <v>85</v>
      </c>
      <c r="AD70" s="46">
        <f t="shared" ref="AD70:AQ70" si="8">AD57*(HV^AD58)</f>
        <v>4.4486880053096431</v>
      </c>
      <c r="AE70" s="46">
        <f t="shared" si="8"/>
        <v>4.341322810764396</v>
      </c>
      <c r="AF70" s="46">
        <f t="shared" si="8"/>
        <v>5.8452811240195546</v>
      </c>
      <c r="AG70" s="46">
        <f t="shared" si="8"/>
        <v>5.7068570846096858</v>
      </c>
      <c r="AH70" s="46">
        <f t="shared" si="8"/>
        <v>5.1883234440363104</v>
      </c>
      <c r="AI70" s="46">
        <f t="shared" si="8"/>
        <v>4.405721351283316</v>
      </c>
      <c r="AJ70" s="46">
        <f t="shared" si="8"/>
        <v>4.2522592900236171</v>
      </c>
      <c r="AK70" s="46">
        <f t="shared" si="8"/>
        <v>3.994502721803054</v>
      </c>
      <c r="AL70" s="46">
        <f t="shared" si="8"/>
        <v>3.7944791552663992</v>
      </c>
      <c r="AM70" s="46">
        <f t="shared" si="8"/>
        <v>3.4415072199699335</v>
      </c>
      <c r="AN70" s="46">
        <f t="shared" si="8"/>
        <v>3.9621743046922044</v>
      </c>
      <c r="AO70" s="46">
        <f t="shared" si="8"/>
        <v>3.5443390193007485</v>
      </c>
      <c r="AP70" s="46">
        <f t="shared" si="8"/>
        <v>2.7949449142643581</v>
      </c>
      <c r="AQ70" s="46">
        <f t="shared" si="8"/>
        <v>2.7379486450718034</v>
      </c>
      <c r="AR70" s="36"/>
      <c r="AS70" s="36"/>
      <c r="AU70" t="s">
        <v>0</v>
      </c>
      <c r="AV70" t="s">
        <v>3</v>
      </c>
      <c r="AW70" t="s">
        <v>4</v>
      </c>
      <c r="AX70" t="s">
        <v>6</v>
      </c>
      <c r="AY70" t="s">
        <v>7</v>
      </c>
      <c r="AZ70" t="s">
        <v>11</v>
      </c>
      <c r="BA70" t="s">
        <v>12</v>
      </c>
      <c r="BB70" t="s">
        <v>17</v>
      </c>
      <c r="BC70" t="s">
        <v>18</v>
      </c>
      <c r="BD70" t="s">
        <v>8</v>
      </c>
      <c r="BE70" t="s">
        <v>9</v>
      </c>
      <c r="BF70" t="s">
        <v>41</v>
      </c>
      <c r="BG70" t="s">
        <v>13</v>
      </c>
      <c r="BH70" t="s">
        <v>14</v>
      </c>
      <c r="BI70" t="s">
        <v>15</v>
      </c>
    </row>
    <row r="71" spans="1:61" x14ac:dyDescent="0.35">
      <c r="A71" s="5" t="s">
        <v>9</v>
      </c>
      <c r="B71" s="8">
        <v>0.36299999999999999</v>
      </c>
      <c r="C71" s="8">
        <v>-0.83699999999999997</v>
      </c>
      <c r="D71" s="8">
        <v>1.6299999999999999E-2</v>
      </c>
      <c r="E71" s="8">
        <v>0.49099999999999999</v>
      </c>
      <c r="F71" s="8">
        <v>96.1</v>
      </c>
      <c r="G71" s="8">
        <v>-0.38300000000000001</v>
      </c>
      <c r="H71" s="8">
        <v>6.22</v>
      </c>
      <c r="I71" s="8">
        <v>-6.9700000000000002E-6</v>
      </c>
      <c r="J71" s="8">
        <v>0.57199999999999995</v>
      </c>
      <c r="K71" s="8">
        <v>249</v>
      </c>
      <c r="L71" s="8">
        <v>7.0400000000000003E-3</v>
      </c>
      <c r="M71" s="8">
        <v>-8.8599999999999998E-3</v>
      </c>
      <c r="N71" s="8">
        <v>101</v>
      </c>
      <c r="O71" s="8">
        <v>-1.01E-2</v>
      </c>
      <c r="AB71" s="108"/>
      <c r="AC71" s="26" t="s">
        <v>86</v>
      </c>
      <c r="AD71" s="46">
        <f t="shared" ref="AD71:AQ71" si="9">AD59+(AD60*HV)</f>
        <v>0.25958730120985152</v>
      </c>
      <c r="AE71" s="46">
        <f t="shared" si="9"/>
        <v>0.24915070560034827</v>
      </c>
      <c r="AF71" s="46">
        <f t="shared" si="9"/>
        <v>-0.22234413007018225</v>
      </c>
      <c r="AG71" s="46">
        <f t="shared" si="9"/>
        <v>-0.22083641360282064</v>
      </c>
      <c r="AH71" s="46">
        <f t="shared" si="9"/>
        <v>-1.2910807454850466E-2</v>
      </c>
      <c r="AI71" s="46">
        <f t="shared" si="9"/>
        <v>0.39494416250662878</v>
      </c>
      <c r="AJ71" s="46">
        <f t="shared" si="9"/>
        <v>0.82728252715309758</v>
      </c>
      <c r="AK71" s="46">
        <f t="shared" si="9"/>
        <v>0.91527244813956854</v>
      </c>
      <c r="AL71" s="46">
        <f t="shared" si="9"/>
        <v>5.9939444972136533</v>
      </c>
      <c r="AM71" s="46">
        <f t="shared" si="9"/>
        <v>6.1749126936287615</v>
      </c>
      <c r="AN71" s="46">
        <f t="shared" si="9"/>
        <v>5.7939767488226153</v>
      </c>
      <c r="AO71" s="46">
        <f t="shared" si="9"/>
        <v>6.0331572432015141</v>
      </c>
      <c r="AP71" s="46">
        <f t="shared" si="9"/>
        <v>5.8198002373816706</v>
      </c>
      <c r="AQ71" s="46">
        <f t="shared" si="9"/>
        <v>5.827571096300745</v>
      </c>
      <c r="AR71" s="36"/>
      <c r="AS71" s="36"/>
      <c r="AU71" t="s">
        <v>321</v>
      </c>
      <c r="AV71" s="69">
        <v>1.420314497910217E-3</v>
      </c>
      <c r="AW71" s="69">
        <v>1.42027820930544E-3</v>
      </c>
      <c r="AX71" s="69">
        <v>2.7854127676608391E-3</v>
      </c>
      <c r="AY71" s="69">
        <v>5.93715409611537E-3</v>
      </c>
      <c r="AZ71" s="69">
        <v>1.7071310436766309E-3</v>
      </c>
      <c r="BA71" s="69">
        <v>1.8114285872753862E-3</v>
      </c>
      <c r="BB71" s="69">
        <v>0.19395651973217276</v>
      </c>
      <c r="BC71" s="69">
        <v>0.27635533407250906</v>
      </c>
      <c r="BD71" s="69">
        <v>0.44485658101601255</v>
      </c>
      <c r="BE71" s="69">
        <v>0.36266759526145698</v>
      </c>
      <c r="BF71" s="69">
        <v>861145.06193143222</v>
      </c>
      <c r="BG71" s="69">
        <v>860661.29162921931</v>
      </c>
      <c r="BH71" s="69">
        <v>837691.15282770933</v>
      </c>
      <c r="BI71" s="69">
        <v>862115.73370784847</v>
      </c>
    </row>
    <row r="72" spans="1:61" x14ac:dyDescent="0.35">
      <c r="A72" s="5" t="s">
        <v>41</v>
      </c>
      <c r="B72" s="8">
        <v>861000</v>
      </c>
      <c r="C72" s="8">
        <v>-2.1</v>
      </c>
      <c r="D72" s="8">
        <v>2.3999999999999998E-3</v>
      </c>
      <c r="E72" s="8">
        <v>0.66700000000000004</v>
      </c>
      <c r="F72" s="8">
        <v>118</v>
      </c>
      <c r="G72" s="8">
        <v>-0.39</v>
      </c>
      <c r="H72" s="8">
        <v>5.81</v>
      </c>
      <c r="I72" s="8">
        <v>-2.1799999999999999E-6</v>
      </c>
      <c r="J72" s="8">
        <v>2.97</v>
      </c>
      <c r="K72" s="8">
        <v>-522</v>
      </c>
      <c r="L72" s="8">
        <v>0.60399999999999998</v>
      </c>
      <c r="M72" s="8">
        <v>-7.01</v>
      </c>
      <c r="N72" s="8">
        <v>-134</v>
      </c>
      <c r="O72" s="8">
        <v>0.24199999999999999</v>
      </c>
      <c r="AB72" s="44"/>
      <c r="AU72" t="s">
        <v>322</v>
      </c>
      <c r="AV72" s="69">
        <v>-1.2827455072726097</v>
      </c>
      <c r="AW72" s="69">
        <v>-1.2830501924778508</v>
      </c>
      <c r="AX72" s="69">
        <v>0.59320486527103655</v>
      </c>
      <c r="AY72" s="69">
        <v>0.50944086387566667</v>
      </c>
      <c r="AZ72" s="69">
        <v>0.63508750451423168</v>
      </c>
      <c r="BA72" s="69">
        <v>0.63367046680330763</v>
      </c>
      <c r="BB72" s="69">
        <v>0.16586615409787456</v>
      </c>
      <c r="BC72" s="69">
        <v>0.16099107259566839</v>
      </c>
      <c r="BD72" s="69">
        <v>-0.508343135950446</v>
      </c>
      <c r="BE72" s="69">
        <v>-0.83741703422231129</v>
      </c>
      <c r="BF72" s="69">
        <v>-2.1048829832627747</v>
      </c>
      <c r="BG72" s="69">
        <v>-2.127741921997897</v>
      </c>
      <c r="BH72" s="69">
        <v>-2.1837005612081724</v>
      </c>
      <c r="BI72" s="69">
        <v>-2.1030473782965244</v>
      </c>
    </row>
    <row r="73" spans="1:61" x14ac:dyDescent="0.35">
      <c r="A73" s="5" t="s">
        <v>13</v>
      </c>
      <c r="B73" s="8">
        <v>861000</v>
      </c>
      <c r="C73" s="8">
        <v>-2.13</v>
      </c>
      <c r="D73" s="8">
        <v>2.5600000000000002E-3</v>
      </c>
      <c r="E73" s="8">
        <v>0.65900000000000003</v>
      </c>
      <c r="F73" s="8">
        <v>112</v>
      </c>
      <c r="G73" s="8">
        <v>-0.39700000000000002</v>
      </c>
      <c r="H73" s="8">
        <v>6.11</v>
      </c>
      <c r="I73" s="8">
        <v>-1.26E-5</v>
      </c>
      <c r="J73" s="8">
        <v>2.8</v>
      </c>
      <c r="K73" s="8">
        <v>-492</v>
      </c>
      <c r="L73" s="8">
        <v>0.58499999999999996</v>
      </c>
      <c r="M73" s="8">
        <v>-6.82</v>
      </c>
      <c r="N73" s="8">
        <v>-143</v>
      </c>
      <c r="O73" s="8">
        <v>0.23100000000000001</v>
      </c>
      <c r="AU73" t="s">
        <v>323</v>
      </c>
      <c r="AV73" s="69">
        <v>6.2335997342387282E-2</v>
      </c>
      <c r="AW73" s="69">
        <v>5.3497111956452077E-2</v>
      </c>
      <c r="AX73" s="69">
        <v>1.2395877289991038E-2</v>
      </c>
      <c r="AY73" s="69">
        <v>7.0166938999212695E-3</v>
      </c>
      <c r="AZ73" s="69">
        <v>3.6401589871592329E-3</v>
      </c>
      <c r="BA73" s="69">
        <v>3.1902921067928319E-3</v>
      </c>
      <c r="BB73" s="69">
        <v>0.35199294584517726</v>
      </c>
      <c r="BC73" s="69">
        <v>0.14244270658059102</v>
      </c>
      <c r="BD73" s="69">
        <v>1.3506613113500704E-2</v>
      </c>
      <c r="BE73" s="69">
        <v>1.6329252618960288E-2</v>
      </c>
      <c r="BF73" s="69">
        <v>2.3996451314485076E-3</v>
      </c>
      <c r="BG73" s="69">
        <v>2.5573261768396887E-3</v>
      </c>
      <c r="BH73" s="69">
        <v>3.1910107182597045E-3</v>
      </c>
      <c r="BI73" s="69">
        <v>3.9105719146928248E-3</v>
      </c>
    </row>
    <row r="74" spans="1:61" x14ac:dyDescent="0.35">
      <c r="A74" s="5" t="s">
        <v>42</v>
      </c>
      <c r="B74" s="8">
        <v>7.9799999999999999E-4</v>
      </c>
      <c r="C74" s="8">
        <v>0.86399999999999999</v>
      </c>
      <c r="D74" s="8">
        <v>1.23E-3</v>
      </c>
      <c r="E74" s="8">
        <v>0.81399999999999995</v>
      </c>
      <c r="F74" s="8">
        <v>63.2</v>
      </c>
      <c r="G74" s="8">
        <v>-0.40100000000000002</v>
      </c>
      <c r="H74" s="8">
        <v>1.91</v>
      </c>
      <c r="I74" s="8">
        <v>2.52E-2</v>
      </c>
      <c r="J74" s="8">
        <v>0.22</v>
      </c>
      <c r="K74" s="8">
        <v>1230</v>
      </c>
      <c r="L74" s="8">
        <v>-0.11899999999999999</v>
      </c>
      <c r="M74" s="8">
        <v>-0.107</v>
      </c>
      <c r="N74" s="8">
        <v>-33.6</v>
      </c>
      <c r="O74" s="8">
        <v>0.40799999999999997</v>
      </c>
      <c r="AU74" t="s">
        <v>324</v>
      </c>
      <c r="AV74" s="69">
        <v>0.35961429652334281</v>
      </c>
      <c r="AW74" s="69">
        <v>0.38201379078794617</v>
      </c>
      <c r="AX74" s="69">
        <v>0.45310064106595754</v>
      </c>
      <c r="AY74" s="69">
        <v>0.52059986259578261</v>
      </c>
      <c r="AZ74" s="69">
        <v>0.58308519983027285</v>
      </c>
      <c r="BA74" s="69">
        <v>0.61027871420298563</v>
      </c>
      <c r="BB74" s="69">
        <v>9.4856540668580194E-2</v>
      </c>
      <c r="BC74" s="69">
        <v>0.19067436155947198</v>
      </c>
      <c r="BD74" s="69">
        <v>0.51431770397866261</v>
      </c>
      <c r="BE74" s="69">
        <v>0.49112211762840002</v>
      </c>
      <c r="BF74" s="69">
        <v>0.66678483494841645</v>
      </c>
      <c r="BG74" s="69">
        <v>0.65945753376114424</v>
      </c>
      <c r="BH74" s="69">
        <v>0.63051104447476247</v>
      </c>
      <c r="BI74" s="69">
        <v>0.60949751467016422</v>
      </c>
    </row>
    <row r="75" spans="1:61" x14ac:dyDescent="0.35">
      <c r="A75" s="5" t="s">
        <v>43</v>
      </c>
      <c r="B75" s="8">
        <v>8.9800000000000004E-4</v>
      </c>
      <c r="C75" s="8">
        <v>0.77900000000000003</v>
      </c>
      <c r="D75" s="8">
        <v>1.3799999999999999E-3</v>
      </c>
      <c r="E75" s="8">
        <v>0.73599999999999999</v>
      </c>
      <c r="F75" s="8">
        <v>89.9</v>
      </c>
      <c r="G75" s="8">
        <v>-0.433</v>
      </c>
      <c r="H75" s="8">
        <v>1.42</v>
      </c>
      <c r="I75" s="8">
        <v>2.5100000000000001E-2</v>
      </c>
      <c r="J75" s="8">
        <v>0.23200000000000001</v>
      </c>
      <c r="K75" s="8">
        <v>1220</v>
      </c>
      <c r="L75" s="8">
        <v>-0.122</v>
      </c>
      <c r="M75" s="8">
        <v>-0.105</v>
      </c>
      <c r="N75" s="8">
        <v>-33.6</v>
      </c>
      <c r="O75" s="8">
        <v>0.39800000000000002</v>
      </c>
      <c r="AU75" t="s">
        <v>325</v>
      </c>
      <c r="AV75" s="69">
        <v>34.08788743928163</v>
      </c>
      <c r="AW75" s="69">
        <v>31.244805852297393</v>
      </c>
      <c r="AX75" s="69">
        <v>176.11557659712906</v>
      </c>
      <c r="AY75" s="69">
        <v>206.71148886540504</v>
      </c>
      <c r="AZ75" s="69">
        <v>162.15546144760884</v>
      </c>
      <c r="BA75" s="69">
        <v>121.74692018863118</v>
      </c>
      <c r="BB75" s="69">
        <v>22.649217940057085</v>
      </c>
      <c r="BC75" s="69">
        <v>28.071546689916321</v>
      </c>
      <c r="BD75" s="69">
        <v>94.776957859362795</v>
      </c>
      <c r="BE75" s="69">
        <v>96.073540243316657</v>
      </c>
      <c r="BF75" s="69">
        <v>118.28441200228605</v>
      </c>
      <c r="BG75" s="69">
        <v>111.59975217298144</v>
      </c>
      <c r="BH75" s="69">
        <v>83.976115984414378</v>
      </c>
      <c r="BI75" s="69">
        <v>85.435966222130176</v>
      </c>
    </row>
    <row r="76" spans="1:61" x14ac:dyDescent="0.35">
      <c r="A76" s="5" t="s">
        <v>14</v>
      </c>
      <c r="B76" s="8">
        <v>838000</v>
      </c>
      <c r="C76" s="8">
        <v>-2.1800000000000002</v>
      </c>
      <c r="D76" s="8">
        <v>3.1900000000000001E-3</v>
      </c>
      <c r="E76" s="8">
        <v>0.63100000000000001</v>
      </c>
      <c r="F76" s="8">
        <v>84</v>
      </c>
      <c r="G76" s="8">
        <v>-0.39100000000000001</v>
      </c>
      <c r="H76" s="8">
        <v>5.89</v>
      </c>
      <c r="I76" s="8">
        <v>-1.17E-5</v>
      </c>
      <c r="J76" s="8">
        <v>2.5499999999999998</v>
      </c>
      <c r="K76" s="8">
        <v>-494</v>
      </c>
      <c r="L76" s="8">
        <v>0.78700000000000003</v>
      </c>
      <c r="M76" s="8">
        <v>-7.43</v>
      </c>
      <c r="N76" s="8">
        <v>-122</v>
      </c>
      <c r="O76" s="8">
        <v>0.314</v>
      </c>
      <c r="AU76" t="s">
        <v>326</v>
      </c>
      <c r="AV76" s="69">
        <v>-0.23407430766280315</v>
      </c>
      <c r="AW76" s="69">
        <v>-0.22687174054948214</v>
      </c>
      <c r="AX76" s="69">
        <v>-0.39145927939979164</v>
      </c>
      <c r="AY76" s="69">
        <v>-0.41262710648107503</v>
      </c>
      <c r="AZ76" s="69">
        <v>-0.39567090856280174</v>
      </c>
      <c r="BA76" s="69">
        <v>-0.38152018338341726</v>
      </c>
      <c r="BB76" s="69">
        <v>-0.19227220510239407</v>
      </c>
      <c r="BC76" s="69">
        <v>-0.22413174184251858</v>
      </c>
      <c r="BD76" s="69">
        <v>-0.36990329413307066</v>
      </c>
      <c r="BE76" s="69">
        <v>-0.3826885197618784</v>
      </c>
      <c r="BF76" s="69">
        <v>-0.39040097666364243</v>
      </c>
      <c r="BG76" s="69">
        <v>-0.3965240867878248</v>
      </c>
      <c r="BH76" s="69">
        <v>-0.39113906069902216</v>
      </c>
      <c r="BI76" s="69">
        <v>-0.39548851763950749</v>
      </c>
    </row>
    <row r="77" spans="1:61" x14ac:dyDescent="0.35">
      <c r="A77" s="5" t="s">
        <v>15</v>
      </c>
      <c r="B77" s="8">
        <v>862000</v>
      </c>
      <c r="C77" s="8">
        <v>-2.1</v>
      </c>
      <c r="D77" s="8">
        <v>3.9100000000000003E-3</v>
      </c>
      <c r="E77" s="8">
        <v>0.60899999999999999</v>
      </c>
      <c r="F77" s="8">
        <v>85.4</v>
      </c>
      <c r="G77" s="8">
        <v>-0.39500000000000002</v>
      </c>
      <c r="H77" s="8">
        <v>5.88</v>
      </c>
      <c r="I77" s="8">
        <v>-9.3999999999999998E-6</v>
      </c>
      <c r="J77" s="8">
        <v>3.1</v>
      </c>
      <c r="K77" s="8">
        <v>-466</v>
      </c>
      <c r="L77" s="8">
        <v>0.72099999999999997</v>
      </c>
      <c r="M77" s="8">
        <v>-5.67</v>
      </c>
      <c r="N77" s="8">
        <v>-122</v>
      </c>
      <c r="O77" s="8">
        <v>0.36</v>
      </c>
      <c r="AU77" t="s">
        <v>327</v>
      </c>
      <c r="AV77" s="69">
        <v>0.42885116178276489</v>
      </c>
      <c r="AW77" s="69">
        <v>0.44104423234790213</v>
      </c>
      <c r="AX77" s="69">
        <v>-0.22898504735072861</v>
      </c>
      <c r="AY77" s="69">
        <v>-0.13311899562663065</v>
      </c>
      <c r="AZ77" s="69">
        <v>-6.9925434764054606E-2</v>
      </c>
      <c r="BA77" s="69">
        <v>0.49094258691398057</v>
      </c>
      <c r="BB77" s="69">
        <v>1.3561112744323816</v>
      </c>
      <c r="BC77" s="69">
        <v>1.4706453944368703</v>
      </c>
      <c r="BD77" s="69">
        <v>6.0383140221831244</v>
      </c>
      <c r="BE77" s="69">
        <v>6.2167295007176868</v>
      </c>
      <c r="BF77" s="69">
        <v>5.807054732179795</v>
      </c>
      <c r="BG77" s="69">
        <v>6.1088580161666215</v>
      </c>
      <c r="BH77" s="69">
        <v>5.8897712650935752</v>
      </c>
      <c r="BI77" s="69">
        <v>5.8839563966150799</v>
      </c>
    </row>
    <row r="78" spans="1:61" x14ac:dyDescent="0.35">
      <c r="I78" s="9"/>
      <c r="AU78" t="s">
        <v>328</v>
      </c>
      <c r="AV78" s="69">
        <v>-2.8210643428818891E-5</v>
      </c>
      <c r="AW78" s="69">
        <v>-3.1982254457925643E-5</v>
      </c>
      <c r="AX78" s="69">
        <v>1.1068195467577274E-6</v>
      </c>
      <c r="AY78" s="69">
        <v>-1.4619569662698329E-5</v>
      </c>
      <c r="AZ78" s="69">
        <v>9.5024378848673563E-6</v>
      </c>
      <c r="BA78" s="69">
        <v>-1.5999737401225297E-5</v>
      </c>
      <c r="BB78" s="69">
        <v>-8.8138124546547326E-5</v>
      </c>
      <c r="BC78" s="69">
        <v>-9.2562157716216944E-5</v>
      </c>
      <c r="BD78" s="69">
        <v>-7.3949208282452278E-6</v>
      </c>
      <c r="BE78" s="69">
        <v>-6.9694678481542864E-6</v>
      </c>
      <c r="BF78" s="69">
        <v>-2.1796638928633036E-6</v>
      </c>
      <c r="BG78" s="69">
        <v>-1.2616795494184599E-5</v>
      </c>
      <c r="BH78" s="69">
        <v>-1.1661837951984129E-5</v>
      </c>
      <c r="BI78" s="69">
        <v>-9.3975500523891753E-6</v>
      </c>
    </row>
    <row r="79" spans="1:61" x14ac:dyDescent="0.35">
      <c r="AU79" t="s">
        <v>329</v>
      </c>
      <c r="AV79" s="69">
        <v>-0.8110793568025656</v>
      </c>
      <c r="AW79" s="69">
        <v>-0.88886035229475857</v>
      </c>
      <c r="AX79" s="69">
        <v>2.3961483596334108</v>
      </c>
      <c r="AY79" s="69">
        <v>0.91989655187749497</v>
      </c>
      <c r="AZ79" s="69">
        <v>5.4514073239028162</v>
      </c>
      <c r="BA79" s="69">
        <v>4.3846417922567866</v>
      </c>
      <c r="BB79" s="69">
        <v>0.92153257831726654</v>
      </c>
      <c r="BC79" s="69">
        <v>0.69603652803851324</v>
      </c>
      <c r="BD79" s="69">
        <v>0.84115196796009262</v>
      </c>
      <c r="BE79" s="69">
        <v>0.5721851274712566</v>
      </c>
      <c r="BF79" s="69">
        <v>2.9666192838901315</v>
      </c>
      <c r="BG79" s="69">
        <v>2.7989221536520099</v>
      </c>
      <c r="BH79" s="69">
        <v>2.5528898434602421</v>
      </c>
      <c r="BI79" s="69">
        <v>3.0979093072178649</v>
      </c>
    </row>
    <row r="80" spans="1:61" x14ac:dyDescent="0.35">
      <c r="A80" s="6"/>
      <c r="B80" s="110" t="s">
        <v>58</v>
      </c>
      <c r="C80" s="110"/>
      <c r="D80" s="110"/>
      <c r="E80" s="110"/>
      <c r="F80" s="110"/>
      <c r="G80" s="110"/>
      <c r="H80" s="110"/>
      <c r="I80" s="110"/>
      <c r="J80" s="110"/>
      <c r="K80" s="110"/>
      <c r="L80" s="110"/>
      <c r="M80" s="110"/>
      <c r="N80" s="110"/>
      <c r="O80" s="110"/>
      <c r="P80" s="110"/>
      <c r="U80" s="26"/>
      <c r="V80" s="26" t="s">
        <v>0</v>
      </c>
      <c r="W80" s="27" t="s">
        <v>1</v>
      </c>
      <c r="X80" s="27" t="s">
        <v>2</v>
      </c>
      <c r="Y80" s="27" t="s">
        <v>5</v>
      </c>
      <c r="Z80" s="27" t="s">
        <v>10</v>
      </c>
      <c r="AA80" s="27" t="s">
        <v>16</v>
      </c>
      <c r="AB80" s="27" t="s">
        <v>3</v>
      </c>
      <c r="AC80" s="27" t="s">
        <v>4</v>
      </c>
      <c r="AD80" s="27" t="s">
        <v>6</v>
      </c>
      <c r="AE80" s="27" t="s">
        <v>7</v>
      </c>
      <c r="AF80" s="27" t="s">
        <v>11</v>
      </c>
      <c r="AG80" s="27" t="s">
        <v>12</v>
      </c>
      <c r="AH80" s="27" t="s">
        <v>17</v>
      </c>
      <c r="AI80" s="27" t="s">
        <v>18</v>
      </c>
      <c r="AJ80" s="27" t="s">
        <v>8</v>
      </c>
      <c r="AK80" s="27" t="s">
        <v>9</v>
      </c>
      <c r="AL80" s="27" t="s">
        <v>41</v>
      </c>
      <c r="AM80" s="27" t="s">
        <v>13</v>
      </c>
      <c r="AN80" s="27" t="s">
        <v>14</v>
      </c>
      <c r="AO80" s="27" t="s">
        <v>15</v>
      </c>
      <c r="AP80" s="27"/>
      <c r="AQ80" s="27"/>
      <c r="AU80" t="s">
        <v>330</v>
      </c>
      <c r="AV80" s="69">
        <v>897.84835751079902</v>
      </c>
      <c r="AW80" s="69">
        <v>678.53167436388651</v>
      </c>
      <c r="AX80" s="69">
        <v>67.523872119745803</v>
      </c>
      <c r="AY80" s="69">
        <v>81.776229639271776</v>
      </c>
      <c r="AZ80" s="69">
        <v>-112.43986231362969</v>
      </c>
      <c r="BA80" s="69">
        <v>15.224288828481649</v>
      </c>
      <c r="BB80" s="69">
        <v>1507.1342633874733</v>
      </c>
      <c r="BC80" s="69">
        <v>1325.5301805939087</v>
      </c>
      <c r="BD80" s="69">
        <v>247.57367014856811</v>
      </c>
      <c r="BE80" s="69">
        <v>249.35662668467373</v>
      </c>
      <c r="BF80" s="69">
        <v>-521.80440607846049</v>
      </c>
      <c r="BG80" s="69">
        <v>-492.19528920893987</v>
      </c>
      <c r="BH80" s="69">
        <v>-494.17280610803658</v>
      </c>
      <c r="BI80" s="69">
        <v>-465.55002893581542</v>
      </c>
    </row>
    <row r="81" spans="1:61" x14ac:dyDescent="0.35">
      <c r="A81" s="6" t="s">
        <v>0</v>
      </c>
      <c r="B81" s="6" t="s">
        <v>30</v>
      </c>
      <c r="C81" s="6" t="s">
        <v>31</v>
      </c>
      <c r="D81" s="6" t="s">
        <v>59</v>
      </c>
      <c r="E81" s="6" t="s">
        <v>32</v>
      </c>
      <c r="F81" s="6" t="s">
        <v>60</v>
      </c>
      <c r="G81" s="6" t="s">
        <v>36</v>
      </c>
      <c r="H81" s="6" t="s">
        <v>61</v>
      </c>
      <c r="I81" s="6" t="s">
        <v>46</v>
      </c>
      <c r="J81" s="6" t="s">
        <v>38</v>
      </c>
      <c r="K81" s="6" t="s">
        <v>62</v>
      </c>
      <c r="L81" s="6" t="s">
        <v>63</v>
      </c>
      <c r="M81" s="6" t="s">
        <v>64</v>
      </c>
      <c r="N81" s="6" t="s">
        <v>65</v>
      </c>
      <c r="O81" s="6" t="s">
        <v>66</v>
      </c>
      <c r="P81" s="6" t="s">
        <v>67</v>
      </c>
      <c r="U81" s="109" t="s">
        <v>58</v>
      </c>
      <c r="V81" s="26" t="s">
        <v>30</v>
      </c>
      <c r="W81">
        <v>0</v>
      </c>
      <c r="X81">
        <v>0</v>
      </c>
      <c r="Y81">
        <v>0</v>
      </c>
      <c r="Z81">
        <v>0</v>
      </c>
      <c r="AA81">
        <v>0</v>
      </c>
      <c r="AB81">
        <v>5.5009663985201587E-2</v>
      </c>
      <c r="AC81">
        <v>7.7413563187777945E-3</v>
      </c>
      <c r="AD81">
        <v>4.1744833255867565E-2</v>
      </c>
      <c r="AE81">
        <v>3.4544632536746642E-3</v>
      </c>
      <c r="AF81" s="75">
        <v>4.177094796550331E-3</v>
      </c>
      <c r="AG81" s="75">
        <v>1.0582796243358927E-2</v>
      </c>
      <c r="AH81" s="75">
        <v>3.4874973631928265E-3</v>
      </c>
      <c r="AI81" s="75">
        <v>3.391875779733346E-3</v>
      </c>
      <c r="AJ81" s="76">
        <v>5.740433330857149E-2</v>
      </c>
      <c r="AK81">
        <v>0.14850677071162449</v>
      </c>
      <c r="AL81">
        <v>2.8486841824201314E-2</v>
      </c>
      <c r="AM81">
        <v>2.1136736823181162E-2</v>
      </c>
      <c r="AN81">
        <v>6.4075124325432872E-2</v>
      </c>
      <c r="AO81">
        <v>7.3039734415766527E-2</v>
      </c>
      <c r="AU81" t="s">
        <v>331</v>
      </c>
      <c r="AV81" s="69">
        <v>0.31499120075345372</v>
      </c>
      <c r="AW81" s="69">
        <v>0.38961801461368145</v>
      </c>
      <c r="AX81" s="69">
        <v>0.14540337104140008</v>
      </c>
      <c r="AY81" s="69">
        <v>0.16983516852954014</v>
      </c>
      <c r="AZ81" s="69">
        <v>0.271414065111867</v>
      </c>
      <c r="BA81" s="69">
        <v>0.27054490942426651</v>
      </c>
      <c r="BB81" s="69">
        <v>-0.15071242633873619</v>
      </c>
      <c r="BC81" s="69">
        <v>-0.13255201805937733</v>
      </c>
      <c r="BD81" s="69">
        <v>4.2091608726935716E-2</v>
      </c>
      <c r="BE81" s="69">
        <v>7.0416905260136248E-3</v>
      </c>
      <c r="BF81" s="69">
        <v>0.60352641801524243</v>
      </c>
      <c r="BG81" s="69">
        <v>0.58536159277226296</v>
      </c>
      <c r="BH81" s="69">
        <v>0.78741291215676412</v>
      </c>
      <c r="BI81" s="69">
        <v>0.72077064673695923</v>
      </c>
    </row>
    <row r="82" spans="1:61" x14ac:dyDescent="0.35">
      <c r="A82" s="7" t="s">
        <v>1</v>
      </c>
      <c r="B82" s="73">
        <v>0</v>
      </c>
      <c r="C82" s="73">
        <v>0</v>
      </c>
      <c r="D82" s="73">
        <v>0</v>
      </c>
      <c r="E82" s="73">
        <v>0</v>
      </c>
      <c r="F82" s="73">
        <v>-3.3189685979745944E+16</v>
      </c>
      <c r="G82" s="73">
        <v>-2.3753257323309024E+17</v>
      </c>
      <c r="H82" s="73">
        <v>1.0443571167371031</v>
      </c>
      <c r="I82" s="73">
        <v>9.0389698094726453E-2</v>
      </c>
      <c r="J82" s="73">
        <v>-1.9047031899149618E-3</v>
      </c>
      <c r="K82" s="73">
        <v>-3.2724864606946173E-2</v>
      </c>
      <c r="L82" s="73">
        <v>2.9948897823879501E-2</v>
      </c>
      <c r="M82" s="73">
        <v>-1.9309561425562641E-3</v>
      </c>
      <c r="N82" s="73">
        <v>0.91293267391331001</v>
      </c>
      <c r="O82" s="73">
        <v>0.43526153511417315</v>
      </c>
      <c r="P82" s="73">
        <v>4.0037375614106626E-9</v>
      </c>
      <c r="U82" s="109"/>
      <c r="V82" s="26" t="s">
        <v>31</v>
      </c>
      <c r="W82">
        <v>0</v>
      </c>
      <c r="X82">
        <v>0</v>
      </c>
      <c r="Y82">
        <v>0</v>
      </c>
      <c r="Z82">
        <v>0</v>
      </c>
      <c r="AA82">
        <v>0</v>
      </c>
      <c r="AB82">
        <v>4.2725883675233736E-2</v>
      </c>
      <c r="AC82">
        <v>3.0033129179536142E-2</v>
      </c>
      <c r="AD82">
        <v>1.8574599014328185E-2</v>
      </c>
      <c r="AE82">
        <v>6.1434793374260145E-3</v>
      </c>
      <c r="AF82" s="75">
        <v>-1.9406955485779325E-3</v>
      </c>
      <c r="AG82" s="75">
        <v>-5.0245910085074241E-3</v>
      </c>
      <c r="AH82" s="75">
        <v>-5.391005307549171E-3</v>
      </c>
      <c r="AI82" s="75">
        <v>6.7313786090614886E-4</v>
      </c>
      <c r="AJ82" s="76">
        <v>4.0743329699439834E-2</v>
      </c>
      <c r="AK82">
        <v>7.3786045279746429E-2</v>
      </c>
      <c r="AL82">
        <v>2.0643154072918606E-2</v>
      </c>
      <c r="AM82">
        <v>1.1278195495429102E-2</v>
      </c>
      <c r="AN82">
        <v>1.2043382415795516E-2</v>
      </c>
      <c r="AO82">
        <v>1.1754038100257458E-2</v>
      </c>
      <c r="AU82" t="s">
        <v>332</v>
      </c>
      <c r="AV82" s="69">
        <v>-0.20598125675714513</v>
      </c>
      <c r="AW82" s="69">
        <v>-0.20797353675790339</v>
      </c>
      <c r="AX82" s="69">
        <v>-2.8952114583521755</v>
      </c>
      <c r="AY82" s="69">
        <v>-1.6311759069580951</v>
      </c>
      <c r="AZ82" s="69">
        <v>-7.6178583967160565</v>
      </c>
      <c r="BA82" s="69">
        <v>-5.606781455384918</v>
      </c>
      <c r="BB82" s="69">
        <v>-29.583425634139914</v>
      </c>
      <c r="BC82" s="69">
        <v>-38.476585116422932</v>
      </c>
      <c r="BD82" s="69">
        <v>-0.25010428833063869</v>
      </c>
      <c r="BE82" s="69">
        <v>-8.8556660336913222E-3</v>
      </c>
      <c r="BF82" s="69">
        <v>-7.0127803054404758</v>
      </c>
      <c r="BG82" s="69">
        <v>-6.8205915741873264</v>
      </c>
      <c r="BH82" s="69">
        <v>-7.4292366403875478</v>
      </c>
      <c r="BI82" s="69">
        <v>-5.6726066951404333</v>
      </c>
    </row>
    <row r="83" spans="1:61" x14ac:dyDescent="0.35">
      <c r="A83" s="7" t="s">
        <v>2</v>
      </c>
      <c r="B83" s="73">
        <v>0</v>
      </c>
      <c r="C83" s="73">
        <v>0</v>
      </c>
      <c r="D83" s="73">
        <v>0</v>
      </c>
      <c r="E83" s="73">
        <v>0</v>
      </c>
      <c r="F83" s="73">
        <v>-1.8569834826533938E-3</v>
      </c>
      <c r="G83" s="73">
        <v>4.895698738679017E-6</v>
      </c>
      <c r="H83" s="73">
        <v>0.86730549704233928</v>
      </c>
      <c r="I83" s="73">
        <v>0.21093911460050235</v>
      </c>
      <c r="J83" s="73">
        <v>-3.2980429715558299E-3</v>
      </c>
      <c r="K83" s="73">
        <v>-1.4320016148673682E-2</v>
      </c>
      <c r="L83" s="73">
        <v>1.1181349215692245E-2</v>
      </c>
      <c r="M83" s="73">
        <v>-9.0961287222416384E-4</v>
      </c>
      <c r="N83" s="73">
        <v>0.26354754516265699</v>
      </c>
      <c r="O83" s="73">
        <v>0.18818662123247815</v>
      </c>
      <c r="P83" s="73">
        <v>8.73192180755877E-3</v>
      </c>
      <c r="U83" s="109"/>
      <c r="V83" s="26" t="s">
        <v>59</v>
      </c>
      <c r="W83">
        <v>0</v>
      </c>
      <c r="X83">
        <v>0</v>
      </c>
      <c r="Y83">
        <v>0</v>
      </c>
      <c r="Z83">
        <v>0</v>
      </c>
      <c r="AA83">
        <v>0</v>
      </c>
      <c r="AB83">
        <v>0.20278153524948281</v>
      </c>
      <c r="AC83">
        <v>9.2318162640314862E-3</v>
      </c>
      <c r="AD83">
        <v>0.13359113209453449</v>
      </c>
      <c r="AE83">
        <v>3.400438198682755E-2</v>
      </c>
      <c r="AF83" s="75">
        <v>2.4395765334404709E-2</v>
      </c>
      <c r="AG83" s="75">
        <v>4.5926591660834674E-2</v>
      </c>
      <c r="AH83" s="75">
        <v>1.5131024021749682E-2</v>
      </c>
      <c r="AI83" s="75">
        <v>1.944776823209456E-2</v>
      </c>
      <c r="AJ83" s="76">
        <v>7.1564855779603809E-2</v>
      </c>
      <c r="AK83">
        <v>0.27282549929437266</v>
      </c>
      <c r="AL83">
        <v>7.8398046411794001E-2</v>
      </c>
      <c r="AM83">
        <v>8.4035312759100769E-2</v>
      </c>
      <c r="AN83">
        <v>5.8037378945332015E-2</v>
      </c>
      <c r="AO83">
        <v>7.412850092761851E-2</v>
      </c>
      <c r="AU83" t="s">
        <v>333</v>
      </c>
      <c r="AV83" s="69">
        <v>-3596.6343321946933</v>
      </c>
      <c r="AW83" s="69">
        <v>-3553.3246326789035</v>
      </c>
      <c r="AX83" s="69">
        <v>117.77194396168555</v>
      </c>
      <c r="AY83" s="69">
        <v>76.746114601765882</v>
      </c>
      <c r="AZ83" s="69">
        <v>-30.078990429008154</v>
      </c>
      <c r="BA83" s="69">
        <v>76.390101224152872</v>
      </c>
      <c r="BB83" s="69">
        <v>129.71972184759699</v>
      </c>
      <c r="BC83" s="69">
        <v>28.197051068185896</v>
      </c>
      <c r="BD83" s="69">
        <v>345.38083822951108</v>
      </c>
      <c r="BE83" s="69">
        <v>100.89366890637631</v>
      </c>
      <c r="BF83" s="69">
        <v>-134.15565083106873</v>
      </c>
      <c r="BG83" s="69">
        <v>-143.39215710283122</v>
      </c>
      <c r="BH83" s="69">
        <v>-121.56770156049551</v>
      </c>
      <c r="BI83" s="69">
        <v>-122.39117214101681</v>
      </c>
    </row>
    <row r="84" spans="1:61" x14ac:dyDescent="0.35">
      <c r="A84" s="7" t="s">
        <v>5</v>
      </c>
      <c r="B84" s="73">
        <v>0</v>
      </c>
      <c r="C84" s="73">
        <v>0</v>
      </c>
      <c r="D84" s="73">
        <v>0</v>
      </c>
      <c r="E84" s="73">
        <v>0</v>
      </c>
      <c r="F84" s="73">
        <v>-8.9681046185932493E-4</v>
      </c>
      <c r="G84" s="73">
        <v>-3.9606130672121517E-4</v>
      </c>
      <c r="H84" s="73">
        <v>1.0452273383153039</v>
      </c>
      <c r="I84" s="73">
        <v>0.30445152587498708</v>
      </c>
      <c r="J84" s="73">
        <v>-1.0119894036372819E-2</v>
      </c>
      <c r="K84" s="73">
        <v>-3.2724864606946173E-2</v>
      </c>
      <c r="L84" s="73">
        <v>2.9948897823879501E-2</v>
      </c>
      <c r="M84" s="73">
        <v>-1.9309561425562641E-3</v>
      </c>
      <c r="N84" s="73">
        <v>0.51842153155955639</v>
      </c>
      <c r="O84" s="73">
        <v>0.2541844950478595</v>
      </c>
      <c r="P84" s="73">
        <v>1.597100448122209E-2</v>
      </c>
      <c r="U84" s="109"/>
      <c r="V84" s="26" t="s">
        <v>32</v>
      </c>
      <c r="W84">
        <v>0</v>
      </c>
      <c r="X84">
        <v>0</v>
      </c>
      <c r="Y84">
        <v>0</v>
      </c>
      <c r="Z84">
        <v>0</v>
      </c>
      <c r="AA84">
        <v>0</v>
      </c>
      <c r="AB84">
        <v>-2.8549046258402825E-3</v>
      </c>
      <c r="AC84">
        <v>2.0630815409669904E-3</v>
      </c>
      <c r="AD84">
        <v>-3.3681304760476956E-3</v>
      </c>
      <c r="AE84">
        <v>-5.2800982738540172E-3</v>
      </c>
      <c r="AF84" s="75">
        <v>-2.9075038281613876E-3</v>
      </c>
      <c r="AG84" s="75">
        <v>-1.0914632974795007E-2</v>
      </c>
      <c r="AH84" s="75">
        <v>-4.5622311279054171E-3</v>
      </c>
      <c r="AI84" s="75">
        <v>-5.4540806374566058E-3</v>
      </c>
      <c r="AJ84" s="76">
        <v>-5.1713272871583109E-3</v>
      </c>
      <c r="AK84">
        <v>-7.5694300794915672E-3</v>
      </c>
      <c r="AL84">
        <v>-1.2787677320031799E-2</v>
      </c>
      <c r="AM84">
        <v>-1.8983486309772819E-2</v>
      </c>
      <c r="AN84">
        <v>-2.8875712648921872E-2</v>
      </c>
      <c r="AO84">
        <v>-2.8997549670531461E-2</v>
      </c>
      <c r="AU84" t="s">
        <v>334</v>
      </c>
      <c r="AV84" s="69">
        <v>2.3977628881302517</v>
      </c>
      <c r="AW84" s="69">
        <v>2.3688897551197816</v>
      </c>
      <c r="AX84" s="69">
        <v>3.7344399850699782E-2</v>
      </c>
      <c r="AY84" s="69">
        <v>3.7314316983357319E-2</v>
      </c>
      <c r="AZ84" s="69">
        <v>0.17406890982820961</v>
      </c>
      <c r="BA84" s="69">
        <v>0.19058846759849493</v>
      </c>
      <c r="BB84" s="69">
        <v>0.10857260777554679</v>
      </c>
      <c r="BC84" s="69">
        <v>0.20815490577422352</v>
      </c>
      <c r="BD84" s="69">
        <v>-0.03</v>
      </c>
      <c r="BE84" s="69">
        <v>-1.0088366879998669E-2</v>
      </c>
      <c r="BF84" s="69">
        <v>0.24221579348709868</v>
      </c>
      <c r="BG84" s="69">
        <v>0.23081284649943334</v>
      </c>
      <c r="BH84" s="69">
        <v>0.31401717952829922</v>
      </c>
      <c r="BI84" s="69">
        <v>0.35992096874926849</v>
      </c>
    </row>
    <row r="85" spans="1:61" x14ac:dyDescent="0.35">
      <c r="A85" s="7" t="s">
        <v>10</v>
      </c>
      <c r="B85" s="73">
        <v>0</v>
      </c>
      <c r="C85" s="73">
        <v>0</v>
      </c>
      <c r="D85" s="73">
        <v>0</v>
      </c>
      <c r="E85" s="73">
        <v>0</v>
      </c>
      <c r="F85" s="73">
        <v>-2.3019808914641317E-2</v>
      </c>
      <c r="G85" s="73">
        <v>-7.5514786808956215E-3</v>
      </c>
      <c r="H85" s="73">
        <v>1.8157684978502082</v>
      </c>
      <c r="I85" s="73">
        <v>0.51983879131697497</v>
      </c>
      <c r="J85" s="73">
        <v>-1.1057901589016123E-2</v>
      </c>
      <c r="K85" s="73">
        <v>1.0823908203931337E-2</v>
      </c>
      <c r="L85" s="73">
        <v>2.3175934529941503E-2</v>
      </c>
      <c r="M85" s="73">
        <v>-2.1801289327999488E-3</v>
      </c>
      <c r="N85" s="73">
        <v>0.94024882487322825</v>
      </c>
      <c r="O85" s="73">
        <v>0.17548398674356633</v>
      </c>
      <c r="P85" s="73">
        <v>7.1310548870930274E-2</v>
      </c>
      <c r="U85" s="109"/>
      <c r="V85" s="26" t="s">
        <v>60</v>
      </c>
      <c r="W85">
        <v>-3.3189685979745944E+16</v>
      </c>
      <c r="X85">
        <v>-1.8569834826533938E-3</v>
      </c>
      <c r="Y85">
        <v>-8.9681046185932493E-4</v>
      </c>
      <c r="Z85">
        <v>-2.3019808914641317E-2</v>
      </c>
      <c r="AA85">
        <v>-1.4724732901625983E-2</v>
      </c>
      <c r="AB85">
        <v>-2.3512452318211457E-3</v>
      </c>
      <c r="AC85">
        <v>5.4036249819280312E-3</v>
      </c>
      <c r="AD85">
        <v>-1.7016757005570812E-2</v>
      </c>
      <c r="AE85">
        <v>-4.8203873384281247E-3</v>
      </c>
      <c r="AF85" s="75">
        <v>-5.716246274257205E-3</v>
      </c>
      <c r="AG85" s="75">
        <v>-5.2607427111054849E-3</v>
      </c>
      <c r="AH85" s="75">
        <v>-4.884320453516112E-3</v>
      </c>
      <c r="AI85" s="75">
        <v>-4.8243755385326522E-3</v>
      </c>
      <c r="AJ85" s="76">
        <v>-1.5419009381609195E-2</v>
      </c>
      <c r="AK85">
        <v>-4.7425514364329527E-2</v>
      </c>
      <c r="AL85">
        <v>2.5685513784757031E-3</v>
      </c>
      <c r="AM85">
        <v>2.0646285491008498E-2</v>
      </c>
      <c r="AN85">
        <v>4.2574771099571238E-2</v>
      </c>
      <c r="AO85">
        <v>4.072563006704185E-2</v>
      </c>
    </row>
    <row r="86" spans="1:61" x14ac:dyDescent="0.35">
      <c r="A86" s="7" t="s">
        <v>16</v>
      </c>
      <c r="B86" s="73">
        <v>0</v>
      </c>
      <c r="C86" s="73">
        <v>0</v>
      </c>
      <c r="D86" s="73">
        <v>0</v>
      </c>
      <c r="E86" s="73">
        <v>0</v>
      </c>
      <c r="F86" s="73">
        <v>-1.4724732901625983E-2</v>
      </c>
      <c r="G86" s="73">
        <v>-9.9691401271165582E-3</v>
      </c>
      <c r="H86" s="73">
        <v>1.8480486744142717</v>
      </c>
      <c r="I86" s="73">
        <v>0.5291869791491256</v>
      </c>
      <c r="J86" s="73">
        <v>-1.2006261028681534E-2</v>
      </c>
      <c r="K86" s="73">
        <v>1.2843368056812358E-2</v>
      </c>
      <c r="L86" s="73">
        <v>2.84738878024508E-2</v>
      </c>
      <c r="M86" s="73">
        <v>-2.7627155357101622E-3</v>
      </c>
      <c r="N86" s="73">
        <v>1.0707694830472425</v>
      </c>
      <c r="O86" s="73">
        <v>0.155826132706429</v>
      </c>
      <c r="P86" s="73">
        <v>7.3691700323364875E-2</v>
      </c>
      <c r="U86" s="109"/>
      <c r="V86" s="26" t="s">
        <v>36</v>
      </c>
      <c r="W86">
        <v>-2.3753257323309024E+17</v>
      </c>
      <c r="X86">
        <v>4.895698738679017E-6</v>
      </c>
      <c r="Y86">
        <v>-3.9606130672121517E-4</v>
      </c>
      <c r="Z86">
        <v>-7.5514786808956215E-3</v>
      </c>
      <c r="AA86">
        <v>-9.9691401271165582E-3</v>
      </c>
      <c r="AB86">
        <v>1.3487447646508475E-2</v>
      </c>
      <c r="AC86">
        <v>1.5337142234506988E-2</v>
      </c>
      <c r="AD86">
        <v>1.7631607067761734E-2</v>
      </c>
      <c r="AE86">
        <v>1.9062151600458013E-2</v>
      </c>
      <c r="AF86" s="75">
        <v>1.9332935397218566E-2</v>
      </c>
      <c r="AG86" s="75">
        <v>2.2670284918778622E-2</v>
      </c>
      <c r="AH86" s="75">
        <v>2.1751063084704529E-2</v>
      </c>
      <c r="AI86" s="75">
        <v>1.842508077276463E-2</v>
      </c>
      <c r="AJ86" s="76">
        <v>3.3187665525635374E-2</v>
      </c>
      <c r="AK86">
        <v>2.2008024365864513E-2</v>
      </c>
      <c r="AL86">
        <v>3.9050414785989848E-2</v>
      </c>
      <c r="AM86">
        <v>4.0200502184963356E-2</v>
      </c>
      <c r="AN86">
        <v>0.1184252470702476</v>
      </c>
      <c r="AO86">
        <v>0.11722620816321865</v>
      </c>
    </row>
    <row r="87" spans="1:61" x14ac:dyDescent="0.35">
      <c r="A87" s="7" t="s">
        <v>3</v>
      </c>
      <c r="B87" s="73">
        <v>5.5009663985201587E-2</v>
      </c>
      <c r="C87" s="73">
        <v>4.2725883675233736E-2</v>
      </c>
      <c r="D87" s="73">
        <v>0.20278153524948281</v>
      </c>
      <c r="E87" s="73">
        <v>-2.8549046258402825E-3</v>
      </c>
      <c r="F87" s="73">
        <v>-2.3512452318211457E-3</v>
      </c>
      <c r="G87" s="73">
        <v>1.3487447646508475E-2</v>
      </c>
      <c r="H87" s="73">
        <v>-2.7562456451980334E-2</v>
      </c>
      <c r="I87" s="73">
        <v>8.299514272878239E-2</v>
      </c>
      <c r="J87" s="73">
        <v>1.3770920240236779E-2</v>
      </c>
      <c r="K87" s="73">
        <v>7.4184962322083534E-2</v>
      </c>
      <c r="L87" s="73">
        <v>-5.1993739705290011E-2</v>
      </c>
      <c r="M87" s="73">
        <v>4.0102537347918906E-3</v>
      </c>
      <c r="N87" s="73">
        <v>0.24871651938102299</v>
      </c>
      <c r="O87" s="73">
        <v>0.18958688625498329</v>
      </c>
      <c r="P87" s="73">
        <v>2.2079205334975063E-2</v>
      </c>
      <c r="U87" s="109"/>
      <c r="V87" s="26" t="s">
        <v>61</v>
      </c>
      <c r="W87">
        <v>1.0443571167371031</v>
      </c>
      <c r="X87">
        <v>0.86730549704233928</v>
      </c>
      <c r="Y87">
        <v>1.0452273383153039</v>
      </c>
      <c r="Z87">
        <v>1.8157684978502082</v>
      </c>
      <c r="AA87">
        <v>1.8480486744142717</v>
      </c>
      <c r="AB87">
        <v>-2.7562456451980334E-2</v>
      </c>
      <c r="AC87">
        <v>-3.2909641168697647E-3</v>
      </c>
      <c r="AD87">
        <v>8.2906578686015135E-3</v>
      </c>
      <c r="AE87">
        <v>2.2806985248658478E-2</v>
      </c>
      <c r="AF87" s="75">
        <v>1.9399971461664708E-2</v>
      </c>
      <c r="AG87" s="75">
        <v>2.1502767745579753E-2</v>
      </c>
      <c r="AH87" s="75">
        <v>2.2794265390593236E-2</v>
      </c>
      <c r="AI87" s="75">
        <v>2.2570645416679788E-2</v>
      </c>
      <c r="AJ87" s="76">
        <v>7.457042685748845E-2</v>
      </c>
      <c r="AK87">
        <v>0.10203819328189519</v>
      </c>
      <c r="AL87">
        <v>7.5418180705188451E-2</v>
      </c>
      <c r="AM87">
        <v>6.8291049616922617E-2</v>
      </c>
      <c r="AN87">
        <v>-0.1615847905590608</v>
      </c>
      <c r="AO87">
        <v>-0.16518286859569128</v>
      </c>
    </row>
    <row r="88" spans="1:61" x14ac:dyDescent="0.35">
      <c r="A88" s="7" t="s">
        <v>4</v>
      </c>
      <c r="B88" s="73">
        <v>7.7413563187777945E-3</v>
      </c>
      <c r="C88" s="73">
        <v>3.0033129179536142E-2</v>
      </c>
      <c r="D88" s="73">
        <v>9.2318162640314862E-3</v>
      </c>
      <c r="E88" s="73">
        <v>2.0630815409669904E-3</v>
      </c>
      <c r="F88" s="73">
        <v>5.4036249819280312E-3</v>
      </c>
      <c r="G88" s="73">
        <v>1.5337142234506988E-2</v>
      </c>
      <c r="H88" s="73">
        <v>-3.2909641168697647E-3</v>
      </c>
      <c r="I88" s="73">
        <v>0.1033731360103979</v>
      </c>
      <c r="J88" s="73">
        <v>1.1013385869610358E-2</v>
      </c>
      <c r="K88" s="73">
        <v>0.49065149589732815</v>
      </c>
      <c r="L88" s="73">
        <v>-0.38273272748644305</v>
      </c>
      <c r="M88" s="73">
        <v>2.9015967576054853E-2</v>
      </c>
      <c r="N88" s="73">
        <v>0.26567492891341288</v>
      </c>
      <c r="O88" s="73">
        <v>0.21632366884546084</v>
      </c>
      <c r="P88" s="73">
        <v>2.0539979626071781E-2</v>
      </c>
      <c r="U88" s="109"/>
      <c r="V88" s="26" t="s">
        <v>46</v>
      </c>
      <c r="W88">
        <v>9.0389698094726453E-2</v>
      </c>
      <c r="X88">
        <v>0.21093911460050235</v>
      </c>
      <c r="Y88">
        <v>0.30445152587498708</v>
      </c>
      <c r="Z88">
        <v>0.51983879131697497</v>
      </c>
      <c r="AA88">
        <v>0.5291869791491256</v>
      </c>
      <c r="AB88">
        <v>8.299514272878239E-2</v>
      </c>
      <c r="AC88">
        <v>0.1033731360103979</v>
      </c>
      <c r="AD88">
        <v>0.11402031740237492</v>
      </c>
      <c r="AE88">
        <v>0.1673002298629139</v>
      </c>
      <c r="AF88" s="75">
        <v>0.16629986871796484</v>
      </c>
      <c r="AG88" s="75">
        <v>0.18289804400107806</v>
      </c>
      <c r="AH88" s="75">
        <v>0.16569536697892176</v>
      </c>
      <c r="AI88" s="75">
        <v>0.12922340812245725</v>
      </c>
      <c r="AJ88" s="76">
        <v>0.21159858902546214</v>
      </c>
      <c r="AK88">
        <v>0.10225211402964351</v>
      </c>
      <c r="AL88">
        <v>0.32183652081895392</v>
      </c>
      <c r="AM88">
        <v>0.35528006266546452</v>
      </c>
      <c r="AN88">
        <v>0.58942724309280192</v>
      </c>
      <c r="AO88">
        <v>0.59955631957908506</v>
      </c>
    </row>
    <row r="89" spans="1:61" x14ac:dyDescent="0.35">
      <c r="A89" s="7" t="s">
        <v>6</v>
      </c>
      <c r="B89" s="73">
        <v>4.1744833255867565E-2</v>
      </c>
      <c r="C89" s="73">
        <v>1.8574599014328185E-2</v>
      </c>
      <c r="D89" s="73">
        <v>0.13359113209453449</v>
      </c>
      <c r="E89" s="73">
        <v>-3.3681304760476956E-3</v>
      </c>
      <c r="F89" s="73">
        <v>-1.7016757005570812E-2</v>
      </c>
      <c r="G89" s="73">
        <v>1.7631607067761734E-2</v>
      </c>
      <c r="H89" s="73">
        <v>8.2906578686015135E-3</v>
      </c>
      <c r="I89" s="73">
        <v>0.11402031740237492</v>
      </c>
      <c r="J89" s="73">
        <v>1.4199827170314091E-2</v>
      </c>
      <c r="K89" s="73">
        <v>-0.17789076753381819</v>
      </c>
      <c r="L89" s="73">
        <v>0.28716791501887967</v>
      </c>
      <c r="M89" s="73">
        <v>-2.657054972094847E-2</v>
      </c>
      <c r="N89" s="73">
        <v>0.49376575386570692</v>
      </c>
      <c r="O89" s="73">
        <v>0.27223127928653318</v>
      </c>
      <c r="P89" s="73">
        <v>3.2265508759328029E-2</v>
      </c>
      <c r="U89" s="109"/>
      <c r="V89" s="26" t="s">
        <v>38</v>
      </c>
      <c r="W89">
        <v>-1.9047031899149618E-3</v>
      </c>
      <c r="X89">
        <v>-3.2980429715558299E-3</v>
      </c>
      <c r="Y89">
        <v>-1.0119894036372819E-2</v>
      </c>
      <c r="Z89">
        <v>-1.1057901589016123E-2</v>
      </c>
      <c r="AA89">
        <v>-1.2006261028681534E-2</v>
      </c>
      <c r="AB89">
        <v>1.3770920240236779E-2</v>
      </c>
      <c r="AC89">
        <v>1.1013385869610358E-2</v>
      </c>
      <c r="AD89">
        <v>1.4199827170314091E-2</v>
      </c>
      <c r="AE89">
        <v>7.0656996071468978E-3</v>
      </c>
      <c r="AF89" s="75">
        <v>1.7276035665508276E-2</v>
      </c>
      <c r="AG89" s="75">
        <v>5.4835141069348265E-3</v>
      </c>
      <c r="AH89" s="75">
        <v>1.3610340872366287E-2</v>
      </c>
      <c r="AI89" s="75">
        <v>6.3828966635852405E-3</v>
      </c>
      <c r="AJ89" s="76">
        <v>1.0184954984850293E-2</v>
      </c>
      <c r="AK89">
        <v>1.9002627518868314E-2</v>
      </c>
      <c r="AL89">
        <v>1.0406229606167903E-3</v>
      </c>
      <c r="AM89">
        <v>2.3848707539549123E-3</v>
      </c>
      <c r="AN89">
        <v>-5.4074347122152252E-3</v>
      </c>
      <c r="AO89">
        <v>-5.7927446205074638E-3</v>
      </c>
    </row>
    <row r="90" spans="1:61" x14ac:dyDescent="0.35">
      <c r="A90" s="7" t="s">
        <v>7</v>
      </c>
      <c r="B90" s="73">
        <v>3.4544632536746642E-3</v>
      </c>
      <c r="C90" s="73">
        <v>6.1434793374260145E-3</v>
      </c>
      <c r="D90" s="73">
        <v>3.400438198682755E-2</v>
      </c>
      <c r="E90" s="73">
        <v>-5.2800982738540172E-3</v>
      </c>
      <c r="F90" s="73">
        <v>-4.8203873384281247E-3</v>
      </c>
      <c r="G90" s="73">
        <v>1.9062151600458013E-2</v>
      </c>
      <c r="H90" s="73">
        <v>2.2806985248658478E-2</v>
      </c>
      <c r="I90" s="73">
        <v>0.1673002298629139</v>
      </c>
      <c r="J90" s="73">
        <v>7.0656996071468978E-3</v>
      </c>
      <c r="K90" s="73">
        <v>-2.1776930326021755E-2</v>
      </c>
      <c r="L90" s="73">
        <v>0.15293526936603632</v>
      </c>
      <c r="M90" s="73">
        <v>-2.0821914756862573E-2</v>
      </c>
      <c r="N90" s="73">
        <v>0.50031590086963273</v>
      </c>
      <c r="O90" s="73">
        <v>0.28866974699112352</v>
      </c>
      <c r="P90" s="73">
        <v>3.2042628765205083E-2</v>
      </c>
      <c r="U90" s="109"/>
      <c r="V90" s="26" t="s">
        <v>62</v>
      </c>
      <c r="W90">
        <v>-3.2724864606946173E-2</v>
      </c>
      <c r="X90">
        <v>-1.4320016148673682E-2</v>
      </c>
      <c r="Y90">
        <v>-3.2724864606946173E-2</v>
      </c>
      <c r="Z90">
        <v>1.0823908203931337E-2</v>
      </c>
      <c r="AA90">
        <v>1.2843368056812358E-2</v>
      </c>
      <c r="AB90">
        <v>7.4184962322083534E-2</v>
      </c>
      <c r="AC90">
        <v>0.49065149589732815</v>
      </c>
      <c r="AD90">
        <v>-0.17789076753381819</v>
      </c>
      <c r="AE90">
        <v>-2.1776930326021755E-2</v>
      </c>
      <c r="AF90" s="75">
        <v>-1.5577244875029069E-2</v>
      </c>
      <c r="AG90" s="75">
        <v>-3.1583495808880611E-3</v>
      </c>
      <c r="AH90" s="75">
        <v>-1.9029757542984905E-2</v>
      </c>
      <c r="AI90" s="75">
        <v>-2.21402386682217E-2</v>
      </c>
      <c r="AJ90" s="76">
        <v>3.8681759028743344E-2</v>
      </c>
      <c r="AK90">
        <v>4.1616474360743463E-2</v>
      </c>
      <c r="AL90">
        <v>-7.1001104907044256E-3</v>
      </c>
      <c r="AM90">
        <v>-7.10594838190677E-3</v>
      </c>
      <c r="AN90">
        <v>-1.1449361200739023E-2</v>
      </c>
      <c r="AO90">
        <v>-1.1318650413942968E-2</v>
      </c>
    </row>
    <row r="91" spans="1:61" x14ac:dyDescent="0.35">
      <c r="A91" s="7" t="s">
        <v>11</v>
      </c>
      <c r="B91" s="73">
        <v>4.177094796550331E-3</v>
      </c>
      <c r="C91" s="73">
        <v>-1.9406955485779325E-3</v>
      </c>
      <c r="D91" s="73">
        <v>2.4395765334404709E-2</v>
      </c>
      <c r="E91" s="73">
        <v>-2.9075038281613876E-3</v>
      </c>
      <c r="F91" s="73">
        <v>-5.716246274257205E-3</v>
      </c>
      <c r="G91" s="73">
        <v>1.9332935397218566E-2</v>
      </c>
      <c r="H91" s="73">
        <v>1.9399971461664708E-2</v>
      </c>
      <c r="I91" s="73">
        <v>0.16629986871796484</v>
      </c>
      <c r="J91" s="73">
        <v>1.7276035665508276E-2</v>
      </c>
      <c r="K91" s="73">
        <v>-1.5577244875029069E-2</v>
      </c>
      <c r="L91" s="73">
        <v>0.23748840819905923</v>
      </c>
      <c r="M91" s="73">
        <v>-4.8217515606652911E-2</v>
      </c>
      <c r="N91" s="73">
        <v>0.82276577639635662</v>
      </c>
      <c r="O91" s="73">
        <v>0.27741481822510172</v>
      </c>
      <c r="P91" s="73">
        <v>5.0168893558050098E-2</v>
      </c>
      <c r="U91" s="109"/>
      <c r="V91" s="26" t="s">
        <v>63</v>
      </c>
      <c r="W91">
        <v>2.9948897823879501E-2</v>
      </c>
      <c r="X91">
        <v>1.1181349215692245E-2</v>
      </c>
      <c r="Y91">
        <v>2.9948897823879501E-2</v>
      </c>
      <c r="Z91">
        <v>2.3175934529941503E-2</v>
      </c>
      <c r="AA91">
        <v>2.84738878024508E-2</v>
      </c>
      <c r="AB91">
        <v>-5.1993739705290011E-2</v>
      </c>
      <c r="AC91">
        <v>-0.38273272748644305</v>
      </c>
      <c r="AD91">
        <v>0.28716791501887967</v>
      </c>
      <c r="AE91">
        <v>0.15293526936603632</v>
      </c>
      <c r="AF91" s="75">
        <v>0.23748840819905923</v>
      </c>
      <c r="AG91" s="75">
        <v>0.22441969126241668</v>
      </c>
      <c r="AH91" s="75">
        <v>5.3485056371442435E-2</v>
      </c>
      <c r="AI91" s="75">
        <v>6.2320670500624196E-2</v>
      </c>
      <c r="AJ91" s="76">
        <v>-5.8158674978642126E-2</v>
      </c>
      <c r="AK91">
        <v>-4.0521075354742191E-2</v>
      </c>
      <c r="AL91">
        <v>0.22614809896267471</v>
      </c>
      <c r="AM91">
        <v>0.23282637466169176</v>
      </c>
      <c r="AN91">
        <v>-5.2965630427828279E-2</v>
      </c>
      <c r="AO91">
        <v>-5.2214396362837777E-2</v>
      </c>
    </row>
    <row r="92" spans="1:61" x14ac:dyDescent="0.35">
      <c r="A92" s="7" t="s">
        <v>12</v>
      </c>
      <c r="B92" s="73">
        <v>1.0582796243358927E-2</v>
      </c>
      <c r="C92" s="73">
        <v>-5.0245910085074241E-3</v>
      </c>
      <c r="D92" s="73">
        <v>4.5926591660834674E-2</v>
      </c>
      <c r="E92" s="73">
        <v>-1.0914632974795007E-2</v>
      </c>
      <c r="F92" s="73">
        <v>-5.2607427111054849E-3</v>
      </c>
      <c r="G92" s="73">
        <v>2.2670284918778622E-2</v>
      </c>
      <c r="H92" s="73">
        <v>2.1502767745579753E-2</v>
      </c>
      <c r="I92" s="73">
        <v>0.18289804400107806</v>
      </c>
      <c r="J92" s="73">
        <v>5.4835141069348265E-3</v>
      </c>
      <c r="K92" s="73">
        <v>-3.1583495808880611E-3</v>
      </c>
      <c r="L92" s="73">
        <v>0.22441969126241668</v>
      </c>
      <c r="M92" s="73">
        <v>-4.9786239567931351E-2</v>
      </c>
      <c r="N92" s="73">
        <v>0.86510165738343348</v>
      </c>
      <c r="O92" s="73">
        <v>0.34869930025732676</v>
      </c>
      <c r="P92" s="73">
        <v>8.2211248951527122E-2</v>
      </c>
      <c r="U92" s="109"/>
      <c r="V92" s="26" t="s">
        <v>64</v>
      </c>
      <c r="W92">
        <v>-1.9309561425562641E-3</v>
      </c>
      <c r="X92">
        <v>-9.0961287222416384E-4</v>
      </c>
      <c r="Y92">
        <v>-1.9309561425562641E-3</v>
      </c>
      <c r="Z92">
        <v>-2.1801289327999488E-3</v>
      </c>
      <c r="AA92">
        <v>-2.7627155357101622E-3</v>
      </c>
      <c r="AB92">
        <v>4.0102537347918906E-3</v>
      </c>
      <c r="AC92">
        <v>2.9015967576054853E-2</v>
      </c>
      <c r="AD92">
        <v>-2.657054972094847E-2</v>
      </c>
      <c r="AE92">
        <v>-2.0821914756862573E-2</v>
      </c>
      <c r="AF92" s="75">
        <v>-4.8217515606652911E-2</v>
      </c>
      <c r="AG92" s="75">
        <v>-4.9786239567931351E-2</v>
      </c>
      <c r="AH92" s="75">
        <v>-2.5753191272058988E-2</v>
      </c>
      <c r="AI92" s="75">
        <v>-2.3038004435657164E-2</v>
      </c>
      <c r="AJ92" s="76">
        <v>4.6906528250725494E-3</v>
      </c>
      <c r="AK92">
        <v>2.7879393516492029E-3</v>
      </c>
      <c r="AL92">
        <v>-5.9974103057859295E-2</v>
      </c>
      <c r="AM92">
        <v>-7.7884552359719944E-2</v>
      </c>
      <c r="AN92">
        <v>-6.787669571564986E-2</v>
      </c>
      <c r="AO92">
        <v>-5.6161988509419128E-2</v>
      </c>
    </row>
    <row r="93" spans="1:61" x14ac:dyDescent="0.35">
      <c r="A93" s="7" t="s">
        <v>17</v>
      </c>
      <c r="B93" s="73">
        <v>3.4874973631928265E-3</v>
      </c>
      <c r="C93" s="73">
        <v>-5.391005307549171E-3</v>
      </c>
      <c r="D93" s="73">
        <v>1.5131024021749682E-2</v>
      </c>
      <c r="E93" s="73">
        <v>-4.5622311279054171E-3</v>
      </c>
      <c r="F93" s="73">
        <v>-4.884320453516112E-3</v>
      </c>
      <c r="G93" s="73">
        <v>2.1751063084704529E-2</v>
      </c>
      <c r="H93" s="73">
        <v>2.2794265390593236E-2</v>
      </c>
      <c r="I93" s="73">
        <v>0.16569536697892176</v>
      </c>
      <c r="J93" s="73">
        <v>1.3610340872366287E-2</v>
      </c>
      <c r="K93" s="73">
        <v>-1.9029757542984905E-2</v>
      </c>
      <c r="L93" s="73">
        <v>5.3485056371442435E-2</v>
      </c>
      <c r="M93" s="73">
        <v>-2.5753191272058988E-2</v>
      </c>
      <c r="N93" s="73">
        <v>0.78103176239697125</v>
      </c>
      <c r="O93" s="73">
        <v>0.3078911377234011</v>
      </c>
      <c r="P93" s="73">
        <v>6.8765086745613282E-2</v>
      </c>
      <c r="U93" s="109"/>
      <c r="V93" s="26" t="s">
        <v>65</v>
      </c>
      <c r="W93">
        <v>0.91293267391331001</v>
      </c>
      <c r="X93">
        <v>0.26354754516265699</v>
      </c>
      <c r="Y93">
        <v>0.51842153155955639</v>
      </c>
      <c r="Z93">
        <v>0.94024882487322825</v>
      </c>
      <c r="AA93">
        <v>1.0707694830472425</v>
      </c>
      <c r="AB93">
        <v>0.24871651938102299</v>
      </c>
      <c r="AC93">
        <v>0.26567492891341288</v>
      </c>
      <c r="AD93">
        <v>0.49376575386570692</v>
      </c>
      <c r="AE93">
        <v>0.50031590086963273</v>
      </c>
      <c r="AF93" s="75">
        <v>0.82276577639635662</v>
      </c>
      <c r="AG93" s="75">
        <v>0.86510165738343348</v>
      </c>
      <c r="AH93" s="75">
        <v>0.78103176239697125</v>
      </c>
      <c r="AI93" s="75">
        <v>0.8455628566045098</v>
      </c>
      <c r="AJ93" s="76">
        <v>0.51281284250880965</v>
      </c>
      <c r="AK93">
        <v>0.49739490850825296</v>
      </c>
      <c r="AL93">
        <v>0.86578544959469961</v>
      </c>
      <c r="AM93">
        <v>0.90079450906574521</v>
      </c>
      <c r="AN93">
        <v>1.0702783867820018</v>
      </c>
      <c r="AO93">
        <v>1.0838925444137721</v>
      </c>
    </row>
    <row r="94" spans="1:61" x14ac:dyDescent="0.35">
      <c r="A94" s="7" t="s">
        <v>18</v>
      </c>
      <c r="B94" s="73">
        <v>3.391875779733346E-3</v>
      </c>
      <c r="C94" s="73">
        <v>6.7313786090614886E-4</v>
      </c>
      <c r="D94" s="73">
        <v>1.944776823209456E-2</v>
      </c>
      <c r="E94" s="73">
        <v>-5.4540806374566058E-3</v>
      </c>
      <c r="F94" s="73">
        <v>-4.8243755385326522E-3</v>
      </c>
      <c r="G94" s="73">
        <v>1.842508077276463E-2</v>
      </c>
      <c r="H94" s="73">
        <v>2.2570645416679788E-2</v>
      </c>
      <c r="I94" s="73">
        <v>0.12922340812245725</v>
      </c>
      <c r="J94" s="73">
        <v>6.3828966635852405E-3</v>
      </c>
      <c r="K94" s="73">
        <v>-2.21402386682217E-2</v>
      </c>
      <c r="L94" s="73">
        <v>6.2320670500624196E-2</v>
      </c>
      <c r="M94" s="73">
        <v>-2.3038004435657164E-2</v>
      </c>
      <c r="N94" s="73">
        <v>0.8455628566045098</v>
      </c>
      <c r="O94" s="73">
        <v>0.34130062578405368</v>
      </c>
      <c r="P94" s="73">
        <v>5.8531987047951414E-2</v>
      </c>
      <c r="U94" s="109"/>
      <c r="V94" s="26" t="s">
        <v>66</v>
      </c>
      <c r="W94">
        <v>0.43526153511417315</v>
      </c>
      <c r="X94">
        <v>0.18818662123247815</v>
      </c>
      <c r="Y94">
        <v>0.2541844950478595</v>
      </c>
      <c r="Z94">
        <v>0.17548398674356633</v>
      </c>
      <c r="AA94">
        <v>0.155826132706429</v>
      </c>
      <c r="AB94">
        <v>0.18958688625498329</v>
      </c>
      <c r="AC94">
        <v>0.21632366884546084</v>
      </c>
      <c r="AD94">
        <v>0.27223127928653318</v>
      </c>
      <c r="AE94">
        <v>0.28866974699112352</v>
      </c>
      <c r="AF94" s="75">
        <v>0.27741481822510172</v>
      </c>
      <c r="AG94" s="75">
        <v>0.34869930025732676</v>
      </c>
      <c r="AH94" s="75">
        <v>0.3078911377234011</v>
      </c>
      <c r="AI94" s="75">
        <v>0.34130062578405368</v>
      </c>
      <c r="AJ94" s="76">
        <v>0.2917731641667376</v>
      </c>
      <c r="AK94">
        <v>0.30665491706166204</v>
      </c>
      <c r="AL94">
        <v>0.3465923523342162</v>
      </c>
      <c r="AM94">
        <v>0.31678558711409549</v>
      </c>
      <c r="AN94">
        <v>0.36226740942098712</v>
      </c>
      <c r="AO94">
        <v>0.29160454649572431</v>
      </c>
    </row>
    <row r="95" spans="1:61" x14ac:dyDescent="0.35">
      <c r="A95" s="7" t="s">
        <v>8</v>
      </c>
      <c r="B95" s="74">
        <v>5.740433330857149E-2</v>
      </c>
      <c r="C95" s="74">
        <v>4.0743329699439834E-2</v>
      </c>
      <c r="D95" s="74">
        <v>7.1564855779603809E-2</v>
      </c>
      <c r="E95" s="74">
        <v>-5.1713272871583109E-3</v>
      </c>
      <c r="F95" s="74">
        <v>-1.5419009381609195E-2</v>
      </c>
      <c r="G95" s="74">
        <v>3.3187665525635374E-2</v>
      </c>
      <c r="H95" s="74">
        <v>7.457042685748845E-2</v>
      </c>
      <c r="I95" s="74">
        <v>0.21159858902546214</v>
      </c>
      <c r="J95" s="74">
        <v>1.0184954984850293E-2</v>
      </c>
      <c r="K95" s="74">
        <v>3.8681759028743344E-2</v>
      </c>
      <c r="L95" s="74">
        <v>-5.8158674978642126E-2</v>
      </c>
      <c r="M95" s="74">
        <v>4.6906528250725494E-3</v>
      </c>
      <c r="N95" s="74">
        <v>0.51281284250880965</v>
      </c>
      <c r="O95" s="74">
        <v>0.2917731641667376</v>
      </c>
      <c r="P95" s="74">
        <v>5.7723249981336794E-2</v>
      </c>
      <c r="U95" s="109"/>
      <c r="V95" s="26" t="s">
        <v>67</v>
      </c>
      <c r="W95">
        <v>4.0037375614106626E-9</v>
      </c>
      <c r="X95">
        <v>8.73192180755877E-3</v>
      </c>
      <c r="Y95">
        <v>1.597100448122209E-2</v>
      </c>
      <c r="Z95">
        <v>7.1310548870930274E-2</v>
      </c>
      <c r="AA95">
        <v>7.3691700323364875E-2</v>
      </c>
      <c r="AB95">
        <v>2.2079205334975063E-2</v>
      </c>
      <c r="AC95">
        <v>2.0539979626071781E-2</v>
      </c>
      <c r="AD95">
        <v>3.2265508759328029E-2</v>
      </c>
      <c r="AE95">
        <v>3.2042628765205083E-2</v>
      </c>
      <c r="AF95" s="75">
        <v>5.0168893558050098E-2</v>
      </c>
      <c r="AG95" s="75">
        <v>8.2211248951527122E-2</v>
      </c>
      <c r="AH95" s="75">
        <v>6.8765086745613282E-2</v>
      </c>
      <c r="AI95" s="75">
        <v>5.8531987047951414E-2</v>
      </c>
      <c r="AJ95" s="76">
        <v>5.7723249981336794E-2</v>
      </c>
      <c r="AK95">
        <v>4.3274624429194726E-2</v>
      </c>
      <c r="AL95">
        <v>5.4284632228396322E-2</v>
      </c>
      <c r="AM95">
        <v>6.9659419861298463E-2</v>
      </c>
      <c r="AN95">
        <v>0.10692935646112244</v>
      </c>
      <c r="AO95">
        <v>9.2123713172039989E-2</v>
      </c>
    </row>
    <row r="96" spans="1:61" x14ac:dyDescent="0.35">
      <c r="A96" s="7" t="s">
        <v>9</v>
      </c>
      <c r="B96" s="73">
        <v>0.14850677071162449</v>
      </c>
      <c r="C96" s="73">
        <v>7.3786045279746429E-2</v>
      </c>
      <c r="D96" s="73">
        <v>0.27282549929437266</v>
      </c>
      <c r="E96" s="73">
        <v>-7.5694300794915672E-3</v>
      </c>
      <c r="F96" s="73">
        <v>-4.7425514364329527E-2</v>
      </c>
      <c r="G96" s="73">
        <v>2.2008024365864513E-2</v>
      </c>
      <c r="H96" s="73">
        <v>0.10203819328189519</v>
      </c>
      <c r="I96" s="73">
        <v>0.10225211402964351</v>
      </c>
      <c r="J96" s="73">
        <v>1.9002627518868314E-2</v>
      </c>
      <c r="K96" s="73">
        <v>4.1616474360743463E-2</v>
      </c>
      <c r="L96" s="73">
        <v>-4.0521075354742191E-2</v>
      </c>
      <c r="M96" s="73">
        <v>2.7879393516492029E-3</v>
      </c>
      <c r="N96" s="73">
        <v>0.49739490850825296</v>
      </c>
      <c r="O96" s="73">
        <v>0.30665491706166204</v>
      </c>
      <c r="P96" s="73">
        <v>4.3274624429194726E-2</v>
      </c>
    </row>
    <row r="97" spans="1:43" x14ac:dyDescent="0.35">
      <c r="A97" s="7" t="s">
        <v>41</v>
      </c>
      <c r="B97" s="73">
        <v>2.8486841824201314E-2</v>
      </c>
      <c r="C97" s="73">
        <v>2.0643154072918606E-2</v>
      </c>
      <c r="D97" s="73">
        <v>7.8398046411794001E-2</v>
      </c>
      <c r="E97" s="73">
        <v>-1.2787677320031799E-2</v>
      </c>
      <c r="F97" s="73">
        <v>2.5685513784757031E-3</v>
      </c>
      <c r="G97" s="73">
        <v>3.9050414785989848E-2</v>
      </c>
      <c r="H97" s="73">
        <v>7.5418180705188451E-2</v>
      </c>
      <c r="I97" s="73">
        <v>0.32183652081895392</v>
      </c>
      <c r="J97" s="73">
        <v>1.0406229606167903E-3</v>
      </c>
      <c r="K97" s="73">
        <v>-7.1001104907044256E-3</v>
      </c>
      <c r="L97" s="73">
        <v>0.22614809896267471</v>
      </c>
      <c r="M97" s="73">
        <v>-5.9974103057859295E-2</v>
      </c>
      <c r="N97" s="73">
        <v>0.86578544959469961</v>
      </c>
      <c r="O97" s="73">
        <v>0.3465923523342162</v>
      </c>
      <c r="P97" s="73">
        <v>5.4284632228396322E-2</v>
      </c>
    </row>
    <row r="98" spans="1:43" x14ac:dyDescent="0.35">
      <c r="A98" s="7" t="s">
        <v>13</v>
      </c>
      <c r="B98" s="73">
        <v>2.1136736823181162E-2</v>
      </c>
      <c r="C98" s="73">
        <v>1.1278195495429102E-2</v>
      </c>
      <c r="D98" s="73">
        <v>8.4035312759100769E-2</v>
      </c>
      <c r="E98" s="73">
        <v>-1.8983486309772819E-2</v>
      </c>
      <c r="F98" s="73">
        <v>2.0646285491008498E-2</v>
      </c>
      <c r="G98" s="73">
        <v>4.0200502184963356E-2</v>
      </c>
      <c r="H98" s="73">
        <v>6.8291049616922617E-2</v>
      </c>
      <c r="I98" s="73">
        <v>0.35528006266546452</v>
      </c>
      <c r="J98" s="73">
        <v>2.3848707539549123E-3</v>
      </c>
      <c r="K98" s="73">
        <v>-7.10594838190677E-3</v>
      </c>
      <c r="L98" s="73">
        <v>0.23282637466169176</v>
      </c>
      <c r="M98" s="73">
        <v>-7.7884552359719944E-2</v>
      </c>
      <c r="N98" s="73">
        <v>0.90079450906574521</v>
      </c>
      <c r="O98" s="73">
        <v>0.31678558711409549</v>
      </c>
      <c r="P98" s="73">
        <v>6.9659419861298463E-2</v>
      </c>
      <c r="U98" s="109" t="s">
        <v>70</v>
      </c>
      <c r="V98" s="26" t="s">
        <v>89</v>
      </c>
      <c r="W98" s="46">
        <f t="shared" ref="W98:AO98" si="10">W$81+W$82*(LN(HV/1000))</f>
        <v>0</v>
      </c>
      <c r="X98" s="46">
        <f t="shared" si="10"/>
        <v>0</v>
      </c>
      <c r="Y98" s="46">
        <f t="shared" si="10"/>
        <v>0</v>
      </c>
      <c r="Z98" s="46">
        <f t="shared" si="10"/>
        <v>0</v>
      </c>
      <c r="AA98" s="46">
        <f t="shared" si="10"/>
        <v>0</v>
      </c>
      <c r="AB98" s="46">
        <f t="shared" si="10"/>
        <v>0.13156417064143799</v>
      </c>
      <c r="AC98" s="46">
        <f t="shared" si="10"/>
        <v>6.1553499916761081E-2</v>
      </c>
      <c r="AD98" s="46">
        <f t="shared" si="10"/>
        <v>7.5026046926904177E-2</v>
      </c>
      <c r="AE98" s="46">
        <f t="shared" si="10"/>
        <v>1.4462100530514622E-2</v>
      </c>
      <c r="AF98" s="46">
        <f t="shared" si="10"/>
        <v>6.9983517049708585E-4</v>
      </c>
      <c r="AG98" s="46">
        <f t="shared" si="10"/>
        <v>1.5799377248676069E-3</v>
      </c>
      <c r="AH98" s="46">
        <f t="shared" si="10"/>
        <v>-6.1718874452671027E-3</v>
      </c>
      <c r="AI98" s="46">
        <f t="shared" si="10"/>
        <v>4.5979769161078555E-3</v>
      </c>
      <c r="AJ98" s="46">
        <f t="shared" si="10"/>
        <v>0.13040658010542344</v>
      </c>
      <c r="AK98" s="46">
        <f t="shared" si="10"/>
        <v>0.2807136160385002</v>
      </c>
      <c r="AL98" s="46">
        <f t="shared" si="10"/>
        <v>6.5474408609086918E-2</v>
      </c>
      <c r="AM98" s="46">
        <f t="shared" si="10"/>
        <v>4.1344550397921453E-2</v>
      </c>
      <c r="AN98" s="46">
        <f t="shared" si="10"/>
        <v>8.5653968810469133E-2</v>
      </c>
      <c r="AO98" s="46">
        <f t="shared" si="10"/>
        <v>9.4100143483570167E-2</v>
      </c>
      <c r="AP98" s="46"/>
      <c r="AQ98" s="46"/>
    </row>
    <row r="99" spans="1:43" x14ac:dyDescent="0.35">
      <c r="A99" s="7" t="s">
        <v>42</v>
      </c>
      <c r="B99" s="73">
        <v>1.7446204861355067E-2</v>
      </c>
      <c r="C99" s="73">
        <v>3.279037560382278E-2</v>
      </c>
      <c r="D99" s="73">
        <v>6.0071518616674355E-2</v>
      </c>
      <c r="E99" s="73">
        <v>-1.0293654386851026E-2</v>
      </c>
      <c r="F99" s="73">
        <v>2.1851033234713664E-2</v>
      </c>
      <c r="G99" s="73">
        <v>5.6980418021201268E-2</v>
      </c>
      <c r="H99" s="73">
        <v>8.449398397746033E-2</v>
      </c>
      <c r="I99" s="73">
        <v>0.27243942445636504</v>
      </c>
      <c r="J99" s="73">
        <v>2.0567066466878219E-3</v>
      </c>
      <c r="K99" s="73">
        <v>-7.0894482166110485E-3</v>
      </c>
      <c r="L99" s="73">
        <v>0.29615909927827233</v>
      </c>
      <c r="M99" s="73">
        <v>-0.16810066213822045</v>
      </c>
      <c r="N99" s="73">
        <v>0.83981860340689962</v>
      </c>
      <c r="O99" s="73">
        <v>0.71812452401065585</v>
      </c>
      <c r="P99" s="73">
        <v>7.7856252118756214E-2</v>
      </c>
      <c r="U99" s="109"/>
      <c r="V99" s="26" t="s">
        <v>90</v>
      </c>
      <c r="W99" s="46">
        <f t="shared" ref="W99:AO99" si="11">W$83+W$84*(HV/1000)</f>
        <v>0</v>
      </c>
      <c r="X99" s="46">
        <f t="shared" si="11"/>
        <v>0</v>
      </c>
      <c r="Y99" s="46">
        <f t="shared" si="11"/>
        <v>0</v>
      </c>
      <c r="Z99" s="46">
        <f t="shared" si="11"/>
        <v>0</v>
      </c>
      <c r="AA99" s="46">
        <f t="shared" si="11"/>
        <v>0</v>
      </c>
      <c r="AB99" s="46">
        <f t="shared" si="11"/>
        <v>0.18565210749444111</v>
      </c>
      <c r="AC99" s="46">
        <f t="shared" si="11"/>
        <v>2.1610305509833429E-2</v>
      </c>
      <c r="AD99" s="46">
        <f t="shared" si="11"/>
        <v>0.11338234923824832</v>
      </c>
      <c r="AE99" s="46">
        <f t="shared" si="11"/>
        <v>2.3237923437034458E-3</v>
      </c>
      <c r="AF99" s="46">
        <f t="shared" si="11"/>
        <v>6.9507423654363819E-3</v>
      </c>
      <c r="AG99" s="46">
        <f t="shared" si="11"/>
        <v>-1.9561206187935366E-2</v>
      </c>
      <c r="AH99" s="46">
        <f t="shared" si="11"/>
        <v>-1.2242362745682821E-2</v>
      </c>
      <c r="AI99" s="46">
        <f t="shared" si="11"/>
        <v>-1.3276715592645077E-2</v>
      </c>
      <c r="AJ99" s="46">
        <f t="shared" si="11"/>
        <v>4.0536892056653943E-2</v>
      </c>
      <c r="AK99" s="46">
        <f t="shared" si="11"/>
        <v>0.22740891881742326</v>
      </c>
      <c r="AL99" s="46">
        <f t="shared" si="11"/>
        <v>1.671982491603205E-3</v>
      </c>
      <c r="AM99" s="46">
        <f t="shared" si="11"/>
        <v>-2.9865605099536147E-2</v>
      </c>
      <c r="AN99" s="46">
        <f t="shared" si="11"/>
        <v>-0.11521689694819923</v>
      </c>
      <c r="AO99" s="47">
        <f t="shared" si="11"/>
        <v>-9.9856797095570257E-2</v>
      </c>
      <c r="AP99" s="46"/>
      <c r="AQ99" s="46"/>
    </row>
    <row r="100" spans="1:43" x14ac:dyDescent="0.35">
      <c r="A100" s="7" t="s">
        <v>43</v>
      </c>
      <c r="B100" s="73">
        <v>1.9913823807338922E-2</v>
      </c>
      <c r="C100" s="73">
        <v>4.5472556037273104E-3</v>
      </c>
      <c r="D100" s="73">
        <v>6.3701038034083834E-2</v>
      </c>
      <c r="E100" s="73">
        <v>-1.2769033324089737E-2</v>
      </c>
      <c r="F100" s="73">
        <v>1.8859459115078189E-2</v>
      </c>
      <c r="G100" s="73">
        <v>4.9478015967407883E-2</v>
      </c>
      <c r="H100" s="73">
        <v>6.8700638951376819E-2</v>
      </c>
      <c r="I100" s="73">
        <v>0.36818904829633609</v>
      </c>
      <c r="J100" s="73">
        <v>3.1196672727837639E-3</v>
      </c>
      <c r="K100" s="73">
        <v>-7.0518704415503874E-3</v>
      </c>
      <c r="L100" s="73">
        <v>0.29036999981252865</v>
      </c>
      <c r="M100" s="73">
        <v>-6.7559279204277844E-2</v>
      </c>
      <c r="N100" s="73">
        <v>1.077093864859068</v>
      </c>
      <c r="O100" s="73">
        <v>0.30104939073310749</v>
      </c>
      <c r="P100" s="73">
        <v>5.6970589528582367E-2</v>
      </c>
      <c r="U100" s="109"/>
      <c r="V100" s="26" t="s">
        <v>91</v>
      </c>
      <c r="W100" s="46">
        <f t="shared" ref="W100:AO100" si="12">W$85+W$86*(HV/1000)</f>
        <v>-1.4583851253782874E+18</v>
      </c>
      <c r="X100" s="46">
        <f t="shared" si="12"/>
        <v>-1.8276092902213196E-3</v>
      </c>
      <c r="Y100" s="46">
        <f t="shared" si="12"/>
        <v>-3.2731783021866159E-3</v>
      </c>
      <c r="Z100" s="46">
        <f t="shared" si="12"/>
        <v>-6.8328681000015046E-2</v>
      </c>
      <c r="AA100" s="46">
        <f t="shared" si="12"/>
        <v>-7.4539573664325329E-2</v>
      </c>
      <c r="AB100" s="46">
        <f t="shared" si="12"/>
        <v>7.8573440647229709E-2</v>
      </c>
      <c r="AC100" s="46">
        <f t="shared" si="12"/>
        <v>9.7426478388969964E-2</v>
      </c>
      <c r="AD100" s="46">
        <f t="shared" si="12"/>
        <v>8.877288540099959E-2</v>
      </c>
      <c r="AE100" s="46">
        <f t="shared" si="12"/>
        <v>0.10955252226431994</v>
      </c>
      <c r="AF100" s="46">
        <f t="shared" si="12"/>
        <v>0.11028136610905419</v>
      </c>
      <c r="AG100" s="46">
        <f t="shared" si="12"/>
        <v>0.13076096680156624</v>
      </c>
      <c r="AH100" s="46">
        <f t="shared" si="12"/>
        <v>0.12562205805471105</v>
      </c>
      <c r="AI100" s="46">
        <f t="shared" si="12"/>
        <v>0.10572610909805513</v>
      </c>
      <c r="AJ100" s="46">
        <f t="shared" si="12"/>
        <v>0.18370698377220304</v>
      </c>
      <c r="AK100" s="46">
        <f t="shared" si="12"/>
        <v>8.4622631830857539E-2</v>
      </c>
      <c r="AL100" s="46">
        <f t="shared" si="12"/>
        <v>0.23687104009441479</v>
      </c>
      <c r="AM100" s="46">
        <f t="shared" si="12"/>
        <v>0.26184929860078865</v>
      </c>
      <c r="AN100" s="46">
        <f t="shared" si="12"/>
        <v>0.75312625352105678</v>
      </c>
      <c r="AO100" s="46">
        <f t="shared" si="12"/>
        <v>0.74408287904635373</v>
      </c>
      <c r="AP100" s="46"/>
      <c r="AQ100" s="46"/>
    </row>
    <row r="101" spans="1:43" x14ac:dyDescent="0.35">
      <c r="A101" s="7" t="s">
        <v>14</v>
      </c>
      <c r="B101" s="73">
        <v>6.4075124325432872E-2</v>
      </c>
      <c r="C101" s="73">
        <v>1.2043382415795516E-2</v>
      </c>
      <c r="D101" s="73">
        <v>5.8037378945332015E-2</v>
      </c>
      <c r="E101" s="73">
        <v>-2.8875712648921872E-2</v>
      </c>
      <c r="F101" s="73">
        <v>4.2574771099571238E-2</v>
      </c>
      <c r="G101" s="73">
        <v>0.1184252470702476</v>
      </c>
      <c r="H101" s="73">
        <v>-0.1615847905590608</v>
      </c>
      <c r="I101" s="73">
        <v>0.58942724309280192</v>
      </c>
      <c r="J101" s="73">
        <v>-5.4074347122152252E-3</v>
      </c>
      <c r="K101" s="73">
        <v>-1.1449361200739023E-2</v>
      </c>
      <c r="L101" s="73">
        <v>-5.2965630427828279E-2</v>
      </c>
      <c r="M101" s="73">
        <v>-6.787669571564986E-2</v>
      </c>
      <c r="N101" s="73">
        <v>1.0702783867820018</v>
      </c>
      <c r="O101" s="73">
        <v>0.36226740942098712</v>
      </c>
      <c r="P101" s="73">
        <v>0.10692935646112244</v>
      </c>
      <c r="U101" s="109"/>
      <c r="V101" s="26" t="s">
        <v>92</v>
      </c>
      <c r="W101" s="46">
        <f t="shared" ref="W101:AO101" si="13">W$88+W$89*(HV/1000)</f>
        <v>7.8961478955236683E-2</v>
      </c>
      <c r="X101" s="46">
        <f t="shared" si="13"/>
        <v>0.19115085677116739</v>
      </c>
      <c r="Y101" s="46">
        <f t="shared" si="13"/>
        <v>0.24373216165675016</v>
      </c>
      <c r="Z101" s="46">
        <f t="shared" si="13"/>
        <v>0.45349138178287823</v>
      </c>
      <c r="AA101" s="46">
        <f t="shared" si="13"/>
        <v>0.45714941297703637</v>
      </c>
      <c r="AB101" s="46">
        <f t="shared" si="13"/>
        <v>0.16562066417020305</v>
      </c>
      <c r="AC101" s="46">
        <f t="shared" si="13"/>
        <v>0.16945345122806005</v>
      </c>
      <c r="AD101" s="46">
        <f t="shared" si="13"/>
        <v>0.19921928042425946</v>
      </c>
      <c r="AE101" s="46">
        <f t="shared" si="13"/>
        <v>0.20969442750579528</v>
      </c>
      <c r="AF101" s="46">
        <f t="shared" si="13"/>
        <v>0.26995608271101451</v>
      </c>
      <c r="AG101" s="46">
        <f t="shared" si="13"/>
        <v>0.21579912864268702</v>
      </c>
      <c r="AH101" s="46">
        <f t="shared" si="13"/>
        <v>0.24735741221311947</v>
      </c>
      <c r="AI101" s="46">
        <f t="shared" si="13"/>
        <v>0.1675207881039687</v>
      </c>
      <c r="AJ101" s="46">
        <f t="shared" si="13"/>
        <v>0.27270831893456388</v>
      </c>
      <c r="AK101" s="46">
        <f t="shared" si="13"/>
        <v>0.21626787914285339</v>
      </c>
      <c r="AL101" s="46">
        <f t="shared" si="13"/>
        <v>0.32808025858265466</v>
      </c>
      <c r="AM101" s="46">
        <f t="shared" si="13"/>
        <v>0.36958928718919398</v>
      </c>
      <c r="AN101" s="46">
        <f t="shared" si="13"/>
        <v>0.5569826348195106</v>
      </c>
      <c r="AO101" s="46">
        <f t="shared" si="13"/>
        <v>0.56479985185604031</v>
      </c>
      <c r="AP101" s="46"/>
      <c r="AQ101" s="46"/>
    </row>
    <row r="102" spans="1:43" x14ac:dyDescent="0.35">
      <c r="A102" s="7" t="s">
        <v>15</v>
      </c>
      <c r="B102" s="73">
        <v>7.3039734415766527E-2</v>
      </c>
      <c r="C102" s="73">
        <v>1.1754038100257458E-2</v>
      </c>
      <c r="D102" s="73">
        <v>7.412850092761851E-2</v>
      </c>
      <c r="E102" s="73">
        <v>-2.8997549670531461E-2</v>
      </c>
      <c r="F102" s="73">
        <v>4.072563006704185E-2</v>
      </c>
      <c r="G102" s="73">
        <v>0.11722620816321865</v>
      </c>
      <c r="H102" s="73">
        <v>-0.16518286859569128</v>
      </c>
      <c r="I102" s="73">
        <v>0.59955631957908506</v>
      </c>
      <c r="J102" s="73">
        <v>-5.7927446205074638E-3</v>
      </c>
      <c r="K102" s="73">
        <v>-1.1318650413942968E-2</v>
      </c>
      <c r="L102" s="73">
        <v>-5.2214396362837777E-2</v>
      </c>
      <c r="M102" s="73">
        <v>-5.6161988509419128E-2</v>
      </c>
      <c r="N102" s="73">
        <v>1.0838925444137721</v>
      </c>
      <c r="O102" s="73">
        <v>0.29160454649572431</v>
      </c>
      <c r="P102" s="73">
        <v>9.2123713172039989E-2</v>
      </c>
      <c r="U102" s="109"/>
      <c r="V102" s="26" t="s">
        <v>93</v>
      </c>
      <c r="W102" s="46">
        <f t="shared" ref="W102:AO102" si="14">W$90+W$91*(HV/1000)+W$92*((HV/1000)^2)</f>
        <v>7.7454101204305334E-2</v>
      </c>
      <c r="X102" s="46">
        <f t="shared" si="14"/>
        <v>2.0022015745409884E-2</v>
      </c>
      <c r="Y102" s="46">
        <f t="shared" si="14"/>
        <v>7.7454101204305334E-2</v>
      </c>
      <c r="Z102" s="46">
        <f t="shared" si="14"/>
        <v>7.1394873802782199E-2</v>
      </c>
      <c r="AA102" s="46">
        <f t="shared" si="14"/>
        <v>8.4228935585951306E-2</v>
      </c>
      <c r="AB102" s="46">
        <f t="shared" si="14"/>
        <v>-9.3408341457148464E-2</v>
      </c>
      <c r="AC102" s="46">
        <f t="shared" si="14"/>
        <v>-0.76117003628335556</v>
      </c>
      <c r="AD102" s="46">
        <f t="shared" si="14"/>
        <v>0.58857693262531485</v>
      </c>
      <c r="AE102" s="46">
        <f t="shared" si="14"/>
        <v>0.1462457546231436</v>
      </c>
      <c r="AF102" s="46">
        <f t="shared" si="14"/>
        <v>-0.32647735752017848</v>
      </c>
      <c r="AG102" s="46">
        <f t="shared" si="14"/>
        <v>-0.44894482645191669</v>
      </c>
      <c r="AH102" s="46">
        <f t="shared" si="14"/>
        <v>-0.6252343051084539</v>
      </c>
      <c r="AI102" s="46">
        <f t="shared" si="14"/>
        <v>-0.47758437534813447</v>
      </c>
      <c r="AJ102" s="46">
        <f t="shared" si="14"/>
        <v>-0.14140678914049765</v>
      </c>
      <c r="AK102" s="46">
        <f t="shared" si="14"/>
        <v>-0.10114416110833838</v>
      </c>
      <c r="AL102" s="46">
        <f t="shared" si="14"/>
        <v>-0.80927922679759079</v>
      </c>
      <c r="AM102" s="46">
        <f t="shared" si="14"/>
        <v>-1.413991585361674</v>
      </c>
      <c r="AN102" s="46">
        <f t="shared" si="14"/>
        <v>-2.7728041895311035</v>
      </c>
      <c r="AO102" s="46">
        <f t="shared" si="14"/>
        <v>-2.3464366149300582</v>
      </c>
      <c r="AP102" s="46"/>
      <c r="AQ102" s="46"/>
    </row>
    <row r="103" spans="1:43" x14ac:dyDescent="0.35">
      <c r="U103" s="109"/>
      <c r="V103" s="26" t="s">
        <v>94</v>
      </c>
      <c r="W103" s="46">
        <f t="shared" ref="W103:AO103" si="15">W$93+W$94*LN(HV/1000)</f>
        <v>1.6928166510448692</v>
      </c>
      <c r="X103" s="46">
        <f t="shared" si="15"/>
        <v>0.60073270573798299</v>
      </c>
      <c r="Y103" s="46">
        <f t="shared" si="15"/>
        <v>0.97385900749251031</v>
      </c>
      <c r="Z103" s="46">
        <f t="shared" si="15"/>
        <v>1.2546739198189036</v>
      </c>
      <c r="AA103" s="46">
        <f t="shared" si="15"/>
        <v>1.3499724318771742</v>
      </c>
      <c r="AB103" s="46">
        <f t="shared" si="15"/>
        <v>0.58841061806985151</v>
      </c>
      <c r="AC103" s="46">
        <f t="shared" si="15"/>
        <v>0.65327491098542134</v>
      </c>
      <c r="AD103" s="46">
        <f t="shared" si="15"/>
        <v>0.98153872634742001</v>
      </c>
      <c r="AE103" s="46">
        <f t="shared" si="15"/>
        <v>1.0175426535206451</v>
      </c>
      <c r="AF103" s="46">
        <f t="shared" si="15"/>
        <v>1.3198264038553622</v>
      </c>
      <c r="AG103" s="46">
        <f t="shared" si="15"/>
        <v>1.4898869305326954</v>
      </c>
      <c r="AH103" s="46">
        <f t="shared" si="15"/>
        <v>1.3326986239042744</v>
      </c>
      <c r="AI103" s="46">
        <f t="shared" si="15"/>
        <v>1.4570914847065488</v>
      </c>
      <c r="AJ103" s="46">
        <f t="shared" si="15"/>
        <v>1.0356001722711936</v>
      </c>
      <c r="AK103" s="46">
        <f t="shared" si="15"/>
        <v>1.0468467599388296</v>
      </c>
      <c r="AL103" s="46">
        <f t="shared" si="15"/>
        <v>1.4867955788515579</v>
      </c>
      <c r="AM103" s="46">
        <f t="shared" si="15"/>
        <v>1.4683980844923947</v>
      </c>
      <c r="AN103" s="46">
        <f t="shared" si="15"/>
        <v>1.7193744480047721</v>
      </c>
      <c r="AO103" s="46">
        <f t="shared" si="15"/>
        <v>1.6063777518674387</v>
      </c>
      <c r="AP103" s="46"/>
      <c r="AQ103" s="46"/>
    </row>
  </sheetData>
  <sheetProtection algorithmName="SHA-512" hashValue="kTbg9qBkA/BFh4Y3r7ALGphHIL1Ab4iIg3HPeD7f+5F/sf3/blNKfv/COaqbYc/HMjTUM1kTZgEVg0iw6+V9OA==" saltValue="W/T35TxWoI93sknCOBoqig==" spinCount="100000" sheet="1" objects="1" scenarios="1"/>
  <mergeCells count="15">
    <mergeCell ref="B1:J1"/>
    <mergeCell ref="AB68:AB71"/>
    <mergeCell ref="U98:U103"/>
    <mergeCell ref="U81:U95"/>
    <mergeCell ref="U39:U44"/>
    <mergeCell ref="B24:K24"/>
    <mergeCell ref="B32:K32"/>
    <mergeCell ref="B52:I52"/>
    <mergeCell ref="B60:O60"/>
    <mergeCell ref="B80:P80"/>
    <mergeCell ref="U2:U10"/>
    <mergeCell ref="U25:U34"/>
    <mergeCell ref="AB25:AB34"/>
    <mergeCell ref="U53:U60"/>
    <mergeCell ref="AB53:AB6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C969D-4311-45E0-A0EB-D6279413CAB9}">
  <dimension ref="B1:AE28"/>
  <sheetViews>
    <sheetView tabSelected="1" zoomScale="76" workbookViewId="0">
      <selection activeCell="J22" sqref="J22"/>
    </sheetView>
  </sheetViews>
  <sheetFormatPr defaultRowHeight="14.5" x14ac:dyDescent="0.35"/>
  <cols>
    <col min="3" max="3" width="10.26953125" customWidth="1"/>
    <col min="4" max="4" width="12.26953125" customWidth="1"/>
    <col min="6" max="6" width="18.7265625" customWidth="1"/>
    <col min="13" max="13" width="17.81640625" customWidth="1"/>
    <col min="19" max="19" width="12.81640625" customWidth="1"/>
    <col min="20" max="20" width="12.54296875" customWidth="1"/>
    <col min="21" max="21" width="15" customWidth="1"/>
    <col min="22" max="22" width="7" customWidth="1"/>
    <col min="23" max="23" width="21.81640625" customWidth="1"/>
    <col min="24" max="24" width="16.1796875" customWidth="1"/>
    <col min="25" max="25" width="15.7265625" customWidth="1"/>
    <col min="31" max="31" width="0" hidden="1" customWidth="1"/>
  </cols>
  <sheetData>
    <row r="1" spans="2:31" ht="15.75" customHeight="1" thickBot="1" x14ac:dyDescent="0.4">
      <c r="X1" s="114" t="s">
        <v>364</v>
      </c>
      <c r="Y1" s="115"/>
      <c r="Z1" s="115"/>
      <c r="AA1" s="115"/>
      <c r="AB1" s="115"/>
      <c r="AC1" s="116"/>
      <c r="AE1" t="s">
        <v>95</v>
      </c>
    </row>
    <row r="2" spans="2:31" ht="15" thickBot="1" x14ac:dyDescent="0.4">
      <c r="B2" s="15"/>
      <c r="C2" s="16"/>
      <c r="D2" s="16"/>
      <c r="E2" s="16"/>
      <c r="F2" s="16"/>
      <c r="G2" s="16"/>
      <c r="H2" s="16"/>
      <c r="I2" s="16"/>
      <c r="J2" s="165" t="s">
        <v>377</v>
      </c>
      <c r="K2" s="166"/>
      <c r="L2" s="166"/>
      <c r="M2" s="166"/>
      <c r="N2" s="166"/>
      <c r="O2" s="166"/>
      <c r="P2" s="166"/>
      <c r="Q2" s="167"/>
      <c r="R2" s="16"/>
      <c r="S2" s="16"/>
      <c r="T2" s="16"/>
      <c r="U2" s="17"/>
      <c r="X2" s="123"/>
      <c r="Y2" s="121"/>
      <c r="Z2" s="121"/>
      <c r="AA2" s="121"/>
      <c r="AB2" s="121"/>
      <c r="AC2" s="122"/>
      <c r="AE2" t="s">
        <v>96</v>
      </c>
    </row>
    <row r="3" spans="2:31" ht="29.25" customHeight="1" thickBot="1" x14ac:dyDescent="0.4">
      <c r="B3" s="18"/>
      <c r="C3" s="124" t="s">
        <v>361</v>
      </c>
      <c r="D3" s="125"/>
      <c r="E3" s="125"/>
      <c r="F3" s="126"/>
      <c r="G3" s="19"/>
      <c r="H3" s="19"/>
      <c r="I3" s="19"/>
      <c r="J3" s="19"/>
      <c r="K3" s="19"/>
      <c r="L3" s="19"/>
      <c r="M3" s="19"/>
      <c r="N3" s="19"/>
      <c r="O3" s="19"/>
      <c r="P3" s="19"/>
      <c r="Q3" s="19"/>
      <c r="R3" s="19"/>
      <c r="S3" s="127" t="s">
        <v>359</v>
      </c>
      <c r="T3" s="128"/>
      <c r="U3" s="20"/>
      <c r="X3" s="123"/>
      <c r="Y3" s="121"/>
      <c r="Z3" s="121"/>
      <c r="AA3" s="121"/>
      <c r="AB3" s="121"/>
      <c r="AC3" s="122"/>
      <c r="AE3" t="s">
        <v>97</v>
      </c>
    </row>
    <row r="4" spans="2:31" ht="15" customHeight="1" thickBot="1" x14ac:dyDescent="0.4">
      <c r="B4" s="18"/>
      <c r="C4" s="150" t="s">
        <v>68</v>
      </c>
      <c r="D4" s="151"/>
      <c r="E4" s="154">
        <v>6000</v>
      </c>
      <c r="F4" s="155"/>
      <c r="G4" s="19"/>
      <c r="H4" s="19"/>
      <c r="I4" s="19"/>
      <c r="J4" s="129" t="s">
        <v>210</v>
      </c>
      <c r="K4" s="135"/>
      <c r="L4" s="137">
        <v>90</v>
      </c>
      <c r="M4" s="138"/>
      <c r="N4" s="114" t="s">
        <v>358</v>
      </c>
      <c r="O4" s="115"/>
      <c r="P4" s="115"/>
      <c r="Q4" s="116"/>
      <c r="R4" s="19"/>
      <c r="S4" s="90">
        <v>0</v>
      </c>
      <c r="T4" s="83">
        <f>RADIANS(S4)</f>
        <v>0</v>
      </c>
      <c r="U4" s="20"/>
      <c r="X4" s="123"/>
      <c r="Y4" s="121"/>
      <c r="Z4" s="121"/>
      <c r="AA4" s="121"/>
      <c r="AB4" s="121"/>
      <c r="AC4" s="122"/>
    </row>
    <row r="5" spans="2:31" ht="15" thickBot="1" x14ac:dyDescent="0.4">
      <c r="B5" s="18"/>
      <c r="C5" s="152"/>
      <c r="D5" s="153"/>
      <c r="E5" s="156"/>
      <c r="F5" s="157"/>
      <c r="G5" s="19"/>
      <c r="H5" s="19"/>
      <c r="I5" s="19"/>
      <c r="J5" s="133"/>
      <c r="K5" s="136"/>
      <c r="L5" s="139"/>
      <c r="M5" s="140"/>
      <c r="N5" s="117"/>
      <c r="O5" s="113"/>
      <c r="P5" s="113"/>
      <c r="Q5" s="118"/>
      <c r="R5" s="19"/>
      <c r="S5" s="19"/>
      <c r="T5" s="19"/>
      <c r="U5" s="20"/>
      <c r="X5" s="123"/>
      <c r="Y5" s="121"/>
      <c r="Z5" s="121"/>
      <c r="AA5" s="121"/>
      <c r="AB5" s="121"/>
      <c r="AC5" s="122"/>
    </row>
    <row r="6" spans="2:31" ht="15" thickBot="1" x14ac:dyDescent="0.4">
      <c r="B6" s="18"/>
      <c r="C6" s="25"/>
      <c r="D6" s="25"/>
      <c r="E6" s="25"/>
      <c r="F6" s="25"/>
      <c r="G6" s="19"/>
      <c r="H6" s="19"/>
      <c r="I6" s="19"/>
      <c r="J6" s="19"/>
      <c r="K6" s="19"/>
      <c r="L6" s="19"/>
      <c r="M6" s="19"/>
      <c r="N6" s="19"/>
      <c r="O6" s="19"/>
      <c r="P6" s="19"/>
      <c r="Q6" s="19"/>
      <c r="R6" s="19"/>
      <c r="S6" s="19"/>
      <c r="T6" s="19"/>
      <c r="U6" s="20"/>
      <c r="X6" s="123"/>
      <c r="Y6" s="121"/>
      <c r="Z6" s="121"/>
      <c r="AA6" s="121"/>
      <c r="AB6" s="121"/>
      <c r="AC6" s="122"/>
    </row>
    <row r="7" spans="2:31" ht="15.75" customHeight="1" x14ac:dyDescent="0.35">
      <c r="B7" s="18"/>
      <c r="C7" s="129" t="s">
        <v>363</v>
      </c>
      <c r="D7" s="135"/>
      <c r="E7" s="144">
        <v>1</v>
      </c>
      <c r="F7" s="145"/>
      <c r="G7" s="49"/>
      <c r="H7" s="49"/>
      <c r="I7" s="19"/>
      <c r="J7" s="129" t="s">
        <v>211</v>
      </c>
      <c r="K7" s="130"/>
      <c r="L7" s="137">
        <v>0</v>
      </c>
      <c r="M7" s="138"/>
      <c r="N7" s="114" t="s">
        <v>370</v>
      </c>
      <c r="O7" s="115"/>
      <c r="P7" s="115"/>
      <c r="Q7" s="115"/>
      <c r="R7" s="115"/>
      <c r="S7" s="116"/>
      <c r="T7" s="19"/>
      <c r="U7" s="20"/>
      <c r="X7" s="123"/>
      <c r="Y7" s="121"/>
      <c r="Z7" s="121"/>
      <c r="AA7" s="121"/>
      <c r="AB7" s="121"/>
      <c r="AC7" s="122"/>
    </row>
    <row r="8" spans="2:31" x14ac:dyDescent="0.35">
      <c r="B8" s="18"/>
      <c r="C8" s="131"/>
      <c r="D8" s="143"/>
      <c r="E8" s="146"/>
      <c r="F8" s="147"/>
      <c r="G8" s="49"/>
      <c r="H8" s="49"/>
      <c r="I8" s="19"/>
      <c r="J8" s="131"/>
      <c r="K8" s="132"/>
      <c r="L8" s="141"/>
      <c r="M8" s="142"/>
      <c r="N8" s="123"/>
      <c r="O8" s="121"/>
      <c r="P8" s="121"/>
      <c r="Q8" s="121"/>
      <c r="R8" s="121"/>
      <c r="S8" s="122"/>
      <c r="T8" s="19"/>
      <c r="U8" s="20"/>
      <c r="X8" s="123"/>
      <c r="Y8" s="121"/>
      <c r="Z8" s="121"/>
      <c r="AA8" s="121"/>
      <c r="AB8" s="121"/>
      <c r="AC8" s="122"/>
    </row>
    <row r="9" spans="2:31" ht="15" thickBot="1" x14ac:dyDescent="0.4">
      <c r="B9" s="18"/>
      <c r="C9" s="133"/>
      <c r="D9" s="136"/>
      <c r="E9" s="148"/>
      <c r="F9" s="149"/>
      <c r="G9" s="49"/>
      <c r="H9" s="49"/>
      <c r="I9" s="19"/>
      <c r="J9" s="133"/>
      <c r="K9" s="134"/>
      <c r="L9" s="139"/>
      <c r="M9" s="140"/>
      <c r="N9" s="173" t="s">
        <v>367</v>
      </c>
      <c r="O9" s="113"/>
      <c r="P9" s="113"/>
      <c r="Q9" s="113"/>
      <c r="R9" s="113"/>
      <c r="S9" s="118"/>
      <c r="T9" s="19"/>
      <c r="U9" s="20"/>
      <c r="X9" s="123"/>
      <c r="Y9" s="121"/>
      <c r="Z9" s="121"/>
      <c r="AA9" s="121"/>
      <c r="AB9" s="121"/>
      <c r="AC9" s="122"/>
    </row>
    <row r="10" spans="2:31" ht="15" customHeight="1" x14ac:dyDescent="0.35">
      <c r="B10" s="18"/>
      <c r="C10" s="114" t="s">
        <v>362</v>
      </c>
      <c r="D10" s="115"/>
      <c r="E10" s="115"/>
      <c r="F10" s="116"/>
      <c r="G10" s="49"/>
      <c r="H10" s="49"/>
      <c r="I10" s="19"/>
      <c r="J10" s="55"/>
      <c r="K10" s="55"/>
      <c r="L10" s="53"/>
      <c r="M10" s="53"/>
      <c r="N10" s="53"/>
      <c r="O10" s="174"/>
      <c r="P10" s="175"/>
      <c r="Q10" s="175"/>
      <c r="R10" s="175"/>
      <c r="S10" s="175"/>
      <c r="T10" s="19"/>
      <c r="U10" s="20"/>
      <c r="X10" s="123"/>
      <c r="Y10" s="121"/>
      <c r="Z10" s="121"/>
      <c r="AA10" s="121"/>
      <c r="AB10" s="121"/>
      <c r="AC10" s="122"/>
    </row>
    <row r="11" spans="2:31" ht="15" thickBot="1" x14ac:dyDescent="0.4">
      <c r="B11" s="18"/>
      <c r="C11" s="123"/>
      <c r="D11" s="121"/>
      <c r="E11" s="121"/>
      <c r="F11" s="122"/>
      <c r="G11" s="19"/>
      <c r="H11" s="19"/>
      <c r="I11" s="19"/>
      <c r="J11" s="19"/>
      <c r="K11" s="19"/>
      <c r="L11" s="19"/>
      <c r="M11" s="19"/>
      <c r="N11" s="19"/>
      <c r="O11" s="19"/>
      <c r="P11" s="19"/>
      <c r="Q11" s="19"/>
      <c r="R11" s="19"/>
      <c r="S11" s="19"/>
      <c r="T11" s="19"/>
      <c r="U11" s="20"/>
      <c r="X11" s="123"/>
      <c r="Y11" s="121"/>
      <c r="Z11" s="121"/>
      <c r="AA11" s="121"/>
      <c r="AB11" s="121"/>
      <c r="AC11" s="122"/>
    </row>
    <row r="12" spans="2:31" ht="15.75" customHeight="1" x14ac:dyDescent="0.35">
      <c r="B12" s="18"/>
      <c r="C12" s="123"/>
      <c r="D12" s="121"/>
      <c r="E12" s="121"/>
      <c r="F12" s="122"/>
      <c r="G12" s="19"/>
      <c r="H12" s="19"/>
      <c r="I12" s="19"/>
      <c r="J12" s="129" t="s">
        <v>212</v>
      </c>
      <c r="K12" s="135"/>
      <c r="L12" s="144" t="s">
        <v>151</v>
      </c>
      <c r="M12" s="145"/>
      <c r="N12" s="114" t="s">
        <v>229</v>
      </c>
      <c r="O12" s="115"/>
      <c r="P12" s="115"/>
      <c r="Q12" s="115"/>
      <c r="R12" s="115"/>
      <c r="S12" s="115"/>
      <c r="T12" s="116"/>
      <c r="U12" s="20"/>
      <c r="X12" s="123"/>
      <c r="Y12" s="121"/>
      <c r="Z12" s="121"/>
      <c r="AA12" s="121"/>
      <c r="AB12" s="121"/>
      <c r="AC12" s="122"/>
    </row>
    <row r="13" spans="2:31" ht="15" thickBot="1" x14ac:dyDescent="0.4">
      <c r="B13" s="18"/>
      <c r="C13" s="117"/>
      <c r="D13" s="113"/>
      <c r="E13" s="113"/>
      <c r="F13" s="118"/>
      <c r="G13" s="19"/>
      <c r="H13" s="19"/>
      <c r="I13" s="19"/>
      <c r="J13" s="133"/>
      <c r="K13" s="136"/>
      <c r="L13" s="148"/>
      <c r="M13" s="149"/>
      <c r="N13" s="117"/>
      <c r="O13" s="113"/>
      <c r="P13" s="113"/>
      <c r="Q13" s="113"/>
      <c r="R13" s="113"/>
      <c r="S13" s="113"/>
      <c r="T13" s="118"/>
      <c r="U13" s="20"/>
      <c r="X13" s="123"/>
      <c r="Y13" s="121"/>
      <c r="Z13" s="121"/>
      <c r="AA13" s="121"/>
      <c r="AB13" s="121"/>
      <c r="AC13" s="122"/>
    </row>
    <row r="14" spans="2:31" x14ac:dyDescent="0.35">
      <c r="B14" s="18"/>
      <c r="C14" s="19"/>
      <c r="D14" s="19"/>
      <c r="E14" s="19"/>
      <c r="F14" s="19"/>
      <c r="G14" s="19"/>
      <c r="H14" s="19"/>
      <c r="I14" s="19"/>
      <c r="J14" s="55"/>
      <c r="K14" s="55"/>
      <c r="L14" s="25"/>
      <c r="M14" s="25"/>
      <c r="N14" s="25"/>
      <c r="O14" s="53"/>
      <c r="P14" s="53"/>
      <c r="Q14" s="53"/>
      <c r="R14" s="53"/>
      <c r="S14" s="53"/>
      <c r="T14" s="53"/>
      <c r="U14" s="20"/>
      <c r="X14" s="123"/>
      <c r="Y14" s="121"/>
      <c r="Z14" s="121"/>
      <c r="AA14" s="121"/>
      <c r="AB14" s="121"/>
      <c r="AC14" s="122"/>
    </row>
    <row r="15" spans="2:31" ht="15" thickBot="1" x14ac:dyDescent="0.4">
      <c r="B15" s="18"/>
      <c r="C15" s="19"/>
      <c r="D15" s="19"/>
      <c r="E15" s="19"/>
      <c r="F15" s="19"/>
      <c r="G15" s="19"/>
      <c r="H15" s="19"/>
      <c r="I15" s="19"/>
      <c r="J15" s="54"/>
      <c r="K15" s="54"/>
      <c r="L15" s="54"/>
      <c r="M15" s="54"/>
      <c r="N15" s="19"/>
      <c r="O15" s="19"/>
      <c r="P15" s="19"/>
      <c r="Q15" s="19"/>
      <c r="R15" s="19"/>
      <c r="S15" s="19"/>
      <c r="T15" s="19"/>
      <c r="U15" s="20"/>
      <c r="X15" s="123"/>
      <c r="Y15" s="121"/>
      <c r="Z15" s="121"/>
      <c r="AA15" s="121"/>
      <c r="AB15" s="121"/>
      <c r="AC15" s="122"/>
    </row>
    <row r="16" spans="2:31" ht="21" customHeight="1" thickBot="1" x14ac:dyDescent="0.4">
      <c r="B16" s="18"/>
      <c r="C16" s="150" t="s">
        <v>88</v>
      </c>
      <c r="D16" s="158"/>
      <c r="E16" s="161" t="s">
        <v>87</v>
      </c>
      <c r="F16" s="162"/>
      <c r="G16" s="88">
        <v>6</v>
      </c>
      <c r="H16" s="91" t="str">
        <f>_xlfn.XLOOKUP(G16,'List of mono crystals'!$N$1:$N$98,'List of mono crystals'!$M$1:$M$98)</f>
        <v>C</v>
      </c>
      <c r="I16" s="19"/>
      <c r="J16" s="129" t="s">
        <v>204</v>
      </c>
      <c r="K16" s="135"/>
      <c r="L16" s="170">
        <v>0.5</v>
      </c>
      <c r="M16" s="138"/>
      <c r="N16" s="114" t="s">
        <v>369</v>
      </c>
      <c r="O16" s="115"/>
      <c r="P16" s="115"/>
      <c r="Q16" s="115"/>
      <c r="R16" s="115"/>
      <c r="S16" s="115"/>
      <c r="T16" s="116"/>
      <c r="U16" s="20"/>
      <c r="X16" s="123"/>
      <c r="Y16" s="121"/>
      <c r="Z16" s="121"/>
      <c r="AA16" s="121"/>
      <c r="AB16" s="121"/>
      <c r="AC16" s="122"/>
    </row>
    <row r="17" spans="2:29" ht="20.25" customHeight="1" thickBot="1" x14ac:dyDescent="0.4">
      <c r="B17" s="18"/>
      <c r="C17" s="159"/>
      <c r="D17" s="160"/>
      <c r="E17" s="163" t="s">
        <v>0</v>
      </c>
      <c r="F17" s="164"/>
      <c r="G17" s="89" t="s">
        <v>1</v>
      </c>
      <c r="H17" s="25"/>
      <c r="I17" s="19"/>
      <c r="J17" s="131"/>
      <c r="K17" s="143"/>
      <c r="L17" s="171"/>
      <c r="M17" s="142"/>
      <c r="N17" s="93"/>
      <c r="O17" s="94"/>
      <c r="P17" s="119" t="s">
        <v>367</v>
      </c>
      <c r="Q17" s="119"/>
      <c r="R17" s="119"/>
      <c r="S17" s="119"/>
      <c r="T17" s="95"/>
      <c r="U17" s="20"/>
      <c r="X17" s="117"/>
      <c r="Y17" s="113"/>
      <c r="Z17" s="113"/>
      <c r="AA17" s="113"/>
      <c r="AB17" s="113"/>
      <c r="AC17" s="118"/>
    </row>
    <row r="18" spans="2:29" ht="28.5" customHeight="1" thickBot="1" x14ac:dyDescent="0.4">
      <c r="B18" s="18"/>
      <c r="C18" s="114" t="s">
        <v>360</v>
      </c>
      <c r="D18" s="115"/>
      <c r="E18" s="115"/>
      <c r="F18" s="115"/>
      <c r="G18" s="115"/>
      <c r="H18" s="116"/>
      <c r="I18" s="19"/>
      <c r="J18" s="133"/>
      <c r="K18" s="136"/>
      <c r="L18" s="172"/>
      <c r="M18" s="140"/>
      <c r="N18" s="117" t="s">
        <v>368</v>
      </c>
      <c r="O18" s="113"/>
      <c r="P18" s="113"/>
      <c r="Q18" s="113"/>
      <c r="R18" s="113"/>
      <c r="S18" s="113"/>
      <c r="T18" s="118"/>
      <c r="U18" s="20"/>
    </row>
    <row r="19" spans="2:29" ht="15" thickBot="1" x14ac:dyDescent="0.4">
      <c r="B19" s="18"/>
      <c r="C19" s="117"/>
      <c r="D19" s="113"/>
      <c r="E19" s="113"/>
      <c r="F19" s="113"/>
      <c r="G19" s="113"/>
      <c r="H19" s="118"/>
      <c r="I19" s="19"/>
      <c r="J19" s="24"/>
      <c r="K19" s="24"/>
      <c r="L19" s="21"/>
      <c r="M19" s="21"/>
      <c r="N19" s="19"/>
      <c r="O19" s="19"/>
      <c r="P19" s="176"/>
      <c r="Q19" s="177"/>
      <c r="R19" s="177"/>
      <c r="S19" s="177"/>
      <c r="T19" s="19"/>
      <c r="U19" s="20"/>
    </row>
    <row r="20" spans="2:29" ht="24.75" customHeight="1" thickBot="1" x14ac:dyDescent="0.4">
      <c r="B20" s="18"/>
      <c r="C20" s="24"/>
      <c r="D20" s="24"/>
      <c r="E20" s="21"/>
      <c r="F20" s="21"/>
      <c r="G20" s="19"/>
      <c r="H20" s="19"/>
      <c r="I20" s="19"/>
      <c r="J20" s="19"/>
      <c r="K20" s="19"/>
      <c r="L20" s="19"/>
      <c r="M20" s="19"/>
      <c r="N20" s="19"/>
      <c r="O20" s="19"/>
      <c r="P20" s="19"/>
      <c r="Q20" s="19"/>
      <c r="R20" s="19"/>
      <c r="S20" s="19"/>
      <c r="T20" s="19"/>
      <c r="U20" s="20"/>
      <c r="W20" s="178" t="s">
        <v>371</v>
      </c>
      <c r="X20" s="180" t="s">
        <v>372</v>
      </c>
      <c r="Y20" s="182" t="s">
        <v>376</v>
      </c>
      <c r="Z20" s="44"/>
    </row>
    <row r="21" spans="2:29" ht="18.75" customHeight="1" thickBot="1" x14ac:dyDescent="0.4">
      <c r="B21" s="18"/>
      <c r="C21" s="168" t="s">
        <v>320</v>
      </c>
      <c r="D21" s="169"/>
      <c r="E21" s="19"/>
      <c r="F21" s="19"/>
      <c r="G21" s="19"/>
      <c r="H21" s="19"/>
      <c r="I21" s="19"/>
      <c r="J21" s="19"/>
      <c r="K21" s="19"/>
      <c r="L21" s="114" t="s">
        <v>365</v>
      </c>
      <c r="M21" s="115"/>
      <c r="N21" s="115"/>
      <c r="O21" s="115"/>
      <c r="P21" s="115"/>
      <c r="Q21" s="115"/>
      <c r="R21" s="115"/>
      <c r="S21" s="115"/>
      <c r="T21" s="115"/>
      <c r="U21" s="116"/>
      <c r="W21" s="179"/>
      <c r="X21" s="181"/>
      <c r="Y21" s="183"/>
      <c r="Z21" s="44"/>
    </row>
    <row r="22" spans="2:29" ht="27.75" customHeight="1" thickBot="1" x14ac:dyDescent="0.4">
      <c r="B22" s="18"/>
      <c r="C22" s="63" t="s">
        <v>69</v>
      </c>
      <c r="D22" s="64" t="s">
        <v>230</v>
      </c>
      <c r="E22" s="64" t="s">
        <v>0</v>
      </c>
      <c r="F22" s="66" t="s">
        <v>319</v>
      </c>
      <c r="G22" s="19"/>
      <c r="H22" s="19"/>
      <c r="I22" s="19"/>
      <c r="J22" s="19"/>
      <c r="K22" s="19"/>
      <c r="L22" s="117"/>
      <c r="M22" s="113"/>
      <c r="N22" s="113"/>
      <c r="O22" s="113"/>
      <c r="P22" s="113"/>
      <c r="Q22" s="113"/>
      <c r="R22" s="113"/>
      <c r="S22" s="113"/>
      <c r="T22" s="113"/>
      <c r="U22" s="118"/>
      <c r="W22" s="103" t="s">
        <v>373</v>
      </c>
      <c r="X22" s="99">
        <v>2984</v>
      </c>
      <c r="Y22" s="100">
        <v>9250</v>
      </c>
      <c r="Z22" s="4"/>
    </row>
    <row r="23" spans="2:29" ht="31.5" customHeight="1" thickBot="1" x14ac:dyDescent="0.4">
      <c r="B23" s="18"/>
      <c r="C23" s="86">
        <v>6</v>
      </c>
      <c r="D23" s="62" t="str">
        <f>_xlfn.XLOOKUP(C23,'List of mono crystals'!$N$1:$N$98,'List of mono crystals'!$M$1:$M$98)</f>
        <v>C</v>
      </c>
      <c r="E23" s="84" t="s">
        <v>1</v>
      </c>
      <c r="F23" s="81" cm="1">
        <f t="array" ref="F23">_xlfn.XLOOKUP($E23,RSFs!$B$2:$T$2,_xlfn.XLOOKUP($C23,RSFs!$A$3:$A$98,RSFs!$B$3:$T$98))</f>
        <v>1</v>
      </c>
      <c r="G23" s="19"/>
      <c r="H23" s="19"/>
      <c r="I23" s="19"/>
      <c r="J23" s="24"/>
      <c r="K23" s="24"/>
      <c r="L23" s="21"/>
      <c r="M23" s="21"/>
      <c r="N23" s="19"/>
      <c r="O23" s="19"/>
      <c r="P23" s="67"/>
      <c r="Q23" s="67"/>
      <c r="R23" s="67"/>
      <c r="S23" s="67"/>
      <c r="T23" s="67"/>
      <c r="U23" s="68"/>
      <c r="W23" s="179" t="s">
        <v>212</v>
      </c>
      <c r="X23" s="184" t="s">
        <v>139</v>
      </c>
      <c r="Y23" s="186" t="s">
        <v>335</v>
      </c>
      <c r="Z23" s="4"/>
    </row>
    <row r="24" spans="2:29" ht="15" customHeight="1" x14ac:dyDescent="0.35">
      <c r="B24" s="18"/>
      <c r="C24" s="86">
        <v>79</v>
      </c>
      <c r="D24" s="62" t="str">
        <f>_xlfn.XLOOKUP(C24,'List of mono crystals'!$N$1:$N$98,'List of mono crystals'!$M$1:$M$98)</f>
        <v>Au</v>
      </c>
      <c r="E24" s="84" t="s">
        <v>14</v>
      </c>
      <c r="F24" s="81" cm="1">
        <f t="array" ref="F24">_xlfn.XLOOKUP($E24,RSFs!$B$2:$T$2,_xlfn.XLOOKUP($C24,RSFs!$A$3:$A$98,RSFs!$B$3:$T$98))</f>
        <v>3.2628235624520587</v>
      </c>
      <c r="G24" s="19"/>
      <c r="H24" s="19"/>
      <c r="I24" s="19"/>
      <c r="J24" s="24"/>
      <c r="K24" s="24"/>
      <c r="L24" s="114" t="s">
        <v>379</v>
      </c>
      <c r="M24" s="115"/>
      <c r="N24" s="115"/>
      <c r="O24" s="115"/>
      <c r="P24" s="115"/>
      <c r="Q24" s="115"/>
      <c r="R24" s="115"/>
      <c r="S24" s="115"/>
      <c r="T24" s="115"/>
      <c r="U24" s="116"/>
      <c r="W24" s="179"/>
      <c r="X24" s="185"/>
      <c r="Y24" s="187"/>
      <c r="Z24" s="4"/>
    </row>
    <row r="25" spans="2:29" ht="15" customHeight="1" x14ac:dyDescent="0.35">
      <c r="B25" s="18"/>
      <c r="C25" s="86">
        <v>14</v>
      </c>
      <c r="D25" s="62" t="str">
        <f>_xlfn.XLOOKUP(C25,'List of mono crystals'!$N$1:$N$98,'List of mono crystals'!$M$1:$M$98)</f>
        <v>Si</v>
      </c>
      <c r="E25" s="84" t="s">
        <v>3</v>
      </c>
      <c r="F25" s="81" cm="1">
        <f t="array" ref="F25">_xlfn.XLOOKUP($E25,RSFs!$B$2:$T$2,_xlfn.XLOOKUP($C25,RSFs!$A$3:$A$98,RSFs!$B$3:$T$98))</f>
        <v>0.14868788488656709</v>
      </c>
      <c r="G25" s="19"/>
      <c r="H25" s="19"/>
      <c r="I25" s="19"/>
      <c r="J25" s="54"/>
      <c r="K25" s="54"/>
      <c r="L25" s="120" t="s">
        <v>378</v>
      </c>
      <c r="M25" s="121"/>
      <c r="N25" s="121"/>
      <c r="O25" s="121"/>
      <c r="P25" s="121"/>
      <c r="Q25" s="121"/>
      <c r="R25" s="121"/>
      <c r="S25" s="121"/>
      <c r="T25" s="121"/>
      <c r="U25" s="122"/>
      <c r="W25" s="103" t="s">
        <v>374</v>
      </c>
      <c r="X25" s="99">
        <v>0.95469000000000004</v>
      </c>
      <c r="Y25" s="100">
        <v>1.5707899999999999</v>
      </c>
      <c r="Z25" s="4"/>
    </row>
    <row r="26" spans="2:29" ht="26.25" customHeight="1" thickBot="1" x14ac:dyDescent="0.4">
      <c r="B26" s="18"/>
      <c r="C26" s="87">
        <v>47</v>
      </c>
      <c r="D26" s="65" t="str">
        <f>_xlfn.XLOOKUP(C26,'List of mono crystals'!$N$1:$N$98,'List of mono crystals'!$M$1:$M$98)</f>
        <v>Ag</v>
      </c>
      <c r="E26" s="85" t="s">
        <v>9</v>
      </c>
      <c r="F26" s="82" cm="1">
        <f t="array" ref="F26">_xlfn.XLOOKUP($E26,RSFs!$B$2:$T$2,_xlfn.XLOOKUP($C26,RSFs!$A$3:$A$98,RSFs!$B$3:$T$98))</f>
        <v>7.0911972886041879</v>
      </c>
      <c r="G26" s="19"/>
      <c r="H26" s="19"/>
      <c r="I26" s="19"/>
      <c r="J26" s="54"/>
      <c r="K26" s="54"/>
      <c r="L26" s="123" t="s">
        <v>380</v>
      </c>
      <c r="M26" s="121"/>
      <c r="N26" s="121"/>
      <c r="O26" s="121"/>
      <c r="P26" s="121"/>
      <c r="Q26" s="121"/>
      <c r="R26" s="121"/>
      <c r="S26" s="121"/>
      <c r="T26" s="121"/>
      <c r="U26" s="122"/>
      <c r="W26" s="104" t="s">
        <v>375</v>
      </c>
      <c r="X26" s="101">
        <v>0</v>
      </c>
      <c r="Y26" s="102">
        <v>0</v>
      </c>
      <c r="Z26" s="4"/>
    </row>
    <row r="27" spans="2:29" ht="15" thickBot="1" x14ac:dyDescent="0.4">
      <c r="B27" s="22"/>
      <c r="C27" s="23"/>
      <c r="D27" s="23"/>
      <c r="E27" s="23"/>
      <c r="F27" s="23"/>
      <c r="G27" s="23"/>
      <c r="H27" s="23"/>
      <c r="I27" s="23"/>
      <c r="J27" s="23"/>
      <c r="K27" s="23"/>
      <c r="L27" s="96"/>
      <c r="M27" s="97"/>
      <c r="N27" s="112" t="s">
        <v>366</v>
      </c>
      <c r="O27" s="113"/>
      <c r="P27" s="113"/>
      <c r="Q27" s="113"/>
      <c r="R27" s="113"/>
      <c r="S27" s="113"/>
      <c r="T27" s="97"/>
      <c r="U27" s="98"/>
    </row>
    <row r="28" spans="2:29" x14ac:dyDescent="0.35">
      <c r="N28" s="111"/>
      <c r="O28" s="111"/>
      <c r="P28" s="111"/>
      <c r="Q28" s="111"/>
      <c r="R28" s="111"/>
      <c r="S28" s="111"/>
    </row>
  </sheetData>
  <sheetProtection algorithmName="SHA-512" hashValue="PjWzeOvnTmRpYiHmUlYX77C+mu+MjtsvtLZW6hyImCgxcdjSnCuZwjj0YSaxrUiZBqgixBIYJ4wHduY5Rp5jRQ==" saltValue="jVUdvwHDjKikuTAVC5op8A==" spinCount="100000" sheet="1" objects="1" scenarios="1"/>
  <mergeCells count="43">
    <mergeCell ref="W20:W21"/>
    <mergeCell ref="X20:X21"/>
    <mergeCell ref="Y20:Y21"/>
    <mergeCell ref="W23:W24"/>
    <mergeCell ref="X23:X24"/>
    <mergeCell ref="Y23:Y24"/>
    <mergeCell ref="C21:D21"/>
    <mergeCell ref="N4:Q5"/>
    <mergeCell ref="L12:M13"/>
    <mergeCell ref="N12:T13"/>
    <mergeCell ref="J12:K13"/>
    <mergeCell ref="C10:F13"/>
    <mergeCell ref="J16:K18"/>
    <mergeCell ref="L16:M18"/>
    <mergeCell ref="N9:S9"/>
    <mergeCell ref="O10:S10"/>
    <mergeCell ref="P19:S19"/>
    <mergeCell ref="N7:S8"/>
    <mergeCell ref="X1:AC17"/>
    <mergeCell ref="C18:H19"/>
    <mergeCell ref="C3:F3"/>
    <mergeCell ref="S3:T3"/>
    <mergeCell ref="J7:K9"/>
    <mergeCell ref="J4:K5"/>
    <mergeCell ref="L4:M5"/>
    <mergeCell ref="L7:M9"/>
    <mergeCell ref="C7:D9"/>
    <mergeCell ref="E7:F9"/>
    <mergeCell ref="C4:D5"/>
    <mergeCell ref="E4:F5"/>
    <mergeCell ref="C16:D17"/>
    <mergeCell ref="E16:F16"/>
    <mergeCell ref="E17:F17"/>
    <mergeCell ref="J2:Q2"/>
    <mergeCell ref="N28:S28"/>
    <mergeCell ref="N27:S27"/>
    <mergeCell ref="N16:T16"/>
    <mergeCell ref="N18:T18"/>
    <mergeCell ref="P17:S17"/>
    <mergeCell ref="L21:U22"/>
    <mergeCell ref="L25:U25"/>
    <mergeCell ref="L26:U26"/>
    <mergeCell ref="L24:U24"/>
  </mergeCells>
  <dataValidations count="1">
    <dataValidation type="decimal" allowBlank="1" showInputMessage="1" showErrorMessage="1" sqref="E4:F5" xr:uid="{682F55BF-555B-49BD-981B-E399CBC2D12C}">
      <formula1>1500</formula1>
      <formula2>10000</formula2>
    </dataValidation>
  </dataValidations>
  <hyperlinks>
    <hyperlink ref="N27" r:id="rId1" xr:uid="{F588D162-99DB-477B-88BA-D9794E813C02}"/>
    <hyperlink ref="P17" r:id="rId2" xr:uid="{5E495126-60F4-4EB2-95CB-738DA82631A0}"/>
    <hyperlink ref="N9" r:id="rId3" xr:uid="{5971E86F-923F-463B-93DD-8A9F62C4A442}"/>
    <hyperlink ref="L25" r:id="rId4" xr:uid="{5369D2E2-DABB-4449-9EB0-D3C6A4517969}"/>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5">
        <x14:dataValidation type="list" allowBlank="1" showInputMessage="1" showErrorMessage="1" xr:uid="{7C5A1194-C663-43EC-859E-43D284DE3024}">
          <x14:formula1>
            <xm:f>'Binding Energies'!$A$3:$A$98</xm:f>
          </x14:formula1>
          <xm:sqref>G16</xm:sqref>
        </x14:dataValidation>
        <x14:dataValidation type="list" allowBlank="1" showInputMessage="1" showErrorMessage="1" xr:uid="{286E2EFB-DB8D-4E4D-8A62-3735B139F40B}">
          <x14:formula1>
            <xm:f>'Binding Energies'!$B$2:$T$2</xm:f>
          </x14:formula1>
          <xm:sqref>G17</xm:sqref>
        </x14:dataValidation>
        <x14:dataValidation type="list" allowBlank="1" showInputMessage="1" showErrorMessage="1" xr:uid="{1863DCD9-5027-4666-8657-7FD16B852AA2}">
          <x14:formula1>
            <xm:f>'List of mono crystals'!$N$3:$N$98</xm:f>
          </x14:formula1>
          <xm:sqref>C23:C26</xm:sqref>
        </x14:dataValidation>
        <x14:dataValidation type="list" allowBlank="1" showInputMessage="1" showErrorMessage="1" xr:uid="{B1CDED1D-C26E-4D25-8BFB-A79F81814CCF}">
          <x14:formula1>
            <xm:f>RSFs!$B$2:$T$2</xm:f>
          </x14:formula1>
          <xm:sqref>E23:E26</xm:sqref>
        </x14:dataValidation>
        <x14:dataValidation type="list" allowBlank="1" showInputMessage="1" showErrorMessage="1" xr:uid="{29778FBE-8132-4758-93AC-8B5B1708BC9B}">
          <x14:formula1>
            <xm:f>'List of mono crystals'!$E$10:$E$53</xm:f>
          </x14:formula1>
          <xm:sqref>L12:M13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33C7-BAF6-4212-A7DC-B72322376341}">
  <dimension ref="A1:T99"/>
  <sheetViews>
    <sheetView topLeftCell="A52" workbookViewId="0">
      <selection activeCell="F101" sqref="F101:T103"/>
    </sheetView>
  </sheetViews>
  <sheetFormatPr defaultRowHeight="14.5" x14ac:dyDescent="0.35"/>
  <cols>
    <col min="1" max="1" width="9.1796875" style="6"/>
  </cols>
  <sheetData>
    <row r="1" spans="1:20" s="6" customFormat="1" x14ac:dyDescent="0.35">
      <c r="B1" s="188" t="s">
        <v>0</v>
      </c>
      <c r="C1" s="189"/>
      <c r="D1" s="189"/>
      <c r="E1" s="189"/>
      <c r="F1" s="189"/>
      <c r="G1" s="189"/>
      <c r="H1" s="189"/>
      <c r="I1" s="189"/>
      <c r="J1" s="189"/>
      <c r="K1" s="189"/>
      <c r="L1" s="189"/>
      <c r="M1" s="189"/>
      <c r="N1" s="189"/>
      <c r="O1" s="189"/>
      <c r="P1" s="189"/>
      <c r="Q1" s="189"/>
      <c r="R1" s="189"/>
      <c r="S1" s="189"/>
      <c r="T1" s="190"/>
    </row>
    <row r="2" spans="1:20" s="6" customFormat="1" x14ac:dyDescent="0.35">
      <c r="A2" s="6" t="s">
        <v>69</v>
      </c>
      <c r="B2" s="6" t="s">
        <v>1</v>
      </c>
      <c r="C2" s="6" t="s">
        <v>2</v>
      </c>
      <c r="D2" s="6" t="s">
        <v>5</v>
      </c>
      <c r="E2" s="6" t="s">
        <v>10</v>
      </c>
      <c r="F2" s="6" t="s">
        <v>16</v>
      </c>
      <c r="G2" s="6" t="s">
        <v>3</v>
      </c>
      <c r="H2" s="6" t="s">
        <v>4</v>
      </c>
      <c r="I2" s="6" t="s">
        <v>6</v>
      </c>
      <c r="J2" s="6" t="s">
        <v>7</v>
      </c>
      <c r="K2" s="6" t="s">
        <v>11</v>
      </c>
      <c r="L2" s="6" t="s">
        <v>12</v>
      </c>
      <c r="M2" s="6" t="s">
        <v>17</v>
      </c>
      <c r="N2" s="6" t="s">
        <v>18</v>
      </c>
      <c r="O2" s="6" t="s">
        <v>8</v>
      </c>
      <c r="P2" s="6" t="s">
        <v>9</v>
      </c>
      <c r="Q2" s="6" t="s">
        <v>41</v>
      </c>
      <c r="R2" s="6" t="s">
        <v>13</v>
      </c>
      <c r="S2" s="6" t="s">
        <v>14</v>
      </c>
      <c r="T2" s="6" t="s">
        <v>15</v>
      </c>
    </row>
    <row r="3" spans="1:20" x14ac:dyDescent="0.35">
      <c r="A3" s="37">
        <v>3</v>
      </c>
      <c r="B3">
        <v>54.8</v>
      </c>
      <c r="C3" t="s">
        <v>82</v>
      </c>
      <c r="D3" t="s">
        <v>82</v>
      </c>
      <c r="E3" t="s">
        <v>82</v>
      </c>
      <c r="F3" t="s">
        <v>82</v>
      </c>
      <c r="G3" t="s">
        <v>82</v>
      </c>
      <c r="H3" t="s">
        <v>82</v>
      </c>
      <c r="I3" t="s">
        <v>82</v>
      </c>
      <c r="J3" t="s">
        <v>82</v>
      </c>
      <c r="K3" t="s">
        <v>82</v>
      </c>
      <c r="L3" t="s">
        <v>82</v>
      </c>
      <c r="M3" t="s">
        <v>82</v>
      </c>
      <c r="N3" t="s">
        <v>82</v>
      </c>
      <c r="O3" t="s">
        <v>82</v>
      </c>
      <c r="P3" t="s">
        <v>82</v>
      </c>
      <c r="Q3" t="s">
        <v>82</v>
      </c>
      <c r="R3" t="s">
        <v>82</v>
      </c>
      <c r="S3" t="s">
        <v>82</v>
      </c>
      <c r="T3" t="s">
        <v>82</v>
      </c>
    </row>
    <row r="4" spans="1:20" x14ac:dyDescent="0.35">
      <c r="A4" s="6">
        <v>4</v>
      </c>
      <c r="B4">
        <v>111.9</v>
      </c>
      <c r="C4" t="s">
        <v>82</v>
      </c>
      <c r="D4" t="s">
        <v>82</v>
      </c>
      <c r="E4" t="s">
        <v>82</v>
      </c>
      <c r="F4" t="s">
        <v>82</v>
      </c>
      <c r="G4" t="s">
        <v>82</v>
      </c>
      <c r="H4" t="s">
        <v>82</v>
      </c>
      <c r="I4" t="s">
        <v>82</v>
      </c>
      <c r="J4" t="s">
        <v>82</v>
      </c>
      <c r="K4" t="s">
        <v>82</v>
      </c>
      <c r="L4" t="s">
        <v>82</v>
      </c>
      <c r="M4" t="s">
        <v>82</v>
      </c>
      <c r="N4" t="s">
        <v>82</v>
      </c>
      <c r="O4" t="s">
        <v>82</v>
      </c>
      <c r="P4" t="s">
        <v>82</v>
      </c>
      <c r="Q4" t="s">
        <v>82</v>
      </c>
      <c r="R4" t="s">
        <v>82</v>
      </c>
      <c r="S4" t="s">
        <v>82</v>
      </c>
      <c r="T4" t="s">
        <v>82</v>
      </c>
    </row>
    <row r="5" spans="1:20" x14ac:dyDescent="0.35">
      <c r="A5" s="6">
        <v>5</v>
      </c>
      <c r="B5">
        <v>188</v>
      </c>
      <c r="C5" t="s">
        <v>82</v>
      </c>
      <c r="D5" t="s">
        <v>82</v>
      </c>
      <c r="E5" t="s">
        <v>82</v>
      </c>
      <c r="F5" t="s">
        <v>82</v>
      </c>
      <c r="G5" t="s">
        <v>82</v>
      </c>
      <c r="H5" t="s">
        <v>82</v>
      </c>
      <c r="I5" t="s">
        <v>82</v>
      </c>
      <c r="J5" t="s">
        <v>82</v>
      </c>
      <c r="K5" t="s">
        <v>82</v>
      </c>
      <c r="L5" t="s">
        <v>82</v>
      </c>
      <c r="M5" t="s">
        <v>82</v>
      </c>
      <c r="N5" t="s">
        <v>82</v>
      </c>
      <c r="O5" t="s">
        <v>82</v>
      </c>
      <c r="P5" t="s">
        <v>82</v>
      </c>
      <c r="Q5" t="s">
        <v>82</v>
      </c>
      <c r="R5" t="s">
        <v>82</v>
      </c>
      <c r="S5" t="s">
        <v>82</v>
      </c>
      <c r="T5" t="s">
        <v>82</v>
      </c>
    </row>
    <row r="6" spans="1:20" x14ac:dyDescent="0.35">
      <c r="A6" s="6">
        <v>6</v>
      </c>
      <c r="B6">
        <v>284.10000000000002</v>
      </c>
      <c r="C6" t="s">
        <v>82</v>
      </c>
      <c r="D6" t="s">
        <v>82</v>
      </c>
      <c r="E6" t="s">
        <v>82</v>
      </c>
      <c r="F6" t="s">
        <v>82</v>
      </c>
      <c r="G6" t="s">
        <v>82</v>
      </c>
      <c r="H6" t="s">
        <v>82</v>
      </c>
      <c r="I6" t="s">
        <v>82</v>
      </c>
      <c r="J6" t="s">
        <v>82</v>
      </c>
      <c r="K6" t="s">
        <v>82</v>
      </c>
      <c r="L6" t="s">
        <v>82</v>
      </c>
      <c r="M6" t="s">
        <v>82</v>
      </c>
      <c r="N6" t="s">
        <v>82</v>
      </c>
      <c r="O6" t="s">
        <v>82</v>
      </c>
      <c r="P6" t="s">
        <v>82</v>
      </c>
      <c r="Q6" t="s">
        <v>82</v>
      </c>
      <c r="R6" t="s">
        <v>82</v>
      </c>
      <c r="S6" t="s">
        <v>82</v>
      </c>
      <c r="T6" t="s">
        <v>82</v>
      </c>
    </row>
    <row r="7" spans="1:20" x14ac:dyDescent="0.35">
      <c r="A7" s="6">
        <v>7</v>
      </c>
      <c r="B7">
        <v>400.5</v>
      </c>
      <c r="C7" t="s">
        <v>82</v>
      </c>
      <c r="D7" t="s">
        <v>82</v>
      </c>
      <c r="E7" t="s">
        <v>82</v>
      </c>
      <c r="F7" t="s">
        <v>82</v>
      </c>
      <c r="G7" t="s">
        <v>82</v>
      </c>
      <c r="H7" t="s">
        <v>82</v>
      </c>
      <c r="I7" t="s">
        <v>82</v>
      </c>
      <c r="J7" t="s">
        <v>82</v>
      </c>
      <c r="K7" t="s">
        <v>82</v>
      </c>
      <c r="L7" t="s">
        <v>82</v>
      </c>
      <c r="M7" t="s">
        <v>82</v>
      </c>
      <c r="N7" t="s">
        <v>82</v>
      </c>
      <c r="O7" t="s">
        <v>82</v>
      </c>
      <c r="P7" t="s">
        <v>82</v>
      </c>
      <c r="Q7" t="s">
        <v>82</v>
      </c>
      <c r="R7" t="s">
        <v>82</v>
      </c>
      <c r="S7" t="s">
        <v>82</v>
      </c>
      <c r="T7" t="s">
        <v>82</v>
      </c>
    </row>
    <row r="8" spans="1:20" x14ac:dyDescent="0.35">
      <c r="A8" s="6">
        <v>8</v>
      </c>
      <c r="B8">
        <v>532</v>
      </c>
      <c r="C8" t="s">
        <v>82</v>
      </c>
      <c r="D8" t="s">
        <v>82</v>
      </c>
      <c r="E8" t="s">
        <v>82</v>
      </c>
      <c r="F8" t="s">
        <v>82</v>
      </c>
      <c r="G8" t="s">
        <v>82</v>
      </c>
      <c r="H8" t="s">
        <v>82</v>
      </c>
      <c r="I8" t="s">
        <v>82</v>
      </c>
      <c r="J8" t="s">
        <v>82</v>
      </c>
      <c r="K8" t="s">
        <v>82</v>
      </c>
      <c r="L8" t="s">
        <v>82</v>
      </c>
      <c r="M8" t="s">
        <v>82</v>
      </c>
      <c r="N8" t="s">
        <v>82</v>
      </c>
      <c r="O8" t="s">
        <v>82</v>
      </c>
      <c r="P8" t="s">
        <v>82</v>
      </c>
      <c r="Q8" t="s">
        <v>82</v>
      </c>
      <c r="R8" t="s">
        <v>82</v>
      </c>
      <c r="S8" t="s">
        <v>82</v>
      </c>
      <c r="T8" t="s">
        <v>82</v>
      </c>
    </row>
    <row r="9" spans="1:20" x14ac:dyDescent="0.35">
      <c r="A9" s="6">
        <v>9</v>
      </c>
      <c r="B9">
        <v>685.4</v>
      </c>
      <c r="C9">
        <v>34</v>
      </c>
      <c r="D9" t="s">
        <v>82</v>
      </c>
      <c r="E9" t="s">
        <v>82</v>
      </c>
      <c r="F9" t="s">
        <v>82</v>
      </c>
      <c r="G9" t="s">
        <v>82</v>
      </c>
      <c r="H9" t="s">
        <v>82</v>
      </c>
      <c r="I9" t="s">
        <v>82</v>
      </c>
      <c r="J9" t="s">
        <v>82</v>
      </c>
      <c r="K9" t="s">
        <v>82</v>
      </c>
      <c r="L9" t="s">
        <v>82</v>
      </c>
      <c r="M9" t="s">
        <v>82</v>
      </c>
      <c r="N9" t="s">
        <v>82</v>
      </c>
      <c r="O9" t="s">
        <v>82</v>
      </c>
      <c r="P9" t="s">
        <v>82</v>
      </c>
      <c r="Q9" t="s">
        <v>82</v>
      </c>
      <c r="R9" t="s">
        <v>82</v>
      </c>
      <c r="S9" t="s">
        <v>82</v>
      </c>
      <c r="T9" t="s">
        <v>82</v>
      </c>
    </row>
    <row r="10" spans="1:20" x14ac:dyDescent="0.35">
      <c r="A10" s="6">
        <v>10</v>
      </c>
      <c r="B10">
        <v>870.1</v>
      </c>
      <c r="C10">
        <v>48.5</v>
      </c>
      <c r="D10" t="s">
        <v>82</v>
      </c>
      <c r="E10" t="s">
        <v>82</v>
      </c>
      <c r="F10" t="s">
        <v>82</v>
      </c>
      <c r="G10" t="s">
        <v>82</v>
      </c>
      <c r="H10" t="s">
        <v>82</v>
      </c>
      <c r="I10" t="s">
        <v>82</v>
      </c>
      <c r="J10" t="s">
        <v>82</v>
      </c>
      <c r="K10" t="s">
        <v>82</v>
      </c>
      <c r="L10" t="s">
        <v>82</v>
      </c>
      <c r="M10" t="s">
        <v>82</v>
      </c>
      <c r="N10" t="s">
        <v>82</v>
      </c>
      <c r="O10" t="s">
        <v>82</v>
      </c>
      <c r="P10" t="s">
        <v>82</v>
      </c>
      <c r="Q10" t="s">
        <v>82</v>
      </c>
      <c r="R10" t="s">
        <v>82</v>
      </c>
      <c r="S10" t="s">
        <v>82</v>
      </c>
      <c r="T10" t="s">
        <v>82</v>
      </c>
    </row>
    <row r="11" spans="1:20" x14ac:dyDescent="0.35">
      <c r="A11" s="6">
        <v>11</v>
      </c>
      <c r="B11">
        <v>1072.0999999999999</v>
      </c>
      <c r="C11">
        <v>63.3</v>
      </c>
      <c r="D11" t="s">
        <v>82</v>
      </c>
      <c r="E11" t="s">
        <v>82</v>
      </c>
      <c r="F11" t="s">
        <v>82</v>
      </c>
      <c r="G11">
        <v>31.1</v>
      </c>
      <c r="H11">
        <v>31</v>
      </c>
      <c r="I11" t="s">
        <v>82</v>
      </c>
      <c r="J11" t="s">
        <v>82</v>
      </c>
      <c r="K11" t="s">
        <v>82</v>
      </c>
      <c r="L11" t="s">
        <v>82</v>
      </c>
      <c r="M11" t="s">
        <v>82</v>
      </c>
      <c r="N11" t="s">
        <v>82</v>
      </c>
      <c r="O11" t="s">
        <v>82</v>
      </c>
      <c r="P11" t="s">
        <v>82</v>
      </c>
      <c r="Q11" t="s">
        <v>82</v>
      </c>
      <c r="R11" t="s">
        <v>82</v>
      </c>
      <c r="S11" t="s">
        <v>82</v>
      </c>
      <c r="T11" t="s">
        <v>82</v>
      </c>
    </row>
    <row r="12" spans="1:20" x14ac:dyDescent="0.35">
      <c r="A12" s="6">
        <v>12</v>
      </c>
      <c r="B12">
        <v>1305</v>
      </c>
      <c r="C12">
        <v>89.4</v>
      </c>
      <c r="D12" t="s">
        <v>82</v>
      </c>
      <c r="E12" t="s">
        <v>82</v>
      </c>
      <c r="F12" t="s">
        <v>82</v>
      </c>
      <c r="G12">
        <v>51.5</v>
      </c>
      <c r="H12">
        <v>51.3</v>
      </c>
      <c r="I12" t="s">
        <v>82</v>
      </c>
      <c r="J12" t="s">
        <v>82</v>
      </c>
      <c r="K12" t="s">
        <v>82</v>
      </c>
      <c r="L12" t="s">
        <v>82</v>
      </c>
      <c r="M12" t="s">
        <v>82</v>
      </c>
      <c r="N12" t="s">
        <v>82</v>
      </c>
      <c r="O12" t="s">
        <v>82</v>
      </c>
      <c r="P12" t="s">
        <v>82</v>
      </c>
      <c r="Q12" t="s">
        <v>82</v>
      </c>
      <c r="R12" t="s">
        <v>82</v>
      </c>
      <c r="S12" t="s">
        <v>82</v>
      </c>
      <c r="T12" t="s">
        <v>82</v>
      </c>
    </row>
    <row r="13" spans="1:20" x14ac:dyDescent="0.35">
      <c r="A13" s="6">
        <v>13</v>
      </c>
      <c r="B13">
        <v>1559.6</v>
      </c>
      <c r="C13">
        <v>117.7</v>
      </c>
      <c r="D13" t="s">
        <v>82</v>
      </c>
      <c r="E13" t="s">
        <v>82</v>
      </c>
      <c r="F13" t="s">
        <v>82</v>
      </c>
      <c r="G13">
        <v>73.2</v>
      </c>
      <c r="H13">
        <v>72.7</v>
      </c>
      <c r="I13" t="s">
        <v>82</v>
      </c>
      <c r="J13" t="s">
        <v>82</v>
      </c>
      <c r="K13" t="s">
        <v>82</v>
      </c>
      <c r="L13" t="s">
        <v>82</v>
      </c>
      <c r="M13" t="s">
        <v>82</v>
      </c>
      <c r="N13" t="s">
        <v>82</v>
      </c>
      <c r="O13" t="s">
        <v>82</v>
      </c>
      <c r="P13" t="s">
        <v>82</v>
      </c>
      <c r="Q13" t="s">
        <v>82</v>
      </c>
      <c r="R13" t="s">
        <v>82</v>
      </c>
      <c r="S13" t="s">
        <v>82</v>
      </c>
      <c r="T13" t="s">
        <v>82</v>
      </c>
    </row>
    <row r="14" spans="1:20" x14ac:dyDescent="0.35">
      <c r="A14" s="6">
        <v>14</v>
      </c>
      <c r="B14">
        <v>1838.9</v>
      </c>
      <c r="C14">
        <v>148.69999999999999</v>
      </c>
      <c r="D14" t="s">
        <v>82</v>
      </c>
      <c r="E14" t="s">
        <v>82</v>
      </c>
      <c r="F14" t="s">
        <v>82</v>
      </c>
      <c r="G14">
        <v>99.5</v>
      </c>
      <c r="H14">
        <v>98.9</v>
      </c>
      <c r="I14" t="s">
        <v>82</v>
      </c>
      <c r="J14" t="s">
        <v>82</v>
      </c>
      <c r="K14" t="s">
        <v>82</v>
      </c>
      <c r="L14" t="s">
        <v>82</v>
      </c>
      <c r="M14" t="s">
        <v>82</v>
      </c>
      <c r="N14" t="s">
        <v>82</v>
      </c>
      <c r="O14" t="s">
        <v>82</v>
      </c>
      <c r="P14" t="s">
        <v>82</v>
      </c>
      <c r="Q14" t="s">
        <v>82</v>
      </c>
      <c r="R14" t="s">
        <v>82</v>
      </c>
      <c r="S14" t="s">
        <v>82</v>
      </c>
      <c r="T14" t="s">
        <v>82</v>
      </c>
    </row>
    <row r="15" spans="1:20" x14ac:dyDescent="0.35">
      <c r="A15" s="6">
        <v>15</v>
      </c>
      <c r="B15">
        <v>2145.5</v>
      </c>
      <c r="C15">
        <v>189.3</v>
      </c>
      <c r="D15" t="s">
        <v>82</v>
      </c>
      <c r="E15" t="s">
        <v>82</v>
      </c>
      <c r="F15" t="s">
        <v>82</v>
      </c>
      <c r="G15">
        <v>136.19999999999999</v>
      </c>
      <c r="H15">
        <v>135.30000000000001</v>
      </c>
      <c r="I15" t="s">
        <v>82</v>
      </c>
      <c r="J15" t="s">
        <v>82</v>
      </c>
      <c r="K15" t="s">
        <v>82</v>
      </c>
      <c r="L15" t="s">
        <v>82</v>
      </c>
      <c r="M15" t="s">
        <v>82</v>
      </c>
      <c r="N15" t="s">
        <v>82</v>
      </c>
      <c r="O15" t="s">
        <v>82</v>
      </c>
      <c r="P15" t="s">
        <v>82</v>
      </c>
      <c r="Q15" t="s">
        <v>82</v>
      </c>
      <c r="R15" t="s">
        <v>82</v>
      </c>
      <c r="S15" t="s">
        <v>82</v>
      </c>
      <c r="T15" t="s">
        <v>82</v>
      </c>
    </row>
    <row r="16" spans="1:20" x14ac:dyDescent="0.35">
      <c r="A16" s="6">
        <v>16</v>
      </c>
      <c r="B16">
        <v>2472</v>
      </c>
      <c r="C16">
        <v>229.2</v>
      </c>
      <c r="D16" t="s">
        <v>82</v>
      </c>
      <c r="E16" t="s">
        <v>82</v>
      </c>
      <c r="F16" t="s">
        <v>82</v>
      </c>
      <c r="G16">
        <v>165.4</v>
      </c>
      <c r="H16">
        <v>164.2</v>
      </c>
      <c r="I16" t="s">
        <v>82</v>
      </c>
      <c r="J16" t="s">
        <v>82</v>
      </c>
      <c r="K16" t="s">
        <v>82</v>
      </c>
      <c r="L16" t="s">
        <v>82</v>
      </c>
      <c r="M16" t="s">
        <v>82</v>
      </c>
      <c r="N16" t="s">
        <v>82</v>
      </c>
      <c r="O16" t="s">
        <v>82</v>
      </c>
      <c r="P16" t="s">
        <v>82</v>
      </c>
      <c r="Q16" t="s">
        <v>82</v>
      </c>
      <c r="R16" t="s">
        <v>82</v>
      </c>
      <c r="S16" t="s">
        <v>82</v>
      </c>
      <c r="T16" t="s">
        <v>82</v>
      </c>
    </row>
    <row r="17" spans="1:20" x14ac:dyDescent="0.35">
      <c r="A17" s="6">
        <v>17</v>
      </c>
      <c r="B17">
        <v>2822.4</v>
      </c>
      <c r="C17">
        <v>270.2</v>
      </c>
      <c r="D17" t="s">
        <v>82</v>
      </c>
      <c r="E17" t="s">
        <v>82</v>
      </c>
      <c r="F17" t="s">
        <v>82</v>
      </c>
      <c r="G17">
        <v>201.6</v>
      </c>
      <c r="H17">
        <v>200</v>
      </c>
      <c r="I17" t="s">
        <v>82</v>
      </c>
      <c r="J17" t="s">
        <v>82</v>
      </c>
      <c r="K17" t="s">
        <v>82</v>
      </c>
      <c r="L17" t="s">
        <v>82</v>
      </c>
      <c r="M17" t="s">
        <v>82</v>
      </c>
      <c r="N17" t="s">
        <v>82</v>
      </c>
      <c r="O17" t="s">
        <v>82</v>
      </c>
      <c r="P17" t="s">
        <v>82</v>
      </c>
      <c r="Q17" t="s">
        <v>82</v>
      </c>
      <c r="R17" t="s">
        <v>82</v>
      </c>
      <c r="S17" t="s">
        <v>82</v>
      </c>
      <c r="T17" t="s">
        <v>82</v>
      </c>
    </row>
    <row r="18" spans="1:20" x14ac:dyDescent="0.35">
      <c r="A18" s="6">
        <v>18</v>
      </c>
      <c r="B18">
        <v>3202.9</v>
      </c>
      <c r="C18">
        <v>326</v>
      </c>
      <c r="D18" t="s">
        <v>82</v>
      </c>
      <c r="E18" t="s">
        <v>82</v>
      </c>
      <c r="F18" t="s">
        <v>82</v>
      </c>
      <c r="G18">
        <v>250.6</v>
      </c>
      <c r="H18">
        <v>248.5</v>
      </c>
      <c r="I18" t="s">
        <v>82</v>
      </c>
      <c r="J18" t="s">
        <v>82</v>
      </c>
      <c r="K18" t="s">
        <v>82</v>
      </c>
      <c r="L18" t="s">
        <v>82</v>
      </c>
      <c r="M18" t="s">
        <v>82</v>
      </c>
      <c r="N18" t="s">
        <v>82</v>
      </c>
      <c r="O18" t="s">
        <v>82</v>
      </c>
      <c r="P18" t="s">
        <v>82</v>
      </c>
      <c r="Q18" t="s">
        <v>82</v>
      </c>
      <c r="R18" t="s">
        <v>82</v>
      </c>
      <c r="S18" t="s">
        <v>82</v>
      </c>
      <c r="T18" t="s">
        <v>82</v>
      </c>
    </row>
    <row r="19" spans="1:20" x14ac:dyDescent="0.35">
      <c r="A19" s="6">
        <v>19</v>
      </c>
      <c r="B19">
        <v>3607.4</v>
      </c>
      <c r="C19">
        <v>377.1</v>
      </c>
      <c r="D19">
        <v>33.9</v>
      </c>
      <c r="E19" t="s">
        <v>82</v>
      </c>
      <c r="F19" t="s">
        <v>82</v>
      </c>
      <c r="G19">
        <v>296.3</v>
      </c>
      <c r="H19">
        <v>293.60000000000002</v>
      </c>
      <c r="I19" t="s">
        <v>82</v>
      </c>
      <c r="J19" t="s">
        <v>82</v>
      </c>
      <c r="K19" t="s">
        <v>82</v>
      </c>
      <c r="L19" t="s">
        <v>82</v>
      </c>
      <c r="M19" t="s">
        <v>82</v>
      </c>
      <c r="N19" t="s">
        <v>82</v>
      </c>
      <c r="O19" t="s">
        <v>82</v>
      </c>
      <c r="P19" t="s">
        <v>82</v>
      </c>
      <c r="Q19" t="s">
        <v>82</v>
      </c>
      <c r="R19" t="s">
        <v>82</v>
      </c>
      <c r="S19" t="s">
        <v>82</v>
      </c>
      <c r="T19" t="s">
        <v>82</v>
      </c>
    </row>
    <row r="20" spans="1:20" x14ac:dyDescent="0.35">
      <c r="A20" s="6">
        <v>20</v>
      </c>
      <c r="B20">
        <v>4038.1</v>
      </c>
      <c r="C20">
        <v>437.8</v>
      </c>
      <c r="D20">
        <v>43.7</v>
      </c>
      <c r="E20" t="s">
        <v>82</v>
      </c>
      <c r="F20" t="s">
        <v>82</v>
      </c>
      <c r="G20">
        <v>350</v>
      </c>
      <c r="H20">
        <v>346.4</v>
      </c>
      <c r="I20" t="s">
        <v>82</v>
      </c>
      <c r="J20" t="s">
        <v>82</v>
      </c>
      <c r="K20" t="s">
        <v>82</v>
      </c>
      <c r="L20" t="s">
        <v>82</v>
      </c>
      <c r="M20" t="s">
        <v>82</v>
      </c>
      <c r="N20" t="s">
        <v>82</v>
      </c>
      <c r="O20" t="s">
        <v>82</v>
      </c>
      <c r="P20" t="s">
        <v>82</v>
      </c>
      <c r="Q20" t="s">
        <v>82</v>
      </c>
      <c r="R20" t="s">
        <v>82</v>
      </c>
      <c r="S20" t="s">
        <v>82</v>
      </c>
      <c r="T20" t="s">
        <v>82</v>
      </c>
    </row>
    <row r="21" spans="1:20" x14ac:dyDescent="0.35">
      <c r="A21" s="6">
        <v>21</v>
      </c>
      <c r="B21">
        <v>4492.8</v>
      </c>
      <c r="C21">
        <v>500.4</v>
      </c>
      <c r="D21">
        <v>53.8</v>
      </c>
      <c r="E21" t="s">
        <v>82</v>
      </c>
      <c r="F21" t="s">
        <v>82</v>
      </c>
      <c r="G21">
        <v>406.7</v>
      </c>
      <c r="H21">
        <v>402.2</v>
      </c>
      <c r="I21">
        <v>33.799999999999997</v>
      </c>
      <c r="J21">
        <v>31.5</v>
      </c>
      <c r="K21" t="s">
        <v>82</v>
      </c>
      <c r="L21" t="s">
        <v>82</v>
      </c>
      <c r="M21" t="s">
        <v>82</v>
      </c>
      <c r="N21" t="s">
        <v>82</v>
      </c>
      <c r="O21" t="s">
        <v>82</v>
      </c>
      <c r="P21" t="s">
        <v>82</v>
      </c>
      <c r="Q21" t="s">
        <v>82</v>
      </c>
      <c r="R21" t="s">
        <v>82</v>
      </c>
      <c r="S21" t="s">
        <v>82</v>
      </c>
      <c r="T21" t="s">
        <v>82</v>
      </c>
    </row>
    <row r="22" spans="1:20" x14ac:dyDescent="0.35">
      <c r="A22" s="6">
        <v>22</v>
      </c>
      <c r="B22">
        <v>4966.3999999999996</v>
      </c>
      <c r="C22">
        <v>563.70000000000005</v>
      </c>
      <c r="D22">
        <v>60.3</v>
      </c>
      <c r="E22" t="s">
        <v>82</v>
      </c>
      <c r="F22" t="s">
        <v>82</v>
      </c>
      <c r="G22">
        <v>461.5</v>
      </c>
      <c r="H22">
        <v>455.5</v>
      </c>
      <c r="I22">
        <v>35.6</v>
      </c>
      <c r="J22">
        <v>32.200000000000003</v>
      </c>
      <c r="K22" t="s">
        <v>82</v>
      </c>
      <c r="L22" t="s">
        <v>82</v>
      </c>
      <c r="M22" t="s">
        <v>82</v>
      </c>
      <c r="N22" t="s">
        <v>82</v>
      </c>
      <c r="O22" t="s">
        <v>82</v>
      </c>
      <c r="P22" t="s">
        <v>82</v>
      </c>
      <c r="Q22" t="s">
        <v>82</v>
      </c>
      <c r="R22" t="s">
        <v>82</v>
      </c>
      <c r="S22" t="s">
        <v>82</v>
      </c>
      <c r="T22" t="s">
        <v>82</v>
      </c>
    </row>
    <row r="23" spans="1:20" x14ac:dyDescent="0.35">
      <c r="A23" s="6">
        <v>23</v>
      </c>
      <c r="B23">
        <v>5465.1</v>
      </c>
      <c r="C23">
        <v>628.20000000000005</v>
      </c>
      <c r="D23">
        <v>66.5</v>
      </c>
      <c r="E23" t="s">
        <v>82</v>
      </c>
      <c r="F23" t="s">
        <v>82</v>
      </c>
      <c r="G23">
        <v>520.5</v>
      </c>
      <c r="H23">
        <v>512.9</v>
      </c>
      <c r="I23">
        <v>40</v>
      </c>
      <c r="J23">
        <v>35</v>
      </c>
      <c r="K23" t="s">
        <v>82</v>
      </c>
      <c r="L23" t="s">
        <v>82</v>
      </c>
      <c r="M23" t="s">
        <v>82</v>
      </c>
      <c r="N23" t="s">
        <v>82</v>
      </c>
      <c r="O23" t="s">
        <v>82</v>
      </c>
      <c r="P23" t="s">
        <v>82</v>
      </c>
      <c r="Q23" t="s">
        <v>82</v>
      </c>
      <c r="R23" t="s">
        <v>82</v>
      </c>
      <c r="S23" t="s">
        <v>82</v>
      </c>
      <c r="T23" t="s">
        <v>82</v>
      </c>
    </row>
    <row r="24" spans="1:20" x14ac:dyDescent="0.35">
      <c r="A24" s="6">
        <v>24</v>
      </c>
      <c r="B24">
        <v>5989.2</v>
      </c>
      <c r="C24">
        <v>694.6</v>
      </c>
      <c r="D24">
        <v>74.099999999999994</v>
      </c>
      <c r="E24" t="s">
        <v>82</v>
      </c>
      <c r="F24" t="s">
        <v>82</v>
      </c>
      <c r="G24">
        <v>583.70000000000005</v>
      </c>
      <c r="H24">
        <v>574.5</v>
      </c>
      <c r="I24">
        <v>45.9</v>
      </c>
      <c r="J24">
        <v>39.9</v>
      </c>
      <c r="K24" t="s">
        <v>82</v>
      </c>
      <c r="L24" t="s">
        <v>82</v>
      </c>
      <c r="M24" t="s">
        <v>82</v>
      </c>
      <c r="N24" t="s">
        <v>82</v>
      </c>
      <c r="O24" t="s">
        <v>82</v>
      </c>
      <c r="P24" t="s">
        <v>82</v>
      </c>
      <c r="Q24" t="s">
        <v>82</v>
      </c>
      <c r="R24" t="s">
        <v>82</v>
      </c>
      <c r="S24" t="s">
        <v>82</v>
      </c>
      <c r="T24" t="s">
        <v>82</v>
      </c>
    </row>
    <row r="25" spans="1:20" x14ac:dyDescent="0.35">
      <c r="A25" s="6">
        <v>25</v>
      </c>
      <c r="B25">
        <v>6539</v>
      </c>
      <c r="C25">
        <v>769</v>
      </c>
      <c r="D25">
        <v>83.9</v>
      </c>
      <c r="E25" t="s">
        <v>82</v>
      </c>
      <c r="F25" t="s">
        <v>82</v>
      </c>
      <c r="G25">
        <v>651.4</v>
      </c>
      <c r="H25">
        <v>640.29999999999995</v>
      </c>
      <c r="I25">
        <v>53.1</v>
      </c>
      <c r="J25">
        <v>46.4</v>
      </c>
      <c r="K25" t="s">
        <v>82</v>
      </c>
      <c r="L25" t="s">
        <v>82</v>
      </c>
      <c r="M25" t="s">
        <v>82</v>
      </c>
      <c r="N25" t="s">
        <v>82</v>
      </c>
      <c r="O25" t="s">
        <v>82</v>
      </c>
      <c r="P25" t="s">
        <v>82</v>
      </c>
      <c r="Q25" t="s">
        <v>82</v>
      </c>
      <c r="R25" t="s">
        <v>82</v>
      </c>
      <c r="S25" t="s">
        <v>82</v>
      </c>
      <c r="T25" t="s">
        <v>82</v>
      </c>
    </row>
    <row r="26" spans="1:20" x14ac:dyDescent="0.35">
      <c r="A26" s="6">
        <v>26</v>
      </c>
      <c r="B26">
        <v>7113</v>
      </c>
      <c r="C26">
        <v>846.1</v>
      </c>
      <c r="D26">
        <v>92.9</v>
      </c>
      <c r="E26" t="s">
        <v>82</v>
      </c>
      <c r="F26" t="s">
        <v>82</v>
      </c>
      <c r="G26">
        <v>721.1</v>
      </c>
      <c r="H26">
        <v>708.1</v>
      </c>
      <c r="I26">
        <v>58.1</v>
      </c>
      <c r="J26">
        <v>52</v>
      </c>
      <c r="K26" t="s">
        <v>82</v>
      </c>
      <c r="L26" t="s">
        <v>82</v>
      </c>
      <c r="M26" t="s">
        <v>82</v>
      </c>
      <c r="N26" t="s">
        <v>82</v>
      </c>
      <c r="O26" t="s">
        <v>82</v>
      </c>
      <c r="P26" t="s">
        <v>82</v>
      </c>
      <c r="Q26" t="s">
        <v>82</v>
      </c>
      <c r="R26" t="s">
        <v>82</v>
      </c>
      <c r="S26" t="s">
        <v>82</v>
      </c>
      <c r="T26" t="s">
        <v>82</v>
      </c>
    </row>
    <row r="27" spans="1:20" x14ac:dyDescent="0.35">
      <c r="A27" s="6">
        <v>27</v>
      </c>
      <c r="B27">
        <v>7708.9</v>
      </c>
      <c r="C27">
        <v>925.6</v>
      </c>
      <c r="D27">
        <v>100.7</v>
      </c>
      <c r="E27" t="s">
        <v>82</v>
      </c>
      <c r="F27" t="s">
        <v>82</v>
      </c>
      <c r="G27">
        <v>793.6</v>
      </c>
      <c r="H27">
        <v>778.6</v>
      </c>
      <c r="I27">
        <v>63.2</v>
      </c>
      <c r="J27">
        <v>57.7</v>
      </c>
      <c r="K27" t="s">
        <v>82</v>
      </c>
      <c r="L27" t="s">
        <v>82</v>
      </c>
      <c r="M27" t="s">
        <v>82</v>
      </c>
      <c r="N27" t="s">
        <v>82</v>
      </c>
      <c r="O27" t="s">
        <v>82</v>
      </c>
      <c r="P27" t="s">
        <v>82</v>
      </c>
      <c r="Q27" t="s">
        <v>82</v>
      </c>
      <c r="R27" t="s">
        <v>82</v>
      </c>
      <c r="S27" t="s">
        <v>82</v>
      </c>
      <c r="T27" t="s">
        <v>82</v>
      </c>
    </row>
    <row r="28" spans="1:20" x14ac:dyDescent="0.35">
      <c r="A28" s="6">
        <v>28</v>
      </c>
      <c r="B28">
        <v>8332.7999999999993</v>
      </c>
      <c r="C28">
        <v>1008.1</v>
      </c>
      <c r="D28">
        <v>111.8</v>
      </c>
      <c r="E28" t="s">
        <v>82</v>
      </c>
      <c r="F28" t="s">
        <v>82</v>
      </c>
      <c r="G28">
        <v>871.9</v>
      </c>
      <c r="H28">
        <v>854.7</v>
      </c>
      <c r="I28">
        <v>71.2</v>
      </c>
      <c r="J28">
        <v>69.7</v>
      </c>
      <c r="K28" t="s">
        <v>82</v>
      </c>
      <c r="L28" t="s">
        <v>82</v>
      </c>
      <c r="M28" t="s">
        <v>82</v>
      </c>
      <c r="N28" t="s">
        <v>82</v>
      </c>
      <c r="O28" t="s">
        <v>82</v>
      </c>
      <c r="P28" t="s">
        <v>82</v>
      </c>
      <c r="Q28" t="s">
        <v>82</v>
      </c>
      <c r="R28" t="s">
        <v>82</v>
      </c>
      <c r="S28" t="s">
        <v>82</v>
      </c>
      <c r="T28" t="s">
        <v>82</v>
      </c>
    </row>
    <row r="29" spans="1:20" x14ac:dyDescent="0.35">
      <c r="A29" s="6">
        <v>29</v>
      </c>
      <c r="B29">
        <v>8978.9</v>
      </c>
      <c r="C29">
        <v>1096.0999999999999</v>
      </c>
      <c r="D29">
        <v>119.8</v>
      </c>
      <c r="E29" t="s">
        <v>82</v>
      </c>
      <c r="F29" t="s">
        <v>82</v>
      </c>
      <c r="G29">
        <v>951</v>
      </c>
      <c r="H29">
        <v>931.1</v>
      </c>
      <c r="I29">
        <v>75.3</v>
      </c>
      <c r="J29">
        <v>72.8</v>
      </c>
      <c r="K29" t="s">
        <v>82</v>
      </c>
      <c r="L29" t="s">
        <v>82</v>
      </c>
      <c r="M29" t="s">
        <v>82</v>
      </c>
      <c r="N29" t="s">
        <v>82</v>
      </c>
      <c r="O29" t="s">
        <v>82</v>
      </c>
      <c r="P29" t="s">
        <v>82</v>
      </c>
      <c r="Q29" t="s">
        <v>82</v>
      </c>
      <c r="R29" t="s">
        <v>82</v>
      </c>
      <c r="S29" t="s">
        <v>82</v>
      </c>
      <c r="T29" t="s">
        <v>82</v>
      </c>
    </row>
    <row r="30" spans="1:20" x14ac:dyDescent="0.35">
      <c r="A30" s="6">
        <v>30</v>
      </c>
      <c r="B30">
        <v>9658.6</v>
      </c>
      <c r="C30">
        <v>1193.5999999999999</v>
      </c>
      <c r="D30">
        <v>135.9</v>
      </c>
      <c r="E30" t="s">
        <v>82</v>
      </c>
      <c r="F30" t="s">
        <v>82</v>
      </c>
      <c r="G30">
        <v>1042.8</v>
      </c>
      <c r="H30">
        <v>1019.7</v>
      </c>
      <c r="I30">
        <v>88.6</v>
      </c>
      <c r="J30">
        <v>85.6</v>
      </c>
      <c r="K30" t="s">
        <v>82</v>
      </c>
      <c r="L30" t="s">
        <v>82</v>
      </c>
      <c r="M30" t="s">
        <v>82</v>
      </c>
      <c r="N30" t="s">
        <v>82</v>
      </c>
      <c r="O30" t="s">
        <v>82</v>
      </c>
      <c r="P30" t="s">
        <v>82</v>
      </c>
      <c r="Q30" t="s">
        <v>82</v>
      </c>
      <c r="R30" t="s">
        <v>82</v>
      </c>
      <c r="S30" t="s">
        <v>82</v>
      </c>
      <c r="T30" t="s">
        <v>82</v>
      </c>
    </row>
    <row r="31" spans="1:20" x14ac:dyDescent="0.35">
      <c r="A31" s="6">
        <v>31</v>
      </c>
      <c r="B31" t="s">
        <v>82</v>
      </c>
      <c r="C31">
        <v>1297.7</v>
      </c>
      <c r="D31">
        <v>158.1</v>
      </c>
      <c r="E31" t="s">
        <v>82</v>
      </c>
      <c r="F31" t="s">
        <v>82</v>
      </c>
      <c r="G31">
        <v>1142.3</v>
      </c>
      <c r="H31">
        <v>1115.4000000000001</v>
      </c>
      <c r="I31">
        <v>106.8</v>
      </c>
      <c r="J31">
        <v>102.9</v>
      </c>
      <c r="K31" t="s">
        <v>82</v>
      </c>
      <c r="L31" t="s">
        <v>82</v>
      </c>
      <c r="M31" t="s">
        <v>82</v>
      </c>
      <c r="N31" t="s">
        <v>82</v>
      </c>
      <c r="O31" t="s">
        <v>82</v>
      </c>
      <c r="P31" t="s">
        <v>82</v>
      </c>
      <c r="Q31" t="s">
        <v>82</v>
      </c>
      <c r="R31" t="s">
        <v>82</v>
      </c>
      <c r="S31" t="s">
        <v>82</v>
      </c>
      <c r="T31" t="s">
        <v>82</v>
      </c>
    </row>
    <row r="32" spans="1:20" x14ac:dyDescent="0.35">
      <c r="A32" s="6">
        <v>32</v>
      </c>
      <c r="B32" t="s">
        <v>82</v>
      </c>
      <c r="C32">
        <v>1414.3</v>
      </c>
      <c r="D32">
        <v>180</v>
      </c>
      <c r="E32" t="s">
        <v>82</v>
      </c>
      <c r="F32" t="s">
        <v>82</v>
      </c>
      <c r="G32">
        <v>1247.8</v>
      </c>
      <c r="H32">
        <v>1216.7</v>
      </c>
      <c r="I32">
        <v>127.9</v>
      </c>
      <c r="J32">
        <v>120.8</v>
      </c>
      <c r="K32" t="s">
        <v>82</v>
      </c>
      <c r="L32" t="s">
        <v>82</v>
      </c>
      <c r="M32" t="s">
        <v>82</v>
      </c>
      <c r="N32" t="s">
        <v>82</v>
      </c>
      <c r="O32" t="s">
        <v>82</v>
      </c>
      <c r="P32" t="s">
        <v>82</v>
      </c>
      <c r="Q32" t="s">
        <v>82</v>
      </c>
      <c r="R32" t="s">
        <v>82</v>
      </c>
      <c r="S32" t="s">
        <v>82</v>
      </c>
      <c r="T32" t="s">
        <v>82</v>
      </c>
    </row>
    <row r="33" spans="1:20" x14ac:dyDescent="0.35">
      <c r="A33" s="6">
        <v>33</v>
      </c>
      <c r="B33" t="s">
        <v>82</v>
      </c>
      <c r="C33">
        <v>1526.5</v>
      </c>
      <c r="D33">
        <v>203.5</v>
      </c>
      <c r="E33" t="s">
        <v>82</v>
      </c>
      <c r="F33" t="s">
        <v>82</v>
      </c>
      <c r="G33">
        <v>1358.6</v>
      </c>
      <c r="H33">
        <v>1323.1</v>
      </c>
      <c r="I33">
        <v>146.4</v>
      </c>
      <c r="J33">
        <v>140.5</v>
      </c>
      <c r="K33" t="s">
        <v>82</v>
      </c>
      <c r="L33" t="s">
        <v>82</v>
      </c>
      <c r="M33" t="s">
        <v>82</v>
      </c>
      <c r="N33" t="s">
        <v>82</v>
      </c>
      <c r="O33">
        <v>41.7</v>
      </c>
      <c r="P33">
        <v>40.9</v>
      </c>
      <c r="Q33" t="s">
        <v>82</v>
      </c>
      <c r="R33" t="s">
        <v>82</v>
      </c>
      <c r="S33" t="s">
        <v>82</v>
      </c>
      <c r="T33" t="s">
        <v>82</v>
      </c>
    </row>
    <row r="34" spans="1:20" x14ac:dyDescent="0.35">
      <c r="A34" s="6">
        <v>34</v>
      </c>
      <c r="B34" t="s">
        <v>82</v>
      </c>
      <c r="C34">
        <v>1653.9</v>
      </c>
      <c r="D34">
        <v>231.5</v>
      </c>
      <c r="E34" t="s">
        <v>82</v>
      </c>
      <c r="F34" t="s">
        <v>82</v>
      </c>
      <c r="G34">
        <v>1476.2</v>
      </c>
      <c r="H34">
        <v>1435.8</v>
      </c>
      <c r="I34">
        <v>168.2</v>
      </c>
      <c r="J34">
        <v>161.9</v>
      </c>
      <c r="K34" t="s">
        <v>82</v>
      </c>
      <c r="L34" t="s">
        <v>82</v>
      </c>
      <c r="M34" t="s">
        <v>82</v>
      </c>
      <c r="N34" t="s">
        <v>82</v>
      </c>
      <c r="O34">
        <v>57.4</v>
      </c>
      <c r="P34">
        <v>56.4</v>
      </c>
      <c r="Q34" t="s">
        <v>82</v>
      </c>
      <c r="R34" t="s">
        <v>82</v>
      </c>
      <c r="S34" t="s">
        <v>82</v>
      </c>
      <c r="T34" t="s">
        <v>82</v>
      </c>
    </row>
    <row r="35" spans="1:20" x14ac:dyDescent="0.35">
      <c r="A35" s="6">
        <v>35</v>
      </c>
      <c r="B35" t="s">
        <v>82</v>
      </c>
      <c r="C35">
        <v>1782</v>
      </c>
      <c r="D35">
        <v>256.5</v>
      </c>
      <c r="E35" t="s">
        <v>82</v>
      </c>
      <c r="F35" t="s">
        <v>82</v>
      </c>
      <c r="G35">
        <v>1596</v>
      </c>
      <c r="H35">
        <v>1549.9</v>
      </c>
      <c r="I35">
        <v>189.3</v>
      </c>
      <c r="J35">
        <v>181.5</v>
      </c>
      <c r="K35" t="s">
        <v>82</v>
      </c>
      <c r="L35" t="s">
        <v>82</v>
      </c>
      <c r="M35" t="s">
        <v>82</v>
      </c>
      <c r="N35" t="s">
        <v>82</v>
      </c>
      <c r="O35">
        <v>70.099999999999994</v>
      </c>
      <c r="P35">
        <v>69</v>
      </c>
      <c r="Q35" t="s">
        <v>82</v>
      </c>
      <c r="R35" t="s">
        <v>82</v>
      </c>
      <c r="S35" t="s">
        <v>82</v>
      </c>
      <c r="T35" t="s">
        <v>82</v>
      </c>
    </row>
    <row r="36" spans="1:20" x14ac:dyDescent="0.35">
      <c r="A36" s="6">
        <v>36</v>
      </c>
      <c r="B36" t="s">
        <v>82</v>
      </c>
      <c r="C36">
        <v>1921</v>
      </c>
      <c r="D36">
        <v>292.10000000000002</v>
      </c>
      <c r="E36" t="s">
        <v>82</v>
      </c>
      <c r="F36" t="s">
        <v>82</v>
      </c>
      <c r="G36">
        <v>1727.2</v>
      </c>
      <c r="H36">
        <v>1674.9</v>
      </c>
      <c r="I36">
        <v>222.1</v>
      </c>
      <c r="J36">
        <v>214.4</v>
      </c>
      <c r="K36" t="s">
        <v>82</v>
      </c>
      <c r="L36" t="s">
        <v>82</v>
      </c>
      <c r="M36" t="s">
        <v>82</v>
      </c>
      <c r="N36" t="s">
        <v>82</v>
      </c>
      <c r="O36">
        <v>95</v>
      </c>
      <c r="P36">
        <v>93.8</v>
      </c>
      <c r="Q36" t="s">
        <v>82</v>
      </c>
      <c r="R36" t="s">
        <v>82</v>
      </c>
      <c r="S36" t="s">
        <v>82</v>
      </c>
      <c r="T36" t="s">
        <v>82</v>
      </c>
    </row>
    <row r="37" spans="1:20" x14ac:dyDescent="0.35">
      <c r="A37" s="6">
        <v>37</v>
      </c>
      <c r="B37" t="s">
        <v>82</v>
      </c>
      <c r="C37">
        <v>2065.1</v>
      </c>
      <c r="D37">
        <v>322.10000000000002</v>
      </c>
      <c r="E37" t="s">
        <v>82</v>
      </c>
      <c r="F37" t="s">
        <v>82</v>
      </c>
      <c r="G37">
        <v>1863.9</v>
      </c>
      <c r="H37">
        <v>1804.4</v>
      </c>
      <c r="I37">
        <v>247.4</v>
      </c>
      <c r="J37">
        <v>238.5</v>
      </c>
      <c r="K37" t="s">
        <v>82</v>
      </c>
      <c r="L37" t="s">
        <v>82</v>
      </c>
      <c r="M37" t="s">
        <v>82</v>
      </c>
      <c r="N37" t="s">
        <v>82</v>
      </c>
      <c r="O37">
        <v>111.8</v>
      </c>
      <c r="P37">
        <v>110.3</v>
      </c>
      <c r="Q37" t="s">
        <v>82</v>
      </c>
      <c r="R37" t="s">
        <v>82</v>
      </c>
      <c r="S37" t="s">
        <v>82</v>
      </c>
      <c r="T37" t="s">
        <v>82</v>
      </c>
    </row>
    <row r="38" spans="1:20" x14ac:dyDescent="0.35">
      <c r="A38" s="6">
        <v>38</v>
      </c>
      <c r="B38" t="s">
        <v>82</v>
      </c>
      <c r="C38">
        <v>2216.3000000000002</v>
      </c>
      <c r="D38">
        <v>357.5</v>
      </c>
      <c r="E38">
        <v>37.700000000000003</v>
      </c>
      <c r="F38" t="s">
        <v>82</v>
      </c>
      <c r="G38">
        <v>2006.8</v>
      </c>
      <c r="H38">
        <v>1939.6</v>
      </c>
      <c r="I38">
        <v>279.8</v>
      </c>
      <c r="J38">
        <v>269.10000000000002</v>
      </c>
      <c r="K38" t="s">
        <v>82</v>
      </c>
      <c r="L38" t="s">
        <v>82</v>
      </c>
      <c r="M38" t="s">
        <v>82</v>
      </c>
      <c r="N38" t="s">
        <v>82</v>
      </c>
      <c r="O38">
        <v>135</v>
      </c>
      <c r="P38">
        <v>133.1</v>
      </c>
      <c r="Q38" t="s">
        <v>82</v>
      </c>
      <c r="R38" t="s">
        <v>82</v>
      </c>
      <c r="S38" t="s">
        <v>82</v>
      </c>
      <c r="T38" t="s">
        <v>82</v>
      </c>
    </row>
    <row r="39" spans="1:20" x14ac:dyDescent="0.35">
      <c r="A39" s="6">
        <v>39</v>
      </c>
      <c r="B39" t="s">
        <v>82</v>
      </c>
      <c r="C39">
        <v>2372.5</v>
      </c>
      <c r="D39">
        <v>393.6</v>
      </c>
      <c r="E39">
        <v>45.4</v>
      </c>
      <c r="F39" t="s">
        <v>82</v>
      </c>
      <c r="G39">
        <v>2155.5</v>
      </c>
      <c r="H39">
        <v>2080</v>
      </c>
      <c r="I39">
        <v>312.39999999999998</v>
      </c>
      <c r="J39">
        <v>300.3</v>
      </c>
      <c r="K39" t="s">
        <v>82</v>
      </c>
      <c r="L39" t="s">
        <v>82</v>
      </c>
      <c r="M39" t="s">
        <v>82</v>
      </c>
      <c r="N39" t="s">
        <v>82</v>
      </c>
      <c r="O39">
        <v>159.6</v>
      </c>
      <c r="P39">
        <v>157.4</v>
      </c>
      <c r="Q39" t="s">
        <v>82</v>
      </c>
      <c r="R39" t="s">
        <v>82</v>
      </c>
      <c r="S39" t="s">
        <v>82</v>
      </c>
      <c r="T39" t="s">
        <v>82</v>
      </c>
    </row>
    <row r="40" spans="1:20" x14ac:dyDescent="0.35">
      <c r="A40" s="6">
        <v>40</v>
      </c>
      <c r="B40" t="s">
        <v>82</v>
      </c>
      <c r="C40">
        <v>2531.6</v>
      </c>
      <c r="D40">
        <v>430.3</v>
      </c>
      <c r="E40">
        <v>51.3</v>
      </c>
      <c r="F40" t="s">
        <v>82</v>
      </c>
      <c r="G40">
        <v>2306.6999999999998</v>
      </c>
      <c r="H40">
        <v>2222.3000000000002</v>
      </c>
      <c r="I40">
        <v>344.2</v>
      </c>
      <c r="J40">
        <v>330.5</v>
      </c>
      <c r="K40" t="s">
        <v>82</v>
      </c>
      <c r="L40" t="s">
        <v>82</v>
      </c>
      <c r="M40" t="s">
        <v>82</v>
      </c>
      <c r="N40" t="s">
        <v>82</v>
      </c>
      <c r="O40">
        <v>182.4</v>
      </c>
      <c r="P40">
        <v>180</v>
      </c>
      <c r="Q40" t="s">
        <v>82</v>
      </c>
      <c r="R40" t="s">
        <v>82</v>
      </c>
      <c r="S40" t="s">
        <v>82</v>
      </c>
      <c r="T40" t="s">
        <v>82</v>
      </c>
    </row>
    <row r="41" spans="1:20" x14ac:dyDescent="0.35">
      <c r="A41" s="6">
        <v>41</v>
      </c>
      <c r="B41" t="s">
        <v>82</v>
      </c>
      <c r="C41">
        <v>2697.7</v>
      </c>
      <c r="D41">
        <v>468.4</v>
      </c>
      <c r="E41">
        <v>58.1</v>
      </c>
      <c r="F41" t="s">
        <v>82</v>
      </c>
      <c r="G41">
        <v>2464.6999999999998</v>
      </c>
      <c r="H41">
        <v>2370.5</v>
      </c>
      <c r="I41">
        <v>378.4</v>
      </c>
      <c r="J41">
        <v>363</v>
      </c>
      <c r="K41">
        <v>35.6</v>
      </c>
      <c r="L41" t="s">
        <v>82</v>
      </c>
      <c r="M41" t="s">
        <v>82</v>
      </c>
      <c r="N41" t="s">
        <v>82</v>
      </c>
      <c r="O41">
        <v>207.4</v>
      </c>
      <c r="P41">
        <v>204.6</v>
      </c>
      <c r="Q41" t="s">
        <v>82</v>
      </c>
      <c r="R41" t="s">
        <v>82</v>
      </c>
      <c r="S41" t="s">
        <v>82</v>
      </c>
      <c r="T41" t="s">
        <v>82</v>
      </c>
    </row>
    <row r="42" spans="1:20" x14ac:dyDescent="0.35">
      <c r="A42" s="6">
        <v>42</v>
      </c>
      <c r="B42" t="s">
        <v>82</v>
      </c>
      <c r="C42">
        <v>2865.5</v>
      </c>
      <c r="D42">
        <v>504.6</v>
      </c>
      <c r="E42">
        <v>61.8</v>
      </c>
      <c r="F42" t="s">
        <v>82</v>
      </c>
      <c r="G42">
        <v>2625.1</v>
      </c>
      <c r="H42">
        <v>2520.1999999999998</v>
      </c>
      <c r="I42">
        <v>409.7</v>
      </c>
      <c r="J42">
        <v>392.3</v>
      </c>
      <c r="K42">
        <v>38.299999999999997</v>
      </c>
      <c r="L42">
        <v>32.299999999999997</v>
      </c>
      <c r="M42" t="s">
        <v>82</v>
      </c>
      <c r="N42" t="s">
        <v>82</v>
      </c>
      <c r="O42">
        <v>230.3</v>
      </c>
      <c r="P42">
        <v>227</v>
      </c>
      <c r="Q42" t="s">
        <v>82</v>
      </c>
      <c r="R42" t="s">
        <v>82</v>
      </c>
      <c r="S42" t="s">
        <v>82</v>
      </c>
      <c r="T42" t="s">
        <v>82</v>
      </c>
    </row>
    <row r="43" spans="1:20" x14ac:dyDescent="0.35">
      <c r="A43" s="6">
        <v>43</v>
      </c>
      <c r="B43" t="s">
        <v>82</v>
      </c>
      <c r="C43">
        <v>3042.5</v>
      </c>
      <c r="D43">
        <v>544</v>
      </c>
      <c r="E43">
        <v>68.8</v>
      </c>
      <c r="F43" t="s">
        <v>82</v>
      </c>
      <c r="G43">
        <v>2793.2</v>
      </c>
      <c r="H43">
        <v>2676.9</v>
      </c>
      <c r="I43">
        <v>444.9</v>
      </c>
      <c r="J43">
        <v>425</v>
      </c>
      <c r="K43">
        <v>42.8</v>
      </c>
      <c r="L43">
        <v>36.9</v>
      </c>
      <c r="M43" t="s">
        <v>82</v>
      </c>
      <c r="N43" t="s">
        <v>82</v>
      </c>
      <c r="O43">
        <v>256.39999999999998</v>
      </c>
      <c r="P43">
        <v>252.9</v>
      </c>
      <c r="Q43" t="s">
        <v>82</v>
      </c>
      <c r="R43" t="s">
        <v>82</v>
      </c>
      <c r="S43" t="s">
        <v>82</v>
      </c>
      <c r="T43" t="s">
        <v>82</v>
      </c>
    </row>
    <row r="44" spans="1:20" x14ac:dyDescent="0.35">
      <c r="A44" s="6">
        <v>44</v>
      </c>
      <c r="B44" t="s">
        <v>82</v>
      </c>
      <c r="C44">
        <v>3224</v>
      </c>
      <c r="D44">
        <v>585</v>
      </c>
      <c r="E44">
        <v>74.900000000000006</v>
      </c>
      <c r="F44" t="s">
        <v>82</v>
      </c>
      <c r="G44">
        <v>2966.9</v>
      </c>
      <c r="H44">
        <v>2837.9</v>
      </c>
      <c r="I44">
        <v>482.8</v>
      </c>
      <c r="J44">
        <v>460.6</v>
      </c>
      <c r="K44">
        <v>47</v>
      </c>
      <c r="L44">
        <v>41.2</v>
      </c>
      <c r="M44" t="s">
        <v>82</v>
      </c>
      <c r="N44" t="s">
        <v>82</v>
      </c>
      <c r="O44">
        <v>283.60000000000002</v>
      </c>
      <c r="P44">
        <v>279.39999999999998</v>
      </c>
      <c r="Q44" t="s">
        <v>82</v>
      </c>
      <c r="R44" t="s">
        <v>82</v>
      </c>
      <c r="S44" t="s">
        <v>82</v>
      </c>
      <c r="T44" t="s">
        <v>82</v>
      </c>
    </row>
    <row r="45" spans="1:20" x14ac:dyDescent="0.35">
      <c r="A45" s="6">
        <v>45</v>
      </c>
      <c r="B45" t="s">
        <v>82</v>
      </c>
      <c r="C45">
        <v>3411.9</v>
      </c>
      <c r="D45">
        <v>627.1</v>
      </c>
      <c r="E45">
        <v>81</v>
      </c>
      <c r="F45" t="s">
        <v>82</v>
      </c>
      <c r="G45">
        <v>3146.1</v>
      </c>
      <c r="H45">
        <v>3003.8</v>
      </c>
      <c r="I45">
        <v>521</v>
      </c>
      <c r="J45">
        <v>496.2</v>
      </c>
      <c r="K45">
        <v>51.9</v>
      </c>
      <c r="L45">
        <v>46.3</v>
      </c>
      <c r="M45" t="s">
        <v>82</v>
      </c>
      <c r="N45" t="s">
        <v>82</v>
      </c>
      <c r="O45">
        <v>311.7</v>
      </c>
      <c r="P45">
        <v>307</v>
      </c>
      <c r="Q45" t="s">
        <v>82</v>
      </c>
      <c r="R45" t="s">
        <v>82</v>
      </c>
      <c r="S45" t="s">
        <v>82</v>
      </c>
      <c r="T45" t="s">
        <v>82</v>
      </c>
    </row>
    <row r="46" spans="1:20" x14ac:dyDescent="0.35">
      <c r="A46" s="6">
        <v>46</v>
      </c>
      <c r="B46" t="s">
        <v>82</v>
      </c>
      <c r="C46">
        <v>3604.3</v>
      </c>
      <c r="D46">
        <v>669.9</v>
      </c>
      <c r="E46">
        <v>86.4</v>
      </c>
      <c r="F46" t="s">
        <v>82</v>
      </c>
      <c r="G46">
        <v>3330.3</v>
      </c>
      <c r="H46">
        <v>3173.3</v>
      </c>
      <c r="I46">
        <v>559.1</v>
      </c>
      <c r="J46">
        <v>531.5</v>
      </c>
      <c r="K46">
        <v>54.4</v>
      </c>
      <c r="L46">
        <v>50</v>
      </c>
      <c r="M46" t="s">
        <v>82</v>
      </c>
      <c r="N46" t="s">
        <v>82</v>
      </c>
      <c r="O46">
        <v>340</v>
      </c>
      <c r="P46">
        <v>334.7</v>
      </c>
      <c r="Q46" t="s">
        <v>82</v>
      </c>
      <c r="R46" t="s">
        <v>82</v>
      </c>
      <c r="S46" t="s">
        <v>82</v>
      </c>
      <c r="T46" t="s">
        <v>82</v>
      </c>
    </row>
    <row r="47" spans="1:20" x14ac:dyDescent="0.35">
      <c r="A47" s="6">
        <v>47</v>
      </c>
      <c r="B47" t="s">
        <v>82</v>
      </c>
      <c r="C47">
        <v>3805.8</v>
      </c>
      <c r="D47">
        <v>717.5</v>
      </c>
      <c r="E47">
        <v>95.2</v>
      </c>
      <c r="F47" t="s">
        <v>82</v>
      </c>
      <c r="G47">
        <v>3523.7</v>
      </c>
      <c r="H47">
        <v>3351.1</v>
      </c>
      <c r="I47">
        <v>602.4</v>
      </c>
      <c r="J47">
        <v>571.4</v>
      </c>
      <c r="K47">
        <v>62.6</v>
      </c>
      <c r="L47">
        <v>55.9</v>
      </c>
      <c r="M47" t="s">
        <v>82</v>
      </c>
      <c r="N47" t="s">
        <v>82</v>
      </c>
      <c r="O47">
        <v>372.8</v>
      </c>
      <c r="P47">
        <v>366.7</v>
      </c>
      <c r="Q47" t="s">
        <v>82</v>
      </c>
      <c r="R47" t="s">
        <v>82</v>
      </c>
      <c r="S47" t="s">
        <v>82</v>
      </c>
      <c r="T47" t="s">
        <v>82</v>
      </c>
    </row>
    <row r="48" spans="1:20" x14ac:dyDescent="0.35">
      <c r="A48" s="6">
        <v>48</v>
      </c>
      <c r="B48" t="s">
        <v>82</v>
      </c>
      <c r="C48">
        <v>4018</v>
      </c>
      <c r="D48">
        <v>770.2</v>
      </c>
      <c r="E48">
        <v>107.6</v>
      </c>
      <c r="F48" t="s">
        <v>82</v>
      </c>
      <c r="G48">
        <v>3727</v>
      </c>
      <c r="H48">
        <v>3537.5</v>
      </c>
      <c r="I48">
        <v>650.70000000000005</v>
      </c>
      <c r="J48">
        <v>616.5</v>
      </c>
      <c r="K48">
        <v>70.8</v>
      </c>
      <c r="L48">
        <v>65</v>
      </c>
      <c r="M48" t="s">
        <v>82</v>
      </c>
      <c r="N48" t="s">
        <v>82</v>
      </c>
      <c r="O48">
        <v>410.5</v>
      </c>
      <c r="P48">
        <v>403.7</v>
      </c>
      <c r="Q48" t="s">
        <v>82</v>
      </c>
      <c r="R48" t="s">
        <v>82</v>
      </c>
      <c r="S48" t="s">
        <v>82</v>
      </c>
      <c r="T48" t="s">
        <v>82</v>
      </c>
    </row>
    <row r="49" spans="1:20" x14ac:dyDescent="0.35">
      <c r="A49" s="6">
        <v>49</v>
      </c>
      <c r="B49" t="s">
        <v>82</v>
      </c>
      <c r="C49">
        <v>4237.5</v>
      </c>
      <c r="D49">
        <v>825.6</v>
      </c>
      <c r="E49">
        <v>121.9</v>
      </c>
      <c r="F49" t="s">
        <v>82</v>
      </c>
      <c r="G49">
        <v>3938</v>
      </c>
      <c r="H49">
        <v>3730.1</v>
      </c>
      <c r="I49">
        <v>702.2</v>
      </c>
      <c r="J49">
        <v>664.3</v>
      </c>
      <c r="K49">
        <v>81.900000000000006</v>
      </c>
      <c r="L49">
        <v>75.099999999999994</v>
      </c>
      <c r="M49" t="s">
        <v>82</v>
      </c>
      <c r="N49" t="s">
        <v>82</v>
      </c>
      <c r="O49">
        <v>450.8</v>
      </c>
      <c r="P49">
        <v>443.1</v>
      </c>
      <c r="Q49" t="s">
        <v>82</v>
      </c>
      <c r="R49" t="s">
        <v>82</v>
      </c>
      <c r="S49" t="s">
        <v>82</v>
      </c>
      <c r="T49" t="s">
        <v>82</v>
      </c>
    </row>
    <row r="50" spans="1:20" x14ac:dyDescent="0.35">
      <c r="A50" s="6">
        <v>50</v>
      </c>
      <c r="B50" t="s">
        <v>82</v>
      </c>
      <c r="C50">
        <v>4464.7</v>
      </c>
      <c r="D50">
        <v>883.8</v>
      </c>
      <c r="E50">
        <v>136.5</v>
      </c>
      <c r="F50" t="s">
        <v>82</v>
      </c>
      <c r="G50">
        <v>4156.1000000000004</v>
      </c>
      <c r="H50">
        <v>3928.8</v>
      </c>
      <c r="I50">
        <v>756.4</v>
      </c>
      <c r="J50">
        <v>714.4</v>
      </c>
      <c r="K50">
        <v>93.9</v>
      </c>
      <c r="L50">
        <v>86</v>
      </c>
      <c r="M50" t="s">
        <v>82</v>
      </c>
      <c r="N50" t="s">
        <v>82</v>
      </c>
      <c r="O50">
        <v>493.3</v>
      </c>
      <c r="P50">
        <v>484.8</v>
      </c>
      <c r="Q50" t="s">
        <v>82</v>
      </c>
      <c r="R50" t="s">
        <v>82</v>
      </c>
      <c r="S50" t="s">
        <v>82</v>
      </c>
      <c r="T50" t="s">
        <v>82</v>
      </c>
    </row>
    <row r="51" spans="1:20" x14ac:dyDescent="0.35">
      <c r="A51" s="6">
        <v>51</v>
      </c>
      <c r="B51" t="s">
        <v>82</v>
      </c>
      <c r="C51">
        <v>4698.3</v>
      </c>
      <c r="D51">
        <v>943.7</v>
      </c>
      <c r="E51">
        <v>152</v>
      </c>
      <c r="F51" t="s">
        <v>82</v>
      </c>
      <c r="G51">
        <v>4380.3999999999996</v>
      </c>
      <c r="H51">
        <v>4132.3</v>
      </c>
      <c r="I51">
        <v>811.9</v>
      </c>
      <c r="J51">
        <v>765.6</v>
      </c>
      <c r="K51">
        <v>104.3</v>
      </c>
      <c r="L51">
        <v>95.4</v>
      </c>
      <c r="M51" t="s">
        <v>82</v>
      </c>
      <c r="N51" t="s">
        <v>82</v>
      </c>
      <c r="O51">
        <v>536.9</v>
      </c>
      <c r="P51">
        <v>527.5</v>
      </c>
      <c r="Q51">
        <v>30.8</v>
      </c>
      <c r="R51">
        <v>30.8</v>
      </c>
      <c r="S51" t="s">
        <v>82</v>
      </c>
      <c r="T51" t="s">
        <v>82</v>
      </c>
    </row>
    <row r="52" spans="1:20" x14ac:dyDescent="0.35">
      <c r="A52" s="6">
        <v>52</v>
      </c>
      <c r="B52" t="s">
        <v>82</v>
      </c>
      <c r="C52">
        <v>4939.2</v>
      </c>
      <c r="D52">
        <v>1006</v>
      </c>
      <c r="E52">
        <v>168.3</v>
      </c>
      <c r="F52" t="s">
        <v>82</v>
      </c>
      <c r="G52">
        <v>4612</v>
      </c>
      <c r="H52">
        <v>4341.3999999999996</v>
      </c>
      <c r="I52">
        <v>869.7</v>
      </c>
      <c r="J52">
        <v>818.7</v>
      </c>
      <c r="K52">
        <v>116.8</v>
      </c>
      <c r="L52">
        <v>96.9</v>
      </c>
      <c r="M52" t="s">
        <v>82</v>
      </c>
      <c r="N52" t="s">
        <v>82</v>
      </c>
      <c r="O52">
        <v>582.5</v>
      </c>
      <c r="P52">
        <v>572.1</v>
      </c>
      <c r="Q52">
        <v>39.200000000000003</v>
      </c>
      <c r="R52">
        <v>39.200000000000003</v>
      </c>
      <c r="S52" t="s">
        <v>82</v>
      </c>
      <c r="T52" t="s">
        <v>82</v>
      </c>
    </row>
    <row r="53" spans="1:20" x14ac:dyDescent="0.35">
      <c r="A53" s="6">
        <v>53</v>
      </c>
      <c r="B53" t="s">
        <v>82</v>
      </c>
      <c r="C53">
        <v>5188.1000000000004</v>
      </c>
      <c r="D53">
        <v>1072.0999999999999</v>
      </c>
      <c r="E53">
        <v>186.4</v>
      </c>
      <c r="F53" t="s">
        <v>82</v>
      </c>
      <c r="G53">
        <v>4852.1000000000004</v>
      </c>
      <c r="H53">
        <v>4557.1000000000004</v>
      </c>
      <c r="I53">
        <v>930.5</v>
      </c>
      <c r="J53">
        <v>874.6</v>
      </c>
      <c r="K53">
        <v>130.1</v>
      </c>
      <c r="L53">
        <v>119</v>
      </c>
      <c r="M53" t="s">
        <v>82</v>
      </c>
      <c r="N53" t="s">
        <v>82</v>
      </c>
      <c r="O53">
        <v>631.29999999999995</v>
      </c>
      <c r="P53">
        <v>619.4</v>
      </c>
      <c r="Q53">
        <v>48.9</v>
      </c>
      <c r="R53">
        <v>48.9</v>
      </c>
      <c r="S53" t="s">
        <v>82</v>
      </c>
      <c r="T53" t="s">
        <v>82</v>
      </c>
    </row>
    <row r="54" spans="1:20" x14ac:dyDescent="0.35">
      <c r="A54" s="6">
        <v>54</v>
      </c>
      <c r="B54" t="s">
        <v>82</v>
      </c>
      <c r="C54">
        <v>5452.8</v>
      </c>
      <c r="D54">
        <v>1148.4000000000001</v>
      </c>
      <c r="E54">
        <v>217.7</v>
      </c>
      <c r="F54" t="s">
        <v>82</v>
      </c>
      <c r="G54">
        <v>5103.7</v>
      </c>
      <c r="H54">
        <v>4782.2</v>
      </c>
      <c r="I54">
        <v>999</v>
      </c>
      <c r="J54">
        <v>937</v>
      </c>
      <c r="K54">
        <v>163.9</v>
      </c>
      <c r="L54">
        <v>156.5</v>
      </c>
      <c r="M54" t="s">
        <v>82</v>
      </c>
      <c r="N54" t="s">
        <v>82</v>
      </c>
      <c r="O54">
        <v>690.6</v>
      </c>
      <c r="P54">
        <v>674.7</v>
      </c>
      <c r="Q54">
        <v>67.599999999999994</v>
      </c>
      <c r="R54">
        <v>67.599999999999994</v>
      </c>
      <c r="S54" t="s">
        <v>82</v>
      </c>
      <c r="T54" t="s">
        <v>82</v>
      </c>
    </row>
    <row r="55" spans="1:20" x14ac:dyDescent="0.35">
      <c r="A55" s="6">
        <v>55</v>
      </c>
      <c r="B55" t="s">
        <v>82</v>
      </c>
      <c r="C55">
        <v>5714.3</v>
      </c>
      <c r="D55">
        <v>1217.0999999999999</v>
      </c>
      <c r="E55">
        <v>230.8</v>
      </c>
      <c r="F55" t="s">
        <v>82</v>
      </c>
      <c r="G55">
        <v>5359.4</v>
      </c>
      <c r="H55">
        <v>5011.8999999999996</v>
      </c>
      <c r="I55">
        <v>1065</v>
      </c>
      <c r="J55">
        <v>997.6</v>
      </c>
      <c r="K55">
        <v>172.3</v>
      </c>
      <c r="L55">
        <v>161.6</v>
      </c>
      <c r="M55" t="s">
        <v>82</v>
      </c>
      <c r="N55" t="s">
        <v>82</v>
      </c>
      <c r="O55">
        <v>739.5</v>
      </c>
      <c r="P55">
        <v>725.5</v>
      </c>
      <c r="Q55">
        <v>76.5</v>
      </c>
      <c r="R55">
        <v>76.5</v>
      </c>
      <c r="S55" t="s">
        <v>82</v>
      </c>
      <c r="T55" t="s">
        <v>82</v>
      </c>
    </row>
    <row r="56" spans="1:20" x14ac:dyDescent="0.35">
      <c r="A56" s="6">
        <v>56</v>
      </c>
      <c r="B56" t="s">
        <v>82</v>
      </c>
      <c r="C56">
        <v>5988.8</v>
      </c>
      <c r="D56">
        <v>1292.8</v>
      </c>
      <c r="E56">
        <v>253</v>
      </c>
      <c r="F56" t="s">
        <v>82</v>
      </c>
      <c r="G56">
        <v>5623.6</v>
      </c>
      <c r="H56">
        <v>5247</v>
      </c>
      <c r="I56">
        <v>1136.7</v>
      </c>
      <c r="J56">
        <v>1062.2</v>
      </c>
      <c r="K56">
        <v>191.8</v>
      </c>
      <c r="L56">
        <v>179.7</v>
      </c>
      <c r="M56" t="s">
        <v>82</v>
      </c>
      <c r="N56" t="s">
        <v>82</v>
      </c>
      <c r="O56">
        <v>796.1</v>
      </c>
      <c r="P56">
        <v>780.7</v>
      </c>
      <c r="Q56">
        <v>89.9</v>
      </c>
      <c r="R56">
        <v>89.9</v>
      </c>
      <c r="S56" t="s">
        <v>82</v>
      </c>
      <c r="T56" t="s">
        <v>82</v>
      </c>
    </row>
    <row r="57" spans="1:20" x14ac:dyDescent="0.35">
      <c r="A57" s="6">
        <v>57</v>
      </c>
      <c r="B57" t="s">
        <v>82</v>
      </c>
      <c r="C57">
        <v>6266.3</v>
      </c>
      <c r="D57">
        <v>1361.3</v>
      </c>
      <c r="E57">
        <v>270.39999999999998</v>
      </c>
      <c r="F57">
        <v>32.299999999999997</v>
      </c>
      <c r="G57">
        <v>5890.6</v>
      </c>
      <c r="H57">
        <v>5482.7</v>
      </c>
      <c r="I57">
        <v>1204.4000000000001</v>
      </c>
      <c r="J57">
        <v>1123.4000000000001</v>
      </c>
      <c r="K57">
        <v>205.8</v>
      </c>
      <c r="L57">
        <v>191.4</v>
      </c>
      <c r="M57" t="s">
        <v>82</v>
      </c>
      <c r="N57" t="s">
        <v>82</v>
      </c>
      <c r="O57">
        <v>848.5</v>
      </c>
      <c r="P57">
        <v>831.7</v>
      </c>
      <c r="Q57">
        <v>97.7</v>
      </c>
      <c r="R57">
        <v>97.7</v>
      </c>
      <c r="S57" t="s">
        <v>82</v>
      </c>
      <c r="T57" t="s">
        <v>82</v>
      </c>
    </row>
    <row r="58" spans="1:20" x14ac:dyDescent="0.35">
      <c r="A58" s="6">
        <v>58</v>
      </c>
      <c r="B58" t="s">
        <v>82</v>
      </c>
      <c r="C58">
        <v>6548.8</v>
      </c>
      <c r="D58">
        <v>1434.6</v>
      </c>
      <c r="E58">
        <v>289.60000000000002</v>
      </c>
      <c r="F58">
        <v>37.799999999999997</v>
      </c>
      <c r="G58">
        <v>6164.2</v>
      </c>
      <c r="H58">
        <v>5723.4</v>
      </c>
      <c r="I58">
        <v>1272.8</v>
      </c>
      <c r="J58">
        <v>1185.4000000000001</v>
      </c>
      <c r="K58">
        <v>223.3</v>
      </c>
      <c r="L58">
        <v>207.2</v>
      </c>
      <c r="M58" t="s">
        <v>82</v>
      </c>
      <c r="N58" t="s">
        <v>82</v>
      </c>
      <c r="O58">
        <v>901.3</v>
      </c>
      <c r="P58">
        <v>883.3</v>
      </c>
      <c r="Q58">
        <v>107.6</v>
      </c>
      <c r="R58">
        <v>107.6</v>
      </c>
      <c r="S58" t="s">
        <v>82</v>
      </c>
      <c r="T58" t="s">
        <v>82</v>
      </c>
    </row>
    <row r="59" spans="1:20" x14ac:dyDescent="0.35">
      <c r="A59" s="6">
        <v>59</v>
      </c>
      <c r="B59" t="s">
        <v>82</v>
      </c>
      <c r="C59">
        <v>6834.8</v>
      </c>
      <c r="D59">
        <v>1511</v>
      </c>
      <c r="E59">
        <v>304.5</v>
      </c>
      <c r="F59">
        <v>37.4</v>
      </c>
      <c r="G59">
        <v>6440.4</v>
      </c>
      <c r="H59">
        <v>5964.3</v>
      </c>
      <c r="I59">
        <v>1337.4</v>
      </c>
      <c r="J59">
        <v>1242.2</v>
      </c>
      <c r="K59">
        <v>236.3</v>
      </c>
      <c r="L59">
        <v>217.6</v>
      </c>
      <c r="M59" t="s">
        <v>82</v>
      </c>
      <c r="N59" t="s">
        <v>82</v>
      </c>
      <c r="O59">
        <v>951.1</v>
      </c>
      <c r="P59">
        <v>931</v>
      </c>
      <c r="Q59">
        <v>110.1</v>
      </c>
      <c r="R59">
        <v>110.1</v>
      </c>
      <c r="S59" t="s">
        <v>82</v>
      </c>
      <c r="T59" t="s">
        <v>82</v>
      </c>
    </row>
    <row r="60" spans="1:20" x14ac:dyDescent="0.35">
      <c r="A60" s="6">
        <v>60</v>
      </c>
      <c r="B60" t="s">
        <v>82</v>
      </c>
      <c r="C60">
        <v>7126</v>
      </c>
      <c r="D60">
        <v>1575.3</v>
      </c>
      <c r="E60">
        <v>315.2</v>
      </c>
      <c r="F60">
        <v>37.5</v>
      </c>
      <c r="G60">
        <v>6721.5</v>
      </c>
      <c r="H60">
        <v>6207.9</v>
      </c>
      <c r="I60">
        <v>1402.8</v>
      </c>
      <c r="J60">
        <v>1297.4000000000001</v>
      </c>
      <c r="K60">
        <v>243.3</v>
      </c>
      <c r="L60">
        <v>224.6</v>
      </c>
      <c r="M60" t="s">
        <v>82</v>
      </c>
      <c r="N60" t="s">
        <v>82</v>
      </c>
      <c r="O60">
        <v>999.9</v>
      </c>
      <c r="P60">
        <v>977.7</v>
      </c>
      <c r="Q60">
        <v>113.5</v>
      </c>
      <c r="R60">
        <v>113.5</v>
      </c>
      <c r="S60" t="s">
        <v>82</v>
      </c>
      <c r="T60" t="s">
        <v>82</v>
      </c>
    </row>
    <row r="61" spans="1:20" x14ac:dyDescent="0.35">
      <c r="A61" s="6">
        <v>61</v>
      </c>
      <c r="B61" t="s">
        <v>82</v>
      </c>
      <c r="C61">
        <v>7427.9</v>
      </c>
      <c r="D61">
        <v>1648.6</v>
      </c>
      <c r="E61">
        <v>331.4</v>
      </c>
      <c r="F61">
        <v>36</v>
      </c>
      <c r="G61">
        <v>7012.8</v>
      </c>
      <c r="H61">
        <v>6459.3</v>
      </c>
      <c r="I61">
        <v>1471.4</v>
      </c>
      <c r="J61">
        <v>1356.9</v>
      </c>
      <c r="K61">
        <v>254.7</v>
      </c>
      <c r="L61">
        <v>236.2</v>
      </c>
      <c r="M61" t="s">
        <v>82</v>
      </c>
      <c r="N61" t="s">
        <v>82</v>
      </c>
      <c r="O61">
        <v>1051.5</v>
      </c>
      <c r="P61">
        <v>1026.9000000000001</v>
      </c>
      <c r="Q61">
        <v>115.6</v>
      </c>
      <c r="R61">
        <v>115.6</v>
      </c>
      <c r="S61" t="s">
        <v>82</v>
      </c>
      <c r="T61" t="s">
        <v>82</v>
      </c>
    </row>
    <row r="62" spans="1:20" x14ac:dyDescent="0.35">
      <c r="A62" s="6">
        <v>62</v>
      </c>
      <c r="B62" t="s">
        <v>82</v>
      </c>
      <c r="C62">
        <v>7736.8</v>
      </c>
      <c r="D62">
        <v>1722.8</v>
      </c>
      <c r="E62">
        <v>345.7</v>
      </c>
      <c r="F62">
        <v>37.4</v>
      </c>
      <c r="G62">
        <v>7311.8</v>
      </c>
      <c r="H62">
        <v>6716.2</v>
      </c>
      <c r="I62">
        <v>1540.7</v>
      </c>
      <c r="J62">
        <v>1419.8</v>
      </c>
      <c r="K62">
        <v>265.60000000000002</v>
      </c>
      <c r="L62">
        <v>247.4</v>
      </c>
      <c r="M62" t="s">
        <v>82</v>
      </c>
      <c r="N62" t="s">
        <v>82</v>
      </c>
      <c r="O62">
        <v>1106</v>
      </c>
      <c r="P62">
        <v>1080.2</v>
      </c>
      <c r="Q62">
        <v>123.3</v>
      </c>
      <c r="R62">
        <v>123.3</v>
      </c>
      <c r="S62" t="s">
        <v>82</v>
      </c>
      <c r="T62" t="s">
        <v>82</v>
      </c>
    </row>
    <row r="63" spans="1:20" x14ac:dyDescent="0.35">
      <c r="A63" s="6">
        <v>63</v>
      </c>
      <c r="B63" t="s">
        <v>82</v>
      </c>
      <c r="C63">
        <v>8052</v>
      </c>
      <c r="D63">
        <v>1800</v>
      </c>
      <c r="E63">
        <v>360.2</v>
      </c>
      <c r="F63">
        <v>31.8</v>
      </c>
      <c r="G63">
        <v>7617.1</v>
      </c>
      <c r="H63">
        <v>6976.9</v>
      </c>
      <c r="I63">
        <v>1613.9</v>
      </c>
      <c r="J63">
        <v>1480.6</v>
      </c>
      <c r="K63">
        <v>283.89999999999998</v>
      </c>
      <c r="L63">
        <v>256.60000000000002</v>
      </c>
      <c r="M63" t="s">
        <v>82</v>
      </c>
      <c r="N63" t="s">
        <v>82</v>
      </c>
      <c r="O63">
        <v>1160.5999999999999</v>
      </c>
      <c r="P63">
        <v>1130.9000000000001</v>
      </c>
      <c r="Q63">
        <v>127.7</v>
      </c>
      <c r="R63">
        <v>127.7</v>
      </c>
      <c r="S63" t="s">
        <v>82</v>
      </c>
      <c r="T63" t="s">
        <v>82</v>
      </c>
    </row>
    <row r="64" spans="1:20" x14ac:dyDescent="0.35">
      <c r="A64" s="6">
        <v>64</v>
      </c>
      <c r="B64" t="s">
        <v>82</v>
      </c>
      <c r="C64">
        <v>8375.6</v>
      </c>
      <c r="D64">
        <v>1880.8</v>
      </c>
      <c r="E64">
        <v>375.8</v>
      </c>
      <c r="F64">
        <v>36.1</v>
      </c>
      <c r="G64">
        <v>7930.3</v>
      </c>
      <c r="H64">
        <v>7242.8</v>
      </c>
      <c r="I64">
        <v>1688.3</v>
      </c>
      <c r="J64">
        <v>1544</v>
      </c>
      <c r="K64">
        <v>288.5</v>
      </c>
      <c r="L64">
        <v>270.89999999999998</v>
      </c>
      <c r="M64" t="s">
        <v>82</v>
      </c>
      <c r="N64" t="s">
        <v>82</v>
      </c>
      <c r="O64">
        <v>1217.2</v>
      </c>
      <c r="P64">
        <v>1185.2</v>
      </c>
      <c r="Q64">
        <v>134.5</v>
      </c>
      <c r="R64">
        <v>134.5</v>
      </c>
      <c r="S64" t="s">
        <v>82</v>
      </c>
      <c r="T64" t="s">
        <v>82</v>
      </c>
    </row>
    <row r="65" spans="1:20" x14ac:dyDescent="0.35">
      <c r="A65" s="6">
        <v>65</v>
      </c>
      <c r="B65" t="s">
        <v>82</v>
      </c>
      <c r="C65">
        <v>8708</v>
      </c>
      <c r="D65">
        <v>1967.5</v>
      </c>
      <c r="E65">
        <v>397.9</v>
      </c>
      <c r="F65">
        <v>39</v>
      </c>
      <c r="G65">
        <v>8251.6</v>
      </c>
      <c r="H65">
        <v>7514</v>
      </c>
      <c r="I65">
        <v>1767.7</v>
      </c>
      <c r="J65">
        <v>1611.3</v>
      </c>
      <c r="K65">
        <v>310.2</v>
      </c>
      <c r="L65">
        <v>285</v>
      </c>
      <c r="M65" t="s">
        <v>82</v>
      </c>
      <c r="N65" t="s">
        <v>82</v>
      </c>
      <c r="O65">
        <v>1275</v>
      </c>
      <c r="P65">
        <v>1241.2</v>
      </c>
      <c r="Q65">
        <v>142</v>
      </c>
      <c r="R65">
        <v>142</v>
      </c>
      <c r="S65" t="s">
        <v>82</v>
      </c>
      <c r="T65" t="s">
        <v>82</v>
      </c>
    </row>
    <row r="66" spans="1:20" x14ac:dyDescent="0.35">
      <c r="A66" s="6">
        <v>66</v>
      </c>
      <c r="B66" t="s">
        <v>82</v>
      </c>
      <c r="C66">
        <v>9045.7999999999993</v>
      </c>
      <c r="D66">
        <v>2046.8</v>
      </c>
      <c r="E66">
        <v>416.3</v>
      </c>
      <c r="F66">
        <v>62.9</v>
      </c>
      <c r="G66">
        <v>8580.6</v>
      </c>
      <c r="H66">
        <v>7790.1</v>
      </c>
      <c r="I66">
        <v>1841.8</v>
      </c>
      <c r="J66">
        <v>1675.6</v>
      </c>
      <c r="K66">
        <v>331.8</v>
      </c>
      <c r="L66">
        <v>292.89999999999998</v>
      </c>
      <c r="M66" t="s">
        <v>82</v>
      </c>
      <c r="N66" t="s">
        <v>82</v>
      </c>
      <c r="O66">
        <v>1332.5</v>
      </c>
      <c r="P66">
        <v>1294.9000000000001</v>
      </c>
      <c r="Q66">
        <v>149.4</v>
      </c>
      <c r="R66">
        <v>149.4</v>
      </c>
      <c r="S66" t="s">
        <v>82</v>
      </c>
      <c r="T66" t="s">
        <v>82</v>
      </c>
    </row>
    <row r="67" spans="1:20" x14ac:dyDescent="0.35">
      <c r="A67" s="6">
        <v>67</v>
      </c>
      <c r="B67" t="s">
        <v>82</v>
      </c>
      <c r="C67">
        <v>9394.2000000000007</v>
      </c>
      <c r="D67">
        <v>2128.3000000000002</v>
      </c>
      <c r="E67">
        <v>435.7</v>
      </c>
      <c r="F67">
        <v>51.2</v>
      </c>
      <c r="G67">
        <v>8917.7999999999993</v>
      </c>
      <c r="H67">
        <v>8071.1</v>
      </c>
      <c r="I67">
        <v>1922.8</v>
      </c>
      <c r="J67">
        <v>1741.2</v>
      </c>
      <c r="K67">
        <v>343.5</v>
      </c>
      <c r="L67">
        <v>306.60000000000002</v>
      </c>
      <c r="M67" t="s">
        <v>82</v>
      </c>
      <c r="N67" t="s">
        <v>82</v>
      </c>
      <c r="O67">
        <v>1391.5</v>
      </c>
      <c r="P67">
        <v>1351.4</v>
      </c>
      <c r="Q67">
        <v>156.5</v>
      </c>
      <c r="R67">
        <v>156.5</v>
      </c>
      <c r="S67" t="s">
        <v>82</v>
      </c>
      <c r="T67" t="s">
        <v>82</v>
      </c>
    </row>
    <row r="68" spans="1:20" x14ac:dyDescent="0.35">
      <c r="A68" s="6">
        <v>68</v>
      </c>
      <c r="B68" t="s">
        <v>82</v>
      </c>
      <c r="C68">
        <v>9751.2999999999993</v>
      </c>
      <c r="D68">
        <v>2216.6999999999998</v>
      </c>
      <c r="E68">
        <v>449.1</v>
      </c>
      <c r="F68">
        <v>59.8</v>
      </c>
      <c r="G68">
        <v>9264.2999999999993</v>
      </c>
      <c r="H68">
        <v>8357.9</v>
      </c>
      <c r="I68">
        <v>2005.8</v>
      </c>
      <c r="J68">
        <v>1811.8</v>
      </c>
      <c r="K68">
        <v>366.2</v>
      </c>
      <c r="L68">
        <v>320</v>
      </c>
      <c r="M68" t="s">
        <v>82</v>
      </c>
      <c r="N68" t="s">
        <v>82</v>
      </c>
      <c r="O68">
        <v>1453.3</v>
      </c>
      <c r="P68">
        <v>1409.3</v>
      </c>
      <c r="Q68">
        <v>167.6</v>
      </c>
      <c r="R68">
        <v>167.6</v>
      </c>
      <c r="S68" t="s">
        <v>82</v>
      </c>
      <c r="T68" t="s">
        <v>82</v>
      </c>
    </row>
    <row r="69" spans="1:20" x14ac:dyDescent="0.35">
      <c r="A69" s="6">
        <v>69</v>
      </c>
      <c r="B69" t="s">
        <v>82</v>
      </c>
      <c r="C69" t="s">
        <v>82</v>
      </c>
      <c r="D69">
        <v>2306.8000000000002</v>
      </c>
      <c r="E69">
        <v>471.7</v>
      </c>
      <c r="F69">
        <v>53.2</v>
      </c>
      <c r="G69">
        <v>9616.9</v>
      </c>
      <c r="H69">
        <v>8648</v>
      </c>
      <c r="I69">
        <v>2089.8000000000002</v>
      </c>
      <c r="J69">
        <v>1884.5</v>
      </c>
      <c r="K69">
        <v>385.9</v>
      </c>
      <c r="L69">
        <v>336.6</v>
      </c>
      <c r="M69">
        <v>36.200000000000003</v>
      </c>
      <c r="N69">
        <v>30.4</v>
      </c>
      <c r="O69">
        <v>1514.6</v>
      </c>
      <c r="P69">
        <v>1467.7</v>
      </c>
      <c r="Q69">
        <v>175.7</v>
      </c>
      <c r="R69">
        <v>175.7</v>
      </c>
      <c r="S69" t="s">
        <v>82</v>
      </c>
      <c r="T69" t="s">
        <v>82</v>
      </c>
    </row>
    <row r="70" spans="1:20" x14ac:dyDescent="0.35">
      <c r="A70" s="6">
        <v>70</v>
      </c>
      <c r="B70" t="s">
        <v>82</v>
      </c>
      <c r="C70" t="s">
        <v>82</v>
      </c>
      <c r="D70">
        <v>2398.1</v>
      </c>
      <c r="E70">
        <v>487.2</v>
      </c>
      <c r="F70">
        <v>54.1</v>
      </c>
      <c r="G70">
        <v>9978.2000000000007</v>
      </c>
      <c r="H70">
        <v>8943.6</v>
      </c>
      <c r="I70">
        <v>2173</v>
      </c>
      <c r="J70">
        <v>1949.8</v>
      </c>
      <c r="K70">
        <v>396.7</v>
      </c>
      <c r="L70">
        <v>343.5</v>
      </c>
      <c r="M70" t="s">
        <v>82</v>
      </c>
      <c r="N70" t="s">
        <v>82</v>
      </c>
      <c r="O70">
        <v>1576.3</v>
      </c>
      <c r="P70">
        <v>1527.8</v>
      </c>
      <c r="Q70">
        <v>184.9</v>
      </c>
      <c r="R70">
        <v>184.9</v>
      </c>
      <c r="S70" t="s">
        <v>82</v>
      </c>
      <c r="T70" t="s">
        <v>82</v>
      </c>
    </row>
    <row r="71" spans="1:20" x14ac:dyDescent="0.35">
      <c r="A71" s="6">
        <v>71</v>
      </c>
      <c r="B71" t="s">
        <v>82</v>
      </c>
      <c r="C71" t="s">
        <v>82</v>
      </c>
      <c r="D71">
        <v>2491.1999999999998</v>
      </c>
      <c r="E71">
        <v>506.2</v>
      </c>
      <c r="F71">
        <v>56.8</v>
      </c>
      <c r="G71" t="s">
        <v>82</v>
      </c>
      <c r="H71">
        <v>9244.1</v>
      </c>
      <c r="I71">
        <v>2263.5</v>
      </c>
      <c r="J71">
        <v>2023.6</v>
      </c>
      <c r="K71">
        <v>410.1</v>
      </c>
      <c r="L71">
        <v>359.3</v>
      </c>
      <c r="M71">
        <v>33</v>
      </c>
      <c r="N71" t="s">
        <v>82</v>
      </c>
      <c r="O71">
        <v>1639.4</v>
      </c>
      <c r="P71">
        <v>1588.5</v>
      </c>
      <c r="Q71">
        <v>195</v>
      </c>
      <c r="R71">
        <v>195</v>
      </c>
      <c r="S71" t="s">
        <v>82</v>
      </c>
      <c r="T71" t="s">
        <v>82</v>
      </c>
    </row>
    <row r="72" spans="1:20" x14ac:dyDescent="0.35">
      <c r="A72" s="6">
        <v>72</v>
      </c>
      <c r="B72" t="s">
        <v>82</v>
      </c>
      <c r="C72" t="s">
        <v>82</v>
      </c>
      <c r="D72">
        <v>2600.9</v>
      </c>
      <c r="E72">
        <v>538.1</v>
      </c>
      <c r="F72">
        <v>64.900000000000006</v>
      </c>
      <c r="G72" t="s">
        <v>82</v>
      </c>
      <c r="H72">
        <v>9560.7000000000007</v>
      </c>
      <c r="I72">
        <v>2365.4</v>
      </c>
      <c r="J72">
        <v>2107.6</v>
      </c>
      <c r="K72">
        <v>437</v>
      </c>
      <c r="L72">
        <v>380.4</v>
      </c>
      <c r="M72">
        <v>38.200000000000003</v>
      </c>
      <c r="N72" t="s">
        <v>82</v>
      </c>
      <c r="O72">
        <v>1716.4</v>
      </c>
      <c r="P72">
        <v>1661.7</v>
      </c>
      <c r="Q72">
        <v>213.7</v>
      </c>
      <c r="R72">
        <v>213.7</v>
      </c>
      <c r="S72" t="s">
        <v>82</v>
      </c>
      <c r="T72" t="s">
        <v>82</v>
      </c>
    </row>
    <row r="73" spans="1:20" x14ac:dyDescent="0.35">
      <c r="A73" s="6">
        <v>73</v>
      </c>
      <c r="B73" t="s">
        <v>82</v>
      </c>
      <c r="C73" t="s">
        <v>82</v>
      </c>
      <c r="D73">
        <v>2708</v>
      </c>
      <c r="E73">
        <v>565.5</v>
      </c>
      <c r="F73">
        <v>71.099999999999994</v>
      </c>
      <c r="G73" t="s">
        <v>82</v>
      </c>
      <c r="H73">
        <v>9881.1</v>
      </c>
      <c r="I73">
        <v>2468.6999999999998</v>
      </c>
      <c r="J73">
        <v>2194</v>
      </c>
      <c r="K73">
        <v>464.8</v>
      </c>
      <c r="L73">
        <v>404.5</v>
      </c>
      <c r="M73">
        <v>43.7</v>
      </c>
      <c r="N73">
        <v>34.700000000000003</v>
      </c>
      <c r="O73">
        <v>1793.2</v>
      </c>
      <c r="P73">
        <v>1735.1</v>
      </c>
      <c r="Q73">
        <v>229.3</v>
      </c>
      <c r="R73">
        <v>229.3</v>
      </c>
      <c r="S73" t="s">
        <v>82</v>
      </c>
      <c r="T73" t="s">
        <v>82</v>
      </c>
    </row>
    <row r="74" spans="1:20" x14ac:dyDescent="0.35">
      <c r="A74" s="6">
        <v>74</v>
      </c>
      <c r="B74" t="s">
        <v>82</v>
      </c>
      <c r="C74" t="s">
        <v>82</v>
      </c>
      <c r="D74">
        <v>2819.6</v>
      </c>
      <c r="E74">
        <v>595</v>
      </c>
      <c r="F74">
        <v>77.099999999999994</v>
      </c>
      <c r="G74" t="s">
        <v>82</v>
      </c>
      <c r="H74" t="s">
        <v>82</v>
      </c>
      <c r="I74">
        <v>2574.9</v>
      </c>
      <c r="J74">
        <v>2281</v>
      </c>
      <c r="K74">
        <v>491.6</v>
      </c>
      <c r="L74">
        <v>425.3</v>
      </c>
      <c r="M74">
        <v>46.7</v>
      </c>
      <c r="N74">
        <v>36.5</v>
      </c>
      <c r="O74">
        <v>1871.6</v>
      </c>
      <c r="P74">
        <v>1809.2</v>
      </c>
      <c r="Q74">
        <v>245.4</v>
      </c>
      <c r="R74">
        <v>245.4</v>
      </c>
      <c r="S74">
        <v>37.4</v>
      </c>
      <c r="T74">
        <v>35.1</v>
      </c>
    </row>
    <row r="75" spans="1:20" x14ac:dyDescent="0.35">
      <c r="A75" s="6">
        <v>75</v>
      </c>
      <c r="B75" t="s">
        <v>82</v>
      </c>
      <c r="C75" t="s">
        <v>82</v>
      </c>
      <c r="D75">
        <v>2931.7</v>
      </c>
      <c r="E75">
        <v>625</v>
      </c>
      <c r="F75">
        <v>82.8</v>
      </c>
      <c r="G75" t="s">
        <v>82</v>
      </c>
      <c r="H75" t="s">
        <v>82</v>
      </c>
      <c r="I75">
        <v>2681.6</v>
      </c>
      <c r="J75">
        <v>2367.3000000000002</v>
      </c>
      <c r="K75">
        <v>517.9</v>
      </c>
      <c r="L75">
        <v>444.4</v>
      </c>
      <c r="M75">
        <v>48.4</v>
      </c>
      <c r="N75">
        <v>36.799999999999997</v>
      </c>
      <c r="O75">
        <v>1948.9</v>
      </c>
      <c r="P75">
        <v>1882.9</v>
      </c>
      <c r="Q75">
        <v>260.2</v>
      </c>
      <c r="R75">
        <v>260.2</v>
      </c>
      <c r="S75">
        <v>48.1</v>
      </c>
      <c r="T75">
        <v>45.7</v>
      </c>
    </row>
    <row r="76" spans="1:20" x14ac:dyDescent="0.35">
      <c r="A76" s="6">
        <v>76</v>
      </c>
      <c r="B76" t="s">
        <v>82</v>
      </c>
      <c r="C76" t="s">
        <v>82</v>
      </c>
      <c r="D76">
        <v>3048.5</v>
      </c>
      <c r="E76">
        <v>654.29999999999995</v>
      </c>
      <c r="F76">
        <v>83.7</v>
      </c>
      <c r="G76" t="s">
        <v>82</v>
      </c>
      <c r="H76" t="s">
        <v>82</v>
      </c>
      <c r="I76">
        <v>2792.2</v>
      </c>
      <c r="J76">
        <v>2457.1999999999998</v>
      </c>
      <c r="K76">
        <v>546.5</v>
      </c>
      <c r="L76">
        <v>468.2</v>
      </c>
      <c r="M76">
        <v>58</v>
      </c>
      <c r="N76">
        <v>45.4</v>
      </c>
      <c r="O76">
        <v>2030.8</v>
      </c>
      <c r="P76">
        <v>1960.1</v>
      </c>
      <c r="Q76">
        <v>272.8</v>
      </c>
      <c r="R76">
        <v>272.8</v>
      </c>
      <c r="S76">
        <v>53.8</v>
      </c>
      <c r="T76">
        <v>51</v>
      </c>
    </row>
    <row r="77" spans="1:20" x14ac:dyDescent="0.35">
      <c r="A77" s="6">
        <v>77</v>
      </c>
      <c r="B77" t="s">
        <v>82</v>
      </c>
      <c r="C77" t="s">
        <v>82</v>
      </c>
      <c r="D77">
        <v>3173.7</v>
      </c>
      <c r="E77">
        <v>690.1</v>
      </c>
      <c r="F77">
        <v>95.2</v>
      </c>
      <c r="G77" t="s">
        <v>82</v>
      </c>
      <c r="H77" t="s">
        <v>82</v>
      </c>
      <c r="I77">
        <v>2908.7</v>
      </c>
      <c r="J77">
        <v>2550.6999999999998</v>
      </c>
      <c r="K77">
        <v>577.1</v>
      </c>
      <c r="L77">
        <v>494.3</v>
      </c>
      <c r="M77">
        <v>63</v>
      </c>
      <c r="N77">
        <v>49.6</v>
      </c>
      <c r="O77">
        <v>2116.1</v>
      </c>
      <c r="P77">
        <v>2040.4</v>
      </c>
      <c r="Q77">
        <v>294.89999999999998</v>
      </c>
      <c r="R77">
        <v>294.89999999999998</v>
      </c>
      <c r="S77">
        <v>63.8</v>
      </c>
      <c r="T77">
        <v>60.8</v>
      </c>
    </row>
    <row r="78" spans="1:20" x14ac:dyDescent="0.35">
      <c r="A78" s="6">
        <v>78</v>
      </c>
      <c r="B78" t="s">
        <v>82</v>
      </c>
      <c r="C78" t="s">
        <v>82</v>
      </c>
      <c r="D78">
        <v>3297.2</v>
      </c>
      <c r="E78">
        <v>722.8</v>
      </c>
      <c r="F78">
        <v>101.7</v>
      </c>
      <c r="G78" t="s">
        <v>82</v>
      </c>
      <c r="H78" t="s">
        <v>82</v>
      </c>
      <c r="I78">
        <v>3026.7</v>
      </c>
      <c r="J78">
        <v>2645.7</v>
      </c>
      <c r="K78">
        <v>608.4</v>
      </c>
      <c r="L78">
        <v>519</v>
      </c>
      <c r="M78">
        <v>65.3</v>
      </c>
      <c r="N78">
        <v>51.6</v>
      </c>
      <c r="O78">
        <v>2201.6999999999998</v>
      </c>
      <c r="P78">
        <v>2121.4</v>
      </c>
      <c r="Q78">
        <v>313.39999999999998</v>
      </c>
      <c r="R78">
        <v>313.39999999999998</v>
      </c>
      <c r="S78">
        <v>74.3</v>
      </c>
      <c r="T78">
        <v>70.900000000000006</v>
      </c>
    </row>
    <row r="79" spans="1:20" x14ac:dyDescent="0.35">
      <c r="A79" s="6">
        <v>79</v>
      </c>
      <c r="B79" t="s">
        <v>82</v>
      </c>
      <c r="C79" t="s">
        <v>82</v>
      </c>
      <c r="D79">
        <v>3424.9</v>
      </c>
      <c r="E79">
        <v>758.8</v>
      </c>
      <c r="F79">
        <v>107.8</v>
      </c>
      <c r="G79" t="s">
        <v>82</v>
      </c>
      <c r="H79" t="s">
        <v>82</v>
      </c>
      <c r="I79">
        <v>3147.8</v>
      </c>
      <c r="J79">
        <v>2743</v>
      </c>
      <c r="K79">
        <v>643.70000000000005</v>
      </c>
      <c r="L79">
        <v>545.4</v>
      </c>
      <c r="M79">
        <v>71.7</v>
      </c>
      <c r="N79">
        <v>56.9</v>
      </c>
      <c r="O79">
        <v>2291.1</v>
      </c>
      <c r="P79">
        <v>2205.6999999999998</v>
      </c>
      <c r="Q79">
        <v>333.9</v>
      </c>
      <c r="R79">
        <v>333.9</v>
      </c>
      <c r="S79">
        <v>87.3</v>
      </c>
      <c r="T79">
        <v>83.7</v>
      </c>
    </row>
    <row r="80" spans="1:20" x14ac:dyDescent="0.35">
      <c r="A80" s="6">
        <v>80</v>
      </c>
      <c r="B80" t="s">
        <v>82</v>
      </c>
      <c r="C80" t="s">
        <v>82</v>
      </c>
      <c r="D80">
        <v>3561.6</v>
      </c>
      <c r="E80">
        <v>803</v>
      </c>
      <c r="F80">
        <v>120.3</v>
      </c>
      <c r="G80" t="s">
        <v>82</v>
      </c>
      <c r="H80" t="s">
        <v>82</v>
      </c>
      <c r="I80">
        <v>3278.5</v>
      </c>
      <c r="J80">
        <v>2847.1</v>
      </c>
      <c r="K80">
        <v>676.9</v>
      </c>
      <c r="L80">
        <v>571</v>
      </c>
      <c r="M80">
        <v>80.5</v>
      </c>
      <c r="N80">
        <v>61.8</v>
      </c>
      <c r="O80">
        <v>2384.9</v>
      </c>
      <c r="P80">
        <v>2294.9</v>
      </c>
      <c r="Q80">
        <v>359.8</v>
      </c>
      <c r="R80">
        <v>359.8</v>
      </c>
      <c r="S80">
        <v>103.3</v>
      </c>
      <c r="T80">
        <v>99.4</v>
      </c>
    </row>
    <row r="81" spans="1:20" x14ac:dyDescent="0.35">
      <c r="A81" s="6">
        <v>81</v>
      </c>
      <c r="B81" t="s">
        <v>82</v>
      </c>
      <c r="C81" t="s">
        <v>82</v>
      </c>
      <c r="D81">
        <v>3704.1</v>
      </c>
      <c r="E81">
        <v>845.5</v>
      </c>
      <c r="F81">
        <v>136.30000000000001</v>
      </c>
      <c r="G81" t="s">
        <v>82</v>
      </c>
      <c r="H81" t="s">
        <v>82</v>
      </c>
      <c r="I81">
        <v>3415.7</v>
      </c>
      <c r="J81">
        <v>2956.6</v>
      </c>
      <c r="K81">
        <v>721.3</v>
      </c>
      <c r="L81">
        <v>609</v>
      </c>
      <c r="M81">
        <v>99.6</v>
      </c>
      <c r="N81">
        <v>74.5</v>
      </c>
      <c r="O81">
        <v>2485.1</v>
      </c>
      <c r="P81">
        <v>2389.3000000000002</v>
      </c>
      <c r="Q81">
        <v>386.2</v>
      </c>
      <c r="R81">
        <v>386.2</v>
      </c>
      <c r="S81">
        <v>123</v>
      </c>
      <c r="T81">
        <v>118.7</v>
      </c>
    </row>
    <row r="82" spans="1:20" x14ac:dyDescent="0.35">
      <c r="A82" s="6">
        <v>82</v>
      </c>
      <c r="B82" t="s">
        <v>82</v>
      </c>
      <c r="C82" t="s">
        <v>82</v>
      </c>
      <c r="D82">
        <v>3850.7</v>
      </c>
      <c r="E82">
        <v>893.6</v>
      </c>
      <c r="F82">
        <v>147.30000000000001</v>
      </c>
      <c r="G82" t="s">
        <v>82</v>
      </c>
      <c r="H82" t="s">
        <v>82</v>
      </c>
      <c r="I82">
        <v>3554.2</v>
      </c>
      <c r="J82">
        <v>3066.4</v>
      </c>
      <c r="K82">
        <v>763.9</v>
      </c>
      <c r="L82">
        <v>644.5</v>
      </c>
      <c r="M82">
        <v>104.8</v>
      </c>
      <c r="N82">
        <v>84.5</v>
      </c>
      <c r="O82">
        <v>2585.6</v>
      </c>
      <c r="P82">
        <v>2484</v>
      </c>
      <c r="Q82">
        <v>412.9</v>
      </c>
      <c r="R82">
        <v>412.9</v>
      </c>
      <c r="S82">
        <v>141.80000000000001</v>
      </c>
      <c r="T82">
        <v>136.9</v>
      </c>
    </row>
    <row r="83" spans="1:20" x14ac:dyDescent="0.35">
      <c r="A83" s="6">
        <v>83</v>
      </c>
      <c r="B83" t="s">
        <v>82</v>
      </c>
      <c r="C83" t="s">
        <v>82</v>
      </c>
      <c r="D83">
        <v>3999.1</v>
      </c>
      <c r="E83">
        <v>938.2</v>
      </c>
      <c r="F83">
        <v>159.30000000000001</v>
      </c>
      <c r="G83" t="s">
        <v>82</v>
      </c>
      <c r="H83" t="s">
        <v>82</v>
      </c>
      <c r="I83">
        <v>3696.3</v>
      </c>
      <c r="J83">
        <v>3176.9</v>
      </c>
      <c r="K83">
        <v>805.3</v>
      </c>
      <c r="L83">
        <v>678.9</v>
      </c>
      <c r="M83">
        <v>116.8</v>
      </c>
      <c r="N83">
        <v>92.9</v>
      </c>
      <c r="O83">
        <v>2687.6</v>
      </c>
      <c r="P83">
        <v>2579.6</v>
      </c>
      <c r="Q83">
        <v>440</v>
      </c>
      <c r="R83">
        <v>440</v>
      </c>
      <c r="S83">
        <v>162.30000000000001</v>
      </c>
      <c r="T83">
        <v>157.19999999999999</v>
      </c>
    </row>
    <row r="84" spans="1:20" x14ac:dyDescent="0.35">
      <c r="A84" s="6">
        <v>84</v>
      </c>
      <c r="B84" t="s">
        <v>82</v>
      </c>
      <c r="C84" t="s">
        <v>82</v>
      </c>
      <c r="D84">
        <v>4153.5</v>
      </c>
      <c r="E84">
        <v>987.5</v>
      </c>
      <c r="F84">
        <v>177.5</v>
      </c>
      <c r="G84" t="s">
        <v>82</v>
      </c>
      <c r="H84" t="s">
        <v>82</v>
      </c>
      <c r="I84">
        <v>3844.3</v>
      </c>
      <c r="J84">
        <v>3293.4</v>
      </c>
      <c r="K84">
        <v>850.9</v>
      </c>
      <c r="L84">
        <v>715.2</v>
      </c>
      <c r="M84">
        <v>131.80000000000001</v>
      </c>
      <c r="N84">
        <v>103.7</v>
      </c>
      <c r="O84">
        <v>2793.6</v>
      </c>
      <c r="P84">
        <v>2679.2</v>
      </c>
      <c r="Q84">
        <v>469.9</v>
      </c>
      <c r="R84">
        <v>469.9</v>
      </c>
      <c r="S84">
        <v>184.6</v>
      </c>
      <c r="T84">
        <v>178.9</v>
      </c>
    </row>
    <row r="85" spans="1:20" x14ac:dyDescent="0.35">
      <c r="A85" s="6">
        <v>85</v>
      </c>
      <c r="B85" t="s">
        <v>82</v>
      </c>
      <c r="C85" t="s">
        <v>82</v>
      </c>
      <c r="D85">
        <v>4311.7</v>
      </c>
      <c r="E85">
        <v>1038.2</v>
      </c>
      <c r="F85">
        <v>193.4</v>
      </c>
      <c r="G85" t="s">
        <v>82</v>
      </c>
      <c r="H85" t="s">
        <v>82</v>
      </c>
      <c r="I85">
        <v>3995.8</v>
      </c>
      <c r="J85">
        <v>3410.5</v>
      </c>
      <c r="K85">
        <v>897.7</v>
      </c>
      <c r="L85">
        <v>753.7</v>
      </c>
      <c r="M85">
        <v>145.6</v>
      </c>
      <c r="N85">
        <v>113.6</v>
      </c>
      <c r="O85">
        <v>2901.8</v>
      </c>
      <c r="P85">
        <v>2780.7</v>
      </c>
      <c r="Q85">
        <v>500.1</v>
      </c>
      <c r="R85">
        <v>500.1</v>
      </c>
      <c r="S85">
        <v>207</v>
      </c>
      <c r="T85">
        <v>200.8</v>
      </c>
    </row>
    <row r="86" spans="1:20" x14ac:dyDescent="0.35">
      <c r="A86" s="6">
        <v>86</v>
      </c>
      <c r="B86" t="s">
        <v>82</v>
      </c>
      <c r="C86" t="s">
        <v>82</v>
      </c>
      <c r="D86">
        <v>4474.3</v>
      </c>
      <c r="E86">
        <v>1090.5</v>
      </c>
      <c r="F86">
        <v>209.6</v>
      </c>
      <c r="G86" t="s">
        <v>82</v>
      </c>
      <c r="H86" t="s">
        <v>82</v>
      </c>
      <c r="I86">
        <v>4151.5</v>
      </c>
      <c r="J86">
        <v>3530.5</v>
      </c>
      <c r="K86">
        <v>946.2</v>
      </c>
      <c r="L86">
        <v>791.2</v>
      </c>
      <c r="M86">
        <v>159.5</v>
      </c>
      <c r="N86">
        <v>123.9</v>
      </c>
      <c r="O86">
        <v>3012.3</v>
      </c>
      <c r="P86">
        <v>2884.2</v>
      </c>
      <c r="Q86">
        <v>531.1</v>
      </c>
      <c r="R86">
        <v>531.1</v>
      </c>
      <c r="S86">
        <v>230.1</v>
      </c>
      <c r="T86">
        <v>223.6</v>
      </c>
    </row>
    <row r="87" spans="1:20" x14ac:dyDescent="0.35">
      <c r="A87" s="6">
        <v>87</v>
      </c>
      <c r="B87" t="s">
        <v>82</v>
      </c>
      <c r="C87" t="s">
        <v>82</v>
      </c>
      <c r="D87">
        <v>4645.7</v>
      </c>
      <c r="E87">
        <v>1149</v>
      </c>
      <c r="F87">
        <v>230.9</v>
      </c>
      <c r="G87" t="s">
        <v>82</v>
      </c>
      <c r="H87" t="s">
        <v>82</v>
      </c>
      <c r="I87">
        <v>4316</v>
      </c>
      <c r="J87">
        <v>3657.3</v>
      </c>
      <c r="K87">
        <v>1000.7</v>
      </c>
      <c r="L87">
        <v>835.1</v>
      </c>
      <c r="M87">
        <v>178.7</v>
      </c>
      <c r="N87">
        <v>138.69999999999999</v>
      </c>
      <c r="O87">
        <v>3129.7</v>
      </c>
      <c r="P87">
        <v>2994.9</v>
      </c>
      <c r="Q87">
        <v>567.5</v>
      </c>
      <c r="R87">
        <v>567.5</v>
      </c>
      <c r="S87">
        <v>258.60000000000002</v>
      </c>
      <c r="T87">
        <v>251.6</v>
      </c>
    </row>
    <row r="88" spans="1:20" x14ac:dyDescent="0.35">
      <c r="A88" s="6">
        <v>88</v>
      </c>
      <c r="B88" t="s">
        <v>82</v>
      </c>
      <c r="C88" t="s">
        <v>82</v>
      </c>
      <c r="D88">
        <v>4822</v>
      </c>
      <c r="E88">
        <v>1208.4000000000001</v>
      </c>
      <c r="F88">
        <v>254.4</v>
      </c>
      <c r="G88" t="s">
        <v>82</v>
      </c>
      <c r="H88" t="s">
        <v>82</v>
      </c>
      <c r="I88">
        <v>4485</v>
      </c>
      <c r="J88">
        <v>3786.6</v>
      </c>
      <c r="K88">
        <v>1057.5999999999999</v>
      </c>
      <c r="L88">
        <v>879.1</v>
      </c>
      <c r="M88">
        <v>200.4</v>
      </c>
      <c r="N88">
        <v>152.80000000000001</v>
      </c>
      <c r="O88">
        <v>3248.4</v>
      </c>
      <c r="P88">
        <v>3104.9</v>
      </c>
      <c r="Q88">
        <v>602.70000000000005</v>
      </c>
      <c r="R88">
        <v>602.70000000000005</v>
      </c>
      <c r="S88">
        <v>287.89999999999998</v>
      </c>
      <c r="T88">
        <v>280.39999999999998</v>
      </c>
    </row>
    <row r="89" spans="1:20" x14ac:dyDescent="0.35">
      <c r="A89" s="6">
        <v>89</v>
      </c>
      <c r="B89" t="s">
        <v>82</v>
      </c>
      <c r="C89" t="s">
        <v>82</v>
      </c>
      <c r="D89">
        <v>5000.6000000000004</v>
      </c>
      <c r="E89">
        <v>1269.4000000000001</v>
      </c>
      <c r="F89">
        <v>273.5</v>
      </c>
      <c r="G89" t="s">
        <v>82</v>
      </c>
      <c r="H89" t="s">
        <v>82</v>
      </c>
      <c r="I89">
        <v>4656.8</v>
      </c>
      <c r="J89">
        <v>3916.7</v>
      </c>
      <c r="K89">
        <v>1112.8</v>
      </c>
      <c r="L89">
        <v>924.3</v>
      </c>
      <c r="M89">
        <v>216.9</v>
      </c>
      <c r="N89">
        <v>167.8</v>
      </c>
      <c r="O89">
        <v>3370.1</v>
      </c>
      <c r="P89">
        <v>3219.7</v>
      </c>
      <c r="Q89">
        <v>641.1</v>
      </c>
      <c r="R89">
        <v>641.1</v>
      </c>
      <c r="S89">
        <v>316.39999999999998</v>
      </c>
      <c r="T89">
        <v>308.39999999999998</v>
      </c>
    </row>
    <row r="90" spans="1:20" x14ac:dyDescent="0.35">
      <c r="A90" s="6">
        <v>90</v>
      </c>
      <c r="B90" t="s">
        <v>82</v>
      </c>
      <c r="C90" t="s">
        <v>82</v>
      </c>
      <c r="D90">
        <v>5182.3</v>
      </c>
      <c r="E90">
        <v>1329.5</v>
      </c>
      <c r="F90">
        <v>290.2</v>
      </c>
      <c r="G90" t="s">
        <v>82</v>
      </c>
      <c r="H90" t="s">
        <v>82</v>
      </c>
      <c r="I90">
        <v>4830.3999999999996</v>
      </c>
      <c r="J90">
        <v>4046.1</v>
      </c>
      <c r="K90">
        <v>1168.2</v>
      </c>
      <c r="L90">
        <v>967.2</v>
      </c>
      <c r="M90">
        <v>232</v>
      </c>
      <c r="N90">
        <v>180.8</v>
      </c>
      <c r="O90">
        <v>3490.8</v>
      </c>
      <c r="P90">
        <v>3332</v>
      </c>
      <c r="Q90">
        <v>676.6</v>
      </c>
      <c r="R90">
        <v>676.6</v>
      </c>
      <c r="S90">
        <v>344.4</v>
      </c>
      <c r="T90">
        <v>335</v>
      </c>
    </row>
    <row r="91" spans="1:20" x14ac:dyDescent="0.35">
      <c r="A91" s="6">
        <v>91</v>
      </c>
      <c r="B91" t="s">
        <v>82</v>
      </c>
      <c r="C91" t="s">
        <v>82</v>
      </c>
      <c r="D91">
        <v>5366.9</v>
      </c>
      <c r="E91">
        <v>1387.1</v>
      </c>
      <c r="F91">
        <v>309.60000000000002</v>
      </c>
      <c r="G91" t="s">
        <v>82</v>
      </c>
      <c r="H91" t="s">
        <v>82</v>
      </c>
      <c r="I91">
        <v>5002.7</v>
      </c>
      <c r="J91">
        <v>4173.8</v>
      </c>
      <c r="K91">
        <v>1224.3</v>
      </c>
      <c r="L91">
        <v>1006.7</v>
      </c>
      <c r="M91">
        <v>244.6</v>
      </c>
      <c r="N91">
        <v>186.3</v>
      </c>
      <c r="O91">
        <v>3606.4</v>
      </c>
      <c r="P91">
        <v>3439.4</v>
      </c>
      <c r="Q91">
        <v>708.2</v>
      </c>
      <c r="R91">
        <v>708.2</v>
      </c>
      <c r="S91">
        <v>371.2</v>
      </c>
      <c r="T91">
        <v>359.5</v>
      </c>
    </row>
    <row r="92" spans="1:20" x14ac:dyDescent="0.35">
      <c r="A92" s="6">
        <v>92</v>
      </c>
      <c r="B92" t="s">
        <v>82</v>
      </c>
      <c r="C92" t="s">
        <v>82</v>
      </c>
      <c r="D92">
        <v>5548</v>
      </c>
      <c r="E92">
        <v>1440.8</v>
      </c>
      <c r="F92">
        <v>323.3</v>
      </c>
      <c r="G92" t="s">
        <v>82</v>
      </c>
      <c r="H92" t="s">
        <v>82</v>
      </c>
      <c r="I92">
        <v>5182.2</v>
      </c>
      <c r="J92">
        <v>4303.3999999999996</v>
      </c>
      <c r="K92">
        <v>1271.8</v>
      </c>
      <c r="L92">
        <v>1044.9000000000001</v>
      </c>
      <c r="M92">
        <v>259.3</v>
      </c>
      <c r="N92">
        <v>195.9</v>
      </c>
      <c r="O92">
        <v>3727.6</v>
      </c>
      <c r="P92">
        <v>3551.7</v>
      </c>
      <c r="Q92">
        <v>737.7</v>
      </c>
      <c r="R92">
        <v>737.7</v>
      </c>
      <c r="S92">
        <v>390.7</v>
      </c>
      <c r="T92">
        <v>379.9</v>
      </c>
    </row>
    <row r="93" spans="1:20" x14ac:dyDescent="0.35">
      <c r="A93" s="6">
        <v>93</v>
      </c>
      <c r="B93" t="s">
        <v>82</v>
      </c>
      <c r="C93" t="s">
        <v>82</v>
      </c>
      <c r="D93">
        <v>5739.6</v>
      </c>
      <c r="E93">
        <v>1500.1</v>
      </c>
      <c r="F93">
        <v>339.8</v>
      </c>
      <c r="G93" t="s">
        <v>82</v>
      </c>
      <c r="H93" t="s">
        <v>82</v>
      </c>
      <c r="I93">
        <v>5366.7</v>
      </c>
      <c r="J93">
        <v>4433.3999999999996</v>
      </c>
      <c r="K93">
        <v>1327.7</v>
      </c>
      <c r="L93">
        <v>1086</v>
      </c>
      <c r="M93">
        <v>283.39999999999998</v>
      </c>
      <c r="N93">
        <v>206</v>
      </c>
      <c r="O93">
        <v>3849.8</v>
      </c>
      <c r="P93">
        <v>3665.2</v>
      </c>
      <c r="Q93">
        <v>770.8</v>
      </c>
      <c r="R93">
        <v>770.8</v>
      </c>
      <c r="S93">
        <v>414.3</v>
      </c>
      <c r="T93">
        <v>403.4</v>
      </c>
    </row>
    <row r="94" spans="1:20" x14ac:dyDescent="0.35">
      <c r="A94" s="6">
        <v>94</v>
      </c>
      <c r="B94" t="s">
        <v>82</v>
      </c>
      <c r="C94" t="s">
        <v>82</v>
      </c>
      <c r="D94">
        <v>5932.9</v>
      </c>
      <c r="E94">
        <v>1559.3</v>
      </c>
      <c r="F94">
        <v>351.9</v>
      </c>
      <c r="G94" t="s">
        <v>82</v>
      </c>
      <c r="H94" t="s">
        <v>82</v>
      </c>
      <c r="I94">
        <v>5541.2</v>
      </c>
      <c r="J94">
        <v>4556.6000000000004</v>
      </c>
      <c r="K94">
        <v>1377.4</v>
      </c>
      <c r="L94">
        <v>1120.9000000000001</v>
      </c>
      <c r="M94">
        <v>282.5</v>
      </c>
      <c r="N94">
        <v>215.3</v>
      </c>
      <c r="O94">
        <v>3972.6</v>
      </c>
      <c r="P94">
        <v>3778.1</v>
      </c>
      <c r="Q94">
        <v>801.5</v>
      </c>
      <c r="R94">
        <v>801.5</v>
      </c>
      <c r="S94">
        <v>437.4</v>
      </c>
      <c r="T94">
        <v>425.2</v>
      </c>
    </row>
    <row r="95" spans="1:20" x14ac:dyDescent="0.35">
      <c r="A95" s="6">
        <v>95</v>
      </c>
      <c r="B95" t="s">
        <v>82</v>
      </c>
      <c r="C95" t="s">
        <v>82</v>
      </c>
      <c r="D95">
        <v>6132.6</v>
      </c>
      <c r="E95">
        <v>1619.2</v>
      </c>
      <c r="F95">
        <v>373</v>
      </c>
      <c r="G95" t="s">
        <v>82</v>
      </c>
      <c r="H95" t="s">
        <v>82</v>
      </c>
      <c r="I95">
        <v>5747</v>
      </c>
      <c r="J95">
        <v>4706</v>
      </c>
      <c r="K95">
        <v>1435.1</v>
      </c>
      <c r="L95">
        <v>1168</v>
      </c>
      <c r="M95">
        <v>303</v>
      </c>
      <c r="N95">
        <v>216.4</v>
      </c>
      <c r="O95">
        <v>4092.1</v>
      </c>
      <c r="P95">
        <v>3886.9</v>
      </c>
      <c r="Q95">
        <v>830</v>
      </c>
      <c r="R95">
        <v>830</v>
      </c>
      <c r="S95">
        <v>463.3</v>
      </c>
      <c r="T95">
        <v>449</v>
      </c>
    </row>
    <row r="96" spans="1:20" x14ac:dyDescent="0.35">
      <c r="A96" s="6">
        <v>96</v>
      </c>
      <c r="B96" t="s">
        <v>82</v>
      </c>
      <c r="C96" t="s">
        <v>82</v>
      </c>
      <c r="D96">
        <v>6342.5</v>
      </c>
      <c r="E96">
        <v>1688.6</v>
      </c>
      <c r="F96">
        <v>392.7</v>
      </c>
      <c r="G96" t="s">
        <v>82</v>
      </c>
      <c r="H96" t="s">
        <v>82</v>
      </c>
      <c r="I96">
        <v>5943.3</v>
      </c>
      <c r="J96">
        <v>4841.5</v>
      </c>
      <c r="K96">
        <v>1499.9</v>
      </c>
      <c r="L96">
        <v>1211</v>
      </c>
      <c r="M96">
        <v>317.7</v>
      </c>
      <c r="N96">
        <v>231.7</v>
      </c>
      <c r="O96">
        <v>4229.3999999999996</v>
      </c>
      <c r="P96">
        <v>4014.9</v>
      </c>
      <c r="Q96">
        <v>864.8</v>
      </c>
      <c r="R96">
        <v>864.8</v>
      </c>
      <c r="S96">
        <v>487.4</v>
      </c>
      <c r="T96">
        <v>472.7</v>
      </c>
    </row>
    <row r="97" spans="1:20" x14ac:dyDescent="0.35">
      <c r="A97" s="6">
        <v>97</v>
      </c>
      <c r="B97" t="s">
        <v>82</v>
      </c>
      <c r="C97" t="s">
        <v>82</v>
      </c>
      <c r="D97">
        <v>6547.6</v>
      </c>
      <c r="E97">
        <v>1748.3</v>
      </c>
      <c r="F97">
        <v>405</v>
      </c>
      <c r="G97" t="s">
        <v>82</v>
      </c>
      <c r="H97" t="s">
        <v>82</v>
      </c>
      <c r="I97">
        <v>6139.9</v>
      </c>
      <c r="J97">
        <v>4975.3</v>
      </c>
      <c r="K97">
        <v>1554.5</v>
      </c>
      <c r="L97">
        <v>1248</v>
      </c>
      <c r="M97">
        <v>326.8</v>
      </c>
      <c r="N97">
        <v>245.9</v>
      </c>
      <c r="O97">
        <v>4353.3999999999996</v>
      </c>
      <c r="P97">
        <v>4128.8</v>
      </c>
      <c r="Q97">
        <v>901.4</v>
      </c>
      <c r="R97">
        <v>901.4</v>
      </c>
      <c r="S97">
        <v>514.4</v>
      </c>
      <c r="T97">
        <v>498.5</v>
      </c>
    </row>
    <row r="98" spans="1:20" x14ac:dyDescent="0.35">
      <c r="A98" s="6">
        <v>98</v>
      </c>
      <c r="B98" t="s">
        <v>82</v>
      </c>
      <c r="C98" t="s">
        <v>82</v>
      </c>
      <c r="D98">
        <v>6764</v>
      </c>
      <c r="E98">
        <v>1816</v>
      </c>
      <c r="F98">
        <v>423.6</v>
      </c>
      <c r="G98" t="s">
        <v>82</v>
      </c>
      <c r="H98" t="s">
        <v>82</v>
      </c>
      <c r="I98">
        <v>6347.5</v>
      </c>
      <c r="J98">
        <v>5117.1000000000004</v>
      </c>
      <c r="K98">
        <v>1616.5</v>
      </c>
      <c r="L98">
        <v>1291.5</v>
      </c>
      <c r="M98">
        <v>341.9</v>
      </c>
      <c r="N98">
        <v>248.8</v>
      </c>
      <c r="O98">
        <v>4485.3</v>
      </c>
      <c r="P98">
        <v>4249.8999999999996</v>
      </c>
      <c r="Q98">
        <v>933.1</v>
      </c>
      <c r="R98">
        <v>933.1</v>
      </c>
      <c r="S98">
        <v>541.1</v>
      </c>
      <c r="T98">
        <v>523.29999999999995</v>
      </c>
    </row>
    <row r="99" spans="1:20" x14ac:dyDescent="0.35">
      <c r="B99" t="s">
        <v>82</v>
      </c>
      <c r="C99" t="s">
        <v>82</v>
      </c>
      <c r="D99" t="s">
        <v>82</v>
      </c>
      <c r="E99" t="s">
        <v>82</v>
      </c>
      <c r="F99" t="s">
        <v>82</v>
      </c>
      <c r="G99" t="s">
        <v>82</v>
      </c>
      <c r="H99" t="s">
        <v>82</v>
      </c>
      <c r="I99" t="s">
        <v>82</v>
      </c>
      <c r="J99" t="s">
        <v>82</v>
      </c>
      <c r="K99" t="s">
        <v>82</v>
      </c>
      <c r="L99" t="s">
        <v>82</v>
      </c>
      <c r="M99" t="s">
        <v>82</v>
      </c>
      <c r="N99" t="s">
        <v>82</v>
      </c>
      <c r="O99" t="s">
        <v>82</v>
      </c>
      <c r="P99" t="s">
        <v>82</v>
      </c>
      <c r="Q99" t="s">
        <v>82</v>
      </c>
      <c r="R99" t="s">
        <v>82</v>
      </c>
      <c r="S99" t="s">
        <v>82</v>
      </c>
      <c r="T99" t="s">
        <v>82</v>
      </c>
    </row>
  </sheetData>
  <sheetProtection algorithmName="SHA-512" hashValue="2LMLUvAeFt/+u0LCLNt99rO5y96Z6K3ypSeqXIIkTrEDpRzYSBhRaIcST9pn83CbPry7wImw9NOnrcpc9FHozg==" saltValue="ocoFmzcD19rQvH5LRkI5YA==" spinCount="100000" sheet="1" objects="1" scenarios="1"/>
  <mergeCells count="1">
    <mergeCell ref="B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190C-4FC7-49AB-860D-146876225DB9}">
  <dimension ref="A1:T103"/>
  <sheetViews>
    <sheetView workbookViewId="0">
      <selection activeCell="F101" sqref="F101:T103"/>
    </sheetView>
  </sheetViews>
  <sheetFormatPr defaultRowHeight="14.5" x14ac:dyDescent="0.35"/>
  <cols>
    <col min="1" max="1" width="9.1796875" style="6"/>
  </cols>
  <sheetData>
    <row r="1" spans="1:20" s="6" customFormat="1" x14ac:dyDescent="0.35">
      <c r="B1" s="188" t="s">
        <v>0</v>
      </c>
      <c r="C1" s="189"/>
      <c r="D1" s="189"/>
      <c r="E1" s="189"/>
      <c r="F1" s="189"/>
      <c r="G1" s="189"/>
      <c r="H1" s="189"/>
      <c r="I1" s="189"/>
      <c r="J1" s="189"/>
      <c r="K1" s="189"/>
      <c r="L1" s="189"/>
      <c r="M1" s="189"/>
      <c r="N1" s="189"/>
      <c r="O1" s="189"/>
      <c r="P1" s="189"/>
      <c r="Q1" s="189"/>
      <c r="R1" s="189"/>
      <c r="S1" s="189"/>
      <c r="T1" s="190"/>
    </row>
    <row r="2" spans="1:20" s="6" customFormat="1" x14ac:dyDescent="0.35">
      <c r="A2" s="6" t="s">
        <v>69</v>
      </c>
      <c r="B2" s="6" t="s">
        <v>1</v>
      </c>
      <c r="C2" s="6" t="s">
        <v>2</v>
      </c>
      <c r="D2" s="6" t="s">
        <v>5</v>
      </c>
      <c r="E2" s="6" t="s">
        <v>10</v>
      </c>
      <c r="F2" s="6" t="s">
        <v>16</v>
      </c>
      <c r="G2" s="6" t="s">
        <v>3</v>
      </c>
      <c r="H2" s="6" t="s">
        <v>4</v>
      </c>
      <c r="I2" s="6" t="s">
        <v>6</v>
      </c>
      <c r="J2" s="6" t="s">
        <v>7</v>
      </c>
      <c r="K2" s="6" t="s">
        <v>11</v>
      </c>
      <c r="L2" s="6" t="s">
        <v>12</v>
      </c>
      <c r="M2" s="6" t="s">
        <v>17</v>
      </c>
      <c r="N2" s="6" t="s">
        <v>18</v>
      </c>
      <c r="O2" s="6" t="s">
        <v>8</v>
      </c>
      <c r="P2" s="6" t="s">
        <v>9</v>
      </c>
      <c r="Q2" s="6" t="s">
        <v>41</v>
      </c>
      <c r="R2" s="6" t="s">
        <v>13</v>
      </c>
      <c r="S2" s="6" t="s">
        <v>14</v>
      </c>
      <c r="T2" s="6" t="s">
        <v>15</v>
      </c>
    </row>
    <row r="3" spans="1:20" x14ac:dyDescent="0.35">
      <c r="A3" s="37">
        <v>3</v>
      </c>
      <c r="B3">
        <f>IF('Binding Energies Uncropped'!B3&lt;50,"",'Binding Energies Uncropped'!B3)</f>
        <v>54.8</v>
      </c>
      <c r="C3" t="str">
        <f>IF('Binding Energies Uncropped'!C3&lt;50,"",'Binding Energies Uncropped'!C3)</f>
        <v/>
      </c>
      <c r="D3" t="str">
        <f>IF('Binding Energies Uncropped'!D3&lt;50,"",'Binding Energies Uncropped'!D3)</f>
        <v/>
      </c>
      <c r="E3" t="str">
        <f>IF('Binding Energies Uncropped'!E3&lt;50,"",'Binding Energies Uncropped'!E3)</f>
        <v/>
      </c>
      <c r="F3" t="str">
        <f>IF('Binding Energies Uncropped'!F3&lt;50,"",'Binding Energies Uncropped'!F3)</f>
        <v/>
      </c>
      <c r="G3" t="str">
        <f>IF('Binding Energies Uncropped'!G3&lt;50,"",'Binding Energies Uncropped'!G3)</f>
        <v/>
      </c>
      <c r="H3" t="str">
        <f>IF('Binding Energies Uncropped'!H3&lt;50,"",'Binding Energies Uncropped'!H3)</f>
        <v/>
      </c>
      <c r="I3" t="str">
        <f>IF('Binding Energies Uncropped'!I3&lt;50,"",'Binding Energies Uncropped'!I3)</f>
        <v/>
      </c>
      <c r="J3" t="str">
        <f>IF('Binding Energies Uncropped'!J3&lt;50,"",'Binding Energies Uncropped'!J3)</f>
        <v/>
      </c>
      <c r="K3" t="str">
        <f>IF('Binding Energies Uncropped'!K3&lt;50,"",'Binding Energies Uncropped'!K3)</f>
        <v/>
      </c>
      <c r="L3" t="str">
        <f>IF('Binding Energies Uncropped'!L3&lt;50,"",'Binding Energies Uncropped'!L3)</f>
        <v/>
      </c>
      <c r="M3" t="str">
        <f>IF('Binding Energies Uncropped'!M3&lt;50,"",'Binding Energies Uncropped'!M3)</f>
        <v/>
      </c>
      <c r="N3" t="str">
        <f>IF('Binding Energies Uncropped'!N3&lt;50,"",'Binding Energies Uncropped'!N3)</f>
        <v/>
      </c>
      <c r="O3" t="str">
        <f>IF('Binding Energies Uncropped'!O3&lt;50,"",'Binding Energies Uncropped'!O3)</f>
        <v/>
      </c>
      <c r="P3" t="str">
        <f>IF('Binding Energies Uncropped'!P3&lt;50,"",'Binding Energies Uncropped'!P3)</f>
        <v/>
      </c>
      <c r="Q3" t="str">
        <f>IF('Binding Energies Uncropped'!Q3&lt;50,"",'Binding Energies Uncropped'!Q3)</f>
        <v/>
      </c>
      <c r="R3" t="str">
        <f>IF('Binding Energies Uncropped'!R3&lt;50,"",'Binding Energies Uncropped'!R3)</f>
        <v/>
      </c>
      <c r="S3" t="str">
        <f>IF('Binding Energies Uncropped'!S3&lt;50,"",'Binding Energies Uncropped'!S3)</f>
        <v/>
      </c>
      <c r="T3" t="str">
        <f>IF('Binding Energies Uncropped'!T3&lt;50,"",'Binding Energies Uncropped'!T3)</f>
        <v/>
      </c>
    </row>
    <row r="4" spans="1:20" x14ac:dyDescent="0.35">
      <c r="A4" s="6">
        <v>4</v>
      </c>
      <c r="B4">
        <f>IF('Binding Energies Uncropped'!B4&lt;50,"",'Binding Energies Uncropped'!B4)</f>
        <v>111.9</v>
      </c>
      <c r="C4" t="str">
        <f>IF('Binding Energies Uncropped'!C4&lt;50,"",'Binding Energies Uncropped'!C4)</f>
        <v/>
      </c>
      <c r="D4" t="str">
        <f>IF('Binding Energies Uncropped'!D4&lt;50,"",'Binding Energies Uncropped'!D4)</f>
        <v/>
      </c>
      <c r="E4" t="str">
        <f>IF('Binding Energies Uncropped'!E4&lt;50,"",'Binding Energies Uncropped'!E4)</f>
        <v/>
      </c>
      <c r="F4" t="str">
        <f>IF('Binding Energies Uncropped'!F4&lt;50,"",'Binding Energies Uncropped'!F4)</f>
        <v/>
      </c>
      <c r="G4" t="str">
        <f>IF('Binding Energies Uncropped'!G4&lt;50,"",'Binding Energies Uncropped'!G4)</f>
        <v/>
      </c>
      <c r="H4" t="str">
        <f>IF('Binding Energies Uncropped'!H4&lt;50,"",'Binding Energies Uncropped'!H4)</f>
        <v/>
      </c>
      <c r="I4" t="str">
        <f>IF('Binding Energies Uncropped'!I4&lt;50,"",'Binding Energies Uncropped'!I4)</f>
        <v/>
      </c>
      <c r="J4" t="str">
        <f>IF('Binding Energies Uncropped'!J4&lt;50,"",'Binding Energies Uncropped'!J4)</f>
        <v/>
      </c>
      <c r="K4" t="str">
        <f>IF('Binding Energies Uncropped'!K4&lt;50,"",'Binding Energies Uncropped'!K4)</f>
        <v/>
      </c>
      <c r="L4" t="str">
        <f>IF('Binding Energies Uncropped'!L4&lt;50,"",'Binding Energies Uncropped'!L4)</f>
        <v/>
      </c>
      <c r="M4" t="str">
        <f>IF('Binding Energies Uncropped'!M4&lt;50,"",'Binding Energies Uncropped'!M4)</f>
        <v/>
      </c>
      <c r="N4" t="str">
        <f>IF('Binding Energies Uncropped'!N4&lt;50,"",'Binding Energies Uncropped'!N4)</f>
        <v/>
      </c>
      <c r="O4" t="str">
        <f>IF('Binding Energies Uncropped'!O4&lt;50,"",'Binding Energies Uncropped'!O4)</f>
        <v/>
      </c>
      <c r="P4" t="str">
        <f>IF('Binding Energies Uncropped'!P4&lt;50,"",'Binding Energies Uncropped'!P4)</f>
        <v/>
      </c>
      <c r="Q4" t="str">
        <f>IF('Binding Energies Uncropped'!Q4&lt;50,"",'Binding Energies Uncropped'!Q4)</f>
        <v/>
      </c>
      <c r="R4" t="str">
        <f>IF('Binding Energies Uncropped'!R4&lt;50,"",'Binding Energies Uncropped'!R4)</f>
        <v/>
      </c>
      <c r="S4" t="str">
        <f>IF('Binding Energies Uncropped'!S4&lt;50,"",'Binding Energies Uncropped'!S4)</f>
        <v/>
      </c>
      <c r="T4" t="str">
        <f>IF('Binding Energies Uncropped'!T4&lt;50,"",'Binding Energies Uncropped'!T4)</f>
        <v/>
      </c>
    </row>
    <row r="5" spans="1:20" x14ac:dyDescent="0.35">
      <c r="A5" s="6">
        <v>5</v>
      </c>
      <c r="B5">
        <f>IF('Binding Energies Uncropped'!B5&lt;50,"",'Binding Energies Uncropped'!B5)</f>
        <v>188</v>
      </c>
      <c r="C5" t="str">
        <f>IF('Binding Energies Uncropped'!C5&lt;50,"",'Binding Energies Uncropped'!C5)</f>
        <v/>
      </c>
      <c r="D5" t="str">
        <f>IF('Binding Energies Uncropped'!D5&lt;50,"",'Binding Energies Uncropped'!D5)</f>
        <v/>
      </c>
      <c r="E5" t="str">
        <f>IF('Binding Energies Uncropped'!E5&lt;50,"",'Binding Energies Uncropped'!E5)</f>
        <v/>
      </c>
      <c r="F5" t="str">
        <f>IF('Binding Energies Uncropped'!F5&lt;50,"",'Binding Energies Uncropped'!F5)</f>
        <v/>
      </c>
      <c r="G5" t="str">
        <f>IF('Binding Energies Uncropped'!G5&lt;50,"",'Binding Energies Uncropped'!G5)</f>
        <v/>
      </c>
      <c r="H5" t="str">
        <f>IF('Binding Energies Uncropped'!H5&lt;50,"",'Binding Energies Uncropped'!H5)</f>
        <v/>
      </c>
      <c r="I5" t="str">
        <f>IF('Binding Energies Uncropped'!I5&lt;50,"",'Binding Energies Uncropped'!I5)</f>
        <v/>
      </c>
      <c r="J5" t="str">
        <f>IF('Binding Energies Uncropped'!J5&lt;50,"",'Binding Energies Uncropped'!J5)</f>
        <v/>
      </c>
      <c r="K5" t="str">
        <f>IF('Binding Energies Uncropped'!K5&lt;50,"",'Binding Energies Uncropped'!K5)</f>
        <v/>
      </c>
      <c r="L5" t="str">
        <f>IF('Binding Energies Uncropped'!L5&lt;50,"",'Binding Energies Uncropped'!L5)</f>
        <v/>
      </c>
      <c r="M5" t="str">
        <f>IF('Binding Energies Uncropped'!M5&lt;50,"",'Binding Energies Uncropped'!M5)</f>
        <v/>
      </c>
      <c r="N5" t="str">
        <f>IF('Binding Energies Uncropped'!N5&lt;50,"",'Binding Energies Uncropped'!N5)</f>
        <v/>
      </c>
      <c r="O5" t="str">
        <f>IF('Binding Energies Uncropped'!O5&lt;50,"",'Binding Energies Uncropped'!O5)</f>
        <v/>
      </c>
      <c r="P5" t="str">
        <f>IF('Binding Energies Uncropped'!P5&lt;50,"",'Binding Energies Uncropped'!P5)</f>
        <v/>
      </c>
      <c r="Q5" t="str">
        <f>IF('Binding Energies Uncropped'!Q5&lt;50,"",'Binding Energies Uncropped'!Q5)</f>
        <v/>
      </c>
      <c r="R5" t="str">
        <f>IF('Binding Energies Uncropped'!R5&lt;50,"",'Binding Energies Uncropped'!R5)</f>
        <v/>
      </c>
      <c r="S5" t="str">
        <f>IF('Binding Energies Uncropped'!S5&lt;50,"",'Binding Energies Uncropped'!S5)</f>
        <v/>
      </c>
      <c r="T5" t="str">
        <f>IF('Binding Energies Uncropped'!T5&lt;50,"",'Binding Energies Uncropped'!T5)</f>
        <v/>
      </c>
    </row>
    <row r="6" spans="1:20" x14ac:dyDescent="0.35">
      <c r="A6" s="6">
        <v>6</v>
      </c>
      <c r="B6">
        <f>IF('Binding Energies Uncropped'!B6&lt;50,"",'Binding Energies Uncropped'!B6)</f>
        <v>284.10000000000002</v>
      </c>
      <c r="C6" t="str">
        <f>IF('Binding Energies Uncropped'!C6&lt;50,"",'Binding Energies Uncropped'!C6)</f>
        <v/>
      </c>
      <c r="D6" t="str">
        <f>IF('Binding Energies Uncropped'!D6&lt;50,"",'Binding Energies Uncropped'!D6)</f>
        <v/>
      </c>
      <c r="E6" t="str">
        <f>IF('Binding Energies Uncropped'!E6&lt;50,"",'Binding Energies Uncropped'!E6)</f>
        <v/>
      </c>
      <c r="F6" t="str">
        <f>IF('Binding Energies Uncropped'!F6&lt;50,"",'Binding Energies Uncropped'!F6)</f>
        <v/>
      </c>
      <c r="G6" t="str">
        <f>IF('Binding Energies Uncropped'!G6&lt;50,"",'Binding Energies Uncropped'!G6)</f>
        <v/>
      </c>
      <c r="H6" t="str">
        <f>IF('Binding Energies Uncropped'!H6&lt;50,"",'Binding Energies Uncropped'!H6)</f>
        <v/>
      </c>
      <c r="I6" t="str">
        <f>IF('Binding Energies Uncropped'!I6&lt;50,"",'Binding Energies Uncropped'!I6)</f>
        <v/>
      </c>
      <c r="J6" t="str">
        <f>IF('Binding Energies Uncropped'!J6&lt;50,"",'Binding Energies Uncropped'!J6)</f>
        <v/>
      </c>
      <c r="K6" t="str">
        <f>IF('Binding Energies Uncropped'!K6&lt;50,"",'Binding Energies Uncropped'!K6)</f>
        <v/>
      </c>
      <c r="L6" t="str">
        <f>IF('Binding Energies Uncropped'!L6&lt;50,"",'Binding Energies Uncropped'!L6)</f>
        <v/>
      </c>
      <c r="M6" t="str">
        <f>IF('Binding Energies Uncropped'!M6&lt;50,"",'Binding Energies Uncropped'!M6)</f>
        <v/>
      </c>
      <c r="N6" t="str">
        <f>IF('Binding Energies Uncropped'!N6&lt;50,"",'Binding Energies Uncropped'!N6)</f>
        <v/>
      </c>
      <c r="O6" t="str">
        <f>IF('Binding Energies Uncropped'!O6&lt;50,"",'Binding Energies Uncropped'!O6)</f>
        <v/>
      </c>
      <c r="P6" t="str">
        <f>IF('Binding Energies Uncropped'!P6&lt;50,"",'Binding Energies Uncropped'!P6)</f>
        <v/>
      </c>
      <c r="Q6" t="str">
        <f>IF('Binding Energies Uncropped'!Q6&lt;50,"",'Binding Energies Uncropped'!Q6)</f>
        <v/>
      </c>
      <c r="R6" t="str">
        <f>IF('Binding Energies Uncropped'!R6&lt;50,"",'Binding Energies Uncropped'!R6)</f>
        <v/>
      </c>
      <c r="S6" t="str">
        <f>IF('Binding Energies Uncropped'!S6&lt;50,"",'Binding Energies Uncropped'!S6)</f>
        <v/>
      </c>
      <c r="T6" t="str">
        <f>IF('Binding Energies Uncropped'!T6&lt;50,"",'Binding Energies Uncropped'!T6)</f>
        <v/>
      </c>
    </row>
    <row r="7" spans="1:20" x14ac:dyDescent="0.35">
      <c r="A7" s="6">
        <v>7</v>
      </c>
      <c r="B7">
        <f>IF('Binding Energies Uncropped'!B7&lt;50,"",'Binding Energies Uncropped'!B7)</f>
        <v>400.5</v>
      </c>
      <c r="C7" t="str">
        <f>IF('Binding Energies Uncropped'!C7&lt;50,"",'Binding Energies Uncropped'!C7)</f>
        <v/>
      </c>
      <c r="D7" t="str">
        <f>IF('Binding Energies Uncropped'!D7&lt;50,"",'Binding Energies Uncropped'!D7)</f>
        <v/>
      </c>
      <c r="E7" t="str">
        <f>IF('Binding Energies Uncropped'!E7&lt;50,"",'Binding Energies Uncropped'!E7)</f>
        <v/>
      </c>
      <c r="F7" t="str">
        <f>IF('Binding Energies Uncropped'!F7&lt;50,"",'Binding Energies Uncropped'!F7)</f>
        <v/>
      </c>
      <c r="G7" t="str">
        <f>IF('Binding Energies Uncropped'!G7&lt;50,"",'Binding Energies Uncropped'!G7)</f>
        <v/>
      </c>
      <c r="H7" t="str">
        <f>IF('Binding Energies Uncropped'!H7&lt;50,"",'Binding Energies Uncropped'!H7)</f>
        <v/>
      </c>
      <c r="I7" t="str">
        <f>IF('Binding Energies Uncropped'!I7&lt;50,"",'Binding Energies Uncropped'!I7)</f>
        <v/>
      </c>
      <c r="J7" t="str">
        <f>IF('Binding Energies Uncropped'!J7&lt;50,"",'Binding Energies Uncropped'!J7)</f>
        <v/>
      </c>
      <c r="K7" t="str">
        <f>IF('Binding Energies Uncropped'!K7&lt;50,"",'Binding Energies Uncropped'!K7)</f>
        <v/>
      </c>
      <c r="L7" t="str">
        <f>IF('Binding Energies Uncropped'!L7&lt;50,"",'Binding Energies Uncropped'!L7)</f>
        <v/>
      </c>
      <c r="M7" t="str">
        <f>IF('Binding Energies Uncropped'!M7&lt;50,"",'Binding Energies Uncropped'!M7)</f>
        <v/>
      </c>
      <c r="N7" t="str">
        <f>IF('Binding Energies Uncropped'!N7&lt;50,"",'Binding Energies Uncropped'!N7)</f>
        <v/>
      </c>
      <c r="O7" t="str">
        <f>IF('Binding Energies Uncropped'!O7&lt;50,"",'Binding Energies Uncropped'!O7)</f>
        <v/>
      </c>
      <c r="P7" t="str">
        <f>IF('Binding Energies Uncropped'!P7&lt;50,"",'Binding Energies Uncropped'!P7)</f>
        <v/>
      </c>
      <c r="Q7" t="str">
        <f>IF('Binding Energies Uncropped'!Q7&lt;50,"",'Binding Energies Uncropped'!Q7)</f>
        <v/>
      </c>
      <c r="R7" t="str">
        <f>IF('Binding Energies Uncropped'!R7&lt;50,"",'Binding Energies Uncropped'!R7)</f>
        <v/>
      </c>
      <c r="S7" t="str">
        <f>IF('Binding Energies Uncropped'!S7&lt;50,"",'Binding Energies Uncropped'!S7)</f>
        <v/>
      </c>
      <c r="T7" t="str">
        <f>IF('Binding Energies Uncropped'!T7&lt;50,"",'Binding Energies Uncropped'!T7)</f>
        <v/>
      </c>
    </row>
    <row r="8" spans="1:20" x14ac:dyDescent="0.35">
      <c r="A8" s="6">
        <v>8</v>
      </c>
      <c r="B8">
        <f>IF('Binding Energies Uncropped'!B8&lt;50,"",'Binding Energies Uncropped'!B8)</f>
        <v>532</v>
      </c>
      <c r="C8" t="str">
        <f>IF('Binding Energies Uncropped'!C8&lt;50,"",'Binding Energies Uncropped'!C8)</f>
        <v/>
      </c>
      <c r="D8" t="str">
        <f>IF('Binding Energies Uncropped'!D8&lt;50,"",'Binding Energies Uncropped'!D8)</f>
        <v/>
      </c>
      <c r="E8" t="str">
        <f>IF('Binding Energies Uncropped'!E8&lt;50,"",'Binding Energies Uncropped'!E8)</f>
        <v/>
      </c>
      <c r="F8" t="str">
        <f>IF('Binding Energies Uncropped'!F8&lt;50,"",'Binding Energies Uncropped'!F8)</f>
        <v/>
      </c>
      <c r="G8" t="str">
        <f>IF('Binding Energies Uncropped'!G8&lt;50,"",'Binding Energies Uncropped'!G8)</f>
        <v/>
      </c>
      <c r="H8" t="str">
        <f>IF('Binding Energies Uncropped'!H8&lt;50,"",'Binding Energies Uncropped'!H8)</f>
        <v/>
      </c>
      <c r="I8" t="str">
        <f>IF('Binding Energies Uncropped'!I8&lt;50,"",'Binding Energies Uncropped'!I8)</f>
        <v/>
      </c>
      <c r="J8" t="str">
        <f>IF('Binding Energies Uncropped'!J8&lt;50,"",'Binding Energies Uncropped'!J8)</f>
        <v/>
      </c>
      <c r="K8" t="str">
        <f>IF('Binding Energies Uncropped'!K8&lt;50,"",'Binding Energies Uncropped'!K8)</f>
        <v/>
      </c>
      <c r="L8" t="str">
        <f>IF('Binding Energies Uncropped'!L8&lt;50,"",'Binding Energies Uncropped'!L8)</f>
        <v/>
      </c>
      <c r="M8" t="str">
        <f>IF('Binding Energies Uncropped'!M8&lt;50,"",'Binding Energies Uncropped'!M8)</f>
        <v/>
      </c>
      <c r="N8" t="str">
        <f>IF('Binding Energies Uncropped'!N8&lt;50,"",'Binding Energies Uncropped'!N8)</f>
        <v/>
      </c>
      <c r="O8" t="str">
        <f>IF('Binding Energies Uncropped'!O8&lt;50,"",'Binding Energies Uncropped'!O8)</f>
        <v/>
      </c>
      <c r="P8" t="str">
        <f>IF('Binding Energies Uncropped'!P8&lt;50,"",'Binding Energies Uncropped'!P8)</f>
        <v/>
      </c>
      <c r="Q8" t="str">
        <f>IF('Binding Energies Uncropped'!Q8&lt;50,"",'Binding Energies Uncropped'!Q8)</f>
        <v/>
      </c>
      <c r="R8" t="str">
        <f>IF('Binding Energies Uncropped'!R8&lt;50,"",'Binding Energies Uncropped'!R8)</f>
        <v/>
      </c>
      <c r="S8" t="str">
        <f>IF('Binding Energies Uncropped'!S8&lt;50,"",'Binding Energies Uncropped'!S8)</f>
        <v/>
      </c>
      <c r="T8" t="str">
        <f>IF('Binding Energies Uncropped'!T8&lt;50,"",'Binding Energies Uncropped'!T8)</f>
        <v/>
      </c>
    </row>
    <row r="9" spans="1:20" x14ac:dyDescent="0.35">
      <c r="A9" s="6">
        <v>9</v>
      </c>
      <c r="B9">
        <f>IF('Binding Energies Uncropped'!B9&lt;50,"",'Binding Energies Uncropped'!B9)</f>
        <v>685.4</v>
      </c>
      <c r="C9" t="str">
        <f>IF('Binding Energies Uncropped'!C9&lt;50,"",'Binding Energies Uncropped'!C9)</f>
        <v/>
      </c>
      <c r="D9" t="str">
        <f>IF('Binding Energies Uncropped'!D9&lt;50,"",'Binding Energies Uncropped'!D9)</f>
        <v/>
      </c>
      <c r="E9" t="str">
        <f>IF('Binding Energies Uncropped'!E9&lt;50,"",'Binding Energies Uncropped'!E9)</f>
        <v/>
      </c>
      <c r="F9" t="str">
        <f>IF('Binding Energies Uncropped'!F9&lt;50,"",'Binding Energies Uncropped'!F9)</f>
        <v/>
      </c>
      <c r="G9" t="str">
        <f>IF('Binding Energies Uncropped'!G9&lt;50,"",'Binding Energies Uncropped'!G9)</f>
        <v/>
      </c>
      <c r="H9" t="str">
        <f>IF('Binding Energies Uncropped'!H9&lt;50,"",'Binding Energies Uncropped'!H9)</f>
        <v/>
      </c>
      <c r="I9" t="str">
        <f>IF('Binding Energies Uncropped'!I9&lt;50,"",'Binding Energies Uncropped'!I9)</f>
        <v/>
      </c>
      <c r="J9" t="str">
        <f>IF('Binding Energies Uncropped'!J9&lt;50,"",'Binding Energies Uncropped'!J9)</f>
        <v/>
      </c>
      <c r="K9" t="str">
        <f>IF('Binding Energies Uncropped'!K9&lt;50,"",'Binding Energies Uncropped'!K9)</f>
        <v/>
      </c>
      <c r="L9" t="str">
        <f>IF('Binding Energies Uncropped'!L9&lt;50,"",'Binding Energies Uncropped'!L9)</f>
        <v/>
      </c>
      <c r="M9" t="str">
        <f>IF('Binding Energies Uncropped'!M9&lt;50,"",'Binding Energies Uncropped'!M9)</f>
        <v/>
      </c>
      <c r="N9" t="str">
        <f>IF('Binding Energies Uncropped'!N9&lt;50,"",'Binding Energies Uncropped'!N9)</f>
        <v/>
      </c>
      <c r="O9" t="str">
        <f>IF('Binding Energies Uncropped'!O9&lt;50,"",'Binding Energies Uncropped'!O9)</f>
        <v/>
      </c>
      <c r="P9" t="str">
        <f>IF('Binding Energies Uncropped'!P9&lt;50,"",'Binding Energies Uncropped'!P9)</f>
        <v/>
      </c>
      <c r="Q9" t="str">
        <f>IF('Binding Energies Uncropped'!Q9&lt;50,"",'Binding Energies Uncropped'!Q9)</f>
        <v/>
      </c>
      <c r="R9" t="str">
        <f>IF('Binding Energies Uncropped'!R9&lt;50,"",'Binding Energies Uncropped'!R9)</f>
        <v/>
      </c>
      <c r="S9" t="str">
        <f>IF('Binding Energies Uncropped'!S9&lt;50,"",'Binding Energies Uncropped'!S9)</f>
        <v/>
      </c>
      <c r="T9" t="str">
        <f>IF('Binding Energies Uncropped'!T9&lt;50,"",'Binding Energies Uncropped'!T9)</f>
        <v/>
      </c>
    </row>
    <row r="10" spans="1:20" x14ac:dyDescent="0.35">
      <c r="A10" s="6">
        <v>10</v>
      </c>
      <c r="B10">
        <f>IF('Binding Energies Uncropped'!B10&lt;50,"",'Binding Energies Uncropped'!B10)</f>
        <v>870.1</v>
      </c>
      <c r="C10" t="str">
        <f>IF('Binding Energies Uncropped'!C10&lt;50,"",'Binding Energies Uncropped'!C10)</f>
        <v/>
      </c>
      <c r="D10" t="str">
        <f>IF('Binding Energies Uncropped'!D10&lt;50,"",'Binding Energies Uncropped'!D10)</f>
        <v/>
      </c>
      <c r="E10" t="str">
        <f>IF('Binding Energies Uncropped'!E10&lt;50,"",'Binding Energies Uncropped'!E10)</f>
        <v/>
      </c>
      <c r="F10" t="str">
        <f>IF('Binding Energies Uncropped'!F10&lt;50,"",'Binding Energies Uncropped'!F10)</f>
        <v/>
      </c>
      <c r="G10" t="str">
        <f>IF('Binding Energies Uncropped'!G10&lt;50,"",'Binding Energies Uncropped'!G10)</f>
        <v/>
      </c>
      <c r="H10" t="str">
        <f>IF('Binding Energies Uncropped'!H10&lt;50,"",'Binding Energies Uncropped'!H10)</f>
        <v/>
      </c>
      <c r="I10" t="str">
        <f>IF('Binding Energies Uncropped'!I10&lt;50,"",'Binding Energies Uncropped'!I10)</f>
        <v/>
      </c>
      <c r="J10" t="str">
        <f>IF('Binding Energies Uncropped'!J10&lt;50,"",'Binding Energies Uncropped'!J10)</f>
        <v/>
      </c>
      <c r="K10" t="str">
        <f>IF('Binding Energies Uncropped'!K10&lt;50,"",'Binding Energies Uncropped'!K10)</f>
        <v/>
      </c>
      <c r="L10" t="str">
        <f>IF('Binding Energies Uncropped'!L10&lt;50,"",'Binding Energies Uncropped'!L10)</f>
        <v/>
      </c>
      <c r="M10" t="str">
        <f>IF('Binding Energies Uncropped'!M10&lt;50,"",'Binding Energies Uncropped'!M10)</f>
        <v/>
      </c>
      <c r="N10" t="str">
        <f>IF('Binding Energies Uncropped'!N10&lt;50,"",'Binding Energies Uncropped'!N10)</f>
        <v/>
      </c>
      <c r="O10" t="str">
        <f>IF('Binding Energies Uncropped'!O10&lt;50,"",'Binding Energies Uncropped'!O10)</f>
        <v/>
      </c>
      <c r="P10" t="str">
        <f>IF('Binding Energies Uncropped'!P10&lt;50,"",'Binding Energies Uncropped'!P10)</f>
        <v/>
      </c>
      <c r="Q10" t="str">
        <f>IF('Binding Energies Uncropped'!Q10&lt;50,"",'Binding Energies Uncropped'!Q10)</f>
        <v/>
      </c>
      <c r="R10" t="str">
        <f>IF('Binding Energies Uncropped'!R10&lt;50,"",'Binding Energies Uncropped'!R10)</f>
        <v/>
      </c>
      <c r="S10" t="str">
        <f>IF('Binding Energies Uncropped'!S10&lt;50,"",'Binding Energies Uncropped'!S10)</f>
        <v/>
      </c>
      <c r="T10" t="str">
        <f>IF('Binding Energies Uncropped'!T10&lt;50,"",'Binding Energies Uncropped'!T10)</f>
        <v/>
      </c>
    </row>
    <row r="11" spans="1:20" x14ac:dyDescent="0.35">
      <c r="A11" s="6">
        <v>11</v>
      </c>
      <c r="B11">
        <f>IF('Binding Energies Uncropped'!B11&lt;50,"",'Binding Energies Uncropped'!B11)</f>
        <v>1072.0999999999999</v>
      </c>
      <c r="C11">
        <f>IF('Binding Energies Uncropped'!C11&lt;50,"",'Binding Energies Uncropped'!C11)</f>
        <v>63.3</v>
      </c>
      <c r="D11" t="str">
        <f>IF('Binding Energies Uncropped'!D11&lt;50,"",'Binding Energies Uncropped'!D11)</f>
        <v/>
      </c>
      <c r="E11" t="str">
        <f>IF('Binding Energies Uncropped'!E11&lt;50,"",'Binding Energies Uncropped'!E11)</f>
        <v/>
      </c>
      <c r="F11" t="str">
        <f>IF('Binding Energies Uncropped'!F11&lt;50,"",'Binding Energies Uncropped'!F11)</f>
        <v/>
      </c>
      <c r="G11" t="str">
        <f>IF('Binding Energies Uncropped'!G11&lt;50,"",'Binding Energies Uncropped'!G11)</f>
        <v/>
      </c>
      <c r="H11" t="str">
        <f>IF('Binding Energies Uncropped'!H11&lt;50,"",'Binding Energies Uncropped'!H11)</f>
        <v/>
      </c>
      <c r="I11" t="str">
        <f>IF('Binding Energies Uncropped'!I11&lt;50,"",'Binding Energies Uncropped'!I11)</f>
        <v/>
      </c>
      <c r="J11" t="str">
        <f>IF('Binding Energies Uncropped'!J11&lt;50,"",'Binding Energies Uncropped'!J11)</f>
        <v/>
      </c>
      <c r="K11" t="str">
        <f>IF('Binding Energies Uncropped'!K11&lt;50,"",'Binding Energies Uncropped'!K11)</f>
        <v/>
      </c>
      <c r="L11" t="str">
        <f>IF('Binding Energies Uncropped'!L11&lt;50,"",'Binding Energies Uncropped'!L11)</f>
        <v/>
      </c>
      <c r="M11" t="str">
        <f>IF('Binding Energies Uncropped'!M11&lt;50,"",'Binding Energies Uncropped'!M11)</f>
        <v/>
      </c>
      <c r="N11" t="str">
        <f>IF('Binding Energies Uncropped'!N11&lt;50,"",'Binding Energies Uncropped'!N11)</f>
        <v/>
      </c>
      <c r="O11" t="str">
        <f>IF('Binding Energies Uncropped'!O11&lt;50,"",'Binding Energies Uncropped'!O11)</f>
        <v/>
      </c>
      <c r="P11" t="str">
        <f>IF('Binding Energies Uncropped'!P11&lt;50,"",'Binding Energies Uncropped'!P11)</f>
        <v/>
      </c>
      <c r="Q11" t="str">
        <f>IF('Binding Energies Uncropped'!Q11&lt;50,"",'Binding Energies Uncropped'!Q11)</f>
        <v/>
      </c>
      <c r="R11" t="str">
        <f>IF('Binding Energies Uncropped'!R11&lt;50,"",'Binding Energies Uncropped'!R11)</f>
        <v/>
      </c>
      <c r="S11" t="str">
        <f>IF('Binding Energies Uncropped'!S11&lt;50,"",'Binding Energies Uncropped'!S11)</f>
        <v/>
      </c>
      <c r="T11" t="str">
        <f>IF('Binding Energies Uncropped'!T11&lt;50,"",'Binding Energies Uncropped'!T11)</f>
        <v/>
      </c>
    </row>
    <row r="12" spans="1:20" x14ac:dyDescent="0.35">
      <c r="A12" s="6">
        <v>12</v>
      </c>
      <c r="B12">
        <f>IF('Binding Energies Uncropped'!B12&lt;50,"",'Binding Energies Uncropped'!B12)</f>
        <v>1305</v>
      </c>
      <c r="C12">
        <f>IF('Binding Energies Uncropped'!C12&lt;50,"",'Binding Energies Uncropped'!C12)</f>
        <v>89.4</v>
      </c>
      <c r="D12" t="str">
        <f>IF('Binding Energies Uncropped'!D12&lt;50,"",'Binding Energies Uncropped'!D12)</f>
        <v/>
      </c>
      <c r="E12" t="str">
        <f>IF('Binding Energies Uncropped'!E12&lt;50,"",'Binding Energies Uncropped'!E12)</f>
        <v/>
      </c>
      <c r="F12" t="str">
        <f>IF('Binding Energies Uncropped'!F12&lt;50,"",'Binding Energies Uncropped'!F12)</f>
        <v/>
      </c>
      <c r="G12">
        <f>IF('Binding Energies Uncropped'!G12&lt;50,"",'Binding Energies Uncropped'!G12)</f>
        <v>51.5</v>
      </c>
      <c r="H12">
        <f>IF('Binding Energies Uncropped'!H12&lt;50,"",'Binding Energies Uncropped'!H12)</f>
        <v>51.3</v>
      </c>
      <c r="I12" t="str">
        <f>IF('Binding Energies Uncropped'!I12&lt;50,"",'Binding Energies Uncropped'!I12)</f>
        <v/>
      </c>
      <c r="J12" t="str">
        <f>IF('Binding Energies Uncropped'!J12&lt;50,"",'Binding Energies Uncropped'!J12)</f>
        <v/>
      </c>
      <c r="K12" t="str">
        <f>IF('Binding Energies Uncropped'!K12&lt;50,"",'Binding Energies Uncropped'!K12)</f>
        <v/>
      </c>
      <c r="L12" t="str">
        <f>IF('Binding Energies Uncropped'!L12&lt;50,"",'Binding Energies Uncropped'!L12)</f>
        <v/>
      </c>
      <c r="M12" t="str">
        <f>IF('Binding Energies Uncropped'!M12&lt;50,"",'Binding Energies Uncropped'!M12)</f>
        <v/>
      </c>
      <c r="N12" t="str">
        <f>IF('Binding Energies Uncropped'!N12&lt;50,"",'Binding Energies Uncropped'!N12)</f>
        <v/>
      </c>
      <c r="O12" t="str">
        <f>IF('Binding Energies Uncropped'!O12&lt;50,"",'Binding Energies Uncropped'!O12)</f>
        <v/>
      </c>
      <c r="P12" t="str">
        <f>IF('Binding Energies Uncropped'!P12&lt;50,"",'Binding Energies Uncropped'!P12)</f>
        <v/>
      </c>
      <c r="Q12" t="str">
        <f>IF('Binding Energies Uncropped'!Q12&lt;50,"",'Binding Energies Uncropped'!Q12)</f>
        <v/>
      </c>
      <c r="R12" t="str">
        <f>IF('Binding Energies Uncropped'!R12&lt;50,"",'Binding Energies Uncropped'!R12)</f>
        <v/>
      </c>
      <c r="S12" t="str">
        <f>IF('Binding Energies Uncropped'!S12&lt;50,"",'Binding Energies Uncropped'!S12)</f>
        <v/>
      </c>
      <c r="T12" t="str">
        <f>IF('Binding Energies Uncropped'!T12&lt;50,"",'Binding Energies Uncropped'!T12)</f>
        <v/>
      </c>
    </row>
    <row r="13" spans="1:20" x14ac:dyDescent="0.35">
      <c r="A13" s="6">
        <v>13</v>
      </c>
      <c r="B13">
        <f>IF('Binding Energies Uncropped'!B13&lt;50,"",'Binding Energies Uncropped'!B13)</f>
        <v>1559.6</v>
      </c>
      <c r="C13">
        <f>IF('Binding Energies Uncropped'!C13&lt;50,"",'Binding Energies Uncropped'!C13)</f>
        <v>117.7</v>
      </c>
      <c r="D13" t="str">
        <f>IF('Binding Energies Uncropped'!D13&lt;50,"",'Binding Energies Uncropped'!D13)</f>
        <v/>
      </c>
      <c r="E13" t="str">
        <f>IF('Binding Energies Uncropped'!E13&lt;50,"",'Binding Energies Uncropped'!E13)</f>
        <v/>
      </c>
      <c r="F13" t="str">
        <f>IF('Binding Energies Uncropped'!F13&lt;50,"",'Binding Energies Uncropped'!F13)</f>
        <v/>
      </c>
      <c r="G13">
        <f>IF('Binding Energies Uncropped'!G13&lt;50,"",'Binding Energies Uncropped'!G13)</f>
        <v>73.2</v>
      </c>
      <c r="H13">
        <f>IF('Binding Energies Uncropped'!H13&lt;50,"",'Binding Energies Uncropped'!H13)</f>
        <v>72.7</v>
      </c>
      <c r="I13" t="str">
        <f>IF('Binding Energies Uncropped'!I13&lt;50,"",'Binding Energies Uncropped'!I13)</f>
        <v/>
      </c>
      <c r="J13" t="str">
        <f>IF('Binding Energies Uncropped'!J13&lt;50,"",'Binding Energies Uncropped'!J13)</f>
        <v/>
      </c>
      <c r="K13" t="str">
        <f>IF('Binding Energies Uncropped'!K13&lt;50,"",'Binding Energies Uncropped'!K13)</f>
        <v/>
      </c>
      <c r="L13" t="str">
        <f>IF('Binding Energies Uncropped'!L13&lt;50,"",'Binding Energies Uncropped'!L13)</f>
        <v/>
      </c>
      <c r="M13" t="str">
        <f>IF('Binding Energies Uncropped'!M13&lt;50,"",'Binding Energies Uncropped'!M13)</f>
        <v/>
      </c>
      <c r="N13" t="str">
        <f>IF('Binding Energies Uncropped'!N13&lt;50,"",'Binding Energies Uncropped'!N13)</f>
        <v/>
      </c>
      <c r="O13" t="str">
        <f>IF('Binding Energies Uncropped'!O13&lt;50,"",'Binding Energies Uncropped'!O13)</f>
        <v/>
      </c>
      <c r="P13" t="str">
        <f>IF('Binding Energies Uncropped'!P13&lt;50,"",'Binding Energies Uncropped'!P13)</f>
        <v/>
      </c>
      <c r="Q13" t="str">
        <f>IF('Binding Energies Uncropped'!Q13&lt;50,"",'Binding Energies Uncropped'!Q13)</f>
        <v/>
      </c>
      <c r="R13" t="str">
        <f>IF('Binding Energies Uncropped'!R13&lt;50,"",'Binding Energies Uncropped'!R13)</f>
        <v/>
      </c>
      <c r="S13" t="str">
        <f>IF('Binding Energies Uncropped'!S13&lt;50,"",'Binding Energies Uncropped'!S13)</f>
        <v/>
      </c>
      <c r="T13" t="str">
        <f>IF('Binding Energies Uncropped'!T13&lt;50,"",'Binding Energies Uncropped'!T13)</f>
        <v/>
      </c>
    </row>
    <row r="14" spans="1:20" x14ac:dyDescent="0.35">
      <c r="A14" s="6">
        <v>14</v>
      </c>
      <c r="B14">
        <f>IF('Binding Energies Uncropped'!B14&lt;50,"",'Binding Energies Uncropped'!B14)</f>
        <v>1838.9</v>
      </c>
      <c r="C14">
        <f>IF('Binding Energies Uncropped'!C14&lt;50,"",'Binding Energies Uncropped'!C14)</f>
        <v>148.69999999999999</v>
      </c>
      <c r="D14" t="str">
        <f>IF('Binding Energies Uncropped'!D14&lt;50,"",'Binding Energies Uncropped'!D14)</f>
        <v/>
      </c>
      <c r="E14" t="str">
        <f>IF('Binding Energies Uncropped'!E14&lt;50,"",'Binding Energies Uncropped'!E14)</f>
        <v/>
      </c>
      <c r="F14" t="str">
        <f>IF('Binding Energies Uncropped'!F14&lt;50,"",'Binding Energies Uncropped'!F14)</f>
        <v/>
      </c>
      <c r="G14">
        <f>IF('Binding Energies Uncropped'!G14&lt;50,"",'Binding Energies Uncropped'!G14)</f>
        <v>99.5</v>
      </c>
      <c r="H14">
        <f>IF('Binding Energies Uncropped'!H14&lt;50,"",'Binding Energies Uncropped'!H14)</f>
        <v>98.9</v>
      </c>
      <c r="I14" t="str">
        <f>IF('Binding Energies Uncropped'!I14&lt;50,"",'Binding Energies Uncropped'!I14)</f>
        <v/>
      </c>
      <c r="J14" t="str">
        <f>IF('Binding Energies Uncropped'!J14&lt;50,"",'Binding Energies Uncropped'!J14)</f>
        <v/>
      </c>
      <c r="K14" t="str">
        <f>IF('Binding Energies Uncropped'!K14&lt;50,"",'Binding Energies Uncropped'!K14)</f>
        <v/>
      </c>
      <c r="L14" t="str">
        <f>IF('Binding Energies Uncropped'!L14&lt;50,"",'Binding Energies Uncropped'!L14)</f>
        <v/>
      </c>
      <c r="M14" t="str">
        <f>IF('Binding Energies Uncropped'!M14&lt;50,"",'Binding Energies Uncropped'!M14)</f>
        <v/>
      </c>
      <c r="N14" t="str">
        <f>IF('Binding Energies Uncropped'!N14&lt;50,"",'Binding Energies Uncropped'!N14)</f>
        <v/>
      </c>
      <c r="O14" t="str">
        <f>IF('Binding Energies Uncropped'!O14&lt;50,"",'Binding Energies Uncropped'!O14)</f>
        <v/>
      </c>
      <c r="P14" t="str">
        <f>IF('Binding Energies Uncropped'!P14&lt;50,"",'Binding Energies Uncropped'!P14)</f>
        <v/>
      </c>
      <c r="Q14" t="str">
        <f>IF('Binding Energies Uncropped'!Q14&lt;50,"",'Binding Energies Uncropped'!Q14)</f>
        <v/>
      </c>
      <c r="R14" t="str">
        <f>IF('Binding Energies Uncropped'!R14&lt;50,"",'Binding Energies Uncropped'!R14)</f>
        <v/>
      </c>
      <c r="S14" t="str">
        <f>IF('Binding Energies Uncropped'!S14&lt;50,"",'Binding Energies Uncropped'!S14)</f>
        <v/>
      </c>
      <c r="T14" t="str">
        <f>IF('Binding Energies Uncropped'!T14&lt;50,"",'Binding Energies Uncropped'!T14)</f>
        <v/>
      </c>
    </row>
    <row r="15" spans="1:20" x14ac:dyDescent="0.35">
      <c r="A15" s="6">
        <v>15</v>
      </c>
      <c r="B15">
        <f>IF('Binding Energies Uncropped'!B15&lt;50,"",'Binding Energies Uncropped'!B15)</f>
        <v>2145.5</v>
      </c>
      <c r="C15">
        <f>IF('Binding Energies Uncropped'!C15&lt;50,"",'Binding Energies Uncropped'!C15)</f>
        <v>189.3</v>
      </c>
      <c r="D15" t="str">
        <f>IF('Binding Energies Uncropped'!D15&lt;50,"",'Binding Energies Uncropped'!D15)</f>
        <v/>
      </c>
      <c r="E15" t="str">
        <f>IF('Binding Energies Uncropped'!E15&lt;50,"",'Binding Energies Uncropped'!E15)</f>
        <v/>
      </c>
      <c r="F15" t="str">
        <f>IF('Binding Energies Uncropped'!F15&lt;50,"",'Binding Energies Uncropped'!F15)</f>
        <v/>
      </c>
      <c r="G15">
        <f>IF('Binding Energies Uncropped'!G15&lt;50,"",'Binding Energies Uncropped'!G15)</f>
        <v>136.19999999999999</v>
      </c>
      <c r="H15">
        <f>IF('Binding Energies Uncropped'!H15&lt;50,"",'Binding Energies Uncropped'!H15)</f>
        <v>135.30000000000001</v>
      </c>
      <c r="I15" t="str">
        <f>IF('Binding Energies Uncropped'!I15&lt;50,"",'Binding Energies Uncropped'!I15)</f>
        <v/>
      </c>
      <c r="J15" t="str">
        <f>IF('Binding Energies Uncropped'!J15&lt;50,"",'Binding Energies Uncropped'!J15)</f>
        <v/>
      </c>
      <c r="K15" t="str">
        <f>IF('Binding Energies Uncropped'!K15&lt;50,"",'Binding Energies Uncropped'!K15)</f>
        <v/>
      </c>
      <c r="L15" t="str">
        <f>IF('Binding Energies Uncropped'!L15&lt;50,"",'Binding Energies Uncropped'!L15)</f>
        <v/>
      </c>
      <c r="M15" t="str">
        <f>IF('Binding Energies Uncropped'!M15&lt;50,"",'Binding Energies Uncropped'!M15)</f>
        <v/>
      </c>
      <c r="N15" t="str">
        <f>IF('Binding Energies Uncropped'!N15&lt;50,"",'Binding Energies Uncropped'!N15)</f>
        <v/>
      </c>
      <c r="O15" t="str">
        <f>IF('Binding Energies Uncropped'!O15&lt;50,"",'Binding Energies Uncropped'!O15)</f>
        <v/>
      </c>
      <c r="P15" t="str">
        <f>IF('Binding Energies Uncropped'!P15&lt;50,"",'Binding Energies Uncropped'!P15)</f>
        <v/>
      </c>
      <c r="Q15" t="str">
        <f>IF('Binding Energies Uncropped'!Q15&lt;50,"",'Binding Energies Uncropped'!Q15)</f>
        <v/>
      </c>
      <c r="R15" t="str">
        <f>IF('Binding Energies Uncropped'!R15&lt;50,"",'Binding Energies Uncropped'!R15)</f>
        <v/>
      </c>
      <c r="S15" t="str">
        <f>IF('Binding Energies Uncropped'!S15&lt;50,"",'Binding Energies Uncropped'!S15)</f>
        <v/>
      </c>
      <c r="T15" t="str">
        <f>IF('Binding Energies Uncropped'!T15&lt;50,"",'Binding Energies Uncropped'!T15)</f>
        <v/>
      </c>
    </row>
    <row r="16" spans="1:20" x14ac:dyDescent="0.35">
      <c r="A16" s="6">
        <v>16</v>
      </c>
      <c r="B16">
        <f>IF('Binding Energies Uncropped'!B16&lt;50,"",'Binding Energies Uncropped'!B16)</f>
        <v>2472</v>
      </c>
      <c r="C16">
        <f>IF('Binding Energies Uncropped'!C16&lt;50,"",'Binding Energies Uncropped'!C16)</f>
        <v>229.2</v>
      </c>
      <c r="D16" t="str">
        <f>IF('Binding Energies Uncropped'!D16&lt;50,"",'Binding Energies Uncropped'!D16)</f>
        <v/>
      </c>
      <c r="E16" t="str">
        <f>IF('Binding Energies Uncropped'!E16&lt;50,"",'Binding Energies Uncropped'!E16)</f>
        <v/>
      </c>
      <c r="F16" t="str">
        <f>IF('Binding Energies Uncropped'!F16&lt;50,"",'Binding Energies Uncropped'!F16)</f>
        <v/>
      </c>
      <c r="G16">
        <f>IF('Binding Energies Uncropped'!G16&lt;50,"",'Binding Energies Uncropped'!G16)</f>
        <v>165.4</v>
      </c>
      <c r="H16">
        <f>IF('Binding Energies Uncropped'!H16&lt;50,"",'Binding Energies Uncropped'!H16)</f>
        <v>164.2</v>
      </c>
      <c r="I16" t="str">
        <f>IF('Binding Energies Uncropped'!I16&lt;50,"",'Binding Energies Uncropped'!I16)</f>
        <v/>
      </c>
      <c r="J16" t="str">
        <f>IF('Binding Energies Uncropped'!J16&lt;50,"",'Binding Energies Uncropped'!J16)</f>
        <v/>
      </c>
      <c r="K16" t="str">
        <f>IF('Binding Energies Uncropped'!K16&lt;50,"",'Binding Energies Uncropped'!K16)</f>
        <v/>
      </c>
      <c r="L16" t="str">
        <f>IF('Binding Energies Uncropped'!L16&lt;50,"",'Binding Energies Uncropped'!L16)</f>
        <v/>
      </c>
      <c r="M16" t="str">
        <f>IF('Binding Energies Uncropped'!M16&lt;50,"",'Binding Energies Uncropped'!M16)</f>
        <v/>
      </c>
      <c r="N16" t="str">
        <f>IF('Binding Energies Uncropped'!N16&lt;50,"",'Binding Energies Uncropped'!N16)</f>
        <v/>
      </c>
      <c r="O16" t="str">
        <f>IF('Binding Energies Uncropped'!O16&lt;50,"",'Binding Energies Uncropped'!O16)</f>
        <v/>
      </c>
      <c r="P16" t="str">
        <f>IF('Binding Energies Uncropped'!P16&lt;50,"",'Binding Energies Uncropped'!P16)</f>
        <v/>
      </c>
      <c r="Q16" t="str">
        <f>IF('Binding Energies Uncropped'!Q16&lt;50,"",'Binding Energies Uncropped'!Q16)</f>
        <v/>
      </c>
      <c r="R16" t="str">
        <f>IF('Binding Energies Uncropped'!R16&lt;50,"",'Binding Energies Uncropped'!R16)</f>
        <v/>
      </c>
      <c r="S16" t="str">
        <f>IF('Binding Energies Uncropped'!S16&lt;50,"",'Binding Energies Uncropped'!S16)</f>
        <v/>
      </c>
      <c r="T16" t="str">
        <f>IF('Binding Energies Uncropped'!T16&lt;50,"",'Binding Energies Uncropped'!T16)</f>
        <v/>
      </c>
    </row>
    <row r="17" spans="1:20" x14ac:dyDescent="0.35">
      <c r="A17" s="6">
        <v>17</v>
      </c>
      <c r="B17">
        <f>IF('Binding Energies Uncropped'!B17&lt;50,"",'Binding Energies Uncropped'!B17)</f>
        <v>2822.4</v>
      </c>
      <c r="C17">
        <f>IF('Binding Energies Uncropped'!C17&lt;50,"",'Binding Energies Uncropped'!C17)</f>
        <v>270.2</v>
      </c>
      <c r="D17" t="str">
        <f>IF('Binding Energies Uncropped'!D17&lt;50,"",'Binding Energies Uncropped'!D17)</f>
        <v/>
      </c>
      <c r="E17" t="str">
        <f>IF('Binding Energies Uncropped'!E17&lt;50,"",'Binding Energies Uncropped'!E17)</f>
        <v/>
      </c>
      <c r="F17" t="str">
        <f>IF('Binding Energies Uncropped'!F17&lt;50,"",'Binding Energies Uncropped'!F17)</f>
        <v/>
      </c>
      <c r="G17">
        <f>IF('Binding Energies Uncropped'!G17&lt;50,"",'Binding Energies Uncropped'!G17)</f>
        <v>201.6</v>
      </c>
      <c r="H17">
        <f>IF('Binding Energies Uncropped'!H17&lt;50,"",'Binding Energies Uncropped'!H17)</f>
        <v>200</v>
      </c>
      <c r="I17" t="str">
        <f>IF('Binding Energies Uncropped'!I17&lt;50,"",'Binding Energies Uncropped'!I17)</f>
        <v/>
      </c>
      <c r="J17" t="str">
        <f>IF('Binding Energies Uncropped'!J17&lt;50,"",'Binding Energies Uncropped'!J17)</f>
        <v/>
      </c>
      <c r="K17" t="str">
        <f>IF('Binding Energies Uncropped'!K17&lt;50,"",'Binding Energies Uncropped'!K17)</f>
        <v/>
      </c>
      <c r="L17" t="str">
        <f>IF('Binding Energies Uncropped'!L17&lt;50,"",'Binding Energies Uncropped'!L17)</f>
        <v/>
      </c>
      <c r="M17" t="str">
        <f>IF('Binding Energies Uncropped'!M17&lt;50,"",'Binding Energies Uncropped'!M17)</f>
        <v/>
      </c>
      <c r="N17" t="str">
        <f>IF('Binding Energies Uncropped'!N17&lt;50,"",'Binding Energies Uncropped'!N17)</f>
        <v/>
      </c>
      <c r="O17" t="str">
        <f>IF('Binding Energies Uncropped'!O17&lt;50,"",'Binding Energies Uncropped'!O17)</f>
        <v/>
      </c>
      <c r="P17" t="str">
        <f>IF('Binding Energies Uncropped'!P17&lt;50,"",'Binding Energies Uncropped'!P17)</f>
        <v/>
      </c>
      <c r="Q17" t="str">
        <f>IF('Binding Energies Uncropped'!Q17&lt;50,"",'Binding Energies Uncropped'!Q17)</f>
        <v/>
      </c>
      <c r="R17" t="str">
        <f>IF('Binding Energies Uncropped'!R17&lt;50,"",'Binding Energies Uncropped'!R17)</f>
        <v/>
      </c>
      <c r="S17" t="str">
        <f>IF('Binding Energies Uncropped'!S17&lt;50,"",'Binding Energies Uncropped'!S17)</f>
        <v/>
      </c>
      <c r="T17" t="str">
        <f>IF('Binding Energies Uncropped'!T17&lt;50,"",'Binding Energies Uncropped'!T17)</f>
        <v/>
      </c>
    </row>
    <row r="18" spans="1:20" x14ac:dyDescent="0.35">
      <c r="A18" s="6">
        <v>18</v>
      </c>
      <c r="B18">
        <f>IF('Binding Energies Uncropped'!B18&lt;50,"",'Binding Energies Uncropped'!B18)</f>
        <v>3202.9</v>
      </c>
      <c r="C18">
        <f>IF('Binding Energies Uncropped'!C18&lt;50,"",'Binding Energies Uncropped'!C18)</f>
        <v>326</v>
      </c>
      <c r="D18" t="str">
        <f>IF('Binding Energies Uncropped'!D18&lt;50,"",'Binding Energies Uncropped'!D18)</f>
        <v/>
      </c>
      <c r="E18" t="str">
        <f>IF('Binding Energies Uncropped'!E18&lt;50,"",'Binding Energies Uncropped'!E18)</f>
        <v/>
      </c>
      <c r="F18" t="str">
        <f>IF('Binding Energies Uncropped'!F18&lt;50,"",'Binding Energies Uncropped'!F18)</f>
        <v/>
      </c>
      <c r="G18">
        <f>IF('Binding Energies Uncropped'!G18&lt;50,"",'Binding Energies Uncropped'!G18)</f>
        <v>250.6</v>
      </c>
      <c r="H18">
        <f>IF('Binding Energies Uncropped'!H18&lt;50,"",'Binding Energies Uncropped'!H18)</f>
        <v>248.5</v>
      </c>
      <c r="I18" t="str">
        <f>IF('Binding Energies Uncropped'!I18&lt;50,"",'Binding Energies Uncropped'!I18)</f>
        <v/>
      </c>
      <c r="J18" t="str">
        <f>IF('Binding Energies Uncropped'!J18&lt;50,"",'Binding Energies Uncropped'!J18)</f>
        <v/>
      </c>
      <c r="K18" t="str">
        <f>IF('Binding Energies Uncropped'!K18&lt;50,"",'Binding Energies Uncropped'!K18)</f>
        <v/>
      </c>
      <c r="L18" t="str">
        <f>IF('Binding Energies Uncropped'!L18&lt;50,"",'Binding Energies Uncropped'!L18)</f>
        <v/>
      </c>
      <c r="M18" t="str">
        <f>IF('Binding Energies Uncropped'!M18&lt;50,"",'Binding Energies Uncropped'!M18)</f>
        <v/>
      </c>
      <c r="N18" t="str">
        <f>IF('Binding Energies Uncropped'!N18&lt;50,"",'Binding Energies Uncropped'!N18)</f>
        <v/>
      </c>
      <c r="O18" t="str">
        <f>IF('Binding Energies Uncropped'!O18&lt;50,"",'Binding Energies Uncropped'!O18)</f>
        <v/>
      </c>
      <c r="P18" t="str">
        <f>IF('Binding Energies Uncropped'!P18&lt;50,"",'Binding Energies Uncropped'!P18)</f>
        <v/>
      </c>
      <c r="Q18" t="str">
        <f>IF('Binding Energies Uncropped'!Q18&lt;50,"",'Binding Energies Uncropped'!Q18)</f>
        <v/>
      </c>
      <c r="R18" t="str">
        <f>IF('Binding Energies Uncropped'!R18&lt;50,"",'Binding Energies Uncropped'!R18)</f>
        <v/>
      </c>
      <c r="S18" t="str">
        <f>IF('Binding Energies Uncropped'!S18&lt;50,"",'Binding Energies Uncropped'!S18)</f>
        <v/>
      </c>
      <c r="T18" t="str">
        <f>IF('Binding Energies Uncropped'!T18&lt;50,"",'Binding Energies Uncropped'!T18)</f>
        <v/>
      </c>
    </row>
    <row r="19" spans="1:20" x14ac:dyDescent="0.35">
      <c r="A19" s="6">
        <v>19</v>
      </c>
      <c r="B19">
        <f>IF('Binding Energies Uncropped'!B19&lt;50,"",'Binding Energies Uncropped'!B19)</f>
        <v>3607.4</v>
      </c>
      <c r="C19">
        <f>IF('Binding Energies Uncropped'!C19&lt;50,"",'Binding Energies Uncropped'!C19)</f>
        <v>377.1</v>
      </c>
      <c r="D19" t="str">
        <f>IF('Binding Energies Uncropped'!D19&lt;50,"",'Binding Energies Uncropped'!D19)</f>
        <v/>
      </c>
      <c r="E19" t="str">
        <f>IF('Binding Energies Uncropped'!E19&lt;50,"",'Binding Energies Uncropped'!E19)</f>
        <v/>
      </c>
      <c r="F19" t="str">
        <f>IF('Binding Energies Uncropped'!F19&lt;50,"",'Binding Energies Uncropped'!F19)</f>
        <v/>
      </c>
      <c r="G19">
        <f>IF('Binding Energies Uncropped'!G19&lt;50,"",'Binding Energies Uncropped'!G19)</f>
        <v>296.3</v>
      </c>
      <c r="H19">
        <f>IF('Binding Energies Uncropped'!H19&lt;50,"",'Binding Energies Uncropped'!H19)</f>
        <v>293.60000000000002</v>
      </c>
      <c r="I19" t="str">
        <f>IF('Binding Energies Uncropped'!I19&lt;50,"",'Binding Energies Uncropped'!I19)</f>
        <v/>
      </c>
      <c r="J19" t="str">
        <f>IF('Binding Energies Uncropped'!J19&lt;50,"",'Binding Energies Uncropped'!J19)</f>
        <v/>
      </c>
      <c r="K19" t="str">
        <f>IF('Binding Energies Uncropped'!K19&lt;50,"",'Binding Energies Uncropped'!K19)</f>
        <v/>
      </c>
      <c r="L19" t="str">
        <f>IF('Binding Energies Uncropped'!L19&lt;50,"",'Binding Energies Uncropped'!L19)</f>
        <v/>
      </c>
      <c r="M19" t="str">
        <f>IF('Binding Energies Uncropped'!M19&lt;50,"",'Binding Energies Uncropped'!M19)</f>
        <v/>
      </c>
      <c r="N19" t="str">
        <f>IF('Binding Energies Uncropped'!N19&lt;50,"",'Binding Energies Uncropped'!N19)</f>
        <v/>
      </c>
      <c r="O19" t="str">
        <f>IF('Binding Energies Uncropped'!O19&lt;50,"",'Binding Energies Uncropped'!O19)</f>
        <v/>
      </c>
      <c r="P19" t="str">
        <f>IF('Binding Energies Uncropped'!P19&lt;50,"",'Binding Energies Uncropped'!P19)</f>
        <v/>
      </c>
      <c r="Q19" t="str">
        <f>IF('Binding Energies Uncropped'!Q19&lt;50,"",'Binding Energies Uncropped'!Q19)</f>
        <v/>
      </c>
      <c r="R19" t="str">
        <f>IF('Binding Energies Uncropped'!R19&lt;50,"",'Binding Energies Uncropped'!R19)</f>
        <v/>
      </c>
      <c r="S19" t="str">
        <f>IF('Binding Energies Uncropped'!S19&lt;50,"",'Binding Energies Uncropped'!S19)</f>
        <v/>
      </c>
      <c r="T19" t="str">
        <f>IF('Binding Energies Uncropped'!T19&lt;50,"",'Binding Energies Uncropped'!T19)</f>
        <v/>
      </c>
    </row>
    <row r="20" spans="1:20" x14ac:dyDescent="0.35">
      <c r="A20" s="6">
        <v>20</v>
      </c>
      <c r="B20">
        <f>IF('Binding Energies Uncropped'!B20&lt;50,"",'Binding Energies Uncropped'!B20)</f>
        <v>4038.1</v>
      </c>
      <c r="C20">
        <f>IF('Binding Energies Uncropped'!C20&lt;50,"",'Binding Energies Uncropped'!C20)</f>
        <v>437.8</v>
      </c>
      <c r="D20" t="str">
        <f>IF('Binding Energies Uncropped'!D20&lt;50,"",'Binding Energies Uncropped'!D20)</f>
        <v/>
      </c>
      <c r="E20" t="str">
        <f>IF('Binding Energies Uncropped'!E20&lt;50,"",'Binding Energies Uncropped'!E20)</f>
        <v/>
      </c>
      <c r="F20" t="str">
        <f>IF('Binding Energies Uncropped'!F20&lt;50,"",'Binding Energies Uncropped'!F20)</f>
        <v/>
      </c>
      <c r="G20">
        <f>IF('Binding Energies Uncropped'!G20&lt;50,"",'Binding Energies Uncropped'!G20)</f>
        <v>350</v>
      </c>
      <c r="H20">
        <f>IF('Binding Energies Uncropped'!H20&lt;50,"",'Binding Energies Uncropped'!H20)</f>
        <v>346.4</v>
      </c>
      <c r="I20" t="str">
        <f>IF('Binding Energies Uncropped'!I20&lt;50,"",'Binding Energies Uncropped'!I20)</f>
        <v/>
      </c>
      <c r="J20" t="str">
        <f>IF('Binding Energies Uncropped'!J20&lt;50,"",'Binding Energies Uncropped'!J20)</f>
        <v/>
      </c>
      <c r="K20" t="str">
        <f>IF('Binding Energies Uncropped'!K20&lt;50,"",'Binding Energies Uncropped'!K20)</f>
        <v/>
      </c>
      <c r="L20" t="str">
        <f>IF('Binding Energies Uncropped'!L20&lt;50,"",'Binding Energies Uncropped'!L20)</f>
        <v/>
      </c>
      <c r="M20" t="str">
        <f>IF('Binding Energies Uncropped'!M20&lt;50,"",'Binding Energies Uncropped'!M20)</f>
        <v/>
      </c>
      <c r="N20" t="str">
        <f>IF('Binding Energies Uncropped'!N20&lt;50,"",'Binding Energies Uncropped'!N20)</f>
        <v/>
      </c>
      <c r="O20" t="str">
        <f>IF('Binding Energies Uncropped'!O20&lt;50,"",'Binding Energies Uncropped'!O20)</f>
        <v/>
      </c>
      <c r="P20" t="str">
        <f>IF('Binding Energies Uncropped'!P20&lt;50,"",'Binding Energies Uncropped'!P20)</f>
        <v/>
      </c>
      <c r="Q20" t="str">
        <f>IF('Binding Energies Uncropped'!Q20&lt;50,"",'Binding Energies Uncropped'!Q20)</f>
        <v/>
      </c>
      <c r="R20" t="str">
        <f>IF('Binding Energies Uncropped'!R20&lt;50,"",'Binding Energies Uncropped'!R20)</f>
        <v/>
      </c>
      <c r="S20" t="str">
        <f>IF('Binding Energies Uncropped'!S20&lt;50,"",'Binding Energies Uncropped'!S20)</f>
        <v/>
      </c>
      <c r="T20" t="str">
        <f>IF('Binding Energies Uncropped'!T20&lt;50,"",'Binding Energies Uncropped'!T20)</f>
        <v/>
      </c>
    </row>
    <row r="21" spans="1:20" x14ac:dyDescent="0.35">
      <c r="A21" s="6">
        <v>21</v>
      </c>
      <c r="B21">
        <f>IF('Binding Energies Uncropped'!B21&lt;50,"",'Binding Energies Uncropped'!B21)</f>
        <v>4492.8</v>
      </c>
      <c r="C21">
        <f>IF('Binding Energies Uncropped'!C21&lt;50,"",'Binding Energies Uncropped'!C21)</f>
        <v>500.4</v>
      </c>
      <c r="D21">
        <f>IF('Binding Energies Uncropped'!D21&lt;50,"",'Binding Energies Uncropped'!D21)</f>
        <v>53.8</v>
      </c>
      <c r="E21" t="str">
        <f>IF('Binding Energies Uncropped'!E21&lt;50,"",'Binding Energies Uncropped'!E21)</f>
        <v/>
      </c>
      <c r="F21" t="str">
        <f>IF('Binding Energies Uncropped'!F21&lt;50,"",'Binding Energies Uncropped'!F21)</f>
        <v/>
      </c>
      <c r="G21">
        <f>IF('Binding Energies Uncropped'!G21&lt;50,"",'Binding Energies Uncropped'!G21)</f>
        <v>406.7</v>
      </c>
      <c r="H21">
        <f>IF('Binding Energies Uncropped'!H21&lt;50,"",'Binding Energies Uncropped'!H21)</f>
        <v>402.2</v>
      </c>
      <c r="I21" t="str">
        <f>IF('Binding Energies Uncropped'!I21&lt;50,"",'Binding Energies Uncropped'!I21)</f>
        <v/>
      </c>
      <c r="J21" t="str">
        <f>IF('Binding Energies Uncropped'!J21&lt;50,"",'Binding Energies Uncropped'!J21)</f>
        <v/>
      </c>
      <c r="K21" t="str">
        <f>IF('Binding Energies Uncropped'!K21&lt;50,"",'Binding Energies Uncropped'!K21)</f>
        <v/>
      </c>
      <c r="L21" t="str">
        <f>IF('Binding Energies Uncropped'!L21&lt;50,"",'Binding Energies Uncropped'!L21)</f>
        <v/>
      </c>
      <c r="M21" t="str">
        <f>IF('Binding Energies Uncropped'!M21&lt;50,"",'Binding Energies Uncropped'!M21)</f>
        <v/>
      </c>
      <c r="N21" t="str">
        <f>IF('Binding Energies Uncropped'!N21&lt;50,"",'Binding Energies Uncropped'!N21)</f>
        <v/>
      </c>
      <c r="O21" t="str">
        <f>IF('Binding Energies Uncropped'!O21&lt;50,"",'Binding Energies Uncropped'!O21)</f>
        <v/>
      </c>
      <c r="P21" t="str">
        <f>IF('Binding Energies Uncropped'!P21&lt;50,"",'Binding Energies Uncropped'!P21)</f>
        <v/>
      </c>
      <c r="Q21" t="str">
        <f>IF('Binding Energies Uncropped'!Q21&lt;50,"",'Binding Energies Uncropped'!Q21)</f>
        <v/>
      </c>
      <c r="R21" t="str">
        <f>IF('Binding Energies Uncropped'!R21&lt;50,"",'Binding Energies Uncropped'!R21)</f>
        <v/>
      </c>
      <c r="S21" t="str">
        <f>IF('Binding Energies Uncropped'!S21&lt;50,"",'Binding Energies Uncropped'!S21)</f>
        <v/>
      </c>
      <c r="T21" t="str">
        <f>IF('Binding Energies Uncropped'!T21&lt;50,"",'Binding Energies Uncropped'!T21)</f>
        <v/>
      </c>
    </row>
    <row r="22" spans="1:20" x14ac:dyDescent="0.35">
      <c r="A22" s="6">
        <v>22</v>
      </c>
      <c r="B22">
        <f>IF('Binding Energies Uncropped'!B22&lt;50,"",'Binding Energies Uncropped'!B22)</f>
        <v>4966.3999999999996</v>
      </c>
      <c r="C22">
        <f>IF('Binding Energies Uncropped'!C22&lt;50,"",'Binding Energies Uncropped'!C22)</f>
        <v>563.70000000000005</v>
      </c>
      <c r="D22">
        <f>IF('Binding Energies Uncropped'!D22&lt;50,"",'Binding Energies Uncropped'!D22)</f>
        <v>60.3</v>
      </c>
      <c r="E22" t="str">
        <f>IF('Binding Energies Uncropped'!E22&lt;50,"",'Binding Energies Uncropped'!E22)</f>
        <v/>
      </c>
      <c r="F22" t="str">
        <f>IF('Binding Energies Uncropped'!F22&lt;50,"",'Binding Energies Uncropped'!F22)</f>
        <v/>
      </c>
      <c r="G22">
        <f>IF('Binding Energies Uncropped'!G22&lt;50,"",'Binding Energies Uncropped'!G22)</f>
        <v>461.5</v>
      </c>
      <c r="H22">
        <f>IF('Binding Energies Uncropped'!H22&lt;50,"",'Binding Energies Uncropped'!H22)</f>
        <v>455.5</v>
      </c>
      <c r="I22" t="str">
        <f>IF('Binding Energies Uncropped'!I22&lt;50,"",'Binding Energies Uncropped'!I22)</f>
        <v/>
      </c>
      <c r="J22" t="str">
        <f>IF('Binding Energies Uncropped'!J22&lt;50,"",'Binding Energies Uncropped'!J22)</f>
        <v/>
      </c>
      <c r="K22" t="str">
        <f>IF('Binding Energies Uncropped'!K22&lt;50,"",'Binding Energies Uncropped'!K22)</f>
        <v/>
      </c>
      <c r="L22" t="str">
        <f>IF('Binding Energies Uncropped'!L22&lt;50,"",'Binding Energies Uncropped'!L22)</f>
        <v/>
      </c>
      <c r="M22" t="str">
        <f>IF('Binding Energies Uncropped'!M22&lt;50,"",'Binding Energies Uncropped'!M22)</f>
        <v/>
      </c>
      <c r="N22" t="str">
        <f>IF('Binding Energies Uncropped'!N22&lt;50,"",'Binding Energies Uncropped'!N22)</f>
        <v/>
      </c>
      <c r="O22" t="str">
        <f>IF('Binding Energies Uncropped'!O22&lt;50,"",'Binding Energies Uncropped'!O22)</f>
        <v/>
      </c>
      <c r="P22" t="str">
        <f>IF('Binding Energies Uncropped'!P22&lt;50,"",'Binding Energies Uncropped'!P22)</f>
        <v/>
      </c>
      <c r="Q22" t="str">
        <f>IF('Binding Energies Uncropped'!Q22&lt;50,"",'Binding Energies Uncropped'!Q22)</f>
        <v/>
      </c>
      <c r="R22" t="str">
        <f>IF('Binding Energies Uncropped'!R22&lt;50,"",'Binding Energies Uncropped'!R22)</f>
        <v/>
      </c>
      <c r="S22" t="str">
        <f>IF('Binding Energies Uncropped'!S22&lt;50,"",'Binding Energies Uncropped'!S22)</f>
        <v/>
      </c>
      <c r="T22" t="str">
        <f>IF('Binding Energies Uncropped'!T22&lt;50,"",'Binding Energies Uncropped'!T22)</f>
        <v/>
      </c>
    </row>
    <row r="23" spans="1:20" x14ac:dyDescent="0.35">
      <c r="A23" s="6">
        <v>23</v>
      </c>
      <c r="B23">
        <f>IF('Binding Energies Uncropped'!B23&lt;50,"",'Binding Energies Uncropped'!B23)</f>
        <v>5465.1</v>
      </c>
      <c r="C23">
        <f>IF('Binding Energies Uncropped'!C23&lt;50,"",'Binding Energies Uncropped'!C23)</f>
        <v>628.20000000000005</v>
      </c>
      <c r="D23">
        <f>IF('Binding Energies Uncropped'!D23&lt;50,"",'Binding Energies Uncropped'!D23)</f>
        <v>66.5</v>
      </c>
      <c r="E23" t="str">
        <f>IF('Binding Energies Uncropped'!E23&lt;50,"",'Binding Energies Uncropped'!E23)</f>
        <v/>
      </c>
      <c r="F23" t="str">
        <f>IF('Binding Energies Uncropped'!F23&lt;50,"",'Binding Energies Uncropped'!F23)</f>
        <v/>
      </c>
      <c r="G23">
        <f>IF('Binding Energies Uncropped'!G23&lt;50,"",'Binding Energies Uncropped'!G23)</f>
        <v>520.5</v>
      </c>
      <c r="H23">
        <f>IF('Binding Energies Uncropped'!H23&lt;50,"",'Binding Energies Uncropped'!H23)</f>
        <v>512.9</v>
      </c>
      <c r="I23" t="str">
        <f>IF('Binding Energies Uncropped'!I23&lt;50,"",'Binding Energies Uncropped'!I23)</f>
        <v/>
      </c>
      <c r="J23" t="str">
        <f>IF('Binding Energies Uncropped'!J23&lt;50,"",'Binding Energies Uncropped'!J23)</f>
        <v/>
      </c>
      <c r="K23" t="str">
        <f>IF('Binding Energies Uncropped'!K23&lt;50,"",'Binding Energies Uncropped'!K23)</f>
        <v/>
      </c>
      <c r="L23" t="str">
        <f>IF('Binding Energies Uncropped'!L23&lt;50,"",'Binding Energies Uncropped'!L23)</f>
        <v/>
      </c>
      <c r="M23" t="str">
        <f>IF('Binding Energies Uncropped'!M23&lt;50,"",'Binding Energies Uncropped'!M23)</f>
        <v/>
      </c>
      <c r="N23" t="str">
        <f>IF('Binding Energies Uncropped'!N23&lt;50,"",'Binding Energies Uncropped'!N23)</f>
        <v/>
      </c>
      <c r="O23" t="str">
        <f>IF('Binding Energies Uncropped'!O23&lt;50,"",'Binding Energies Uncropped'!O23)</f>
        <v/>
      </c>
      <c r="P23" t="str">
        <f>IF('Binding Energies Uncropped'!P23&lt;50,"",'Binding Energies Uncropped'!P23)</f>
        <v/>
      </c>
      <c r="Q23" t="str">
        <f>IF('Binding Energies Uncropped'!Q23&lt;50,"",'Binding Energies Uncropped'!Q23)</f>
        <v/>
      </c>
      <c r="R23" t="str">
        <f>IF('Binding Energies Uncropped'!R23&lt;50,"",'Binding Energies Uncropped'!R23)</f>
        <v/>
      </c>
      <c r="S23" t="str">
        <f>IF('Binding Energies Uncropped'!S23&lt;50,"",'Binding Energies Uncropped'!S23)</f>
        <v/>
      </c>
      <c r="T23" t="str">
        <f>IF('Binding Energies Uncropped'!T23&lt;50,"",'Binding Energies Uncropped'!T23)</f>
        <v/>
      </c>
    </row>
    <row r="24" spans="1:20" x14ac:dyDescent="0.35">
      <c r="A24" s="6">
        <v>24</v>
      </c>
      <c r="B24">
        <f>IF('Binding Energies Uncropped'!B24&lt;50,"",'Binding Energies Uncropped'!B24)</f>
        <v>5989.2</v>
      </c>
      <c r="C24">
        <f>IF('Binding Energies Uncropped'!C24&lt;50,"",'Binding Energies Uncropped'!C24)</f>
        <v>694.6</v>
      </c>
      <c r="D24">
        <f>IF('Binding Energies Uncropped'!D24&lt;50,"",'Binding Energies Uncropped'!D24)</f>
        <v>74.099999999999994</v>
      </c>
      <c r="E24" t="str">
        <f>IF('Binding Energies Uncropped'!E24&lt;50,"",'Binding Energies Uncropped'!E24)</f>
        <v/>
      </c>
      <c r="F24" t="str">
        <f>IF('Binding Energies Uncropped'!F24&lt;50,"",'Binding Energies Uncropped'!F24)</f>
        <v/>
      </c>
      <c r="G24">
        <f>IF('Binding Energies Uncropped'!G24&lt;50,"",'Binding Energies Uncropped'!G24)</f>
        <v>583.70000000000005</v>
      </c>
      <c r="H24">
        <f>IF('Binding Energies Uncropped'!H24&lt;50,"",'Binding Energies Uncropped'!H24)</f>
        <v>574.5</v>
      </c>
      <c r="I24" t="str">
        <f>IF('Binding Energies Uncropped'!I24&lt;50,"",'Binding Energies Uncropped'!I24)</f>
        <v/>
      </c>
      <c r="J24" t="str">
        <f>IF('Binding Energies Uncropped'!J24&lt;50,"",'Binding Energies Uncropped'!J24)</f>
        <v/>
      </c>
      <c r="K24" t="str">
        <f>IF('Binding Energies Uncropped'!K24&lt;50,"",'Binding Energies Uncropped'!K24)</f>
        <v/>
      </c>
      <c r="L24" t="str">
        <f>IF('Binding Energies Uncropped'!L24&lt;50,"",'Binding Energies Uncropped'!L24)</f>
        <v/>
      </c>
      <c r="M24" t="str">
        <f>IF('Binding Energies Uncropped'!M24&lt;50,"",'Binding Energies Uncropped'!M24)</f>
        <v/>
      </c>
      <c r="N24" t="str">
        <f>IF('Binding Energies Uncropped'!N24&lt;50,"",'Binding Energies Uncropped'!N24)</f>
        <v/>
      </c>
      <c r="O24" t="str">
        <f>IF('Binding Energies Uncropped'!O24&lt;50,"",'Binding Energies Uncropped'!O24)</f>
        <v/>
      </c>
      <c r="P24" t="str">
        <f>IF('Binding Energies Uncropped'!P24&lt;50,"",'Binding Energies Uncropped'!P24)</f>
        <v/>
      </c>
      <c r="Q24" t="str">
        <f>IF('Binding Energies Uncropped'!Q24&lt;50,"",'Binding Energies Uncropped'!Q24)</f>
        <v/>
      </c>
      <c r="R24" t="str">
        <f>IF('Binding Energies Uncropped'!R24&lt;50,"",'Binding Energies Uncropped'!R24)</f>
        <v/>
      </c>
      <c r="S24" t="str">
        <f>IF('Binding Energies Uncropped'!S24&lt;50,"",'Binding Energies Uncropped'!S24)</f>
        <v/>
      </c>
      <c r="T24" t="str">
        <f>IF('Binding Energies Uncropped'!T24&lt;50,"",'Binding Energies Uncropped'!T24)</f>
        <v/>
      </c>
    </row>
    <row r="25" spans="1:20" x14ac:dyDescent="0.35">
      <c r="A25" s="6">
        <v>25</v>
      </c>
      <c r="B25">
        <f>IF('Binding Energies Uncropped'!B25&lt;50,"",'Binding Energies Uncropped'!B25)</f>
        <v>6539</v>
      </c>
      <c r="C25">
        <f>IF('Binding Energies Uncropped'!C25&lt;50,"",'Binding Energies Uncropped'!C25)</f>
        <v>769</v>
      </c>
      <c r="D25">
        <f>IF('Binding Energies Uncropped'!D25&lt;50,"",'Binding Energies Uncropped'!D25)</f>
        <v>83.9</v>
      </c>
      <c r="E25" t="str">
        <f>IF('Binding Energies Uncropped'!E25&lt;50,"",'Binding Energies Uncropped'!E25)</f>
        <v/>
      </c>
      <c r="F25" t="str">
        <f>IF('Binding Energies Uncropped'!F25&lt;50,"",'Binding Energies Uncropped'!F25)</f>
        <v/>
      </c>
      <c r="G25">
        <f>IF('Binding Energies Uncropped'!G25&lt;50,"",'Binding Energies Uncropped'!G25)</f>
        <v>651.4</v>
      </c>
      <c r="H25">
        <f>IF('Binding Energies Uncropped'!H25&lt;50,"",'Binding Energies Uncropped'!H25)</f>
        <v>640.29999999999995</v>
      </c>
      <c r="I25">
        <f>IF('Binding Energies Uncropped'!I25&lt;50,"",'Binding Energies Uncropped'!I25)</f>
        <v>53.1</v>
      </c>
      <c r="J25" t="str">
        <f>IF('Binding Energies Uncropped'!J25&lt;50,"",'Binding Energies Uncropped'!J25)</f>
        <v/>
      </c>
      <c r="K25" t="str">
        <f>IF('Binding Energies Uncropped'!K25&lt;50,"",'Binding Energies Uncropped'!K25)</f>
        <v/>
      </c>
      <c r="L25" t="str">
        <f>IF('Binding Energies Uncropped'!L25&lt;50,"",'Binding Energies Uncropped'!L25)</f>
        <v/>
      </c>
      <c r="M25" t="str">
        <f>IF('Binding Energies Uncropped'!M25&lt;50,"",'Binding Energies Uncropped'!M25)</f>
        <v/>
      </c>
      <c r="N25" t="str">
        <f>IF('Binding Energies Uncropped'!N25&lt;50,"",'Binding Energies Uncropped'!N25)</f>
        <v/>
      </c>
      <c r="O25" t="str">
        <f>IF('Binding Energies Uncropped'!O25&lt;50,"",'Binding Energies Uncropped'!O25)</f>
        <v/>
      </c>
      <c r="P25" t="str">
        <f>IF('Binding Energies Uncropped'!P25&lt;50,"",'Binding Energies Uncropped'!P25)</f>
        <v/>
      </c>
      <c r="Q25" t="str">
        <f>IF('Binding Energies Uncropped'!Q25&lt;50,"",'Binding Energies Uncropped'!Q25)</f>
        <v/>
      </c>
      <c r="R25" t="str">
        <f>IF('Binding Energies Uncropped'!R25&lt;50,"",'Binding Energies Uncropped'!R25)</f>
        <v/>
      </c>
      <c r="S25" t="str">
        <f>IF('Binding Energies Uncropped'!S25&lt;50,"",'Binding Energies Uncropped'!S25)</f>
        <v/>
      </c>
      <c r="T25" t="str">
        <f>IF('Binding Energies Uncropped'!T25&lt;50,"",'Binding Energies Uncropped'!T25)</f>
        <v/>
      </c>
    </row>
    <row r="26" spans="1:20" x14ac:dyDescent="0.35">
      <c r="A26" s="6">
        <v>26</v>
      </c>
      <c r="B26">
        <f>IF('Binding Energies Uncropped'!B26&lt;50,"",'Binding Energies Uncropped'!B26)</f>
        <v>7113</v>
      </c>
      <c r="C26">
        <f>IF('Binding Energies Uncropped'!C26&lt;50,"",'Binding Energies Uncropped'!C26)</f>
        <v>846.1</v>
      </c>
      <c r="D26">
        <f>IF('Binding Energies Uncropped'!D26&lt;50,"",'Binding Energies Uncropped'!D26)</f>
        <v>92.9</v>
      </c>
      <c r="E26" t="str">
        <f>IF('Binding Energies Uncropped'!E26&lt;50,"",'Binding Energies Uncropped'!E26)</f>
        <v/>
      </c>
      <c r="F26" t="str">
        <f>IF('Binding Energies Uncropped'!F26&lt;50,"",'Binding Energies Uncropped'!F26)</f>
        <v/>
      </c>
      <c r="G26">
        <f>IF('Binding Energies Uncropped'!G26&lt;50,"",'Binding Energies Uncropped'!G26)</f>
        <v>721.1</v>
      </c>
      <c r="H26">
        <f>IF('Binding Energies Uncropped'!H26&lt;50,"",'Binding Energies Uncropped'!H26)</f>
        <v>708.1</v>
      </c>
      <c r="I26">
        <f>IF('Binding Energies Uncropped'!I26&lt;50,"",'Binding Energies Uncropped'!I26)</f>
        <v>58.1</v>
      </c>
      <c r="J26">
        <f>IF('Binding Energies Uncropped'!J26&lt;50,"",'Binding Energies Uncropped'!J26)</f>
        <v>52</v>
      </c>
      <c r="K26" t="str">
        <f>IF('Binding Energies Uncropped'!K26&lt;50,"",'Binding Energies Uncropped'!K26)</f>
        <v/>
      </c>
      <c r="L26" t="str">
        <f>IF('Binding Energies Uncropped'!L26&lt;50,"",'Binding Energies Uncropped'!L26)</f>
        <v/>
      </c>
      <c r="M26" t="str">
        <f>IF('Binding Energies Uncropped'!M26&lt;50,"",'Binding Energies Uncropped'!M26)</f>
        <v/>
      </c>
      <c r="N26" t="str">
        <f>IF('Binding Energies Uncropped'!N26&lt;50,"",'Binding Energies Uncropped'!N26)</f>
        <v/>
      </c>
      <c r="O26" t="str">
        <f>IF('Binding Energies Uncropped'!O26&lt;50,"",'Binding Energies Uncropped'!O26)</f>
        <v/>
      </c>
      <c r="P26" t="str">
        <f>IF('Binding Energies Uncropped'!P26&lt;50,"",'Binding Energies Uncropped'!P26)</f>
        <v/>
      </c>
      <c r="Q26" t="str">
        <f>IF('Binding Energies Uncropped'!Q26&lt;50,"",'Binding Energies Uncropped'!Q26)</f>
        <v/>
      </c>
      <c r="R26" t="str">
        <f>IF('Binding Energies Uncropped'!R26&lt;50,"",'Binding Energies Uncropped'!R26)</f>
        <v/>
      </c>
      <c r="S26" t="str">
        <f>IF('Binding Energies Uncropped'!S26&lt;50,"",'Binding Energies Uncropped'!S26)</f>
        <v/>
      </c>
      <c r="T26" t="str">
        <f>IF('Binding Energies Uncropped'!T26&lt;50,"",'Binding Energies Uncropped'!T26)</f>
        <v/>
      </c>
    </row>
    <row r="27" spans="1:20" x14ac:dyDescent="0.35">
      <c r="A27" s="6">
        <v>27</v>
      </c>
      <c r="B27">
        <f>IF('Binding Energies Uncropped'!B27&lt;50,"",'Binding Energies Uncropped'!B27)</f>
        <v>7708.9</v>
      </c>
      <c r="C27">
        <f>IF('Binding Energies Uncropped'!C27&lt;50,"",'Binding Energies Uncropped'!C27)</f>
        <v>925.6</v>
      </c>
      <c r="D27">
        <f>IF('Binding Energies Uncropped'!D27&lt;50,"",'Binding Energies Uncropped'!D27)</f>
        <v>100.7</v>
      </c>
      <c r="E27" t="str">
        <f>IF('Binding Energies Uncropped'!E27&lt;50,"",'Binding Energies Uncropped'!E27)</f>
        <v/>
      </c>
      <c r="F27" t="str">
        <f>IF('Binding Energies Uncropped'!F27&lt;50,"",'Binding Energies Uncropped'!F27)</f>
        <v/>
      </c>
      <c r="G27">
        <f>IF('Binding Energies Uncropped'!G27&lt;50,"",'Binding Energies Uncropped'!G27)</f>
        <v>793.6</v>
      </c>
      <c r="H27">
        <f>IF('Binding Energies Uncropped'!H27&lt;50,"",'Binding Energies Uncropped'!H27)</f>
        <v>778.6</v>
      </c>
      <c r="I27">
        <f>IF('Binding Energies Uncropped'!I27&lt;50,"",'Binding Energies Uncropped'!I27)</f>
        <v>63.2</v>
      </c>
      <c r="J27">
        <f>IF('Binding Energies Uncropped'!J27&lt;50,"",'Binding Energies Uncropped'!J27)</f>
        <v>57.7</v>
      </c>
      <c r="K27" t="str">
        <f>IF('Binding Energies Uncropped'!K27&lt;50,"",'Binding Energies Uncropped'!K27)</f>
        <v/>
      </c>
      <c r="L27" t="str">
        <f>IF('Binding Energies Uncropped'!L27&lt;50,"",'Binding Energies Uncropped'!L27)</f>
        <v/>
      </c>
      <c r="M27" t="str">
        <f>IF('Binding Energies Uncropped'!M27&lt;50,"",'Binding Energies Uncropped'!M27)</f>
        <v/>
      </c>
      <c r="N27" t="str">
        <f>IF('Binding Energies Uncropped'!N27&lt;50,"",'Binding Energies Uncropped'!N27)</f>
        <v/>
      </c>
      <c r="O27" t="str">
        <f>IF('Binding Energies Uncropped'!O27&lt;50,"",'Binding Energies Uncropped'!O27)</f>
        <v/>
      </c>
      <c r="P27" t="str">
        <f>IF('Binding Energies Uncropped'!P27&lt;50,"",'Binding Energies Uncropped'!P27)</f>
        <v/>
      </c>
      <c r="Q27" t="str">
        <f>IF('Binding Energies Uncropped'!Q27&lt;50,"",'Binding Energies Uncropped'!Q27)</f>
        <v/>
      </c>
      <c r="R27" t="str">
        <f>IF('Binding Energies Uncropped'!R27&lt;50,"",'Binding Energies Uncropped'!R27)</f>
        <v/>
      </c>
      <c r="S27" t="str">
        <f>IF('Binding Energies Uncropped'!S27&lt;50,"",'Binding Energies Uncropped'!S27)</f>
        <v/>
      </c>
      <c r="T27" t="str">
        <f>IF('Binding Energies Uncropped'!T27&lt;50,"",'Binding Energies Uncropped'!T27)</f>
        <v/>
      </c>
    </row>
    <row r="28" spans="1:20" x14ac:dyDescent="0.35">
      <c r="A28" s="6">
        <v>28</v>
      </c>
      <c r="B28">
        <f>IF('Binding Energies Uncropped'!B28&lt;50,"",'Binding Energies Uncropped'!B28)</f>
        <v>8332.7999999999993</v>
      </c>
      <c r="C28">
        <f>IF('Binding Energies Uncropped'!C28&lt;50,"",'Binding Energies Uncropped'!C28)</f>
        <v>1008.1</v>
      </c>
      <c r="D28">
        <f>IF('Binding Energies Uncropped'!D28&lt;50,"",'Binding Energies Uncropped'!D28)</f>
        <v>111.8</v>
      </c>
      <c r="E28" t="str">
        <f>IF('Binding Energies Uncropped'!E28&lt;50,"",'Binding Energies Uncropped'!E28)</f>
        <v/>
      </c>
      <c r="F28" t="str">
        <f>IF('Binding Energies Uncropped'!F28&lt;50,"",'Binding Energies Uncropped'!F28)</f>
        <v/>
      </c>
      <c r="G28">
        <f>IF('Binding Energies Uncropped'!G28&lt;50,"",'Binding Energies Uncropped'!G28)</f>
        <v>871.9</v>
      </c>
      <c r="H28">
        <f>IF('Binding Energies Uncropped'!H28&lt;50,"",'Binding Energies Uncropped'!H28)</f>
        <v>854.7</v>
      </c>
      <c r="I28">
        <f>IF('Binding Energies Uncropped'!I28&lt;50,"",'Binding Energies Uncropped'!I28)</f>
        <v>71.2</v>
      </c>
      <c r="J28">
        <f>IF('Binding Energies Uncropped'!J28&lt;50,"",'Binding Energies Uncropped'!J28)</f>
        <v>69.7</v>
      </c>
      <c r="K28" t="str">
        <f>IF('Binding Energies Uncropped'!K28&lt;50,"",'Binding Energies Uncropped'!K28)</f>
        <v/>
      </c>
      <c r="L28" t="str">
        <f>IF('Binding Energies Uncropped'!L28&lt;50,"",'Binding Energies Uncropped'!L28)</f>
        <v/>
      </c>
      <c r="M28" t="str">
        <f>IF('Binding Energies Uncropped'!M28&lt;50,"",'Binding Energies Uncropped'!M28)</f>
        <v/>
      </c>
      <c r="N28" t="str">
        <f>IF('Binding Energies Uncropped'!N28&lt;50,"",'Binding Energies Uncropped'!N28)</f>
        <v/>
      </c>
      <c r="O28" t="str">
        <f>IF('Binding Energies Uncropped'!O28&lt;50,"",'Binding Energies Uncropped'!O28)</f>
        <v/>
      </c>
      <c r="P28" t="str">
        <f>IF('Binding Energies Uncropped'!P28&lt;50,"",'Binding Energies Uncropped'!P28)</f>
        <v/>
      </c>
      <c r="Q28" t="str">
        <f>IF('Binding Energies Uncropped'!Q28&lt;50,"",'Binding Energies Uncropped'!Q28)</f>
        <v/>
      </c>
      <c r="R28" t="str">
        <f>IF('Binding Energies Uncropped'!R28&lt;50,"",'Binding Energies Uncropped'!R28)</f>
        <v/>
      </c>
      <c r="S28" t="str">
        <f>IF('Binding Energies Uncropped'!S28&lt;50,"",'Binding Energies Uncropped'!S28)</f>
        <v/>
      </c>
      <c r="T28" t="str">
        <f>IF('Binding Energies Uncropped'!T28&lt;50,"",'Binding Energies Uncropped'!T28)</f>
        <v/>
      </c>
    </row>
    <row r="29" spans="1:20" x14ac:dyDescent="0.35">
      <c r="A29" s="6">
        <v>29</v>
      </c>
      <c r="B29">
        <f>IF('Binding Energies Uncropped'!B29&lt;50,"",'Binding Energies Uncropped'!B29)</f>
        <v>8978.9</v>
      </c>
      <c r="C29">
        <f>IF('Binding Energies Uncropped'!C29&lt;50,"",'Binding Energies Uncropped'!C29)</f>
        <v>1096.0999999999999</v>
      </c>
      <c r="D29">
        <f>IF('Binding Energies Uncropped'!D29&lt;50,"",'Binding Energies Uncropped'!D29)</f>
        <v>119.8</v>
      </c>
      <c r="E29" t="str">
        <f>IF('Binding Energies Uncropped'!E29&lt;50,"",'Binding Energies Uncropped'!E29)</f>
        <v/>
      </c>
      <c r="F29" t="str">
        <f>IF('Binding Energies Uncropped'!F29&lt;50,"",'Binding Energies Uncropped'!F29)</f>
        <v/>
      </c>
      <c r="G29">
        <f>IF('Binding Energies Uncropped'!G29&lt;50,"",'Binding Energies Uncropped'!G29)</f>
        <v>951</v>
      </c>
      <c r="H29">
        <f>IF('Binding Energies Uncropped'!H29&lt;50,"",'Binding Energies Uncropped'!H29)</f>
        <v>931.1</v>
      </c>
      <c r="I29">
        <f>IF('Binding Energies Uncropped'!I29&lt;50,"",'Binding Energies Uncropped'!I29)</f>
        <v>75.3</v>
      </c>
      <c r="J29">
        <f>IF('Binding Energies Uncropped'!J29&lt;50,"",'Binding Energies Uncropped'!J29)</f>
        <v>72.8</v>
      </c>
      <c r="K29" t="str">
        <f>IF('Binding Energies Uncropped'!K29&lt;50,"",'Binding Energies Uncropped'!K29)</f>
        <v/>
      </c>
      <c r="L29" t="str">
        <f>IF('Binding Energies Uncropped'!L29&lt;50,"",'Binding Energies Uncropped'!L29)</f>
        <v/>
      </c>
      <c r="M29" t="str">
        <f>IF('Binding Energies Uncropped'!M29&lt;50,"",'Binding Energies Uncropped'!M29)</f>
        <v/>
      </c>
      <c r="N29" t="str">
        <f>IF('Binding Energies Uncropped'!N29&lt;50,"",'Binding Energies Uncropped'!N29)</f>
        <v/>
      </c>
      <c r="O29" t="str">
        <f>IF('Binding Energies Uncropped'!O29&lt;50,"",'Binding Energies Uncropped'!O29)</f>
        <v/>
      </c>
      <c r="P29" t="str">
        <f>IF('Binding Energies Uncropped'!P29&lt;50,"",'Binding Energies Uncropped'!P29)</f>
        <v/>
      </c>
      <c r="Q29" t="str">
        <f>IF('Binding Energies Uncropped'!Q29&lt;50,"",'Binding Energies Uncropped'!Q29)</f>
        <v/>
      </c>
      <c r="R29" t="str">
        <f>IF('Binding Energies Uncropped'!R29&lt;50,"",'Binding Energies Uncropped'!R29)</f>
        <v/>
      </c>
      <c r="S29" t="str">
        <f>IF('Binding Energies Uncropped'!S29&lt;50,"",'Binding Energies Uncropped'!S29)</f>
        <v/>
      </c>
      <c r="T29" t="str">
        <f>IF('Binding Energies Uncropped'!T29&lt;50,"",'Binding Energies Uncropped'!T29)</f>
        <v/>
      </c>
    </row>
    <row r="30" spans="1:20" x14ac:dyDescent="0.35">
      <c r="A30" s="6">
        <v>30</v>
      </c>
      <c r="B30">
        <f>IF('Binding Energies Uncropped'!B30&lt;50,"",'Binding Energies Uncropped'!B30)</f>
        <v>9658.6</v>
      </c>
      <c r="C30">
        <f>IF('Binding Energies Uncropped'!C30&lt;50,"",'Binding Energies Uncropped'!C30)</f>
        <v>1193.5999999999999</v>
      </c>
      <c r="D30">
        <f>IF('Binding Energies Uncropped'!D30&lt;50,"",'Binding Energies Uncropped'!D30)</f>
        <v>135.9</v>
      </c>
      <c r="E30" t="str">
        <f>IF('Binding Energies Uncropped'!E30&lt;50,"",'Binding Energies Uncropped'!E30)</f>
        <v/>
      </c>
      <c r="F30" t="str">
        <f>IF('Binding Energies Uncropped'!F30&lt;50,"",'Binding Energies Uncropped'!F30)</f>
        <v/>
      </c>
      <c r="G30">
        <f>IF('Binding Energies Uncropped'!G30&lt;50,"",'Binding Energies Uncropped'!G30)</f>
        <v>1042.8</v>
      </c>
      <c r="H30">
        <f>IF('Binding Energies Uncropped'!H30&lt;50,"",'Binding Energies Uncropped'!H30)</f>
        <v>1019.7</v>
      </c>
      <c r="I30">
        <f>IF('Binding Energies Uncropped'!I30&lt;50,"",'Binding Energies Uncropped'!I30)</f>
        <v>88.6</v>
      </c>
      <c r="J30">
        <f>IF('Binding Energies Uncropped'!J30&lt;50,"",'Binding Energies Uncropped'!J30)</f>
        <v>85.6</v>
      </c>
      <c r="K30" t="str">
        <f>IF('Binding Energies Uncropped'!K30&lt;50,"",'Binding Energies Uncropped'!K30)</f>
        <v/>
      </c>
      <c r="L30" t="str">
        <f>IF('Binding Energies Uncropped'!L30&lt;50,"",'Binding Energies Uncropped'!L30)</f>
        <v/>
      </c>
      <c r="M30" t="str">
        <f>IF('Binding Energies Uncropped'!M30&lt;50,"",'Binding Energies Uncropped'!M30)</f>
        <v/>
      </c>
      <c r="N30" t="str">
        <f>IF('Binding Energies Uncropped'!N30&lt;50,"",'Binding Energies Uncropped'!N30)</f>
        <v/>
      </c>
      <c r="O30" t="str">
        <f>IF('Binding Energies Uncropped'!O30&lt;50,"",'Binding Energies Uncropped'!O30)</f>
        <v/>
      </c>
      <c r="P30" t="str">
        <f>IF('Binding Energies Uncropped'!P30&lt;50,"",'Binding Energies Uncropped'!P30)</f>
        <v/>
      </c>
      <c r="Q30" t="str">
        <f>IF('Binding Energies Uncropped'!Q30&lt;50,"",'Binding Energies Uncropped'!Q30)</f>
        <v/>
      </c>
      <c r="R30" t="str">
        <f>IF('Binding Energies Uncropped'!R30&lt;50,"",'Binding Energies Uncropped'!R30)</f>
        <v/>
      </c>
      <c r="S30" t="str">
        <f>IF('Binding Energies Uncropped'!S30&lt;50,"",'Binding Energies Uncropped'!S30)</f>
        <v/>
      </c>
      <c r="T30" t="str">
        <f>IF('Binding Energies Uncropped'!T30&lt;50,"",'Binding Energies Uncropped'!T30)</f>
        <v/>
      </c>
    </row>
    <row r="31" spans="1:20" x14ac:dyDescent="0.35">
      <c r="A31" s="6">
        <v>31</v>
      </c>
      <c r="B31" t="str">
        <f>IF('Binding Energies Uncropped'!B31&lt;50,"",'Binding Energies Uncropped'!B31)</f>
        <v/>
      </c>
      <c r="C31">
        <f>IF('Binding Energies Uncropped'!C31&lt;50,"",'Binding Energies Uncropped'!C31)</f>
        <v>1297.7</v>
      </c>
      <c r="D31">
        <f>IF('Binding Energies Uncropped'!D31&lt;50,"",'Binding Energies Uncropped'!D31)</f>
        <v>158.1</v>
      </c>
      <c r="E31" t="str">
        <f>IF('Binding Energies Uncropped'!E31&lt;50,"",'Binding Energies Uncropped'!E31)</f>
        <v/>
      </c>
      <c r="F31" t="str">
        <f>IF('Binding Energies Uncropped'!F31&lt;50,"",'Binding Energies Uncropped'!F31)</f>
        <v/>
      </c>
      <c r="G31">
        <f>IF('Binding Energies Uncropped'!G31&lt;50,"",'Binding Energies Uncropped'!G31)</f>
        <v>1142.3</v>
      </c>
      <c r="H31">
        <f>IF('Binding Energies Uncropped'!H31&lt;50,"",'Binding Energies Uncropped'!H31)</f>
        <v>1115.4000000000001</v>
      </c>
      <c r="I31">
        <f>IF('Binding Energies Uncropped'!I31&lt;50,"",'Binding Energies Uncropped'!I31)</f>
        <v>106.8</v>
      </c>
      <c r="J31">
        <f>IF('Binding Energies Uncropped'!J31&lt;50,"",'Binding Energies Uncropped'!J31)</f>
        <v>102.9</v>
      </c>
      <c r="K31" t="str">
        <f>IF('Binding Energies Uncropped'!K31&lt;50,"",'Binding Energies Uncropped'!K31)</f>
        <v/>
      </c>
      <c r="L31" t="str">
        <f>IF('Binding Energies Uncropped'!L31&lt;50,"",'Binding Energies Uncropped'!L31)</f>
        <v/>
      </c>
      <c r="M31" t="str">
        <f>IF('Binding Energies Uncropped'!M31&lt;50,"",'Binding Energies Uncropped'!M31)</f>
        <v/>
      </c>
      <c r="N31" t="str">
        <f>IF('Binding Energies Uncropped'!N31&lt;50,"",'Binding Energies Uncropped'!N31)</f>
        <v/>
      </c>
      <c r="O31" t="str">
        <f>IF('Binding Energies Uncropped'!O31&lt;50,"",'Binding Energies Uncropped'!O31)</f>
        <v/>
      </c>
      <c r="P31" t="str">
        <f>IF('Binding Energies Uncropped'!P31&lt;50,"",'Binding Energies Uncropped'!P31)</f>
        <v/>
      </c>
      <c r="Q31" t="str">
        <f>IF('Binding Energies Uncropped'!Q31&lt;50,"",'Binding Energies Uncropped'!Q31)</f>
        <v/>
      </c>
      <c r="R31" t="str">
        <f>IF('Binding Energies Uncropped'!R31&lt;50,"",'Binding Energies Uncropped'!R31)</f>
        <v/>
      </c>
      <c r="S31" t="str">
        <f>IF('Binding Energies Uncropped'!S31&lt;50,"",'Binding Energies Uncropped'!S31)</f>
        <v/>
      </c>
      <c r="T31" t="str">
        <f>IF('Binding Energies Uncropped'!T31&lt;50,"",'Binding Energies Uncropped'!T31)</f>
        <v/>
      </c>
    </row>
    <row r="32" spans="1:20" x14ac:dyDescent="0.35">
      <c r="A32" s="6">
        <v>32</v>
      </c>
      <c r="B32" t="str">
        <f>IF('Binding Energies Uncropped'!B32&lt;50,"",'Binding Energies Uncropped'!B32)</f>
        <v/>
      </c>
      <c r="C32">
        <f>IF('Binding Energies Uncropped'!C32&lt;50,"",'Binding Energies Uncropped'!C32)</f>
        <v>1414.3</v>
      </c>
      <c r="D32">
        <f>IF('Binding Energies Uncropped'!D32&lt;50,"",'Binding Energies Uncropped'!D32)</f>
        <v>180</v>
      </c>
      <c r="E32" t="str">
        <f>IF('Binding Energies Uncropped'!E32&lt;50,"",'Binding Energies Uncropped'!E32)</f>
        <v/>
      </c>
      <c r="F32" t="str">
        <f>IF('Binding Energies Uncropped'!F32&lt;50,"",'Binding Energies Uncropped'!F32)</f>
        <v/>
      </c>
      <c r="G32">
        <f>IF('Binding Energies Uncropped'!G32&lt;50,"",'Binding Energies Uncropped'!G32)</f>
        <v>1247.8</v>
      </c>
      <c r="H32">
        <f>IF('Binding Energies Uncropped'!H32&lt;50,"",'Binding Energies Uncropped'!H32)</f>
        <v>1216.7</v>
      </c>
      <c r="I32">
        <f>IF('Binding Energies Uncropped'!I32&lt;50,"",'Binding Energies Uncropped'!I32)</f>
        <v>127.9</v>
      </c>
      <c r="J32">
        <f>IF('Binding Energies Uncropped'!J32&lt;50,"",'Binding Energies Uncropped'!J32)</f>
        <v>120.8</v>
      </c>
      <c r="K32" t="str">
        <f>IF('Binding Energies Uncropped'!K32&lt;50,"",'Binding Energies Uncropped'!K32)</f>
        <v/>
      </c>
      <c r="L32" t="str">
        <f>IF('Binding Energies Uncropped'!L32&lt;50,"",'Binding Energies Uncropped'!L32)</f>
        <v/>
      </c>
      <c r="M32" t="str">
        <f>IF('Binding Energies Uncropped'!M32&lt;50,"",'Binding Energies Uncropped'!M32)</f>
        <v/>
      </c>
      <c r="N32" t="str">
        <f>IF('Binding Energies Uncropped'!N32&lt;50,"",'Binding Energies Uncropped'!N32)</f>
        <v/>
      </c>
      <c r="O32" t="str">
        <f>IF('Binding Energies Uncropped'!O32&lt;50,"",'Binding Energies Uncropped'!O32)</f>
        <v/>
      </c>
      <c r="P32" t="str">
        <f>IF('Binding Energies Uncropped'!P32&lt;50,"",'Binding Energies Uncropped'!P32)</f>
        <v/>
      </c>
      <c r="Q32" t="str">
        <f>IF('Binding Energies Uncropped'!Q32&lt;50,"",'Binding Energies Uncropped'!Q32)</f>
        <v/>
      </c>
      <c r="R32" t="str">
        <f>IF('Binding Energies Uncropped'!R32&lt;50,"",'Binding Energies Uncropped'!R32)</f>
        <v/>
      </c>
      <c r="S32" t="str">
        <f>IF('Binding Energies Uncropped'!S32&lt;50,"",'Binding Energies Uncropped'!S32)</f>
        <v/>
      </c>
      <c r="T32" t="str">
        <f>IF('Binding Energies Uncropped'!T32&lt;50,"",'Binding Energies Uncropped'!T32)</f>
        <v/>
      </c>
    </row>
    <row r="33" spans="1:20" x14ac:dyDescent="0.35">
      <c r="A33" s="6">
        <v>33</v>
      </c>
      <c r="B33" t="str">
        <f>IF('Binding Energies Uncropped'!B33&lt;50,"",'Binding Energies Uncropped'!B33)</f>
        <v/>
      </c>
      <c r="C33">
        <f>IF('Binding Energies Uncropped'!C33&lt;50,"",'Binding Energies Uncropped'!C33)</f>
        <v>1526.5</v>
      </c>
      <c r="D33">
        <f>IF('Binding Energies Uncropped'!D33&lt;50,"",'Binding Energies Uncropped'!D33)</f>
        <v>203.5</v>
      </c>
      <c r="E33" t="str">
        <f>IF('Binding Energies Uncropped'!E33&lt;50,"",'Binding Energies Uncropped'!E33)</f>
        <v/>
      </c>
      <c r="F33" t="str">
        <f>IF('Binding Energies Uncropped'!F33&lt;50,"",'Binding Energies Uncropped'!F33)</f>
        <v/>
      </c>
      <c r="G33">
        <f>IF('Binding Energies Uncropped'!G33&lt;50,"",'Binding Energies Uncropped'!G33)</f>
        <v>1358.6</v>
      </c>
      <c r="H33">
        <f>IF('Binding Energies Uncropped'!H33&lt;50,"",'Binding Energies Uncropped'!H33)</f>
        <v>1323.1</v>
      </c>
      <c r="I33">
        <f>IF('Binding Energies Uncropped'!I33&lt;50,"",'Binding Energies Uncropped'!I33)</f>
        <v>146.4</v>
      </c>
      <c r="J33">
        <f>IF('Binding Energies Uncropped'!J33&lt;50,"",'Binding Energies Uncropped'!J33)</f>
        <v>140.5</v>
      </c>
      <c r="K33" t="str">
        <f>IF('Binding Energies Uncropped'!K33&lt;50,"",'Binding Energies Uncropped'!K33)</f>
        <v/>
      </c>
      <c r="L33" t="str">
        <f>IF('Binding Energies Uncropped'!L33&lt;50,"",'Binding Energies Uncropped'!L33)</f>
        <v/>
      </c>
      <c r="M33" t="str">
        <f>IF('Binding Energies Uncropped'!M33&lt;50,"",'Binding Energies Uncropped'!M33)</f>
        <v/>
      </c>
      <c r="N33" t="str">
        <f>IF('Binding Energies Uncropped'!N33&lt;50,"",'Binding Energies Uncropped'!N33)</f>
        <v/>
      </c>
      <c r="O33" t="str">
        <f>IF('Binding Energies Uncropped'!O33&lt;50,"",'Binding Energies Uncropped'!O33)</f>
        <v/>
      </c>
      <c r="P33" t="str">
        <f>IF('Binding Energies Uncropped'!P33&lt;50,"",'Binding Energies Uncropped'!P33)</f>
        <v/>
      </c>
      <c r="Q33" t="str">
        <f>IF('Binding Energies Uncropped'!Q33&lt;50,"",'Binding Energies Uncropped'!Q33)</f>
        <v/>
      </c>
      <c r="R33" t="str">
        <f>IF('Binding Energies Uncropped'!R33&lt;50,"",'Binding Energies Uncropped'!R33)</f>
        <v/>
      </c>
      <c r="S33" t="str">
        <f>IF('Binding Energies Uncropped'!S33&lt;50,"",'Binding Energies Uncropped'!S33)</f>
        <v/>
      </c>
      <c r="T33" t="str">
        <f>IF('Binding Energies Uncropped'!T33&lt;50,"",'Binding Energies Uncropped'!T33)</f>
        <v/>
      </c>
    </row>
    <row r="34" spans="1:20" x14ac:dyDescent="0.35">
      <c r="A34" s="6">
        <v>34</v>
      </c>
      <c r="B34" t="str">
        <f>IF('Binding Energies Uncropped'!B34&lt;50,"",'Binding Energies Uncropped'!B34)</f>
        <v/>
      </c>
      <c r="C34">
        <f>IF('Binding Energies Uncropped'!C34&lt;50,"",'Binding Energies Uncropped'!C34)</f>
        <v>1653.9</v>
      </c>
      <c r="D34">
        <f>IF('Binding Energies Uncropped'!D34&lt;50,"",'Binding Energies Uncropped'!D34)</f>
        <v>231.5</v>
      </c>
      <c r="E34" t="str">
        <f>IF('Binding Energies Uncropped'!E34&lt;50,"",'Binding Energies Uncropped'!E34)</f>
        <v/>
      </c>
      <c r="F34" t="str">
        <f>IF('Binding Energies Uncropped'!F34&lt;50,"",'Binding Energies Uncropped'!F34)</f>
        <v/>
      </c>
      <c r="G34">
        <f>IF('Binding Energies Uncropped'!G34&lt;50,"",'Binding Energies Uncropped'!G34)</f>
        <v>1476.2</v>
      </c>
      <c r="H34">
        <f>IF('Binding Energies Uncropped'!H34&lt;50,"",'Binding Energies Uncropped'!H34)</f>
        <v>1435.8</v>
      </c>
      <c r="I34">
        <f>IF('Binding Energies Uncropped'!I34&lt;50,"",'Binding Energies Uncropped'!I34)</f>
        <v>168.2</v>
      </c>
      <c r="J34">
        <f>IF('Binding Energies Uncropped'!J34&lt;50,"",'Binding Energies Uncropped'!J34)</f>
        <v>161.9</v>
      </c>
      <c r="K34" t="str">
        <f>IF('Binding Energies Uncropped'!K34&lt;50,"",'Binding Energies Uncropped'!K34)</f>
        <v/>
      </c>
      <c r="L34" t="str">
        <f>IF('Binding Energies Uncropped'!L34&lt;50,"",'Binding Energies Uncropped'!L34)</f>
        <v/>
      </c>
      <c r="M34" t="str">
        <f>IF('Binding Energies Uncropped'!M34&lt;50,"",'Binding Energies Uncropped'!M34)</f>
        <v/>
      </c>
      <c r="N34" t="str">
        <f>IF('Binding Energies Uncropped'!N34&lt;50,"",'Binding Energies Uncropped'!N34)</f>
        <v/>
      </c>
      <c r="O34">
        <f>IF('Binding Energies Uncropped'!O34&lt;50,"",'Binding Energies Uncropped'!O34)</f>
        <v>57.4</v>
      </c>
      <c r="P34">
        <f>IF('Binding Energies Uncropped'!P34&lt;50,"",'Binding Energies Uncropped'!P34)</f>
        <v>56.4</v>
      </c>
      <c r="Q34" t="str">
        <f>IF('Binding Energies Uncropped'!Q34&lt;50,"",'Binding Energies Uncropped'!Q34)</f>
        <v/>
      </c>
      <c r="R34" t="str">
        <f>IF('Binding Energies Uncropped'!R34&lt;50,"",'Binding Energies Uncropped'!R34)</f>
        <v/>
      </c>
      <c r="S34" t="str">
        <f>IF('Binding Energies Uncropped'!S34&lt;50,"",'Binding Energies Uncropped'!S34)</f>
        <v/>
      </c>
      <c r="T34" t="str">
        <f>IF('Binding Energies Uncropped'!T34&lt;50,"",'Binding Energies Uncropped'!T34)</f>
        <v/>
      </c>
    </row>
    <row r="35" spans="1:20" x14ac:dyDescent="0.35">
      <c r="A35" s="6">
        <v>35</v>
      </c>
      <c r="B35" t="str">
        <f>IF('Binding Energies Uncropped'!B35&lt;50,"",'Binding Energies Uncropped'!B35)</f>
        <v/>
      </c>
      <c r="C35">
        <f>IF('Binding Energies Uncropped'!C35&lt;50,"",'Binding Energies Uncropped'!C35)</f>
        <v>1782</v>
      </c>
      <c r="D35">
        <f>IF('Binding Energies Uncropped'!D35&lt;50,"",'Binding Energies Uncropped'!D35)</f>
        <v>256.5</v>
      </c>
      <c r="E35" t="str">
        <f>IF('Binding Energies Uncropped'!E35&lt;50,"",'Binding Energies Uncropped'!E35)</f>
        <v/>
      </c>
      <c r="F35" t="str">
        <f>IF('Binding Energies Uncropped'!F35&lt;50,"",'Binding Energies Uncropped'!F35)</f>
        <v/>
      </c>
      <c r="G35">
        <f>IF('Binding Energies Uncropped'!G35&lt;50,"",'Binding Energies Uncropped'!G35)</f>
        <v>1596</v>
      </c>
      <c r="H35">
        <f>IF('Binding Energies Uncropped'!H35&lt;50,"",'Binding Energies Uncropped'!H35)</f>
        <v>1549.9</v>
      </c>
      <c r="I35">
        <f>IF('Binding Energies Uncropped'!I35&lt;50,"",'Binding Energies Uncropped'!I35)</f>
        <v>189.3</v>
      </c>
      <c r="J35">
        <f>IF('Binding Energies Uncropped'!J35&lt;50,"",'Binding Energies Uncropped'!J35)</f>
        <v>181.5</v>
      </c>
      <c r="K35" t="str">
        <f>IF('Binding Energies Uncropped'!K35&lt;50,"",'Binding Energies Uncropped'!K35)</f>
        <v/>
      </c>
      <c r="L35" t="str">
        <f>IF('Binding Energies Uncropped'!L35&lt;50,"",'Binding Energies Uncropped'!L35)</f>
        <v/>
      </c>
      <c r="M35" t="str">
        <f>IF('Binding Energies Uncropped'!M35&lt;50,"",'Binding Energies Uncropped'!M35)</f>
        <v/>
      </c>
      <c r="N35" t="str">
        <f>IF('Binding Energies Uncropped'!N35&lt;50,"",'Binding Energies Uncropped'!N35)</f>
        <v/>
      </c>
      <c r="O35">
        <f>IF('Binding Energies Uncropped'!O35&lt;50,"",'Binding Energies Uncropped'!O35)</f>
        <v>70.099999999999994</v>
      </c>
      <c r="P35">
        <f>IF('Binding Energies Uncropped'!P35&lt;50,"",'Binding Energies Uncropped'!P35)</f>
        <v>69</v>
      </c>
      <c r="Q35" t="str">
        <f>IF('Binding Energies Uncropped'!Q35&lt;50,"",'Binding Energies Uncropped'!Q35)</f>
        <v/>
      </c>
      <c r="R35" t="str">
        <f>IF('Binding Energies Uncropped'!R35&lt;50,"",'Binding Energies Uncropped'!R35)</f>
        <v/>
      </c>
      <c r="S35" t="str">
        <f>IF('Binding Energies Uncropped'!S35&lt;50,"",'Binding Energies Uncropped'!S35)</f>
        <v/>
      </c>
      <c r="T35" t="str">
        <f>IF('Binding Energies Uncropped'!T35&lt;50,"",'Binding Energies Uncropped'!T35)</f>
        <v/>
      </c>
    </row>
    <row r="36" spans="1:20" x14ac:dyDescent="0.35">
      <c r="A36" s="6">
        <v>36</v>
      </c>
      <c r="B36" t="str">
        <f>IF('Binding Energies Uncropped'!B36&lt;50,"",'Binding Energies Uncropped'!B36)</f>
        <v/>
      </c>
      <c r="C36">
        <f>IF('Binding Energies Uncropped'!C36&lt;50,"",'Binding Energies Uncropped'!C36)</f>
        <v>1921</v>
      </c>
      <c r="D36">
        <f>IF('Binding Energies Uncropped'!D36&lt;50,"",'Binding Energies Uncropped'!D36)</f>
        <v>292.10000000000002</v>
      </c>
      <c r="E36" t="str">
        <f>IF('Binding Energies Uncropped'!E36&lt;50,"",'Binding Energies Uncropped'!E36)</f>
        <v/>
      </c>
      <c r="F36" t="str">
        <f>IF('Binding Energies Uncropped'!F36&lt;50,"",'Binding Energies Uncropped'!F36)</f>
        <v/>
      </c>
      <c r="G36">
        <f>IF('Binding Energies Uncropped'!G36&lt;50,"",'Binding Energies Uncropped'!G36)</f>
        <v>1727.2</v>
      </c>
      <c r="H36">
        <f>IF('Binding Energies Uncropped'!H36&lt;50,"",'Binding Energies Uncropped'!H36)</f>
        <v>1674.9</v>
      </c>
      <c r="I36">
        <f>IF('Binding Energies Uncropped'!I36&lt;50,"",'Binding Energies Uncropped'!I36)</f>
        <v>222.1</v>
      </c>
      <c r="J36">
        <f>IF('Binding Energies Uncropped'!J36&lt;50,"",'Binding Energies Uncropped'!J36)</f>
        <v>214.4</v>
      </c>
      <c r="K36" t="str">
        <f>IF('Binding Energies Uncropped'!K36&lt;50,"",'Binding Energies Uncropped'!K36)</f>
        <v/>
      </c>
      <c r="L36" t="str">
        <f>IF('Binding Energies Uncropped'!L36&lt;50,"",'Binding Energies Uncropped'!L36)</f>
        <v/>
      </c>
      <c r="M36" t="str">
        <f>IF('Binding Energies Uncropped'!M36&lt;50,"",'Binding Energies Uncropped'!M36)</f>
        <v/>
      </c>
      <c r="N36" t="str">
        <f>IF('Binding Energies Uncropped'!N36&lt;50,"",'Binding Energies Uncropped'!N36)</f>
        <v/>
      </c>
      <c r="O36">
        <f>IF('Binding Energies Uncropped'!O36&lt;50,"",'Binding Energies Uncropped'!O36)</f>
        <v>95</v>
      </c>
      <c r="P36">
        <f>IF('Binding Energies Uncropped'!P36&lt;50,"",'Binding Energies Uncropped'!P36)</f>
        <v>93.8</v>
      </c>
      <c r="Q36" t="str">
        <f>IF('Binding Energies Uncropped'!Q36&lt;50,"",'Binding Energies Uncropped'!Q36)</f>
        <v/>
      </c>
      <c r="R36" t="str">
        <f>IF('Binding Energies Uncropped'!R36&lt;50,"",'Binding Energies Uncropped'!R36)</f>
        <v/>
      </c>
      <c r="S36" t="str">
        <f>IF('Binding Energies Uncropped'!S36&lt;50,"",'Binding Energies Uncropped'!S36)</f>
        <v/>
      </c>
      <c r="T36" t="str">
        <f>IF('Binding Energies Uncropped'!T36&lt;50,"",'Binding Energies Uncropped'!T36)</f>
        <v/>
      </c>
    </row>
    <row r="37" spans="1:20" x14ac:dyDescent="0.35">
      <c r="A37" s="6">
        <v>37</v>
      </c>
      <c r="B37" t="str">
        <f>IF('Binding Energies Uncropped'!B37&lt;50,"",'Binding Energies Uncropped'!B37)</f>
        <v/>
      </c>
      <c r="C37">
        <f>IF('Binding Energies Uncropped'!C37&lt;50,"",'Binding Energies Uncropped'!C37)</f>
        <v>2065.1</v>
      </c>
      <c r="D37">
        <f>IF('Binding Energies Uncropped'!D37&lt;50,"",'Binding Energies Uncropped'!D37)</f>
        <v>322.10000000000002</v>
      </c>
      <c r="E37" t="str">
        <f>IF('Binding Energies Uncropped'!E37&lt;50,"",'Binding Energies Uncropped'!E37)</f>
        <v/>
      </c>
      <c r="F37" t="str">
        <f>IF('Binding Energies Uncropped'!F37&lt;50,"",'Binding Energies Uncropped'!F37)</f>
        <v/>
      </c>
      <c r="G37">
        <f>IF('Binding Energies Uncropped'!G37&lt;50,"",'Binding Energies Uncropped'!G37)</f>
        <v>1863.9</v>
      </c>
      <c r="H37">
        <f>IF('Binding Energies Uncropped'!H37&lt;50,"",'Binding Energies Uncropped'!H37)</f>
        <v>1804.4</v>
      </c>
      <c r="I37">
        <f>IF('Binding Energies Uncropped'!I37&lt;50,"",'Binding Energies Uncropped'!I37)</f>
        <v>247.4</v>
      </c>
      <c r="J37">
        <f>IF('Binding Energies Uncropped'!J37&lt;50,"",'Binding Energies Uncropped'!J37)</f>
        <v>238.5</v>
      </c>
      <c r="K37" t="str">
        <f>IF('Binding Energies Uncropped'!K37&lt;50,"",'Binding Energies Uncropped'!K37)</f>
        <v/>
      </c>
      <c r="L37" t="str">
        <f>IF('Binding Energies Uncropped'!L37&lt;50,"",'Binding Energies Uncropped'!L37)</f>
        <v/>
      </c>
      <c r="M37" t="str">
        <f>IF('Binding Energies Uncropped'!M37&lt;50,"",'Binding Energies Uncropped'!M37)</f>
        <v/>
      </c>
      <c r="N37" t="str">
        <f>IF('Binding Energies Uncropped'!N37&lt;50,"",'Binding Energies Uncropped'!N37)</f>
        <v/>
      </c>
      <c r="O37">
        <f>IF('Binding Energies Uncropped'!O37&lt;50,"",'Binding Energies Uncropped'!O37)</f>
        <v>111.8</v>
      </c>
      <c r="P37">
        <f>IF('Binding Energies Uncropped'!P37&lt;50,"",'Binding Energies Uncropped'!P37)</f>
        <v>110.3</v>
      </c>
      <c r="Q37" t="str">
        <f>IF('Binding Energies Uncropped'!Q37&lt;50,"",'Binding Energies Uncropped'!Q37)</f>
        <v/>
      </c>
      <c r="R37" t="str">
        <f>IF('Binding Energies Uncropped'!R37&lt;50,"",'Binding Energies Uncropped'!R37)</f>
        <v/>
      </c>
      <c r="S37" t="str">
        <f>IF('Binding Energies Uncropped'!S37&lt;50,"",'Binding Energies Uncropped'!S37)</f>
        <v/>
      </c>
      <c r="T37" t="str">
        <f>IF('Binding Energies Uncropped'!T37&lt;50,"",'Binding Energies Uncropped'!T37)</f>
        <v/>
      </c>
    </row>
    <row r="38" spans="1:20" x14ac:dyDescent="0.35">
      <c r="A38" s="6">
        <v>38</v>
      </c>
      <c r="B38" t="str">
        <f>IF('Binding Energies Uncropped'!B38&lt;50,"",'Binding Energies Uncropped'!B38)</f>
        <v/>
      </c>
      <c r="C38">
        <f>IF('Binding Energies Uncropped'!C38&lt;50,"",'Binding Energies Uncropped'!C38)</f>
        <v>2216.3000000000002</v>
      </c>
      <c r="D38">
        <f>IF('Binding Energies Uncropped'!D38&lt;50,"",'Binding Energies Uncropped'!D38)</f>
        <v>357.5</v>
      </c>
      <c r="E38" t="str">
        <f>IF('Binding Energies Uncropped'!E38&lt;50,"",'Binding Energies Uncropped'!E38)</f>
        <v/>
      </c>
      <c r="F38" t="str">
        <f>IF('Binding Energies Uncropped'!F38&lt;50,"",'Binding Energies Uncropped'!F38)</f>
        <v/>
      </c>
      <c r="G38">
        <f>IF('Binding Energies Uncropped'!G38&lt;50,"",'Binding Energies Uncropped'!G38)</f>
        <v>2006.8</v>
      </c>
      <c r="H38">
        <f>IF('Binding Energies Uncropped'!H38&lt;50,"",'Binding Energies Uncropped'!H38)</f>
        <v>1939.6</v>
      </c>
      <c r="I38">
        <f>IF('Binding Energies Uncropped'!I38&lt;50,"",'Binding Energies Uncropped'!I38)</f>
        <v>279.8</v>
      </c>
      <c r="J38">
        <f>IF('Binding Energies Uncropped'!J38&lt;50,"",'Binding Energies Uncropped'!J38)</f>
        <v>269.10000000000002</v>
      </c>
      <c r="K38" t="str">
        <f>IF('Binding Energies Uncropped'!K38&lt;50,"",'Binding Energies Uncropped'!K38)</f>
        <v/>
      </c>
      <c r="L38" t="str">
        <f>IF('Binding Energies Uncropped'!L38&lt;50,"",'Binding Energies Uncropped'!L38)</f>
        <v/>
      </c>
      <c r="M38" t="str">
        <f>IF('Binding Energies Uncropped'!M38&lt;50,"",'Binding Energies Uncropped'!M38)</f>
        <v/>
      </c>
      <c r="N38" t="str">
        <f>IF('Binding Energies Uncropped'!N38&lt;50,"",'Binding Energies Uncropped'!N38)</f>
        <v/>
      </c>
      <c r="O38">
        <f>IF('Binding Energies Uncropped'!O38&lt;50,"",'Binding Energies Uncropped'!O38)</f>
        <v>135</v>
      </c>
      <c r="P38">
        <f>IF('Binding Energies Uncropped'!P38&lt;50,"",'Binding Energies Uncropped'!P38)</f>
        <v>133.1</v>
      </c>
      <c r="Q38" t="str">
        <f>IF('Binding Energies Uncropped'!Q38&lt;50,"",'Binding Energies Uncropped'!Q38)</f>
        <v/>
      </c>
      <c r="R38" t="str">
        <f>IF('Binding Energies Uncropped'!R38&lt;50,"",'Binding Energies Uncropped'!R38)</f>
        <v/>
      </c>
      <c r="S38" t="str">
        <f>IF('Binding Energies Uncropped'!S38&lt;50,"",'Binding Energies Uncropped'!S38)</f>
        <v/>
      </c>
      <c r="T38" t="str">
        <f>IF('Binding Energies Uncropped'!T38&lt;50,"",'Binding Energies Uncropped'!T38)</f>
        <v/>
      </c>
    </row>
    <row r="39" spans="1:20" x14ac:dyDescent="0.35">
      <c r="A39" s="6">
        <v>39</v>
      </c>
      <c r="B39" t="str">
        <f>IF('Binding Energies Uncropped'!B39&lt;50,"",'Binding Energies Uncropped'!B39)</f>
        <v/>
      </c>
      <c r="C39">
        <f>IF('Binding Energies Uncropped'!C39&lt;50,"",'Binding Energies Uncropped'!C39)</f>
        <v>2372.5</v>
      </c>
      <c r="D39">
        <f>IF('Binding Energies Uncropped'!D39&lt;50,"",'Binding Energies Uncropped'!D39)</f>
        <v>393.6</v>
      </c>
      <c r="E39" t="str">
        <f>IF('Binding Energies Uncropped'!E39&lt;50,"",'Binding Energies Uncropped'!E39)</f>
        <v/>
      </c>
      <c r="F39" t="str">
        <f>IF('Binding Energies Uncropped'!F39&lt;50,"",'Binding Energies Uncropped'!F39)</f>
        <v/>
      </c>
      <c r="G39">
        <f>IF('Binding Energies Uncropped'!G39&lt;50,"",'Binding Energies Uncropped'!G39)</f>
        <v>2155.5</v>
      </c>
      <c r="H39">
        <f>IF('Binding Energies Uncropped'!H39&lt;50,"",'Binding Energies Uncropped'!H39)</f>
        <v>2080</v>
      </c>
      <c r="I39">
        <f>IF('Binding Energies Uncropped'!I39&lt;50,"",'Binding Energies Uncropped'!I39)</f>
        <v>312.39999999999998</v>
      </c>
      <c r="J39">
        <f>IF('Binding Energies Uncropped'!J39&lt;50,"",'Binding Energies Uncropped'!J39)</f>
        <v>300.3</v>
      </c>
      <c r="K39" t="str">
        <f>IF('Binding Energies Uncropped'!K39&lt;50,"",'Binding Energies Uncropped'!K39)</f>
        <v/>
      </c>
      <c r="L39" t="str">
        <f>IF('Binding Energies Uncropped'!L39&lt;50,"",'Binding Energies Uncropped'!L39)</f>
        <v/>
      </c>
      <c r="M39" t="str">
        <f>IF('Binding Energies Uncropped'!M39&lt;50,"",'Binding Energies Uncropped'!M39)</f>
        <v/>
      </c>
      <c r="N39" t="str">
        <f>IF('Binding Energies Uncropped'!N39&lt;50,"",'Binding Energies Uncropped'!N39)</f>
        <v/>
      </c>
      <c r="O39">
        <f>IF('Binding Energies Uncropped'!O39&lt;50,"",'Binding Energies Uncropped'!O39)</f>
        <v>159.6</v>
      </c>
      <c r="P39">
        <f>IF('Binding Energies Uncropped'!P39&lt;50,"",'Binding Energies Uncropped'!P39)</f>
        <v>157.4</v>
      </c>
      <c r="Q39" t="str">
        <f>IF('Binding Energies Uncropped'!Q39&lt;50,"",'Binding Energies Uncropped'!Q39)</f>
        <v/>
      </c>
      <c r="R39" t="str">
        <f>IF('Binding Energies Uncropped'!R39&lt;50,"",'Binding Energies Uncropped'!R39)</f>
        <v/>
      </c>
      <c r="S39" t="str">
        <f>IF('Binding Energies Uncropped'!S39&lt;50,"",'Binding Energies Uncropped'!S39)</f>
        <v/>
      </c>
      <c r="T39" t="str">
        <f>IF('Binding Energies Uncropped'!T39&lt;50,"",'Binding Energies Uncropped'!T39)</f>
        <v/>
      </c>
    </row>
    <row r="40" spans="1:20" x14ac:dyDescent="0.35">
      <c r="A40" s="6">
        <v>40</v>
      </c>
      <c r="B40" t="str">
        <f>IF('Binding Energies Uncropped'!B40&lt;50,"",'Binding Energies Uncropped'!B40)</f>
        <v/>
      </c>
      <c r="C40">
        <f>IF('Binding Energies Uncropped'!C40&lt;50,"",'Binding Energies Uncropped'!C40)</f>
        <v>2531.6</v>
      </c>
      <c r="D40">
        <f>IF('Binding Energies Uncropped'!D40&lt;50,"",'Binding Energies Uncropped'!D40)</f>
        <v>430.3</v>
      </c>
      <c r="E40">
        <f>IF('Binding Energies Uncropped'!E40&lt;50,"",'Binding Energies Uncropped'!E40)</f>
        <v>51.3</v>
      </c>
      <c r="F40" t="str">
        <f>IF('Binding Energies Uncropped'!F40&lt;50,"",'Binding Energies Uncropped'!F40)</f>
        <v/>
      </c>
      <c r="G40">
        <f>IF('Binding Energies Uncropped'!G40&lt;50,"",'Binding Energies Uncropped'!G40)</f>
        <v>2306.6999999999998</v>
      </c>
      <c r="H40">
        <f>IF('Binding Energies Uncropped'!H40&lt;50,"",'Binding Energies Uncropped'!H40)</f>
        <v>2222.3000000000002</v>
      </c>
      <c r="I40">
        <f>IF('Binding Energies Uncropped'!I40&lt;50,"",'Binding Energies Uncropped'!I40)</f>
        <v>344.2</v>
      </c>
      <c r="J40">
        <f>IF('Binding Energies Uncropped'!J40&lt;50,"",'Binding Energies Uncropped'!J40)</f>
        <v>330.5</v>
      </c>
      <c r="K40" t="str">
        <f>IF('Binding Energies Uncropped'!K40&lt;50,"",'Binding Energies Uncropped'!K40)</f>
        <v/>
      </c>
      <c r="L40" t="str">
        <f>IF('Binding Energies Uncropped'!L40&lt;50,"",'Binding Energies Uncropped'!L40)</f>
        <v/>
      </c>
      <c r="M40" t="str">
        <f>IF('Binding Energies Uncropped'!M40&lt;50,"",'Binding Energies Uncropped'!M40)</f>
        <v/>
      </c>
      <c r="N40" t="str">
        <f>IF('Binding Energies Uncropped'!N40&lt;50,"",'Binding Energies Uncropped'!N40)</f>
        <v/>
      </c>
      <c r="O40">
        <f>IF('Binding Energies Uncropped'!O40&lt;50,"",'Binding Energies Uncropped'!O40)</f>
        <v>182.4</v>
      </c>
      <c r="P40">
        <f>IF('Binding Energies Uncropped'!P40&lt;50,"",'Binding Energies Uncropped'!P40)</f>
        <v>180</v>
      </c>
      <c r="Q40" t="str">
        <f>IF('Binding Energies Uncropped'!Q40&lt;50,"",'Binding Energies Uncropped'!Q40)</f>
        <v/>
      </c>
      <c r="R40" t="str">
        <f>IF('Binding Energies Uncropped'!R40&lt;50,"",'Binding Energies Uncropped'!R40)</f>
        <v/>
      </c>
      <c r="S40" t="str">
        <f>IF('Binding Energies Uncropped'!S40&lt;50,"",'Binding Energies Uncropped'!S40)</f>
        <v/>
      </c>
      <c r="T40" t="str">
        <f>IF('Binding Energies Uncropped'!T40&lt;50,"",'Binding Energies Uncropped'!T40)</f>
        <v/>
      </c>
    </row>
    <row r="41" spans="1:20" x14ac:dyDescent="0.35">
      <c r="A41" s="6">
        <v>41</v>
      </c>
      <c r="B41" t="str">
        <f>IF('Binding Energies Uncropped'!B41&lt;50,"",'Binding Energies Uncropped'!B41)</f>
        <v/>
      </c>
      <c r="C41">
        <f>IF('Binding Energies Uncropped'!C41&lt;50,"",'Binding Energies Uncropped'!C41)</f>
        <v>2697.7</v>
      </c>
      <c r="D41">
        <f>IF('Binding Energies Uncropped'!D41&lt;50,"",'Binding Energies Uncropped'!D41)</f>
        <v>468.4</v>
      </c>
      <c r="E41">
        <f>IF('Binding Energies Uncropped'!E41&lt;50,"",'Binding Energies Uncropped'!E41)</f>
        <v>58.1</v>
      </c>
      <c r="F41" t="str">
        <f>IF('Binding Energies Uncropped'!F41&lt;50,"",'Binding Energies Uncropped'!F41)</f>
        <v/>
      </c>
      <c r="G41">
        <f>IF('Binding Energies Uncropped'!G41&lt;50,"",'Binding Energies Uncropped'!G41)</f>
        <v>2464.6999999999998</v>
      </c>
      <c r="H41">
        <f>IF('Binding Energies Uncropped'!H41&lt;50,"",'Binding Energies Uncropped'!H41)</f>
        <v>2370.5</v>
      </c>
      <c r="I41">
        <f>IF('Binding Energies Uncropped'!I41&lt;50,"",'Binding Energies Uncropped'!I41)</f>
        <v>378.4</v>
      </c>
      <c r="J41">
        <f>IF('Binding Energies Uncropped'!J41&lt;50,"",'Binding Energies Uncropped'!J41)</f>
        <v>363</v>
      </c>
      <c r="K41" t="str">
        <f>IF('Binding Energies Uncropped'!K41&lt;50,"",'Binding Energies Uncropped'!K41)</f>
        <v/>
      </c>
      <c r="L41" t="str">
        <f>IF('Binding Energies Uncropped'!L41&lt;50,"",'Binding Energies Uncropped'!L41)</f>
        <v/>
      </c>
      <c r="M41" t="str">
        <f>IF('Binding Energies Uncropped'!M41&lt;50,"",'Binding Energies Uncropped'!M41)</f>
        <v/>
      </c>
      <c r="N41" t="str">
        <f>IF('Binding Energies Uncropped'!N41&lt;50,"",'Binding Energies Uncropped'!N41)</f>
        <v/>
      </c>
      <c r="O41">
        <f>IF('Binding Energies Uncropped'!O41&lt;50,"",'Binding Energies Uncropped'!O41)</f>
        <v>207.4</v>
      </c>
      <c r="P41">
        <f>IF('Binding Energies Uncropped'!P41&lt;50,"",'Binding Energies Uncropped'!P41)</f>
        <v>204.6</v>
      </c>
      <c r="Q41" t="str">
        <f>IF('Binding Energies Uncropped'!Q41&lt;50,"",'Binding Energies Uncropped'!Q41)</f>
        <v/>
      </c>
      <c r="R41" t="str">
        <f>IF('Binding Energies Uncropped'!R41&lt;50,"",'Binding Energies Uncropped'!R41)</f>
        <v/>
      </c>
      <c r="S41" t="str">
        <f>IF('Binding Energies Uncropped'!S41&lt;50,"",'Binding Energies Uncropped'!S41)</f>
        <v/>
      </c>
      <c r="T41" t="str">
        <f>IF('Binding Energies Uncropped'!T41&lt;50,"",'Binding Energies Uncropped'!T41)</f>
        <v/>
      </c>
    </row>
    <row r="42" spans="1:20" x14ac:dyDescent="0.35">
      <c r="A42" s="6">
        <v>42</v>
      </c>
      <c r="B42" t="str">
        <f>IF('Binding Energies Uncropped'!B42&lt;50,"",'Binding Energies Uncropped'!B42)</f>
        <v/>
      </c>
      <c r="C42">
        <f>IF('Binding Energies Uncropped'!C42&lt;50,"",'Binding Energies Uncropped'!C42)</f>
        <v>2865.5</v>
      </c>
      <c r="D42">
        <f>IF('Binding Energies Uncropped'!D42&lt;50,"",'Binding Energies Uncropped'!D42)</f>
        <v>504.6</v>
      </c>
      <c r="E42">
        <f>IF('Binding Energies Uncropped'!E42&lt;50,"",'Binding Energies Uncropped'!E42)</f>
        <v>61.8</v>
      </c>
      <c r="F42" t="str">
        <f>IF('Binding Energies Uncropped'!F42&lt;50,"",'Binding Energies Uncropped'!F42)</f>
        <v/>
      </c>
      <c r="G42">
        <f>IF('Binding Energies Uncropped'!G42&lt;50,"",'Binding Energies Uncropped'!G42)</f>
        <v>2625.1</v>
      </c>
      <c r="H42">
        <f>IF('Binding Energies Uncropped'!H42&lt;50,"",'Binding Energies Uncropped'!H42)</f>
        <v>2520.1999999999998</v>
      </c>
      <c r="I42">
        <f>IF('Binding Energies Uncropped'!I42&lt;50,"",'Binding Energies Uncropped'!I42)</f>
        <v>409.7</v>
      </c>
      <c r="J42">
        <f>IF('Binding Energies Uncropped'!J42&lt;50,"",'Binding Energies Uncropped'!J42)</f>
        <v>392.3</v>
      </c>
      <c r="K42" t="str">
        <f>IF('Binding Energies Uncropped'!K42&lt;50,"",'Binding Energies Uncropped'!K42)</f>
        <v/>
      </c>
      <c r="L42" t="str">
        <f>IF('Binding Energies Uncropped'!L42&lt;50,"",'Binding Energies Uncropped'!L42)</f>
        <v/>
      </c>
      <c r="M42" t="str">
        <f>IF('Binding Energies Uncropped'!M42&lt;50,"",'Binding Energies Uncropped'!M42)</f>
        <v/>
      </c>
      <c r="N42" t="str">
        <f>IF('Binding Energies Uncropped'!N42&lt;50,"",'Binding Energies Uncropped'!N42)</f>
        <v/>
      </c>
      <c r="O42">
        <f>IF('Binding Energies Uncropped'!O42&lt;50,"",'Binding Energies Uncropped'!O42)</f>
        <v>230.3</v>
      </c>
      <c r="P42">
        <f>IF('Binding Energies Uncropped'!P42&lt;50,"",'Binding Energies Uncropped'!P42)</f>
        <v>227</v>
      </c>
      <c r="Q42" t="str">
        <f>IF('Binding Energies Uncropped'!Q42&lt;50,"",'Binding Energies Uncropped'!Q42)</f>
        <v/>
      </c>
      <c r="R42" t="str">
        <f>IF('Binding Energies Uncropped'!R42&lt;50,"",'Binding Energies Uncropped'!R42)</f>
        <v/>
      </c>
      <c r="S42" t="str">
        <f>IF('Binding Energies Uncropped'!S42&lt;50,"",'Binding Energies Uncropped'!S42)</f>
        <v/>
      </c>
      <c r="T42" t="str">
        <f>IF('Binding Energies Uncropped'!T42&lt;50,"",'Binding Energies Uncropped'!T42)</f>
        <v/>
      </c>
    </row>
    <row r="43" spans="1:20" x14ac:dyDescent="0.35">
      <c r="A43" s="6">
        <v>43</v>
      </c>
      <c r="B43" t="str">
        <f>IF('Binding Energies Uncropped'!B43&lt;50,"",'Binding Energies Uncropped'!B43)</f>
        <v/>
      </c>
      <c r="C43">
        <f>IF('Binding Energies Uncropped'!C43&lt;50,"",'Binding Energies Uncropped'!C43)</f>
        <v>3042.5</v>
      </c>
      <c r="D43">
        <f>IF('Binding Energies Uncropped'!D43&lt;50,"",'Binding Energies Uncropped'!D43)</f>
        <v>544</v>
      </c>
      <c r="E43">
        <f>IF('Binding Energies Uncropped'!E43&lt;50,"",'Binding Energies Uncropped'!E43)</f>
        <v>68.8</v>
      </c>
      <c r="F43" t="str">
        <f>IF('Binding Energies Uncropped'!F43&lt;50,"",'Binding Energies Uncropped'!F43)</f>
        <v/>
      </c>
      <c r="G43">
        <f>IF('Binding Energies Uncropped'!G43&lt;50,"",'Binding Energies Uncropped'!G43)</f>
        <v>2793.2</v>
      </c>
      <c r="H43">
        <f>IF('Binding Energies Uncropped'!H43&lt;50,"",'Binding Energies Uncropped'!H43)</f>
        <v>2676.9</v>
      </c>
      <c r="I43">
        <f>IF('Binding Energies Uncropped'!I43&lt;50,"",'Binding Energies Uncropped'!I43)</f>
        <v>444.9</v>
      </c>
      <c r="J43">
        <f>IF('Binding Energies Uncropped'!J43&lt;50,"",'Binding Energies Uncropped'!J43)</f>
        <v>425</v>
      </c>
      <c r="K43" t="str">
        <f>IF('Binding Energies Uncropped'!K43&lt;50,"",'Binding Energies Uncropped'!K43)</f>
        <v/>
      </c>
      <c r="L43" t="str">
        <f>IF('Binding Energies Uncropped'!L43&lt;50,"",'Binding Energies Uncropped'!L43)</f>
        <v/>
      </c>
      <c r="M43" t="str">
        <f>IF('Binding Energies Uncropped'!M43&lt;50,"",'Binding Energies Uncropped'!M43)</f>
        <v/>
      </c>
      <c r="N43" t="str">
        <f>IF('Binding Energies Uncropped'!N43&lt;50,"",'Binding Energies Uncropped'!N43)</f>
        <v/>
      </c>
      <c r="O43">
        <f>IF('Binding Energies Uncropped'!O43&lt;50,"",'Binding Energies Uncropped'!O43)</f>
        <v>256.39999999999998</v>
      </c>
      <c r="P43">
        <f>IF('Binding Energies Uncropped'!P43&lt;50,"",'Binding Energies Uncropped'!P43)</f>
        <v>252.9</v>
      </c>
      <c r="Q43" t="str">
        <f>IF('Binding Energies Uncropped'!Q43&lt;50,"",'Binding Energies Uncropped'!Q43)</f>
        <v/>
      </c>
      <c r="R43" t="str">
        <f>IF('Binding Energies Uncropped'!R43&lt;50,"",'Binding Energies Uncropped'!R43)</f>
        <v/>
      </c>
      <c r="S43" t="str">
        <f>IF('Binding Energies Uncropped'!S43&lt;50,"",'Binding Energies Uncropped'!S43)</f>
        <v/>
      </c>
      <c r="T43" t="str">
        <f>IF('Binding Energies Uncropped'!T43&lt;50,"",'Binding Energies Uncropped'!T43)</f>
        <v/>
      </c>
    </row>
    <row r="44" spans="1:20" x14ac:dyDescent="0.35">
      <c r="A44" s="6">
        <v>44</v>
      </c>
      <c r="B44" t="str">
        <f>IF('Binding Energies Uncropped'!B44&lt;50,"",'Binding Energies Uncropped'!B44)</f>
        <v/>
      </c>
      <c r="C44">
        <f>IF('Binding Energies Uncropped'!C44&lt;50,"",'Binding Energies Uncropped'!C44)</f>
        <v>3224</v>
      </c>
      <c r="D44">
        <f>IF('Binding Energies Uncropped'!D44&lt;50,"",'Binding Energies Uncropped'!D44)</f>
        <v>585</v>
      </c>
      <c r="E44">
        <f>IF('Binding Energies Uncropped'!E44&lt;50,"",'Binding Energies Uncropped'!E44)</f>
        <v>74.900000000000006</v>
      </c>
      <c r="F44" t="str">
        <f>IF('Binding Energies Uncropped'!F44&lt;50,"",'Binding Energies Uncropped'!F44)</f>
        <v/>
      </c>
      <c r="G44">
        <f>IF('Binding Energies Uncropped'!G44&lt;50,"",'Binding Energies Uncropped'!G44)</f>
        <v>2966.9</v>
      </c>
      <c r="H44">
        <f>IF('Binding Energies Uncropped'!H44&lt;50,"",'Binding Energies Uncropped'!H44)</f>
        <v>2837.9</v>
      </c>
      <c r="I44">
        <f>IF('Binding Energies Uncropped'!I44&lt;50,"",'Binding Energies Uncropped'!I44)</f>
        <v>482.8</v>
      </c>
      <c r="J44">
        <f>IF('Binding Energies Uncropped'!J44&lt;50,"",'Binding Energies Uncropped'!J44)</f>
        <v>460.6</v>
      </c>
      <c r="K44" t="str">
        <f>IF('Binding Energies Uncropped'!K44&lt;50,"",'Binding Energies Uncropped'!K44)</f>
        <v/>
      </c>
      <c r="L44" t="str">
        <f>IF('Binding Energies Uncropped'!L44&lt;50,"",'Binding Energies Uncropped'!L44)</f>
        <v/>
      </c>
      <c r="M44" t="str">
        <f>IF('Binding Energies Uncropped'!M44&lt;50,"",'Binding Energies Uncropped'!M44)</f>
        <v/>
      </c>
      <c r="N44" t="str">
        <f>IF('Binding Energies Uncropped'!N44&lt;50,"",'Binding Energies Uncropped'!N44)</f>
        <v/>
      </c>
      <c r="O44">
        <f>IF('Binding Energies Uncropped'!O44&lt;50,"",'Binding Energies Uncropped'!O44)</f>
        <v>283.60000000000002</v>
      </c>
      <c r="P44">
        <f>IF('Binding Energies Uncropped'!P44&lt;50,"",'Binding Energies Uncropped'!P44)</f>
        <v>279.39999999999998</v>
      </c>
      <c r="Q44" t="str">
        <f>IF('Binding Energies Uncropped'!Q44&lt;50,"",'Binding Energies Uncropped'!Q44)</f>
        <v/>
      </c>
      <c r="R44" t="str">
        <f>IF('Binding Energies Uncropped'!R44&lt;50,"",'Binding Energies Uncropped'!R44)</f>
        <v/>
      </c>
      <c r="S44" t="str">
        <f>IF('Binding Energies Uncropped'!S44&lt;50,"",'Binding Energies Uncropped'!S44)</f>
        <v/>
      </c>
      <c r="T44" t="str">
        <f>IF('Binding Energies Uncropped'!T44&lt;50,"",'Binding Energies Uncropped'!T44)</f>
        <v/>
      </c>
    </row>
    <row r="45" spans="1:20" x14ac:dyDescent="0.35">
      <c r="A45" s="6">
        <v>45</v>
      </c>
      <c r="B45" t="str">
        <f>IF('Binding Energies Uncropped'!B45&lt;50,"",'Binding Energies Uncropped'!B45)</f>
        <v/>
      </c>
      <c r="C45">
        <f>IF('Binding Energies Uncropped'!C45&lt;50,"",'Binding Energies Uncropped'!C45)</f>
        <v>3411.9</v>
      </c>
      <c r="D45">
        <f>IF('Binding Energies Uncropped'!D45&lt;50,"",'Binding Energies Uncropped'!D45)</f>
        <v>627.1</v>
      </c>
      <c r="E45">
        <f>IF('Binding Energies Uncropped'!E45&lt;50,"",'Binding Energies Uncropped'!E45)</f>
        <v>81</v>
      </c>
      <c r="F45" t="str">
        <f>IF('Binding Energies Uncropped'!F45&lt;50,"",'Binding Energies Uncropped'!F45)</f>
        <v/>
      </c>
      <c r="G45">
        <f>IF('Binding Energies Uncropped'!G45&lt;50,"",'Binding Energies Uncropped'!G45)</f>
        <v>3146.1</v>
      </c>
      <c r="H45">
        <f>IF('Binding Energies Uncropped'!H45&lt;50,"",'Binding Energies Uncropped'!H45)</f>
        <v>3003.8</v>
      </c>
      <c r="I45">
        <f>IF('Binding Energies Uncropped'!I45&lt;50,"",'Binding Energies Uncropped'!I45)</f>
        <v>521</v>
      </c>
      <c r="J45">
        <f>IF('Binding Energies Uncropped'!J45&lt;50,"",'Binding Energies Uncropped'!J45)</f>
        <v>496.2</v>
      </c>
      <c r="K45">
        <f>IF('Binding Energies Uncropped'!K45&lt;50,"",'Binding Energies Uncropped'!K45)</f>
        <v>51.9</v>
      </c>
      <c r="L45" t="str">
        <f>IF('Binding Energies Uncropped'!L45&lt;50,"",'Binding Energies Uncropped'!L45)</f>
        <v/>
      </c>
      <c r="M45" t="str">
        <f>IF('Binding Energies Uncropped'!M45&lt;50,"",'Binding Energies Uncropped'!M45)</f>
        <v/>
      </c>
      <c r="N45" t="str">
        <f>IF('Binding Energies Uncropped'!N45&lt;50,"",'Binding Energies Uncropped'!N45)</f>
        <v/>
      </c>
      <c r="O45">
        <f>IF('Binding Energies Uncropped'!O45&lt;50,"",'Binding Energies Uncropped'!O45)</f>
        <v>311.7</v>
      </c>
      <c r="P45">
        <f>IF('Binding Energies Uncropped'!P45&lt;50,"",'Binding Energies Uncropped'!P45)</f>
        <v>307</v>
      </c>
      <c r="Q45" t="str">
        <f>IF('Binding Energies Uncropped'!Q45&lt;50,"",'Binding Energies Uncropped'!Q45)</f>
        <v/>
      </c>
      <c r="R45" t="str">
        <f>IF('Binding Energies Uncropped'!R45&lt;50,"",'Binding Energies Uncropped'!R45)</f>
        <v/>
      </c>
      <c r="S45" t="str">
        <f>IF('Binding Energies Uncropped'!S45&lt;50,"",'Binding Energies Uncropped'!S45)</f>
        <v/>
      </c>
      <c r="T45" t="str">
        <f>IF('Binding Energies Uncropped'!T45&lt;50,"",'Binding Energies Uncropped'!T45)</f>
        <v/>
      </c>
    </row>
    <row r="46" spans="1:20" x14ac:dyDescent="0.35">
      <c r="A46" s="6">
        <v>46</v>
      </c>
      <c r="B46" t="str">
        <f>IF('Binding Energies Uncropped'!B46&lt;50,"",'Binding Energies Uncropped'!B46)</f>
        <v/>
      </c>
      <c r="C46">
        <f>IF('Binding Energies Uncropped'!C46&lt;50,"",'Binding Energies Uncropped'!C46)</f>
        <v>3604.3</v>
      </c>
      <c r="D46">
        <f>IF('Binding Energies Uncropped'!D46&lt;50,"",'Binding Energies Uncropped'!D46)</f>
        <v>669.9</v>
      </c>
      <c r="E46">
        <f>IF('Binding Energies Uncropped'!E46&lt;50,"",'Binding Energies Uncropped'!E46)</f>
        <v>86.4</v>
      </c>
      <c r="F46" t="str">
        <f>IF('Binding Energies Uncropped'!F46&lt;50,"",'Binding Energies Uncropped'!F46)</f>
        <v/>
      </c>
      <c r="G46">
        <f>IF('Binding Energies Uncropped'!G46&lt;50,"",'Binding Energies Uncropped'!G46)</f>
        <v>3330.3</v>
      </c>
      <c r="H46">
        <f>IF('Binding Energies Uncropped'!H46&lt;50,"",'Binding Energies Uncropped'!H46)</f>
        <v>3173.3</v>
      </c>
      <c r="I46">
        <f>IF('Binding Energies Uncropped'!I46&lt;50,"",'Binding Energies Uncropped'!I46)</f>
        <v>559.1</v>
      </c>
      <c r="J46">
        <f>IF('Binding Energies Uncropped'!J46&lt;50,"",'Binding Energies Uncropped'!J46)</f>
        <v>531.5</v>
      </c>
      <c r="K46">
        <f>IF('Binding Energies Uncropped'!K46&lt;50,"",'Binding Energies Uncropped'!K46)</f>
        <v>54.4</v>
      </c>
      <c r="L46">
        <f>IF('Binding Energies Uncropped'!L46&lt;50,"",'Binding Energies Uncropped'!L46)</f>
        <v>50</v>
      </c>
      <c r="M46" t="str">
        <f>IF('Binding Energies Uncropped'!M46&lt;50,"",'Binding Energies Uncropped'!M46)</f>
        <v/>
      </c>
      <c r="N46" t="str">
        <f>IF('Binding Energies Uncropped'!N46&lt;50,"",'Binding Energies Uncropped'!N46)</f>
        <v/>
      </c>
      <c r="O46">
        <f>IF('Binding Energies Uncropped'!O46&lt;50,"",'Binding Energies Uncropped'!O46)</f>
        <v>340</v>
      </c>
      <c r="P46">
        <f>IF('Binding Energies Uncropped'!P46&lt;50,"",'Binding Energies Uncropped'!P46)</f>
        <v>334.7</v>
      </c>
      <c r="Q46" t="str">
        <f>IF('Binding Energies Uncropped'!Q46&lt;50,"",'Binding Energies Uncropped'!Q46)</f>
        <v/>
      </c>
      <c r="R46" t="str">
        <f>IF('Binding Energies Uncropped'!R46&lt;50,"",'Binding Energies Uncropped'!R46)</f>
        <v/>
      </c>
      <c r="S46" t="str">
        <f>IF('Binding Energies Uncropped'!S46&lt;50,"",'Binding Energies Uncropped'!S46)</f>
        <v/>
      </c>
      <c r="T46" t="str">
        <f>IF('Binding Energies Uncropped'!T46&lt;50,"",'Binding Energies Uncropped'!T46)</f>
        <v/>
      </c>
    </row>
    <row r="47" spans="1:20" x14ac:dyDescent="0.35">
      <c r="A47" s="6">
        <v>47</v>
      </c>
      <c r="B47" t="str">
        <f>IF('Binding Energies Uncropped'!B47&lt;50,"",'Binding Energies Uncropped'!B47)</f>
        <v/>
      </c>
      <c r="C47">
        <f>IF('Binding Energies Uncropped'!C47&lt;50,"",'Binding Energies Uncropped'!C47)</f>
        <v>3805.8</v>
      </c>
      <c r="D47">
        <f>IF('Binding Energies Uncropped'!D47&lt;50,"",'Binding Energies Uncropped'!D47)</f>
        <v>717.5</v>
      </c>
      <c r="E47">
        <f>IF('Binding Energies Uncropped'!E47&lt;50,"",'Binding Energies Uncropped'!E47)</f>
        <v>95.2</v>
      </c>
      <c r="F47" t="str">
        <f>IF('Binding Energies Uncropped'!F47&lt;50,"",'Binding Energies Uncropped'!F47)</f>
        <v/>
      </c>
      <c r="G47">
        <f>IF('Binding Energies Uncropped'!G47&lt;50,"",'Binding Energies Uncropped'!G47)</f>
        <v>3523.7</v>
      </c>
      <c r="H47">
        <f>IF('Binding Energies Uncropped'!H47&lt;50,"",'Binding Energies Uncropped'!H47)</f>
        <v>3351.1</v>
      </c>
      <c r="I47">
        <f>IF('Binding Energies Uncropped'!I47&lt;50,"",'Binding Energies Uncropped'!I47)</f>
        <v>602.4</v>
      </c>
      <c r="J47">
        <f>IF('Binding Energies Uncropped'!J47&lt;50,"",'Binding Energies Uncropped'!J47)</f>
        <v>571.4</v>
      </c>
      <c r="K47">
        <f>IF('Binding Energies Uncropped'!K47&lt;50,"",'Binding Energies Uncropped'!K47)</f>
        <v>62.6</v>
      </c>
      <c r="L47">
        <f>IF('Binding Energies Uncropped'!L47&lt;50,"",'Binding Energies Uncropped'!L47)</f>
        <v>55.9</v>
      </c>
      <c r="M47" t="str">
        <f>IF('Binding Energies Uncropped'!M47&lt;50,"",'Binding Energies Uncropped'!M47)</f>
        <v/>
      </c>
      <c r="N47" t="str">
        <f>IF('Binding Energies Uncropped'!N47&lt;50,"",'Binding Energies Uncropped'!N47)</f>
        <v/>
      </c>
      <c r="O47">
        <f>IF('Binding Energies Uncropped'!O47&lt;50,"",'Binding Energies Uncropped'!O47)</f>
        <v>372.8</v>
      </c>
      <c r="P47">
        <f>IF('Binding Energies Uncropped'!P47&lt;50,"",'Binding Energies Uncropped'!P47)</f>
        <v>366.7</v>
      </c>
      <c r="Q47" t="str">
        <f>IF('Binding Energies Uncropped'!Q47&lt;50,"",'Binding Energies Uncropped'!Q47)</f>
        <v/>
      </c>
      <c r="R47" t="str">
        <f>IF('Binding Energies Uncropped'!R47&lt;50,"",'Binding Energies Uncropped'!R47)</f>
        <v/>
      </c>
      <c r="S47" t="str">
        <f>IF('Binding Energies Uncropped'!S47&lt;50,"",'Binding Energies Uncropped'!S47)</f>
        <v/>
      </c>
      <c r="T47" t="str">
        <f>IF('Binding Energies Uncropped'!T47&lt;50,"",'Binding Energies Uncropped'!T47)</f>
        <v/>
      </c>
    </row>
    <row r="48" spans="1:20" x14ac:dyDescent="0.35">
      <c r="A48" s="6">
        <v>48</v>
      </c>
      <c r="B48" t="str">
        <f>IF('Binding Energies Uncropped'!B48&lt;50,"",'Binding Energies Uncropped'!B48)</f>
        <v/>
      </c>
      <c r="C48">
        <f>IF('Binding Energies Uncropped'!C48&lt;50,"",'Binding Energies Uncropped'!C48)</f>
        <v>4018</v>
      </c>
      <c r="D48">
        <f>IF('Binding Energies Uncropped'!D48&lt;50,"",'Binding Energies Uncropped'!D48)</f>
        <v>770.2</v>
      </c>
      <c r="E48">
        <f>IF('Binding Energies Uncropped'!E48&lt;50,"",'Binding Energies Uncropped'!E48)</f>
        <v>107.6</v>
      </c>
      <c r="F48" t="str">
        <f>IF('Binding Energies Uncropped'!F48&lt;50,"",'Binding Energies Uncropped'!F48)</f>
        <v/>
      </c>
      <c r="G48">
        <f>IF('Binding Energies Uncropped'!G48&lt;50,"",'Binding Energies Uncropped'!G48)</f>
        <v>3727</v>
      </c>
      <c r="H48">
        <f>IF('Binding Energies Uncropped'!H48&lt;50,"",'Binding Energies Uncropped'!H48)</f>
        <v>3537.5</v>
      </c>
      <c r="I48">
        <f>IF('Binding Energies Uncropped'!I48&lt;50,"",'Binding Energies Uncropped'!I48)</f>
        <v>650.70000000000005</v>
      </c>
      <c r="J48">
        <f>IF('Binding Energies Uncropped'!J48&lt;50,"",'Binding Energies Uncropped'!J48)</f>
        <v>616.5</v>
      </c>
      <c r="K48">
        <f>IF('Binding Energies Uncropped'!K48&lt;50,"",'Binding Energies Uncropped'!K48)</f>
        <v>70.8</v>
      </c>
      <c r="L48">
        <f>IF('Binding Energies Uncropped'!L48&lt;50,"",'Binding Energies Uncropped'!L48)</f>
        <v>65</v>
      </c>
      <c r="M48" t="str">
        <f>IF('Binding Energies Uncropped'!M48&lt;50,"",'Binding Energies Uncropped'!M48)</f>
        <v/>
      </c>
      <c r="N48" t="str">
        <f>IF('Binding Energies Uncropped'!N48&lt;50,"",'Binding Energies Uncropped'!N48)</f>
        <v/>
      </c>
      <c r="O48">
        <f>IF('Binding Energies Uncropped'!O48&lt;50,"",'Binding Energies Uncropped'!O48)</f>
        <v>410.5</v>
      </c>
      <c r="P48">
        <f>IF('Binding Energies Uncropped'!P48&lt;50,"",'Binding Energies Uncropped'!P48)</f>
        <v>403.7</v>
      </c>
      <c r="Q48" t="str">
        <f>IF('Binding Energies Uncropped'!Q48&lt;50,"",'Binding Energies Uncropped'!Q48)</f>
        <v/>
      </c>
      <c r="R48" t="str">
        <f>IF('Binding Energies Uncropped'!R48&lt;50,"",'Binding Energies Uncropped'!R48)</f>
        <v/>
      </c>
      <c r="S48" t="str">
        <f>IF('Binding Energies Uncropped'!S48&lt;50,"",'Binding Energies Uncropped'!S48)</f>
        <v/>
      </c>
      <c r="T48" t="str">
        <f>IF('Binding Energies Uncropped'!T48&lt;50,"",'Binding Energies Uncropped'!T48)</f>
        <v/>
      </c>
    </row>
    <row r="49" spans="1:20" x14ac:dyDescent="0.35">
      <c r="A49" s="6">
        <v>49</v>
      </c>
      <c r="B49" t="str">
        <f>IF('Binding Energies Uncropped'!B49&lt;50,"",'Binding Energies Uncropped'!B49)</f>
        <v/>
      </c>
      <c r="C49">
        <f>IF('Binding Energies Uncropped'!C49&lt;50,"",'Binding Energies Uncropped'!C49)</f>
        <v>4237.5</v>
      </c>
      <c r="D49">
        <f>IF('Binding Energies Uncropped'!D49&lt;50,"",'Binding Energies Uncropped'!D49)</f>
        <v>825.6</v>
      </c>
      <c r="E49">
        <f>IF('Binding Energies Uncropped'!E49&lt;50,"",'Binding Energies Uncropped'!E49)</f>
        <v>121.9</v>
      </c>
      <c r="F49" t="str">
        <f>IF('Binding Energies Uncropped'!F49&lt;50,"",'Binding Energies Uncropped'!F49)</f>
        <v/>
      </c>
      <c r="G49">
        <f>IF('Binding Energies Uncropped'!G49&lt;50,"",'Binding Energies Uncropped'!G49)</f>
        <v>3938</v>
      </c>
      <c r="H49">
        <f>IF('Binding Energies Uncropped'!H49&lt;50,"",'Binding Energies Uncropped'!H49)</f>
        <v>3730.1</v>
      </c>
      <c r="I49">
        <f>IF('Binding Energies Uncropped'!I49&lt;50,"",'Binding Energies Uncropped'!I49)</f>
        <v>702.2</v>
      </c>
      <c r="J49">
        <f>IF('Binding Energies Uncropped'!J49&lt;50,"",'Binding Energies Uncropped'!J49)</f>
        <v>664.3</v>
      </c>
      <c r="K49">
        <f>IF('Binding Energies Uncropped'!K49&lt;50,"",'Binding Energies Uncropped'!K49)</f>
        <v>81.900000000000006</v>
      </c>
      <c r="L49">
        <f>IF('Binding Energies Uncropped'!L49&lt;50,"",'Binding Energies Uncropped'!L49)</f>
        <v>75.099999999999994</v>
      </c>
      <c r="M49" t="str">
        <f>IF('Binding Energies Uncropped'!M49&lt;50,"",'Binding Energies Uncropped'!M49)</f>
        <v/>
      </c>
      <c r="N49" t="str">
        <f>IF('Binding Energies Uncropped'!N49&lt;50,"",'Binding Energies Uncropped'!N49)</f>
        <v/>
      </c>
      <c r="O49">
        <f>IF('Binding Energies Uncropped'!O49&lt;50,"",'Binding Energies Uncropped'!O49)</f>
        <v>450.8</v>
      </c>
      <c r="P49">
        <f>IF('Binding Energies Uncropped'!P49&lt;50,"",'Binding Energies Uncropped'!P49)</f>
        <v>443.1</v>
      </c>
      <c r="Q49" t="str">
        <f>IF('Binding Energies Uncropped'!Q49&lt;50,"",'Binding Energies Uncropped'!Q49)</f>
        <v/>
      </c>
      <c r="R49" t="str">
        <f>IF('Binding Energies Uncropped'!R49&lt;50,"",'Binding Energies Uncropped'!R49)</f>
        <v/>
      </c>
      <c r="S49" t="str">
        <f>IF('Binding Energies Uncropped'!S49&lt;50,"",'Binding Energies Uncropped'!S49)</f>
        <v/>
      </c>
      <c r="T49" t="str">
        <f>IF('Binding Energies Uncropped'!T49&lt;50,"",'Binding Energies Uncropped'!T49)</f>
        <v/>
      </c>
    </row>
    <row r="50" spans="1:20" x14ac:dyDescent="0.35">
      <c r="A50" s="6">
        <v>50</v>
      </c>
      <c r="B50" t="str">
        <f>IF('Binding Energies Uncropped'!B50&lt;50,"",'Binding Energies Uncropped'!B50)</f>
        <v/>
      </c>
      <c r="C50">
        <f>IF('Binding Energies Uncropped'!C50&lt;50,"",'Binding Energies Uncropped'!C50)</f>
        <v>4464.7</v>
      </c>
      <c r="D50">
        <f>IF('Binding Energies Uncropped'!D50&lt;50,"",'Binding Energies Uncropped'!D50)</f>
        <v>883.8</v>
      </c>
      <c r="E50">
        <f>IF('Binding Energies Uncropped'!E50&lt;50,"",'Binding Energies Uncropped'!E50)</f>
        <v>136.5</v>
      </c>
      <c r="F50" t="str">
        <f>IF('Binding Energies Uncropped'!F50&lt;50,"",'Binding Energies Uncropped'!F50)</f>
        <v/>
      </c>
      <c r="G50">
        <f>IF('Binding Energies Uncropped'!G50&lt;50,"",'Binding Energies Uncropped'!G50)</f>
        <v>4156.1000000000004</v>
      </c>
      <c r="H50">
        <f>IF('Binding Energies Uncropped'!H50&lt;50,"",'Binding Energies Uncropped'!H50)</f>
        <v>3928.8</v>
      </c>
      <c r="I50">
        <f>IF('Binding Energies Uncropped'!I50&lt;50,"",'Binding Energies Uncropped'!I50)</f>
        <v>756.4</v>
      </c>
      <c r="J50">
        <f>IF('Binding Energies Uncropped'!J50&lt;50,"",'Binding Energies Uncropped'!J50)</f>
        <v>714.4</v>
      </c>
      <c r="K50">
        <f>IF('Binding Energies Uncropped'!K50&lt;50,"",'Binding Energies Uncropped'!K50)</f>
        <v>93.9</v>
      </c>
      <c r="L50">
        <f>IF('Binding Energies Uncropped'!L50&lt;50,"",'Binding Energies Uncropped'!L50)</f>
        <v>86</v>
      </c>
      <c r="M50" t="str">
        <f>IF('Binding Energies Uncropped'!M50&lt;50,"",'Binding Energies Uncropped'!M50)</f>
        <v/>
      </c>
      <c r="N50" t="str">
        <f>IF('Binding Energies Uncropped'!N50&lt;50,"",'Binding Energies Uncropped'!N50)</f>
        <v/>
      </c>
      <c r="O50">
        <f>IF('Binding Energies Uncropped'!O50&lt;50,"",'Binding Energies Uncropped'!O50)</f>
        <v>493.3</v>
      </c>
      <c r="P50">
        <f>IF('Binding Energies Uncropped'!P50&lt;50,"",'Binding Energies Uncropped'!P50)</f>
        <v>484.8</v>
      </c>
      <c r="Q50" t="str">
        <f>IF('Binding Energies Uncropped'!Q50&lt;50,"",'Binding Energies Uncropped'!Q50)</f>
        <v/>
      </c>
      <c r="R50" t="str">
        <f>IF('Binding Energies Uncropped'!R50&lt;50,"",'Binding Energies Uncropped'!R50)</f>
        <v/>
      </c>
      <c r="S50" t="str">
        <f>IF('Binding Energies Uncropped'!S50&lt;50,"",'Binding Energies Uncropped'!S50)</f>
        <v/>
      </c>
      <c r="T50" t="str">
        <f>IF('Binding Energies Uncropped'!T50&lt;50,"",'Binding Energies Uncropped'!T50)</f>
        <v/>
      </c>
    </row>
    <row r="51" spans="1:20" x14ac:dyDescent="0.35">
      <c r="A51" s="6">
        <v>51</v>
      </c>
      <c r="B51" t="str">
        <f>IF('Binding Energies Uncropped'!B51&lt;50,"",'Binding Energies Uncropped'!B51)</f>
        <v/>
      </c>
      <c r="C51">
        <f>IF('Binding Energies Uncropped'!C51&lt;50,"",'Binding Energies Uncropped'!C51)</f>
        <v>4698.3</v>
      </c>
      <c r="D51">
        <f>IF('Binding Energies Uncropped'!D51&lt;50,"",'Binding Energies Uncropped'!D51)</f>
        <v>943.7</v>
      </c>
      <c r="E51">
        <f>IF('Binding Energies Uncropped'!E51&lt;50,"",'Binding Energies Uncropped'!E51)</f>
        <v>152</v>
      </c>
      <c r="F51" t="str">
        <f>IF('Binding Energies Uncropped'!F51&lt;50,"",'Binding Energies Uncropped'!F51)</f>
        <v/>
      </c>
      <c r="G51">
        <f>IF('Binding Energies Uncropped'!G51&lt;50,"",'Binding Energies Uncropped'!G51)</f>
        <v>4380.3999999999996</v>
      </c>
      <c r="H51">
        <f>IF('Binding Energies Uncropped'!H51&lt;50,"",'Binding Energies Uncropped'!H51)</f>
        <v>4132.3</v>
      </c>
      <c r="I51">
        <f>IF('Binding Energies Uncropped'!I51&lt;50,"",'Binding Energies Uncropped'!I51)</f>
        <v>811.9</v>
      </c>
      <c r="J51">
        <f>IF('Binding Energies Uncropped'!J51&lt;50,"",'Binding Energies Uncropped'!J51)</f>
        <v>765.6</v>
      </c>
      <c r="K51">
        <f>IF('Binding Energies Uncropped'!K51&lt;50,"",'Binding Energies Uncropped'!K51)</f>
        <v>104.3</v>
      </c>
      <c r="L51">
        <f>IF('Binding Energies Uncropped'!L51&lt;50,"",'Binding Energies Uncropped'!L51)</f>
        <v>95.4</v>
      </c>
      <c r="M51" t="str">
        <f>IF('Binding Energies Uncropped'!M51&lt;50,"",'Binding Energies Uncropped'!M51)</f>
        <v/>
      </c>
      <c r="N51" t="str">
        <f>IF('Binding Energies Uncropped'!N51&lt;50,"",'Binding Energies Uncropped'!N51)</f>
        <v/>
      </c>
      <c r="O51">
        <f>IF('Binding Energies Uncropped'!O51&lt;50,"",'Binding Energies Uncropped'!O51)</f>
        <v>536.9</v>
      </c>
      <c r="P51">
        <f>IF('Binding Energies Uncropped'!P51&lt;50,"",'Binding Energies Uncropped'!P51)</f>
        <v>527.5</v>
      </c>
      <c r="Q51" t="str">
        <f>IF('Binding Energies Uncropped'!Q51&lt;50,"",'Binding Energies Uncropped'!Q51)</f>
        <v/>
      </c>
      <c r="R51" t="str">
        <f>IF('Binding Energies Uncropped'!R51&lt;50,"",'Binding Energies Uncropped'!R51)</f>
        <v/>
      </c>
      <c r="S51" t="str">
        <f>IF('Binding Energies Uncropped'!S51&lt;50,"",'Binding Energies Uncropped'!S51)</f>
        <v/>
      </c>
      <c r="T51" t="str">
        <f>IF('Binding Energies Uncropped'!T51&lt;50,"",'Binding Energies Uncropped'!T51)</f>
        <v/>
      </c>
    </row>
    <row r="52" spans="1:20" x14ac:dyDescent="0.35">
      <c r="A52" s="6">
        <v>52</v>
      </c>
      <c r="B52" t="str">
        <f>IF('Binding Energies Uncropped'!B52&lt;50,"",'Binding Energies Uncropped'!B52)</f>
        <v/>
      </c>
      <c r="C52">
        <f>IF('Binding Energies Uncropped'!C52&lt;50,"",'Binding Energies Uncropped'!C52)</f>
        <v>4939.2</v>
      </c>
      <c r="D52">
        <f>IF('Binding Energies Uncropped'!D52&lt;50,"",'Binding Energies Uncropped'!D52)</f>
        <v>1006</v>
      </c>
      <c r="E52">
        <f>IF('Binding Energies Uncropped'!E52&lt;50,"",'Binding Energies Uncropped'!E52)</f>
        <v>168.3</v>
      </c>
      <c r="F52" t="str">
        <f>IF('Binding Energies Uncropped'!F52&lt;50,"",'Binding Energies Uncropped'!F52)</f>
        <v/>
      </c>
      <c r="G52">
        <f>IF('Binding Energies Uncropped'!G52&lt;50,"",'Binding Energies Uncropped'!G52)</f>
        <v>4612</v>
      </c>
      <c r="H52">
        <f>IF('Binding Energies Uncropped'!H52&lt;50,"",'Binding Energies Uncropped'!H52)</f>
        <v>4341.3999999999996</v>
      </c>
      <c r="I52">
        <f>IF('Binding Energies Uncropped'!I52&lt;50,"",'Binding Energies Uncropped'!I52)</f>
        <v>869.7</v>
      </c>
      <c r="J52">
        <f>IF('Binding Energies Uncropped'!J52&lt;50,"",'Binding Energies Uncropped'!J52)</f>
        <v>818.7</v>
      </c>
      <c r="K52">
        <f>IF('Binding Energies Uncropped'!K52&lt;50,"",'Binding Energies Uncropped'!K52)</f>
        <v>116.8</v>
      </c>
      <c r="L52">
        <f>IF('Binding Energies Uncropped'!L52&lt;50,"",'Binding Energies Uncropped'!L52)</f>
        <v>96.9</v>
      </c>
      <c r="M52" t="str">
        <f>IF('Binding Energies Uncropped'!M52&lt;50,"",'Binding Energies Uncropped'!M52)</f>
        <v/>
      </c>
      <c r="N52" t="str">
        <f>IF('Binding Energies Uncropped'!N52&lt;50,"",'Binding Energies Uncropped'!N52)</f>
        <v/>
      </c>
      <c r="O52">
        <f>IF('Binding Energies Uncropped'!O52&lt;50,"",'Binding Energies Uncropped'!O52)</f>
        <v>582.5</v>
      </c>
      <c r="P52">
        <f>IF('Binding Energies Uncropped'!P52&lt;50,"",'Binding Energies Uncropped'!P52)</f>
        <v>572.1</v>
      </c>
      <c r="Q52" t="str">
        <f>IF('Binding Energies Uncropped'!Q52&lt;50,"",'Binding Energies Uncropped'!Q52)</f>
        <v/>
      </c>
      <c r="R52" t="str">
        <f>IF('Binding Energies Uncropped'!R52&lt;50,"",'Binding Energies Uncropped'!R52)</f>
        <v/>
      </c>
      <c r="S52" t="str">
        <f>IF('Binding Energies Uncropped'!S52&lt;50,"",'Binding Energies Uncropped'!S52)</f>
        <v/>
      </c>
      <c r="T52" t="str">
        <f>IF('Binding Energies Uncropped'!T52&lt;50,"",'Binding Energies Uncropped'!T52)</f>
        <v/>
      </c>
    </row>
    <row r="53" spans="1:20" x14ac:dyDescent="0.35">
      <c r="A53" s="6">
        <v>53</v>
      </c>
      <c r="B53" t="str">
        <f>IF('Binding Energies Uncropped'!B53&lt;50,"",'Binding Energies Uncropped'!B53)</f>
        <v/>
      </c>
      <c r="C53">
        <f>IF('Binding Energies Uncropped'!C53&lt;50,"",'Binding Energies Uncropped'!C53)</f>
        <v>5188.1000000000004</v>
      </c>
      <c r="D53">
        <f>IF('Binding Energies Uncropped'!D53&lt;50,"",'Binding Energies Uncropped'!D53)</f>
        <v>1072.0999999999999</v>
      </c>
      <c r="E53">
        <f>IF('Binding Energies Uncropped'!E53&lt;50,"",'Binding Energies Uncropped'!E53)</f>
        <v>186.4</v>
      </c>
      <c r="F53" t="str">
        <f>IF('Binding Energies Uncropped'!F53&lt;50,"",'Binding Energies Uncropped'!F53)</f>
        <v/>
      </c>
      <c r="G53">
        <f>IF('Binding Energies Uncropped'!G53&lt;50,"",'Binding Energies Uncropped'!G53)</f>
        <v>4852.1000000000004</v>
      </c>
      <c r="H53">
        <f>IF('Binding Energies Uncropped'!H53&lt;50,"",'Binding Energies Uncropped'!H53)</f>
        <v>4557.1000000000004</v>
      </c>
      <c r="I53">
        <f>IF('Binding Energies Uncropped'!I53&lt;50,"",'Binding Energies Uncropped'!I53)</f>
        <v>930.5</v>
      </c>
      <c r="J53">
        <f>IF('Binding Energies Uncropped'!J53&lt;50,"",'Binding Energies Uncropped'!J53)</f>
        <v>874.6</v>
      </c>
      <c r="K53">
        <f>IF('Binding Energies Uncropped'!K53&lt;50,"",'Binding Energies Uncropped'!K53)</f>
        <v>130.1</v>
      </c>
      <c r="L53">
        <f>IF('Binding Energies Uncropped'!L53&lt;50,"",'Binding Energies Uncropped'!L53)</f>
        <v>119</v>
      </c>
      <c r="M53" t="str">
        <f>IF('Binding Energies Uncropped'!M53&lt;50,"",'Binding Energies Uncropped'!M53)</f>
        <v/>
      </c>
      <c r="N53" t="str">
        <f>IF('Binding Energies Uncropped'!N53&lt;50,"",'Binding Energies Uncropped'!N53)</f>
        <v/>
      </c>
      <c r="O53">
        <f>IF('Binding Energies Uncropped'!O53&lt;50,"",'Binding Energies Uncropped'!O53)</f>
        <v>631.29999999999995</v>
      </c>
      <c r="P53">
        <f>IF('Binding Energies Uncropped'!P53&lt;50,"",'Binding Energies Uncropped'!P53)</f>
        <v>619.4</v>
      </c>
      <c r="Q53" t="str">
        <f>IF('Binding Energies Uncropped'!Q53&lt;50,"",'Binding Energies Uncropped'!Q53)</f>
        <v/>
      </c>
      <c r="R53" t="str">
        <f>IF('Binding Energies Uncropped'!R53&lt;50,"",'Binding Energies Uncropped'!R53)</f>
        <v/>
      </c>
      <c r="S53" t="str">
        <f>IF('Binding Energies Uncropped'!S53&lt;50,"",'Binding Energies Uncropped'!S53)</f>
        <v/>
      </c>
      <c r="T53" t="str">
        <f>IF('Binding Energies Uncropped'!T53&lt;50,"",'Binding Energies Uncropped'!T53)</f>
        <v/>
      </c>
    </row>
    <row r="54" spans="1:20" x14ac:dyDescent="0.35">
      <c r="A54" s="6">
        <v>54</v>
      </c>
      <c r="B54" t="str">
        <f>IF('Binding Energies Uncropped'!B54&lt;50,"",'Binding Energies Uncropped'!B54)</f>
        <v/>
      </c>
      <c r="C54">
        <f>IF('Binding Energies Uncropped'!C54&lt;50,"",'Binding Energies Uncropped'!C54)</f>
        <v>5452.8</v>
      </c>
      <c r="D54">
        <f>IF('Binding Energies Uncropped'!D54&lt;50,"",'Binding Energies Uncropped'!D54)</f>
        <v>1148.4000000000001</v>
      </c>
      <c r="E54">
        <f>IF('Binding Energies Uncropped'!E54&lt;50,"",'Binding Energies Uncropped'!E54)</f>
        <v>217.7</v>
      </c>
      <c r="F54" t="str">
        <f>IF('Binding Energies Uncropped'!F54&lt;50,"",'Binding Energies Uncropped'!F54)</f>
        <v/>
      </c>
      <c r="G54">
        <f>IF('Binding Energies Uncropped'!G54&lt;50,"",'Binding Energies Uncropped'!G54)</f>
        <v>5103.7</v>
      </c>
      <c r="H54">
        <f>IF('Binding Energies Uncropped'!H54&lt;50,"",'Binding Energies Uncropped'!H54)</f>
        <v>4782.2</v>
      </c>
      <c r="I54">
        <f>IF('Binding Energies Uncropped'!I54&lt;50,"",'Binding Energies Uncropped'!I54)</f>
        <v>999</v>
      </c>
      <c r="J54">
        <f>IF('Binding Energies Uncropped'!J54&lt;50,"",'Binding Energies Uncropped'!J54)</f>
        <v>937</v>
      </c>
      <c r="K54">
        <f>IF('Binding Energies Uncropped'!K54&lt;50,"",'Binding Energies Uncropped'!K54)</f>
        <v>163.9</v>
      </c>
      <c r="L54">
        <f>IF('Binding Energies Uncropped'!L54&lt;50,"",'Binding Energies Uncropped'!L54)</f>
        <v>156.5</v>
      </c>
      <c r="M54" t="str">
        <f>IF('Binding Energies Uncropped'!M54&lt;50,"",'Binding Energies Uncropped'!M54)</f>
        <v/>
      </c>
      <c r="N54" t="str">
        <f>IF('Binding Energies Uncropped'!N54&lt;50,"",'Binding Energies Uncropped'!N54)</f>
        <v/>
      </c>
      <c r="O54">
        <f>IF('Binding Energies Uncropped'!O54&lt;50,"",'Binding Energies Uncropped'!O54)</f>
        <v>690.6</v>
      </c>
      <c r="P54">
        <f>IF('Binding Energies Uncropped'!P54&lt;50,"",'Binding Energies Uncropped'!P54)</f>
        <v>674.7</v>
      </c>
      <c r="Q54">
        <f>IF('Binding Energies Uncropped'!Q54&lt;50,"",'Binding Energies Uncropped'!Q54)</f>
        <v>67.599999999999994</v>
      </c>
      <c r="R54">
        <f>IF('Binding Energies Uncropped'!R54&lt;50,"",'Binding Energies Uncropped'!R54)</f>
        <v>67.599999999999994</v>
      </c>
      <c r="S54" t="str">
        <f>IF('Binding Energies Uncropped'!S54&lt;50,"",'Binding Energies Uncropped'!S54)</f>
        <v/>
      </c>
      <c r="T54" t="str">
        <f>IF('Binding Energies Uncropped'!T54&lt;50,"",'Binding Energies Uncropped'!T54)</f>
        <v/>
      </c>
    </row>
    <row r="55" spans="1:20" x14ac:dyDescent="0.35">
      <c r="A55" s="6">
        <v>55</v>
      </c>
      <c r="B55" t="str">
        <f>IF('Binding Energies Uncropped'!B55&lt;50,"",'Binding Energies Uncropped'!B55)</f>
        <v/>
      </c>
      <c r="C55">
        <f>IF('Binding Energies Uncropped'!C55&lt;50,"",'Binding Energies Uncropped'!C55)</f>
        <v>5714.3</v>
      </c>
      <c r="D55">
        <f>IF('Binding Energies Uncropped'!D55&lt;50,"",'Binding Energies Uncropped'!D55)</f>
        <v>1217.0999999999999</v>
      </c>
      <c r="E55">
        <f>IF('Binding Energies Uncropped'!E55&lt;50,"",'Binding Energies Uncropped'!E55)</f>
        <v>230.8</v>
      </c>
      <c r="F55" t="str">
        <f>IF('Binding Energies Uncropped'!F55&lt;50,"",'Binding Energies Uncropped'!F55)</f>
        <v/>
      </c>
      <c r="G55">
        <f>IF('Binding Energies Uncropped'!G55&lt;50,"",'Binding Energies Uncropped'!G55)</f>
        <v>5359.4</v>
      </c>
      <c r="H55">
        <f>IF('Binding Energies Uncropped'!H55&lt;50,"",'Binding Energies Uncropped'!H55)</f>
        <v>5011.8999999999996</v>
      </c>
      <c r="I55">
        <f>IF('Binding Energies Uncropped'!I55&lt;50,"",'Binding Energies Uncropped'!I55)</f>
        <v>1065</v>
      </c>
      <c r="J55">
        <f>IF('Binding Energies Uncropped'!J55&lt;50,"",'Binding Energies Uncropped'!J55)</f>
        <v>997.6</v>
      </c>
      <c r="K55">
        <f>IF('Binding Energies Uncropped'!K55&lt;50,"",'Binding Energies Uncropped'!K55)</f>
        <v>172.3</v>
      </c>
      <c r="L55">
        <f>IF('Binding Energies Uncropped'!L55&lt;50,"",'Binding Energies Uncropped'!L55)</f>
        <v>161.6</v>
      </c>
      <c r="M55" t="str">
        <f>IF('Binding Energies Uncropped'!M55&lt;50,"",'Binding Energies Uncropped'!M55)</f>
        <v/>
      </c>
      <c r="N55" t="str">
        <f>IF('Binding Energies Uncropped'!N55&lt;50,"",'Binding Energies Uncropped'!N55)</f>
        <v/>
      </c>
      <c r="O55">
        <f>IF('Binding Energies Uncropped'!O55&lt;50,"",'Binding Energies Uncropped'!O55)</f>
        <v>739.5</v>
      </c>
      <c r="P55">
        <f>IF('Binding Energies Uncropped'!P55&lt;50,"",'Binding Energies Uncropped'!P55)</f>
        <v>725.5</v>
      </c>
      <c r="Q55">
        <f>IF('Binding Energies Uncropped'!Q55&lt;50,"",'Binding Energies Uncropped'!Q55)</f>
        <v>76.5</v>
      </c>
      <c r="R55">
        <f>IF('Binding Energies Uncropped'!R55&lt;50,"",'Binding Energies Uncropped'!R55)</f>
        <v>76.5</v>
      </c>
      <c r="S55" t="str">
        <f>IF('Binding Energies Uncropped'!S55&lt;50,"",'Binding Energies Uncropped'!S55)</f>
        <v/>
      </c>
      <c r="T55" t="str">
        <f>IF('Binding Energies Uncropped'!T55&lt;50,"",'Binding Energies Uncropped'!T55)</f>
        <v/>
      </c>
    </row>
    <row r="56" spans="1:20" x14ac:dyDescent="0.35">
      <c r="A56" s="6">
        <v>56</v>
      </c>
      <c r="B56" t="str">
        <f>IF('Binding Energies Uncropped'!B56&lt;50,"",'Binding Energies Uncropped'!B56)</f>
        <v/>
      </c>
      <c r="C56">
        <f>IF('Binding Energies Uncropped'!C56&lt;50,"",'Binding Energies Uncropped'!C56)</f>
        <v>5988.8</v>
      </c>
      <c r="D56">
        <f>IF('Binding Energies Uncropped'!D56&lt;50,"",'Binding Energies Uncropped'!D56)</f>
        <v>1292.8</v>
      </c>
      <c r="E56">
        <f>IF('Binding Energies Uncropped'!E56&lt;50,"",'Binding Energies Uncropped'!E56)</f>
        <v>253</v>
      </c>
      <c r="F56" t="str">
        <f>IF('Binding Energies Uncropped'!F56&lt;50,"",'Binding Energies Uncropped'!F56)</f>
        <v/>
      </c>
      <c r="G56">
        <f>IF('Binding Energies Uncropped'!G56&lt;50,"",'Binding Energies Uncropped'!G56)</f>
        <v>5623.6</v>
      </c>
      <c r="H56">
        <f>IF('Binding Energies Uncropped'!H56&lt;50,"",'Binding Energies Uncropped'!H56)</f>
        <v>5247</v>
      </c>
      <c r="I56">
        <f>IF('Binding Energies Uncropped'!I56&lt;50,"",'Binding Energies Uncropped'!I56)</f>
        <v>1136.7</v>
      </c>
      <c r="J56">
        <f>IF('Binding Energies Uncropped'!J56&lt;50,"",'Binding Energies Uncropped'!J56)</f>
        <v>1062.2</v>
      </c>
      <c r="K56">
        <f>IF('Binding Energies Uncropped'!K56&lt;50,"",'Binding Energies Uncropped'!K56)</f>
        <v>191.8</v>
      </c>
      <c r="L56">
        <f>IF('Binding Energies Uncropped'!L56&lt;50,"",'Binding Energies Uncropped'!L56)</f>
        <v>179.7</v>
      </c>
      <c r="M56" t="str">
        <f>IF('Binding Energies Uncropped'!M56&lt;50,"",'Binding Energies Uncropped'!M56)</f>
        <v/>
      </c>
      <c r="N56" t="str">
        <f>IF('Binding Energies Uncropped'!N56&lt;50,"",'Binding Energies Uncropped'!N56)</f>
        <v/>
      </c>
      <c r="O56">
        <f>IF('Binding Energies Uncropped'!O56&lt;50,"",'Binding Energies Uncropped'!O56)</f>
        <v>796.1</v>
      </c>
      <c r="P56">
        <f>IF('Binding Energies Uncropped'!P56&lt;50,"",'Binding Energies Uncropped'!P56)</f>
        <v>780.7</v>
      </c>
      <c r="Q56">
        <f>IF('Binding Energies Uncropped'!Q56&lt;50,"",'Binding Energies Uncropped'!Q56)</f>
        <v>89.9</v>
      </c>
      <c r="R56">
        <f>IF('Binding Energies Uncropped'!R56&lt;50,"",'Binding Energies Uncropped'!R56)</f>
        <v>89.9</v>
      </c>
      <c r="S56" t="str">
        <f>IF('Binding Energies Uncropped'!S56&lt;50,"",'Binding Energies Uncropped'!S56)</f>
        <v/>
      </c>
      <c r="T56" t="str">
        <f>IF('Binding Energies Uncropped'!T56&lt;50,"",'Binding Energies Uncropped'!T56)</f>
        <v/>
      </c>
    </row>
    <row r="57" spans="1:20" x14ac:dyDescent="0.35">
      <c r="A57" s="6">
        <v>57</v>
      </c>
      <c r="B57" t="str">
        <f>IF('Binding Energies Uncropped'!B57&lt;50,"",'Binding Energies Uncropped'!B57)</f>
        <v/>
      </c>
      <c r="C57">
        <f>IF('Binding Energies Uncropped'!C57&lt;50,"",'Binding Energies Uncropped'!C57)</f>
        <v>6266.3</v>
      </c>
      <c r="D57">
        <f>IF('Binding Energies Uncropped'!D57&lt;50,"",'Binding Energies Uncropped'!D57)</f>
        <v>1361.3</v>
      </c>
      <c r="E57">
        <f>IF('Binding Energies Uncropped'!E57&lt;50,"",'Binding Energies Uncropped'!E57)</f>
        <v>270.39999999999998</v>
      </c>
      <c r="F57" t="str">
        <f>IF('Binding Energies Uncropped'!F57&lt;50,"",'Binding Energies Uncropped'!F57)</f>
        <v/>
      </c>
      <c r="G57">
        <f>IF('Binding Energies Uncropped'!G57&lt;50,"",'Binding Energies Uncropped'!G57)</f>
        <v>5890.6</v>
      </c>
      <c r="H57">
        <f>IF('Binding Energies Uncropped'!H57&lt;50,"",'Binding Energies Uncropped'!H57)</f>
        <v>5482.7</v>
      </c>
      <c r="I57">
        <f>IF('Binding Energies Uncropped'!I57&lt;50,"",'Binding Energies Uncropped'!I57)</f>
        <v>1204.4000000000001</v>
      </c>
      <c r="J57">
        <f>IF('Binding Energies Uncropped'!J57&lt;50,"",'Binding Energies Uncropped'!J57)</f>
        <v>1123.4000000000001</v>
      </c>
      <c r="K57">
        <f>IF('Binding Energies Uncropped'!K57&lt;50,"",'Binding Energies Uncropped'!K57)</f>
        <v>205.8</v>
      </c>
      <c r="L57">
        <f>IF('Binding Energies Uncropped'!L57&lt;50,"",'Binding Energies Uncropped'!L57)</f>
        <v>191.4</v>
      </c>
      <c r="M57" t="str">
        <f>IF('Binding Energies Uncropped'!M57&lt;50,"",'Binding Energies Uncropped'!M57)</f>
        <v/>
      </c>
      <c r="N57" t="str">
        <f>IF('Binding Energies Uncropped'!N57&lt;50,"",'Binding Energies Uncropped'!N57)</f>
        <v/>
      </c>
      <c r="O57">
        <f>IF('Binding Energies Uncropped'!O57&lt;50,"",'Binding Energies Uncropped'!O57)</f>
        <v>848.5</v>
      </c>
      <c r="P57">
        <f>IF('Binding Energies Uncropped'!P57&lt;50,"",'Binding Energies Uncropped'!P57)</f>
        <v>831.7</v>
      </c>
      <c r="Q57">
        <f>IF('Binding Energies Uncropped'!Q57&lt;50,"",'Binding Energies Uncropped'!Q57)</f>
        <v>97.7</v>
      </c>
      <c r="R57">
        <f>IF('Binding Energies Uncropped'!R57&lt;50,"",'Binding Energies Uncropped'!R57)</f>
        <v>97.7</v>
      </c>
      <c r="S57" t="str">
        <f>IF('Binding Energies Uncropped'!S57&lt;50,"",'Binding Energies Uncropped'!S57)</f>
        <v/>
      </c>
      <c r="T57" t="str">
        <f>IF('Binding Energies Uncropped'!T57&lt;50,"",'Binding Energies Uncropped'!T57)</f>
        <v/>
      </c>
    </row>
    <row r="58" spans="1:20" x14ac:dyDescent="0.35">
      <c r="A58" s="6">
        <v>58</v>
      </c>
      <c r="B58" t="str">
        <f>IF('Binding Energies Uncropped'!B58&lt;50,"",'Binding Energies Uncropped'!B58)</f>
        <v/>
      </c>
      <c r="C58">
        <f>IF('Binding Energies Uncropped'!C58&lt;50,"",'Binding Energies Uncropped'!C58)</f>
        <v>6548.8</v>
      </c>
      <c r="D58">
        <f>IF('Binding Energies Uncropped'!D58&lt;50,"",'Binding Energies Uncropped'!D58)</f>
        <v>1434.6</v>
      </c>
      <c r="E58">
        <f>IF('Binding Energies Uncropped'!E58&lt;50,"",'Binding Energies Uncropped'!E58)</f>
        <v>289.60000000000002</v>
      </c>
      <c r="F58" t="str">
        <f>IF('Binding Energies Uncropped'!F58&lt;50,"",'Binding Energies Uncropped'!F58)</f>
        <v/>
      </c>
      <c r="G58">
        <f>IF('Binding Energies Uncropped'!G58&lt;50,"",'Binding Energies Uncropped'!G58)</f>
        <v>6164.2</v>
      </c>
      <c r="H58">
        <f>IF('Binding Energies Uncropped'!H58&lt;50,"",'Binding Energies Uncropped'!H58)</f>
        <v>5723.4</v>
      </c>
      <c r="I58">
        <f>IF('Binding Energies Uncropped'!I58&lt;50,"",'Binding Energies Uncropped'!I58)</f>
        <v>1272.8</v>
      </c>
      <c r="J58">
        <f>IF('Binding Energies Uncropped'!J58&lt;50,"",'Binding Energies Uncropped'!J58)</f>
        <v>1185.4000000000001</v>
      </c>
      <c r="K58">
        <f>IF('Binding Energies Uncropped'!K58&lt;50,"",'Binding Energies Uncropped'!K58)</f>
        <v>223.3</v>
      </c>
      <c r="L58">
        <f>IF('Binding Energies Uncropped'!L58&lt;50,"",'Binding Energies Uncropped'!L58)</f>
        <v>207.2</v>
      </c>
      <c r="M58" t="str">
        <f>IF('Binding Energies Uncropped'!M58&lt;50,"",'Binding Energies Uncropped'!M58)</f>
        <v/>
      </c>
      <c r="N58" t="str">
        <f>IF('Binding Energies Uncropped'!N58&lt;50,"",'Binding Energies Uncropped'!N58)</f>
        <v/>
      </c>
      <c r="O58">
        <f>IF('Binding Energies Uncropped'!O58&lt;50,"",'Binding Energies Uncropped'!O58)</f>
        <v>901.3</v>
      </c>
      <c r="P58">
        <f>IF('Binding Energies Uncropped'!P58&lt;50,"",'Binding Energies Uncropped'!P58)</f>
        <v>883.3</v>
      </c>
      <c r="Q58">
        <f>IF('Binding Energies Uncropped'!Q58&lt;50,"",'Binding Energies Uncropped'!Q58)</f>
        <v>107.6</v>
      </c>
      <c r="R58">
        <f>IF('Binding Energies Uncropped'!R58&lt;50,"",'Binding Energies Uncropped'!R58)</f>
        <v>107.6</v>
      </c>
      <c r="S58" t="str">
        <f>IF('Binding Energies Uncropped'!S58&lt;50,"",'Binding Energies Uncropped'!S58)</f>
        <v/>
      </c>
      <c r="T58" t="str">
        <f>IF('Binding Energies Uncropped'!T58&lt;50,"",'Binding Energies Uncropped'!T58)</f>
        <v/>
      </c>
    </row>
    <row r="59" spans="1:20" x14ac:dyDescent="0.35">
      <c r="A59" s="6">
        <v>59</v>
      </c>
      <c r="B59" t="str">
        <f>IF('Binding Energies Uncropped'!B59&lt;50,"",'Binding Energies Uncropped'!B59)</f>
        <v/>
      </c>
      <c r="C59">
        <f>IF('Binding Energies Uncropped'!C59&lt;50,"",'Binding Energies Uncropped'!C59)</f>
        <v>6834.8</v>
      </c>
      <c r="D59">
        <f>IF('Binding Energies Uncropped'!D59&lt;50,"",'Binding Energies Uncropped'!D59)</f>
        <v>1511</v>
      </c>
      <c r="E59">
        <f>IF('Binding Energies Uncropped'!E59&lt;50,"",'Binding Energies Uncropped'!E59)</f>
        <v>304.5</v>
      </c>
      <c r="F59" t="str">
        <f>IF('Binding Energies Uncropped'!F59&lt;50,"",'Binding Energies Uncropped'!F59)</f>
        <v/>
      </c>
      <c r="G59">
        <f>IF('Binding Energies Uncropped'!G59&lt;50,"",'Binding Energies Uncropped'!G59)</f>
        <v>6440.4</v>
      </c>
      <c r="H59">
        <f>IF('Binding Energies Uncropped'!H59&lt;50,"",'Binding Energies Uncropped'!H59)</f>
        <v>5964.3</v>
      </c>
      <c r="I59">
        <f>IF('Binding Energies Uncropped'!I59&lt;50,"",'Binding Energies Uncropped'!I59)</f>
        <v>1337.4</v>
      </c>
      <c r="J59">
        <f>IF('Binding Energies Uncropped'!J59&lt;50,"",'Binding Energies Uncropped'!J59)</f>
        <v>1242.2</v>
      </c>
      <c r="K59">
        <f>IF('Binding Energies Uncropped'!K59&lt;50,"",'Binding Energies Uncropped'!K59)</f>
        <v>236.3</v>
      </c>
      <c r="L59">
        <f>IF('Binding Energies Uncropped'!L59&lt;50,"",'Binding Energies Uncropped'!L59)</f>
        <v>217.6</v>
      </c>
      <c r="M59" t="str">
        <f>IF('Binding Energies Uncropped'!M59&lt;50,"",'Binding Energies Uncropped'!M59)</f>
        <v/>
      </c>
      <c r="N59" t="str">
        <f>IF('Binding Energies Uncropped'!N59&lt;50,"",'Binding Energies Uncropped'!N59)</f>
        <v/>
      </c>
      <c r="O59">
        <f>IF('Binding Energies Uncropped'!O59&lt;50,"",'Binding Energies Uncropped'!O59)</f>
        <v>951.1</v>
      </c>
      <c r="P59">
        <f>IF('Binding Energies Uncropped'!P59&lt;50,"",'Binding Energies Uncropped'!P59)</f>
        <v>931</v>
      </c>
      <c r="Q59">
        <f>IF('Binding Energies Uncropped'!Q59&lt;50,"",'Binding Energies Uncropped'!Q59)</f>
        <v>110.1</v>
      </c>
      <c r="R59">
        <f>IF('Binding Energies Uncropped'!R59&lt;50,"",'Binding Energies Uncropped'!R59)</f>
        <v>110.1</v>
      </c>
      <c r="S59" t="str">
        <f>IF('Binding Energies Uncropped'!S59&lt;50,"",'Binding Energies Uncropped'!S59)</f>
        <v/>
      </c>
      <c r="T59" t="str">
        <f>IF('Binding Energies Uncropped'!T59&lt;50,"",'Binding Energies Uncropped'!T59)</f>
        <v/>
      </c>
    </row>
    <row r="60" spans="1:20" x14ac:dyDescent="0.35">
      <c r="A60" s="6">
        <v>60</v>
      </c>
      <c r="B60" t="str">
        <f>IF('Binding Energies Uncropped'!B60&lt;50,"",'Binding Energies Uncropped'!B60)</f>
        <v/>
      </c>
      <c r="C60">
        <f>IF('Binding Energies Uncropped'!C60&lt;50,"",'Binding Energies Uncropped'!C60)</f>
        <v>7126</v>
      </c>
      <c r="D60">
        <f>IF('Binding Energies Uncropped'!D60&lt;50,"",'Binding Energies Uncropped'!D60)</f>
        <v>1575.3</v>
      </c>
      <c r="E60">
        <f>IF('Binding Energies Uncropped'!E60&lt;50,"",'Binding Energies Uncropped'!E60)</f>
        <v>315.2</v>
      </c>
      <c r="F60" t="str">
        <f>IF('Binding Energies Uncropped'!F60&lt;50,"",'Binding Energies Uncropped'!F60)</f>
        <v/>
      </c>
      <c r="G60">
        <f>IF('Binding Energies Uncropped'!G60&lt;50,"",'Binding Energies Uncropped'!G60)</f>
        <v>6721.5</v>
      </c>
      <c r="H60">
        <f>IF('Binding Energies Uncropped'!H60&lt;50,"",'Binding Energies Uncropped'!H60)</f>
        <v>6207.9</v>
      </c>
      <c r="I60">
        <f>IF('Binding Energies Uncropped'!I60&lt;50,"",'Binding Energies Uncropped'!I60)</f>
        <v>1402.8</v>
      </c>
      <c r="J60">
        <f>IF('Binding Energies Uncropped'!J60&lt;50,"",'Binding Energies Uncropped'!J60)</f>
        <v>1297.4000000000001</v>
      </c>
      <c r="K60">
        <f>IF('Binding Energies Uncropped'!K60&lt;50,"",'Binding Energies Uncropped'!K60)</f>
        <v>243.3</v>
      </c>
      <c r="L60">
        <f>IF('Binding Energies Uncropped'!L60&lt;50,"",'Binding Energies Uncropped'!L60)</f>
        <v>224.6</v>
      </c>
      <c r="M60" t="str">
        <f>IF('Binding Energies Uncropped'!M60&lt;50,"",'Binding Energies Uncropped'!M60)</f>
        <v/>
      </c>
      <c r="N60" t="str">
        <f>IF('Binding Energies Uncropped'!N60&lt;50,"",'Binding Energies Uncropped'!N60)</f>
        <v/>
      </c>
      <c r="O60">
        <f>IF('Binding Energies Uncropped'!O60&lt;50,"",'Binding Energies Uncropped'!O60)</f>
        <v>999.9</v>
      </c>
      <c r="P60">
        <f>IF('Binding Energies Uncropped'!P60&lt;50,"",'Binding Energies Uncropped'!P60)</f>
        <v>977.7</v>
      </c>
      <c r="Q60">
        <f>IF('Binding Energies Uncropped'!Q60&lt;50,"",'Binding Energies Uncropped'!Q60)</f>
        <v>113.5</v>
      </c>
      <c r="R60">
        <f>IF('Binding Energies Uncropped'!R60&lt;50,"",'Binding Energies Uncropped'!R60)</f>
        <v>113.5</v>
      </c>
      <c r="S60" t="str">
        <f>IF('Binding Energies Uncropped'!S60&lt;50,"",'Binding Energies Uncropped'!S60)</f>
        <v/>
      </c>
      <c r="T60" t="str">
        <f>IF('Binding Energies Uncropped'!T60&lt;50,"",'Binding Energies Uncropped'!T60)</f>
        <v/>
      </c>
    </row>
    <row r="61" spans="1:20" x14ac:dyDescent="0.35">
      <c r="A61" s="6">
        <v>61</v>
      </c>
      <c r="B61" t="str">
        <f>IF('Binding Energies Uncropped'!B61&lt;50,"",'Binding Energies Uncropped'!B61)</f>
        <v/>
      </c>
      <c r="C61">
        <f>IF('Binding Energies Uncropped'!C61&lt;50,"",'Binding Energies Uncropped'!C61)</f>
        <v>7427.9</v>
      </c>
      <c r="D61">
        <f>IF('Binding Energies Uncropped'!D61&lt;50,"",'Binding Energies Uncropped'!D61)</f>
        <v>1648.6</v>
      </c>
      <c r="E61">
        <f>IF('Binding Energies Uncropped'!E61&lt;50,"",'Binding Energies Uncropped'!E61)</f>
        <v>331.4</v>
      </c>
      <c r="F61" t="str">
        <f>IF('Binding Energies Uncropped'!F61&lt;50,"",'Binding Energies Uncropped'!F61)</f>
        <v/>
      </c>
      <c r="G61">
        <f>IF('Binding Energies Uncropped'!G61&lt;50,"",'Binding Energies Uncropped'!G61)</f>
        <v>7012.8</v>
      </c>
      <c r="H61">
        <f>IF('Binding Energies Uncropped'!H61&lt;50,"",'Binding Energies Uncropped'!H61)</f>
        <v>6459.3</v>
      </c>
      <c r="I61">
        <f>IF('Binding Energies Uncropped'!I61&lt;50,"",'Binding Energies Uncropped'!I61)</f>
        <v>1471.4</v>
      </c>
      <c r="J61">
        <f>IF('Binding Energies Uncropped'!J61&lt;50,"",'Binding Energies Uncropped'!J61)</f>
        <v>1356.9</v>
      </c>
      <c r="K61">
        <f>IF('Binding Energies Uncropped'!K61&lt;50,"",'Binding Energies Uncropped'!K61)</f>
        <v>254.7</v>
      </c>
      <c r="L61">
        <f>IF('Binding Energies Uncropped'!L61&lt;50,"",'Binding Energies Uncropped'!L61)</f>
        <v>236.2</v>
      </c>
      <c r="M61" t="str">
        <f>IF('Binding Energies Uncropped'!M61&lt;50,"",'Binding Energies Uncropped'!M61)</f>
        <v/>
      </c>
      <c r="N61" t="str">
        <f>IF('Binding Energies Uncropped'!N61&lt;50,"",'Binding Energies Uncropped'!N61)</f>
        <v/>
      </c>
      <c r="O61">
        <f>IF('Binding Energies Uncropped'!O61&lt;50,"",'Binding Energies Uncropped'!O61)</f>
        <v>1051.5</v>
      </c>
      <c r="P61">
        <f>IF('Binding Energies Uncropped'!P61&lt;50,"",'Binding Energies Uncropped'!P61)</f>
        <v>1026.9000000000001</v>
      </c>
      <c r="Q61">
        <f>IF('Binding Energies Uncropped'!Q61&lt;50,"",'Binding Energies Uncropped'!Q61)</f>
        <v>115.6</v>
      </c>
      <c r="R61">
        <f>IF('Binding Energies Uncropped'!R61&lt;50,"",'Binding Energies Uncropped'!R61)</f>
        <v>115.6</v>
      </c>
      <c r="S61" t="str">
        <f>IF('Binding Energies Uncropped'!S61&lt;50,"",'Binding Energies Uncropped'!S61)</f>
        <v/>
      </c>
      <c r="T61" t="str">
        <f>IF('Binding Energies Uncropped'!T61&lt;50,"",'Binding Energies Uncropped'!T61)</f>
        <v/>
      </c>
    </row>
    <row r="62" spans="1:20" x14ac:dyDescent="0.35">
      <c r="A62" s="6">
        <v>62</v>
      </c>
      <c r="B62" t="str">
        <f>IF('Binding Energies Uncropped'!B62&lt;50,"",'Binding Energies Uncropped'!B62)</f>
        <v/>
      </c>
      <c r="C62">
        <f>IF('Binding Energies Uncropped'!C62&lt;50,"",'Binding Energies Uncropped'!C62)</f>
        <v>7736.8</v>
      </c>
      <c r="D62">
        <f>IF('Binding Energies Uncropped'!D62&lt;50,"",'Binding Energies Uncropped'!D62)</f>
        <v>1722.8</v>
      </c>
      <c r="E62">
        <f>IF('Binding Energies Uncropped'!E62&lt;50,"",'Binding Energies Uncropped'!E62)</f>
        <v>345.7</v>
      </c>
      <c r="F62" t="str">
        <f>IF('Binding Energies Uncropped'!F62&lt;50,"",'Binding Energies Uncropped'!F62)</f>
        <v/>
      </c>
      <c r="G62">
        <f>IF('Binding Energies Uncropped'!G62&lt;50,"",'Binding Energies Uncropped'!G62)</f>
        <v>7311.8</v>
      </c>
      <c r="H62">
        <f>IF('Binding Energies Uncropped'!H62&lt;50,"",'Binding Energies Uncropped'!H62)</f>
        <v>6716.2</v>
      </c>
      <c r="I62">
        <f>IF('Binding Energies Uncropped'!I62&lt;50,"",'Binding Energies Uncropped'!I62)</f>
        <v>1540.7</v>
      </c>
      <c r="J62">
        <f>IF('Binding Energies Uncropped'!J62&lt;50,"",'Binding Energies Uncropped'!J62)</f>
        <v>1419.8</v>
      </c>
      <c r="K62">
        <f>IF('Binding Energies Uncropped'!K62&lt;50,"",'Binding Energies Uncropped'!K62)</f>
        <v>265.60000000000002</v>
      </c>
      <c r="L62">
        <f>IF('Binding Energies Uncropped'!L62&lt;50,"",'Binding Energies Uncropped'!L62)</f>
        <v>247.4</v>
      </c>
      <c r="M62" t="str">
        <f>IF('Binding Energies Uncropped'!M62&lt;50,"",'Binding Energies Uncropped'!M62)</f>
        <v/>
      </c>
      <c r="N62" t="str">
        <f>IF('Binding Energies Uncropped'!N62&lt;50,"",'Binding Energies Uncropped'!N62)</f>
        <v/>
      </c>
      <c r="O62">
        <f>IF('Binding Energies Uncropped'!O62&lt;50,"",'Binding Energies Uncropped'!O62)</f>
        <v>1106</v>
      </c>
      <c r="P62">
        <f>IF('Binding Energies Uncropped'!P62&lt;50,"",'Binding Energies Uncropped'!P62)</f>
        <v>1080.2</v>
      </c>
      <c r="Q62">
        <f>IF('Binding Energies Uncropped'!Q62&lt;50,"",'Binding Energies Uncropped'!Q62)</f>
        <v>123.3</v>
      </c>
      <c r="R62">
        <f>IF('Binding Energies Uncropped'!R62&lt;50,"",'Binding Energies Uncropped'!R62)</f>
        <v>123.3</v>
      </c>
      <c r="S62" t="str">
        <f>IF('Binding Energies Uncropped'!S62&lt;50,"",'Binding Energies Uncropped'!S62)</f>
        <v/>
      </c>
      <c r="T62" t="str">
        <f>IF('Binding Energies Uncropped'!T62&lt;50,"",'Binding Energies Uncropped'!T62)</f>
        <v/>
      </c>
    </row>
    <row r="63" spans="1:20" x14ac:dyDescent="0.35">
      <c r="A63" s="6">
        <v>63</v>
      </c>
      <c r="B63" t="str">
        <f>IF('Binding Energies Uncropped'!B63&lt;50,"",'Binding Energies Uncropped'!B63)</f>
        <v/>
      </c>
      <c r="C63">
        <f>IF('Binding Energies Uncropped'!C63&lt;50,"",'Binding Energies Uncropped'!C63)</f>
        <v>8052</v>
      </c>
      <c r="D63">
        <f>IF('Binding Energies Uncropped'!D63&lt;50,"",'Binding Energies Uncropped'!D63)</f>
        <v>1800</v>
      </c>
      <c r="E63">
        <f>IF('Binding Energies Uncropped'!E63&lt;50,"",'Binding Energies Uncropped'!E63)</f>
        <v>360.2</v>
      </c>
      <c r="F63" t="str">
        <f>IF('Binding Energies Uncropped'!F63&lt;50,"",'Binding Energies Uncropped'!F63)</f>
        <v/>
      </c>
      <c r="G63">
        <f>IF('Binding Energies Uncropped'!G63&lt;50,"",'Binding Energies Uncropped'!G63)</f>
        <v>7617.1</v>
      </c>
      <c r="H63">
        <f>IF('Binding Energies Uncropped'!H63&lt;50,"",'Binding Energies Uncropped'!H63)</f>
        <v>6976.9</v>
      </c>
      <c r="I63">
        <f>IF('Binding Energies Uncropped'!I63&lt;50,"",'Binding Energies Uncropped'!I63)</f>
        <v>1613.9</v>
      </c>
      <c r="J63">
        <f>IF('Binding Energies Uncropped'!J63&lt;50,"",'Binding Energies Uncropped'!J63)</f>
        <v>1480.6</v>
      </c>
      <c r="K63">
        <f>IF('Binding Energies Uncropped'!K63&lt;50,"",'Binding Energies Uncropped'!K63)</f>
        <v>283.89999999999998</v>
      </c>
      <c r="L63">
        <f>IF('Binding Energies Uncropped'!L63&lt;50,"",'Binding Energies Uncropped'!L63)</f>
        <v>256.60000000000002</v>
      </c>
      <c r="M63" t="str">
        <f>IF('Binding Energies Uncropped'!M63&lt;50,"",'Binding Energies Uncropped'!M63)</f>
        <v/>
      </c>
      <c r="N63" t="str">
        <f>IF('Binding Energies Uncropped'!N63&lt;50,"",'Binding Energies Uncropped'!N63)</f>
        <v/>
      </c>
      <c r="O63">
        <f>IF('Binding Energies Uncropped'!O63&lt;50,"",'Binding Energies Uncropped'!O63)</f>
        <v>1160.5999999999999</v>
      </c>
      <c r="P63">
        <f>IF('Binding Energies Uncropped'!P63&lt;50,"",'Binding Energies Uncropped'!P63)</f>
        <v>1130.9000000000001</v>
      </c>
      <c r="Q63">
        <f>IF('Binding Energies Uncropped'!Q63&lt;50,"",'Binding Energies Uncropped'!Q63)</f>
        <v>127.7</v>
      </c>
      <c r="R63">
        <f>IF('Binding Energies Uncropped'!R63&lt;50,"",'Binding Energies Uncropped'!R63)</f>
        <v>127.7</v>
      </c>
      <c r="S63" t="str">
        <f>IF('Binding Energies Uncropped'!S63&lt;50,"",'Binding Energies Uncropped'!S63)</f>
        <v/>
      </c>
      <c r="T63" t="str">
        <f>IF('Binding Energies Uncropped'!T63&lt;50,"",'Binding Energies Uncropped'!T63)</f>
        <v/>
      </c>
    </row>
    <row r="64" spans="1:20" x14ac:dyDescent="0.35">
      <c r="A64" s="6">
        <v>64</v>
      </c>
      <c r="B64" t="str">
        <f>IF('Binding Energies Uncropped'!B64&lt;50,"",'Binding Energies Uncropped'!B64)</f>
        <v/>
      </c>
      <c r="C64">
        <f>IF('Binding Energies Uncropped'!C64&lt;50,"",'Binding Energies Uncropped'!C64)</f>
        <v>8375.6</v>
      </c>
      <c r="D64">
        <f>IF('Binding Energies Uncropped'!D64&lt;50,"",'Binding Energies Uncropped'!D64)</f>
        <v>1880.8</v>
      </c>
      <c r="E64">
        <f>IF('Binding Energies Uncropped'!E64&lt;50,"",'Binding Energies Uncropped'!E64)</f>
        <v>375.8</v>
      </c>
      <c r="F64" t="str">
        <f>IF('Binding Energies Uncropped'!F64&lt;50,"",'Binding Energies Uncropped'!F64)</f>
        <v/>
      </c>
      <c r="G64">
        <f>IF('Binding Energies Uncropped'!G64&lt;50,"",'Binding Energies Uncropped'!G64)</f>
        <v>7930.3</v>
      </c>
      <c r="H64">
        <f>IF('Binding Energies Uncropped'!H64&lt;50,"",'Binding Energies Uncropped'!H64)</f>
        <v>7242.8</v>
      </c>
      <c r="I64">
        <f>IF('Binding Energies Uncropped'!I64&lt;50,"",'Binding Energies Uncropped'!I64)</f>
        <v>1688.3</v>
      </c>
      <c r="J64">
        <f>IF('Binding Energies Uncropped'!J64&lt;50,"",'Binding Energies Uncropped'!J64)</f>
        <v>1544</v>
      </c>
      <c r="K64">
        <f>IF('Binding Energies Uncropped'!K64&lt;50,"",'Binding Energies Uncropped'!K64)</f>
        <v>288.5</v>
      </c>
      <c r="L64">
        <f>IF('Binding Energies Uncropped'!L64&lt;50,"",'Binding Energies Uncropped'!L64)</f>
        <v>270.89999999999998</v>
      </c>
      <c r="M64" t="str">
        <f>IF('Binding Energies Uncropped'!M64&lt;50,"",'Binding Energies Uncropped'!M64)</f>
        <v/>
      </c>
      <c r="N64" t="str">
        <f>IF('Binding Energies Uncropped'!N64&lt;50,"",'Binding Energies Uncropped'!N64)</f>
        <v/>
      </c>
      <c r="O64">
        <f>IF('Binding Energies Uncropped'!O64&lt;50,"",'Binding Energies Uncropped'!O64)</f>
        <v>1217.2</v>
      </c>
      <c r="P64">
        <f>IF('Binding Energies Uncropped'!P64&lt;50,"",'Binding Energies Uncropped'!P64)</f>
        <v>1185.2</v>
      </c>
      <c r="Q64">
        <f>IF('Binding Energies Uncropped'!Q64&lt;50,"",'Binding Energies Uncropped'!Q64)</f>
        <v>134.5</v>
      </c>
      <c r="R64">
        <f>IF('Binding Energies Uncropped'!R64&lt;50,"",'Binding Energies Uncropped'!R64)</f>
        <v>134.5</v>
      </c>
      <c r="S64" t="str">
        <f>IF('Binding Energies Uncropped'!S64&lt;50,"",'Binding Energies Uncropped'!S64)</f>
        <v/>
      </c>
      <c r="T64" t="str">
        <f>IF('Binding Energies Uncropped'!T64&lt;50,"",'Binding Energies Uncropped'!T64)</f>
        <v/>
      </c>
    </row>
    <row r="65" spans="1:20" x14ac:dyDescent="0.35">
      <c r="A65" s="6">
        <v>65</v>
      </c>
      <c r="B65" t="str">
        <f>IF('Binding Energies Uncropped'!B65&lt;50,"",'Binding Energies Uncropped'!B65)</f>
        <v/>
      </c>
      <c r="C65">
        <f>IF('Binding Energies Uncropped'!C65&lt;50,"",'Binding Energies Uncropped'!C65)</f>
        <v>8708</v>
      </c>
      <c r="D65">
        <f>IF('Binding Energies Uncropped'!D65&lt;50,"",'Binding Energies Uncropped'!D65)</f>
        <v>1967.5</v>
      </c>
      <c r="E65">
        <f>IF('Binding Energies Uncropped'!E65&lt;50,"",'Binding Energies Uncropped'!E65)</f>
        <v>397.9</v>
      </c>
      <c r="F65" t="str">
        <f>IF('Binding Energies Uncropped'!F65&lt;50,"",'Binding Energies Uncropped'!F65)</f>
        <v/>
      </c>
      <c r="G65">
        <f>IF('Binding Energies Uncropped'!G65&lt;50,"",'Binding Energies Uncropped'!G65)</f>
        <v>8251.6</v>
      </c>
      <c r="H65">
        <f>IF('Binding Energies Uncropped'!H65&lt;50,"",'Binding Energies Uncropped'!H65)</f>
        <v>7514</v>
      </c>
      <c r="I65">
        <f>IF('Binding Energies Uncropped'!I65&lt;50,"",'Binding Energies Uncropped'!I65)</f>
        <v>1767.7</v>
      </c>
      <c r="J65">
        <f>IF('Binding Energies Uncropped'!J65&lt;50,"",'Binding Energies Uncropped'!J65)</f>
        <v>1611.3</v>
      </c>
      <c r="K65">
        <f>IF('Binding Energies Uncropped'!K65&lt;50,"",'Binding Energies Uncropped'!K65)</f>
        <v>310.2</v>
      </c>
      <c r="L65">
        <f>IF('Binding Energies Uncropped'!L65&lt;50,"",'Binding Energies Uncropped'!L65)</f>
        <v>285</v>
      </c>
      <c r="M65" t="str">
        <f>IF('Binding Energies Uncropped'!M65&lt;50,"",'Binding Energies Uncropped'!M65)</f>
        <v/>
      </c>
      <c r="N65" t="str">
        <f>IF('Binding Energies Uncropped'!N65&lt;50,"",'Binding Energies Uncropped'!N65)</f>
        <v/>
      </c>
      <c r="O65">
        <f>IF('Binding Energies Uncropped'!O65&lt;50,"",'Binding Energies Uncropped'!O65)</f>
        <v>1275</v>
      </c>
      <c r="P65">
        <f>IF('Binding Energies Uncropped'!P65&lt;50,"",'Binding Energies Uncropped'!P65)</f>
        <v>1241.2</v>
      </c>
      <c r="Q65">
        <f>IF('Binding Energies Uncropped'!Q65&lt;50,"",'Binding Energies Uncropped'!Q65)</f>
        <v>142</v>
      </c>
      <c r="R65">
        <f>IF('Binding Energies Uncropped'!R65&lt;50,"",'Binding Energies Uncropped'!R65)</f>
        <v>142</v>
      </c>
      <c r="S65" t="str">
        <f>IF('Binding Energies Uncropped'!S65&lt;50,"",'Binding Energies Uncropped'!S65)</f>
        <v/>
      </c>
      <c r="T65" t="str">
        <f>IF('Binding Energies Uncropped'!T65&lt;50,"",'Binding Energies Uncropped'!T65)</f>
        <v/>
      </c>
    </row>
    <row r="66" spans="1:20" x14ac:dyDescent="0.35">
      <c r="A66" s="6">
        <v>66</v>
      </c>
      <c r="B66" t="str">
        <f>IF('Binding Energies Uncropped'!B66&lt;50,"",'Binding Energies Uncropped'!B66)</f>
        <v/>
      </c>
      <c r="C66">
        <f>IF('Binding Energies Uncropped'!C66&lt;50,"",'Binding Energies Uncropped'!C66)</f>
        <v>9045.7999999999993</v>
      </c>
      <c r="D66">
        <f>IF('Binding Energies Uncropped'!D66&lt;50,"",'Binding Energies Uncropped'!D66)</f>
        <v>2046.8</v>
      </c>
      <c r="E66">
        <f>IF('Binding Energies Uncropped'!E66&lt;50,"",'Binding Energies Uncropped'!E66)</f>
        <v>416.3</v>
      </c>
      <c r="F66">
        <f>IF('Binding Energies Uncropped'!F66&lt;50,"",'Binding Energies Uncropped'!F66)</f>
        <v>62.9</v>
      </c>
      <c r="G66">
        <f>IF('Binding Energies Uncropped'!G66&lt;50,"",'Binding Energies Uncropped'!G66)</f>
        <v>8580.6</v>
      </c>
      <c r="H66">
        <f>IF('Binding Energies Uncropped'!H66&lt;50,"",'Binding Energies Uncropped'!H66)</f>
        <v>7790.1</v>
      </c>
      <c r="I66">
        <f>IF('Binding Energies Uncropped'!I66&lt;50,"",'Binding Energies Uncropped'!I66)</f>
        <v>1841.8</v>
      </c>
      <c r="J66">
        <f>IF('Binding Energies Uncropped'!J66&lt;50,"",'Binding Energies Uncropped'!J66)</f>
        <v>1675.6</v>
      </c>
      <c r="K66">
        <f>IF('Binding Energies Uncropped'!K66&lt;50,"",'Binding Energies Uncropped'!K66)</f>
        <v>331.8</v>
      </c>
      <c r="L66">
        <f>IF('Binding Energies Uncropped'!L66&lt;50,"",'Binding Energies Uncropped'!L66)</f>
        <v>292.89999999999998</v>
      </c>
      <c r="M66" t="str">
        <f>IF('Binding Energies Uncropped'!M66&lt;50,"",'Binding Energies Uncropped'!M66)</f>
        <v/>
      </c>
      <c r="N66" t="str">
        <f>IF('Binding Energies Uncropped'!N66&lt;50,"",'Binding Energies Uncropped'!N66)</f>
        <v/>
      </c>
      <c r="O66">
        <f>IF('Binding Energies Uncropped'!O66&lt;50,"",'Binding Energies Uncropped'!O66)</f>
        <v>1332.5</v>
      </c>
      <c r="P66">
        <f>IF('Binding Energies Uncropped'!P66&lt;50,"",'Binding Energies Uncropped'!P66)</f>
        <v>1294.9000000000001</v>
      </c>
      <c r="Q66">
        <f>IF('Binding Energies Uncropped'!Q66&lt;50,"",'Binding Energies Uncropped'!Q66)</f>
        <v>149.4</v>
      </c>
      <c r="R66">
        <f>IF('Binding Energies Uncropped'!R66&lt;50,"",'Binding Energies Uncropped'!R66)</f>
        <v>149.4</v>
      </c>
      <c r="S66" t="str">
        <f>IF('Binding Energies Uncropped'!S66&lt;50,"",'Binding Energies Uncropped'!S66)</f>
        <v/>
      </c>
      <c r="T66" t="str">
        <f>IF('Binding Energies Uncropped'!T66&lt;50,"",'Binding Energies Uncropped'!T66)</f>
        <v/>
      </c>
    </row>
    <row r="67" spans="1:20" x14ac:dyDescent="0.35">
      <c r="A67" s="6">
        <v>67</v>
      </c>
      <c r="B67" t="str">
        <f>IF('Binding Energies Uncropped'!B67&lt;50,"",'Binding Energies Uncropped'!B67)</f>
        <v/>
      </c>
      <c r="C67">
        <f>IF('Binding Energies Uncropped'!C67&lt;50,"",'Binding Energies Uncropped'!C67)</f>
        <v>9394.2000000000007</v>
      </c>
      <c r="D67">
        <f>IF('Binding Energies Uncropped'!D67&lt;50,"",'Binding Energies Uncropped'!D67)</f>
        <v>2128.3000000000002</v>
      </c>
      <c r="E67">
        <f>IF('Binding Energies Uncropped'!E67&lt;50,"",'Binding Energies Uncropped'!E67)</f>
        <v>435.7</v>
      </c>
      <c r="F67">
        <f>IF('Binding Energies Uncropped'!F67&lt;50,"",'Binding Energies Uncropped'!F67)</f>
        <v>51.2</v>
      </c>
      <c r="G67">
        <f>IF('Binding Energies Uncropped'!G67&lt;50,"",'Binding Energies Uncropped'!G67)</f>
        <v>8917.7999999999993</v>
      </c>
      <c r="H67">
        <f>IF('Binding Energies Uncropped'!H67&lt;50,"",'Binding Energies Uncropped'!H67)</f>
        <v>8071.1</v>
      </c>
      <c r="I67">
        <f>IF('Binding Energies Uncropped'!I67&lt;50,"",'Binding Energies Uncropped'!I67)</f>
        <v>1922.8</v>
      </c>
      <c r="J67">
        <f>IF('Binding Energies Uncropped'!J67&lt;50,"",'Binding Energies Uncropped'!J67)</f>
        <v>1741.2</v>
      </c>
      <c r="K67">
        <f>IF('Binding Energies Uncropped'!K67&lt;50,"",'Binding Energies Uncropped'!K67)</f>
        <v>343.5</v>
      </c>
      <c r="L67">
        <f>IF('Binding Energies Uncropped'!L67&lt;50,"",'Binding Energies Uncropped'!L67)</f>
        <v>306.60000000000002</v>
      </c>
      <c r="M67" t="str">
        <f>IF('Binding Energies Uncropped'!M67&lt;50,"",'Binding Energies Uncropped'!M67)</f>
        <v/>
      </c>
      <c r="N67" t="str">
        <f>IF('Binding Energies Uncropped'!N67&lt;50,"",'Binding Energies Uncropped'!N67)</f>
        <v/>
      </c>
      <c r="O67">
        <f>IF('Binding Energies Uncropped'!O67&lt;50,"",'Binding Energies Uncropped'!O67)</f>
        <v>1391.5</v>
      </c>
      <c r="P67">
        <f>IF('Binding Energies Uncropped'!P67&lt;50,"",'Binding Energies Uncropped'!P67)</f>
        <v>1351.4</v>
      </c>
      <c r="Q67">
        <f>IF('Binding Energies Uncropped'!Q67&lt;50,"",'Binding Energies Uncropped'!Q67)</f>
        <v>156.5</v>
      </c>
      <c r="R67">
        <f>IF('Binding Energies Uncropped'!R67&lt;50,"",'Binding Energies Uncropped'!R67)</f>
        <v>156.5</v>
      </c>
      <c r="S67" t="str">
        <f>IF('Binding Energies Uncropped'!S67&lt;50,"",'Binding Energies Uncropped'!S67)</f>
        <v/>
      </c>
      <c r="T67" t="str">
        <f>IF('Binding Energies Uncropped'!T67&lt;50,"",'Binding Energies Uncropped'!T67)</f>
        <v/>
      </c>
    </row>
    <row r="68" spans="1:20" x14ac:dyDescent="0.35">
      <c r="A68" s="6">
        <v>68</v>
      </c>
      <c r="B68" t="str">
        <f>IF('Binding Energies Uncropped'!B68&lt;50,"",'Binding Energies Uncropped'!B68)</f>
        <v/>
      </c>
      <c r="C68">
        <f>IF('Binding Energies Uncropped'!C68&lt;50,"",'Binding Energies Uncropped'!C68)</f>
        <v>9751.2999999999993</v>
      </c>
      <c r="D68">
        <f>IF('Binding Energies Uncropped'!D68&lt;50,"",'Binding Energies Uncropped'!D68)</f>
        <v>2216.6999999999998</v>
      </c>
      <c r="E68">
        <f>IF('Binding Energies Uncropped'!E68&lt;50,"",'Binding Energies Uncropped'!E68)</f>
        <v>449.1</v>
      </c>
      <c r="F68">
        <f>IF('Binding Energies Uncropped'!F68&lt;50,"",'Binding Energies Uncropped'!F68)</f>
        <v>59.8</v>
      </c>
      <c r="G68">
        <f>IF('Binding Energies Uncropped'!G68&lt;50,"",'Binding Energies Uncropped'!G68)</f>
        <v>9264.2999999999993</v>
      </c>
      <c r="H68">
        <f>IF('Binding Energies Uncropped'!H68&lt;50,"",'Binding Energies Uncropped'!H68)</f>
        <v>8357.9</v>
      </c>
      <c r="I68">
        <f>IF('Binding Energies Uncropped'!I68&lt;50,"",'Binding Energies Uncropped'!I68)</f>
        <v>2005.8</v>
      </c>
      <c r="J68">
        <f>IF('Binding Energies Uncropped'!J68&lt;50,"",'Binding Energies Uncropped'!J68)</f>
        <v>1811.8</v>
      </c>
      <c r="K68">
        <f>IF('Binding Energies Uncropped'!K68&lt;50,"",'Binding Energies Uncropped'!K68)</f>
        <v>366.2</v>
      </c>
      <c r="L68">
        <f>IF('Binding Energies Uncropped'!L68&lt;50,"",'Binding Energies Uncropped'!L68)</f>
        <v>320</v>
      </c>
      <c r="M68" t="str">
        <f>IF('Binding Energies Uncropped'!M68&lt;50,"",'Binding Energies Uncropped'!M68)</f>
        <v/>
      </c>
      <c r="N68" t="str">
        <f>IF('Binding Energies Uncropped'!N68&lt;50,"",'Binding Energies Uncropped'!N68)</f>
        <v/>
      </c>
      <c r="O68">
        <f>IF('Binding Energies Uncropped'!O68&lt;50,"",'Binding Energies Uncropped'!O68)</f>
        <v>1453.3</v>
      </c>
      <c r="P68">
        <f>IF('Binding Energies Uncropped'!P68&lt;50,"",'Binding Energies Uncropped'!P68)</f>
        <v>1409.3</v>
      </c>
      <c r="Q68">
        <f>IF('Binding Energies Uncropped'!Q68&lt;50,"",'Binding Energies Uncropped'!Q68)</f>
        <v>167.6</v>
      </c>
      <c r="R68">
        <f>IF('Binding Energies Uncropped'!R68&lt;50,"",'Binding Energies Uncropped'!R68)</f>
        <v>167.6</v>
      </c>
      <c r="S68" t="str">
        <f>IF('Binding Energies Uncropped'!S68&lt;50,"",'Binding Energies Uncropped'!S68)</f>
        <v/>
      </c>
      <c r="T68" t="str">
        <f>IF('Binding Energies Uncropped'!T68&lt;50,"",'Binding Energies Uncropped'!T68)</f>
        <v/>
      </c>
    </row>
    <row r="69" spans="1:20" x14ac:dyDescent="0.35">
      <c r="A69" s="6">
        <v>69</v>
      </c>
      <c r="B69" t="str">
        <f>IF('Binding Energies Uncropped'!B69&lt;50,"",'Binding Energies Uncropped'!B69)</f>
        <v/>
      </c>
      <c r="C69" t="str">
        <f>IF('Binding Energies Uncropped'!C69&lt;50,"",'Binding Energies Uncropped'!C69)</f>
        <v/>
      </c>
      <c r="D69">
        <f>IF('Binding Energies Uncropped'!D69&lt;50,"",'Binding Energies Uncropped'!D69)</f>
        <v>2306.8000000000002</v>
      </c>
      <c r="E69">
        <f>IF('Binding Energies Uncropped'!E69&lt;50,"",'Binding Energies Uncropped'!E69)</f>
        <v>471.7</v>
      </c>
      <c r="F69">
        <f>IF('Binding Energies Uncropped'!F69&lt;50,"",'Binding Energies Uncropped'!F69)</f>
        <v>53.2</v>
      </c>
      <c r="G69">
        <f>IF('Binding Energies Uncropped'!G69&lt;50,"",'Binding Energies Uncropped'!G69)</f>
        <v>9616.9</v>
      </c>
      <c r="H69">
        <f>IF('Binding Energies Uncropped'!H69&lt;50,"",'Binding Energies Uncropped'!H69)</f>
        <v>8648</v>
      </c>
      <c r="I69">
        <f>IF('Binding Energies Uncropped'!I69&lt;50,"",'Binding Energies Uncropped'!I69)</f>
        <v>2089.8000000000002</v>
      </c>
      <c r="J69">
        <f>IF('Binding Energies Uncropped'!J69&lt;50,"",'Binding Energies Uncropped'!J69)</f>
        <v>1884.5</v>
      </c>
      <c r="K69">
        <f>IF('Binding Energies Uncropped'!K69&lt;50,"",'Binding Energies Uncropped'!K69)</f>
        <v>385.9</v>
      </c>
      <c r="L69">
        <f>IF('Binding Energies Uncropped'!L69&lt;50,"",'Binding Energies Uncropped'!L69)</f>
        <v>336.6</v>
      </c>
      <c r="M69" t="str">
        <f>IF('Binding Energies Uncropped'!M69&lt;50,"",'Binding Energies Uncropped'!M69)</f>
        <v/>
      </c>
      <c r="N69" t="str">
        <f>IF('Binding Energies Uncropped'!N69&lt;50,"",'Binding Energies Uncropped'!N69)</f>
        <v/>
      </c>
      <c r="O69">
        <f>IF('Binding Energies Uncropped'!O69&lt;50,"",'Binding Energies Uncropped'!O69)</f>
        <v>1514.6</v>
      </c>
      <c r="P69">
        <f>IF('Binding Energies Uncropped'!P69&lt;50,"",'Binding Energies Uncropped'!P69)</f>
        <v>1467.7</v>
      </c>
      <c r="Q69">
        <f>IF('Binding Energies Uncropped'!Q69&lt;50,"",'Binding Energies Uncropped'!Q69)</f>
        <v>175.7</v>
      </c>
      <c r="R69">
        <f>IF('Binding Energies Uncropped'!R69&lt;50,"",'Binding Energies Uncropped'!R69)</f>
        <v>175.7</v>
      </c>
      <c r="S69" t="str">
        <f>IF('Binding Energies Uncropped'!S69&lt;50,"",'Binding Energies Uncropped'!S69)</f>
        <v/>
      </c>
      <c r="T69" t="str">
        <f>IF('Binding Energies Uncropped'!T69&lt;50,"",'Binding Energies Uncropped'!T69)</f>
        <v/>
      </c>
    </row>
    <row r="70" spans="1:20" x14ac:dyDescent="0.35">
      <c r="A70" s="6">
        <v>70</v>
      </c>
      <c r="B70" t="str">
        <f>IF('Binding Energies Uncropped'!B70&lt;50,"",'Binding Energies Uncropped'!B70)</f>
        <v/>
      </c>
      <c r="C70" t="str">
        <f>IF('Binding Energies Uncropped'!C70&lt;50,"",'Binding Energies Uncropped'!C70)</f>
        <v/>
      </c>
      <c r="D70">
        <f>IF('Binding Energies Uncropped'!D70&lt;50,"",'Binding Energies Uncropped'!D70)</f>
        <v>2398.1</v>
      </c>
      <c r="E70">
        <f>IF('Binding Energies Uncropped'!E70&lt;50,"",'Binding Energies Uncropped'!E70)</f>
        <v>487.2</v>
      </c>
      <c r="F70">
        <f>IF('Binding Energies Uncropped'!F70&lt;50,"",'Binding Energies Uncropped'!F70)</f>
        <v>54.1</v>
      </c>
      <c r="G70">
        <f>IF('Binding Energies Uncropped'!G70&lt;50,"",'Binding Energies Uncropped'!G70)</f>
        <v>9978.2000000000007</v>
      </c>
      <c r="H70">
        <f>IF('Binding Energies Uncropped'!H70&lt;50,"",'Binding Energies Uncropped'!H70)</f>
        <v>8943.6</v>
      </c>
      <c r="I70">
        <f>IF('Binding Energies Uncropped'!I70&lt;50,"",'Binding Energies Uncropped'!I70)</f>
        <v>2173</v>
      </c>
      <c r="J70">
        <f>IF('Binding Energies Uncropped'!J70&lt;50,"",'Binding Energies Uncropped'!J70)</f>
        <v>1949.8</v>
      </c>
      <c r="K70">
        <f>IF('Binding Energies Uncropped'!K70&lt;50,"",'Binding Energies Uncropped'!K70)</f>
        <v>396.7</v>
      </c>
      <c r="L70">
        <f>IF('Binding Energies Uncropped'!L70&lt;50,"",'Binding Energies Uncropped'!L70)</f>
        <v>343.5</v>
      </c>
      <c r="M70" t="str">
        <f>IF('Binding Energies Uncropped'!M70&lt;50,"",'Binding Energies Uncropped'!M70)</f>
        <v/>
      </c>
      <c r="N70" t="str">
        <f>IF('Binding Energies Uncropped'!N70&lt;50,"",'Binding Energies Uncropped'!N70)</f>
        <v/>
      </c>
      <c r="O70">
        <f>IF('Binding Energies Uncropped'!O70&lt;50,"",'Binding Energies Uncropped'!O70)</f>
        <v>1576.3</v>
      </c>
      <c r="P70">
        <f>IF('Binding Energies Uncropped'!P70&lt;50,"",'Binding Energies Uncropped'!P70)</f>
        <v>1527.8</v>
      </c>
      <c r="Q70">
        <f>IF('Binding Energies Uncropped'!Q70&lt;50,"",'Binding Energies Uncropped'!Q70)</f>
        <v>184.9</v>
      </c>
      <c r="R70">
        <f>IF('Binding Energies Uncropped'!R70&lt;50,"",'Binding Energies Uncropped'!R70)</f>
        <v>184.9</v>
      </c>
      <c r="S70" t="str">
        <f>IF('Binding Energies Uncropped'!S70&lt;50,"",'Binding Energies Uncropped'!S70)</f>
        <v/>
      </c>
      <c r="T70" t="str">
        <f>IF('Binding Energies Uncropped'!T70&lt;50,"",'Binding Energies Uncropped'!T70)</f>
        <v/>
      </c>
    </row>
    <row r="71" spans="1:20" x14ac:dyDescent="0.35">
      <c r="A71" s="6">
        <v>71</v>
      </c>
      <c r="B71" t="str">
        <f>IF('Binding Energies Uncropped'!B71&lt;50,"",'Binding Energies Uncropped'!B71)</f>
        <v/>
      </c>
      <c r="C71" t="str">
        <f>IF('Binding Energies Uncropped'!C71&lt;50,"",'Binding Energies Uncropped'!C71)</f>
        <v/>
      </c>
      <c r="D71">
        <f>IF('Binding Energies Uncropped'!D71&lt;50,"",'Binding Energies Uncropped'!D71)</f>
        <v>2491.1999999999998</v>
      </c>
      <c r="E71">
        <f>IF('Binding Energies Uncropped'!E71&lt;50,"",'Binding Energies Uncropped'!E71)</f>
        <v>506.2</v>
      </c>
      <c r="F71">
        <f>IF('Binding Energies Uncropped'!F71&lt;50,"",'Binding Energies Uncropped'!F71)</f>
        <v>56.8</v>
      </c>
      <c r="G71" t="str">
        <f>IF('Binding Energies Uncropped'!G71&lt;50,"",'Binding Energies Uncropped'!G71)</f>
        <v/>
      </c>
      <c r="H71">
        <f>IF('Binding Energies Uncropped'!H71&lt;50,"",'Binding Energies Uncropped'!H71)</f>
        <v>9244.1</v>
      </c>
      <c r="I71">
        <f>IF('Binding Energies Uncropped'!I71&lt;50,"",'Binding Energies Uncropped'!I71)</f>
        <v>2263.5</v>
      </c>
      <c r="J71">
        <f>IF('Binding Energies Uncropped'!J71&lt;50,"",'Binding Energies Uncropped'!J71)</f>
        <v>2023.6</v>
      </c>
      <c r="K71">
        <f>IF('Binding Energies Uncropped'!K71&lt;50,"",'Binding Energies Uncropped'!K71)</f>
        <v>410.1</v>
      </c>
      <c r="L71">
        <f>IF('Binding Energies Uncropped'!L71&lt;50,"",'Binding Energies Uncropped'!L71)</f>
        <v>359.3</v>
      </c>
      <c r="M71" t="str">
        <f>IF('Binding Energies Uncropped'!M71&lt;50,"",'Binding Energies Uncropped'!M71)</f>
        <v/>
      </c>
      <c r="N71" t="str">
        <f>IF('Binding Energies Uncropped'!N71&lt;50,"",'Binding Energies Uncropped'!N71)</f>
        <v/>
      </c>
      <c r="O71">
        <f>IF('Binding Energies Uncropped'!O71&lt;50,"",'Binding Energies Uncropped'!O71)</f>
        <v>1639.4</v>
      </c>
      <c r="P71">
        <f>IF('Binding Energies Uncropped'!P71&lt;50,"",'Binding Energies Uncropped'!P71)</f>
        <v>1588.5</v>
      </c>
      <c r="Q71">
        <f>IF('Binding Energies Uncropped'!Q71&lt;50,"",'Binding Energies Uncropped'!Q71)</f>
        <v>195</v>
      </c>
      <c r="R71">
        <f>IF('Binding Energies Uncropped'!R71&lt;50,"",'Binding Energies Uncropped'!R71)</f>
        <v>195</v>
      </c>
      <c r="S71" t="str">
        <f>IF('Binding Energies Uncropped'!S71&lt;50,"",'Binding Energies Uncropped'!S71)</f>
        <v/>
      </c>
      <c r="T71" t="str">
        <f>IF('Binding Energies Uncropped'!T71&lt;50,"",'Binding Energies Uncropped'!T71)</f>
        <v/>
      </c>
    </row>
    <row r="72" spans="1:20" x14ac:dyDescent="0.35">
      <c r="A72" s="6">
        <v>72</v>
      </c>
      <c r="B72" t="str">
        <f>IF('Binding Energies Uncropped'!B72&lt;50,"",'Binding Energies Uncropped'!B72)</f>
        <v/>
      </c>
      <c r="C72" t="str">
        <f>IF('Binding Energies Uncropped'!C72&lt;50,"",'Binding Energies Uncropped'!C72)</f>
        <v/>
      </c>
      <c r="D72">
        <f>IF('Binding Energies Uncropped'!D72&lt;50,"",'Binding Energies Uncropped'!D72)</f>
        <v>2600.9</v>
      </c>
      <c r="E72">
        <f>IF('Binding Energies Uncropped'!E72&lt;50,"",'Binding Energies Uncropped'!E72)</f>
        <v>538.1</v>
      </c>
      <c r="F72">
        <f>IF('Binding Energies Uncropped'!F72&lt;50,"",'Binding Energies Uncropped'!F72)</f>
        <v>64.900000000000006</v>
      </c>
      <c r="G72" t="str">
        <f>IF('Binding Energies Uncropped'!G72&lt;50,"",'Binding Energies Uncropped'!G72)</f>
        <v/>
      </c>
      <c r="H72">
        <f>IF('Binding Energies Uncropped'!H72&lt;50,"",'Binding Energies Uncropped'!H72)</f>
        <v>9560.7000000000007</v>
      </c>
      <c r="I72">
        <f>IF('Binding Energies Uncropped'!I72&lt;50,"",'Binding Energies Uncropped'!I72)</f>
        <v>2365.4</v>
      </c>
      <c r="J72">
        <f>IF('Binding Energies Uncropped'!J72&lt;50,"",'Binding Energies Uncropped'!J72)</f>
        <v>2107.6</v>
      </c>
      <c r="K72">
        <f>IF('Binding Energies Uncropped'!K72&lt;50,"",'Binding Energies Uncropped'!K72)</f>
        <v>437</v>
      </c>
      <c r="L72">
        <f>IF('Binding Energies Uncropped'!L72&lt;50,"",'Binding Energies Uncropped'!L72)</f>
        <v>380.4</v>
      </c>
      <c r="M72" t="str">
        <f>IF('Binding Energies Uncropped'!M72&lt;50,"",'Binding Energies Uncropped'!M72)</f>
        <v/>
      </c>
      <c r="N72" t="str">
        <f>IF('Binding Energies Uncropped'!N72&lt;50,"",'Binding Energies Uncropped'!N72)</f>
        <v/>
      </c>
      <c r="O72">
        <f>IF('Binding Energies Uncropped'!O72&lt;50,"",'Binding Energies Uncropped'!O72)</f>
        <v>1716.4</v>
      </c>
      <c r="P72">
        <f>IF('Binding Energies Uncropped'!P72&lt;50,"",'Binding Energies Uncropped'!P72)</f>
        <v>1661.7</v>
      </c>
      <c r="Q72">
        <f>IF('Binding Energies Uncropped'!Q72&lt;50,"",'Binding Energies Uncropped'!Q72)</f>
        <v>213.7</v>
      </c>
      <c r="R72">
        <f>IF('Binding Energies Uncropped'!R72&lt;50,"",'Binding Energies Uncropped'!R72)</f>
        <v>213.7</v>
      </c>
      <c r="S72" t="str">
        <f>IF('Binding Energies Uncropped'!S72&lt;50,"",'Binding Energies Uncropped'!S72)</f>
        <v/>
      </c>
      <c r="T72" t="str">
        <f>IF('Binding Energies Uncropped'!T72&lt;50,"",'Binding Energies Uncropped'!T72)</f>
        <v/>
      </c>
    </row>
    <row r="73" spans="1:20" x14ac:dyDescent="0.35">
      <c r="A73" s="6">
        <v>73</v>
      </c>
      <c r="B73" t="str">
        <f>IF('Binding Energies Uncropped'!B73&lt;50,"",'Binding Energies Uncropped'!B73)</f>
        <v/>
      </c>
      <c r="C73" t="str">
        <f>IF('Binding Energies Uncropped'!C73&lt;50,"",'Binding Energies Uncropped'!C73)</f>
        <v/>
      </c>
      <c r="D73">
        <f>IF('Binding Energies Uncropped'!D73&lt;50,"",'Binding Energies Uncropped'!D73)</f>
        <v>2708</v>
      </c>
      <c r="E73">
        <f>IF('Binding Energies Uncropped'!E73&lt;50,"",'Binding Energies Uncropped'!E73)</f>
        <v>565.5</v>
      </c>
      <c r="F73">
        <f>IF('Binding Energies Uncropped'!F73&lt;50,"",'Binding Energies Uncropped'!F73)</f>
        <v>71.099999999999994</v>
      </c>
      <c r="G73" t="str">
        <f>IF('Binding Energies Uncropped'!G73&lt;50,"",'Binding Energies Uncropped'!G73)</f>
        <v/>
      </c>
      <c r="H73">
        <f>IF('Binding Energies Uncropped'!H73&lt;50,"",'Binding Energies Uncropped'!H73)</f>
        <v>9881.1</v>
      </c>
      <c r="I73">
        <f>IF('Binding Energies Uncropped'!I73&lt;50,"",'Binding Energies Uncropped'!I73)</f>
        <v>2468.6999999999998</v>
      </c>
      <c r="J73">
        <f>IF('Binding Energies Uncropped'!J73&lt;50,"",'Binding Energies Uncropped'!J73)</f>
        <v>2194</v>
      </c>
      <c r="K73">
        <f>IF('Binding Energies Uncropped'!K73&lt;50,"",'Binding Energies Uncropped'!K73)</f>
        <v>464.8</v>
      </c>
      <c r="L73">
        <f>IF('Binding Energies Uncropped'!L73&lt;50,"",'Binding Energies Uncropped'!L73)</f>
        <v>404.5</v>
      </c>
      <c r="M73" t="str">
        <f>IF('Binding Energies Uncropped'!M73&lt;50,"",'Binding Energies Uncropped'!M73)</f>
        <v/>
      </c>
      <c r="N73" t="str">
        <f>IF('Binding Energies Uncropped'!N73&lt;50,"",'Binding Energies Uncropped'!N73)</f>
        <v/>
      </c>
      <c r="O73">
        <f>IF('Binding Energies Uncropped'!O73&lt;50,"",'Binding Energies Uncropped'!O73)</f>
        <v>1793.2</v>
      </c>
      <c r="P73">
        <f>IF('Binding Energies Uncropped'!P73&lt;50,"",'Binding Energies Uncropped'!P73)</f>
        <v>1735.1</v>
      </c>
      <c r="Q73">
        <f>IF('Binding Energies Uncropped'!Q73&lt;50,"",'Binding Energies Uncropped'!Q73)</f>
        <v>229.3</v>
      </c>
      <c r="R73">
        <f>IF('Binding Energies Uncropped'!R73&lt;50,"",'Binding Energies Uncropped'!R73)</f>
        <v>229.3</v>
      </c>
      <c r="S73" t="str">
        <f>IF('Binding Energies Uncropped'!S73&lt;50,"",'Binding Energies Uncropped'!S73)</f>
        <v/>
      </c>
      <c r="T73" t="str">
        <f>IF('Binding Energies Uncropped'!T73&lt;50,"",'Binding Energies Uncropped'!T73)</f>
        <v/>
      </c>
    </row>
    <row r="74" spans="1:20" x14ac:dyDescent="0.35">
      <c r="A74" s="6">
        <v>74</v>
      </c>
      <c r="B74" t="str">
        <f>IF('Binding Energies Uncropped'!B74&lt;50,"",'Binding Energies Uncropped'!B74)</f>
        <v/>
      </c>
      <c r="C74" t="str">
        <f>IF('Binding Energies Uncropped'!C74&lt;50,"",'Binding Energies Uncropped'!C74)</f>
        <v/>
      </c>
      <c r="D74">
        <f>IF('Binding Energies Uncropped'!D74&lt;50,"",'Binding Energies Uncropped'!D74)</f>
        <v>2819.6</v>
      </c>
      <c r="E74">
        <f>IF('Binding Energies Uncropped'!E74&lt;50,"",'Binding Energies Uncropped'!E74)</f>
        <v>595</v>
      </c>
      <c r="F74">
        <f>IF('Binding Energies Uncropped'!F74&lt;50,"",'Binding Energies Uncropped'!F74)</f>
        <v>77.099999999999994</v>
      </c>
      <c r="G74" t="str">
        <f>IF('Binding Energies Uncropped'!G74&lt;50,"",'Binding Energies Uncropped'!G74)</f>
        <v/>
      </c>
      <c r="H74" t="str">
        <f>IF('Binding Energies Uncropped'!H74&lt;50,"",'Binding Energies Uncropped'!H74)</f>
        <v/>
      </c>
      <c r="I74">
        <f>IF('Binding Energies Uncropped'!I74&lt;50,"",'Binding Energies Uncropped'!I74)</f>
        <v>2574.9</v>
      </c>
      <c r="J74">
        <f>IF('Binding Energies Uncropped'!J74&lt;50,"",'Binding Energies Uncropped'!J74)</f>
        <v>2281</v>
      </c>
      <c r="K74">
        <f>IF('Binding Energies Uncropped'!K74&lt;50,"",'Binding Energies Uncropped'!K74)</f>
        <v>491.6</v>
      </c>
      <c r="L74">
        <f>IF('Binding Energies Uncropped'!L74&lt;50,"",'Binding Energies Uncropped'!L74)</f>
        <v>425.3</v>
      </c>
      <c r="M74" t="str">
        <f>IF('Binding Energies Uncropped'!M74&lt;50,"",'Binding Energies Uncropped'!M74)</f>
        <v/>
      </c>
      <c r="N74" t="str">
        <f>IF('Binding Energies Uncropped'!N74&lt;50,"",'Binding Energies Uncropped'!N74)</f>
        <v/>
      </c>
      <c r="O74">
        <f>IF('Binding Energies Uncropped'!O74&lt;50,"",'Binding Energies Uncropped'!O74)</f>
        <v>1871.6</v>
      </c>
      <c r="P74">
        <f>IF('Binding Energies Uncropped'!P74&lt;50,"",'Binding Energies Uncropped'!P74)</f>
        <v>1809.2</v>
      </c>
      <c r="Q74">
        <f>IF('Binding Energies Uncropped'!Q74&lt;50,"",'Binding Energies Uncropped'!Q74)</f>
        <v>245.4</v>
      </c>
      <c r="R74">
        <f>IF('Binding Energies Uncropped'!R74&lt;50,"",'Binding Energies Uncropped'!R74)</f>
        <v>245.4</v>
      </c>
      <c r="S74" t="str">
        <f>IF('Binding Energies Uncropped'!S74&lt;50,"",'Binding Energies Uncropped'!S74)</f>
        <v/>
      </c>
      <c r="T74" t="str">
        <f>IF('Binding Energies Uncropped'!T74&lt;50,"",'Binding Energies Uncropped'!T74)</f>
        <v/>
      </c>
    </row>
    <row r="75" spans="1:20" x14ac:dyDescent="0.35">
      <c r="A75" s="6">
        <v>75</v>
      </c>
      <c r="B75" t="str">
        <f>IF('Binding Energies Uncropped'!B75&lt;50,"",'Binding Energies Uncropped'!B75)</f>
        <v/>
      </c>
      <c r="C75" t="str">
        <f>IF('Binding Energies Uncropped'!C75&lt;50,"",'Binding Energies Uncropped'!C75)</f>
        <v/>
      </c>
      <c r="D75">
        <f>IF('Binding Energies Uncropped'!D75&lt;50,"",'Binding Energies Uncropped'!D75)</f>
        <v>2931.7</v>
      </c>
      <c r="E75">
        <f>IF('Binding Energies Uncropped'!E75&lt;50,"",'Binding Energies Uncropped'!E75)</f>
        <v>625</v>
      </c>
      <c r="F75">
        <f>IF('Binding Energies Uncropped'!F75&lt;50,"",'Binding Energies Uncropped'!F75)</f>
        <v>82.8</v>
      </c>
      <c r="G75" t="str">
        <f>IF('Binding Energies Uncropped'!G75&lt;50,"",'Binding Energies Uncropped'!G75)</f>
        <v/>
      </c>
      <c r="H75" t="str">
        <f>IF('Binding Energies Uncropped'!H75&lt;50,"",'Binding Energies Uncropped'!H75)</f>
        <v/>
      </c>
      <c r="I75">
        <f>IF('Binding Energies Uncropped'!I75&lt;50,"",'Binding Energies Uncropped'!I75)</f>
        <v>2681.6</v>
      </c>
      <c r="J75">
        <f>IF('Binding Energies Uncropped'!J75&lt;50,"",'Binding Energies Uncropped'!J75)</f>
        <v>2367.3000000000002</v>
      </c>
      <c r="K75">
        <f>IF('Binding Energies Uncropped'!K75&lt;50,"",'Binding Energies Uncropped'!K75)</f>
        <v>517.9</v>
      </c>
      <c r="L75">
        <f>IF('Binding Energies Uncropped'!L75&lt;50,"",'Binding Energies Uncropped'!L75)</f>
        <v>444.4</v>
      </c>
      <c r="M75" t="str">
        <f>IF('Binding Energies Uncropped'!M75&lt;50,"",'Binding Energies Uncropped'!M75)</f>
        <v/>
      </c>
      <c r="N75" t="str">
        <f>IF('Binding Energies Uncropped'!N75&lt;50,"",'Binding Energies Uncropped'!N75)</f>
        <v/>
      </c>
      <c r="O75">
        <f>IF('Binding Energies Uncropped'!O75&lt;50,"",'Binding Energies Uncropped'!O75)</f>
        <v>1948.9</v>
      </c>
      <c r="P75">
        <f>IF('Binding Energies Uncropped'!P75&lt;50,"",'Binding Energies Uncropped'!P75)</f>
        <v>1882.9</v>
      </c>
      <c r="Q75">
        <f>IF('Binding Energies Uncropped'!Q75&lt;50,"",'Binding Energies Uncropped'!Q75)</f>
        <v>260.2</v>
      </c>
      <c r="R75">
        <f>IF('Binding Energies Uncropped'!R75&lt;50,"",'Binding Energies Uncropped'!R75)</f>
        <v>260.2</v>
      </c>
      <c r="S75" t="str">
        <f>IF('Binding Energies Uncropped'!S75&lt;50,"",'Binding Energies Uncropped'!S75)</f>
        <v/>
      </c>
      <c r="T75" t="str">
        <f>IF('Binding Energies Uncropped'!T75&lt;50,"",'Binding Energies Uncropped'!T75)</f>
        <v/>
      </c>
    </row>
    <row r="76" spans="1:20" x14ac:dyDescent="0.35">
      <c r="A76" s="6">
        <v>76</v>
      </c>
      <c r="B76" t="str">
        <f>IF('Binding Energies Uncropped'!B76&lt;50,"",'Binding Energies Uncropped'!B76)</f>
        <v/>
      </c>
      <c r="C76" t="str">
        <f>IF('Binding Energies Uncropped'!C76&lt;50,"",'Binding Energies Uncropped'!C76)</f>
        <v/>
      </c>
      <c r="D76">
        <f>IF('Binding Energies Uncropped'!D76&lt;50,"",'Binding Energies Uncropped'!D76)</f>
        <v>3048.5</v>
      </c>
      <c r="E76">
        <f>IF('Binding Energies Uncropped'!E76&lt;50,"",'Binding Energies Uncropped'!E76)</f>
        <v>654.29999999999995</v>
      </c>
      <c r="F76">
        <f>IF('Binding Energies Uncropped'!F76&lt;50,"",'Binding Energies Uncropped'!F76)</f>
        <v>83.7</v>
      </c>
      <c r="G76" t="str">
        <f>IF('Binding Energies Uncropped'!G76&lt;50,"",'Binding Energies Uncropped'!G76)</f>
        <v/>
      </c>
      <c r="H76" t="str">
        <f>IF('Binding Energies Uncropped'!H76&lt;50,"",'Binding Energies Uncropped'!H76)</f>
        <v/>
      </c>
      <c r="I76">
        <f>IF('Binding Energies Uncropped'!I76&lt;50,"",'Binding Energies Uncropped'!I76)</f>
        <v>2792.2</v>
      </c>
      <c r="J76">
        <f>IF('Binding Energies Uncropped'!J76&lt;50,"",'Binding Energies Uncropped'!J76)</f>
        <v>2457.1999999999998</v>
      </c>
      <c r="K76">
        <f>IF('Binding Energies Uncropped'!K76&lt;50,"",'Binding Energies Uncropped'!K76)</f>
        <v>546.5</v>
      </c>
      <c r="L76">
        <f>IF('Binding Energies Uncropped'!L76&lt;50,"",'Binding Energies Uncropped'!L76)</f>
        <v>468.2</v>
      </c>
      <c r="M76">
        <f>IF('Binding Energies Uncropped'!M76&lt;50,"",'Binding Energies Uncropped'!M76)</f>
        <v>58</v>
      </c>
      <c r="N76" t="str">
        <f>IF('Binding Energies Uncropped'!N76&lt;50,"",'Binding Energies Uncropped'!N76)</f>
        <v/>
      </c>
      <c r="O76">
        <f>IF('Binding Energies Uncropped'!O76&lt;50,"",'Binding Energies Uncropped'!O76)</f>
        <v>2030.8</v>
      </c>
      <c r="P76">
        <f>IF('Binding Energies Uncropped'!P76&lt;50,"",'Binding Energies Uncropped'!P76)</f>
        <v>1960.1</v>
      </c>
      <c r="Q76">
        <f>IF('Binding Energies Uncropped'!Q76&lt;50,"",'Binding Energies Uncropped'!Q76)</f>
        <v>272.8</v>
      </c>
      <c r="R76">
        <f>IF('Binding Energies Uncropped'!R76&lt;50,"",'Binding Energies Uncropped'!R76)</f>
        <v>272.8</v>
      </c>
      <c r="S76">
        <f>IF('Binding Energies Uncropped'!S76&lt;50,"",'Binding Energies Uncropped'!S76)</f>
        <v>53.8</v>
      </c>
      <c r="T76">
        <f>IF('Binding Energies Uncropped'!T76&lt;50,"",'Binding Energies Uncropped'!T76)</f>
        <v>51</v>
      </c>
    </row>
    <row r="77" spans="1:20" x14ac:dyDescent="0.35">
      <c r="A77" s="6">
        <v>77</v>
      </c>
      <c r="B77" t="str">
        <f>IF('Binding Energies Uncropped'!B77&lt;50,"",'Binding Energies Uncropped'!B77)</f>
        <v/>
      </c>
      <c r="C77" t="str">
        <f>IF('Binding Energies Uncropped'!C77&lt;50,"",'Binding Energies Uncropped'!C77)</f>
        <v/>
      </c>
      <c r="D77">
        <f>IF('Binding Energies Uncropped'!D77&lt;50,"",'Binding Energies Uncropped'!D77)</f>
        <v>3173.7</v>
      </c>
      <c r="E77">
        <f>IF('Binding Energies Uncropped'!E77&lt;50,"",'Binding Energies Uncropped'!E77)</f>
        <v>690.1</v>
      </c>
      <c r="F77">
        <f>IF('Binding Energies Uncropped'!F77&lt;50,"",'Binding Energies Uncropped'!F77)</f>
        <v>95.2</v>
      </c>
      <c r="G77" t="str">
        <f>IF('Binding Energies Uncropped'!G77&lt;50,"",'Binding Energies Uncropped'!G77)</f>
        <v/>
      </c>
      <c r="H77" t="str">
        <f>IF('Binding Energies Uncropped'!H77&lt;50,"",'Binding Energies Uncropped'!H77)</f>
        <v/>
      </c>
      <c r="I77">
        <f>IF('Binding Energies Uncropped'!I77&lt;50,"",'Binding Energies Uncropped'!I77)</f>
        <v>2908.7</v>
      </c>
      <c r="J77">
        <f>IF('Binding Energies Uncropped'!J77&lt;50,"",'Binding Energies Uncropped'!J77)</f>
        <v>2550.6999999999998</v>
      </c>
      <c r="K77">
        <f>IF('Binding Energies Uncropped'!K77&lt;50,"",'Binding Energies Uncropped'!K77)</f>
        <v>577.1</v>
      </c>
      <c r="L77">
        <f>IF('Binding Energies Uncropped'!L77&lt;50,"",'Binding Energies Uncropped'!L77)</f>
        <v>494.3</v>
      </c>
      <c r="M77">
        <f>IF('Binding Energies Uncropped'!M77&lt;50,"",'Binding Energies Uncropped'!M77)</f>
        <v>63</v>
      </c>
      <c r="N77" t="str">
        <f>IF('Binding Energies Uncropped'!N77&lt;50,"",'Binding Energies Uncropped'!N77)</f>
        <v/>
      </c>
      <c r="O77">
        <f>IF('Binding Energies Uncropped'!O77&lt;50,"",'Binding Energies Uncropped'!O77)</f>
        <v>2116.1</v>
      </c>
      <c r="P77">
        <f>IF('Binding Energies Uncropped'!P77&lt;50,"",'Binding Energies Uncropped'!P77)</f>
        <v>2040.4</v>
      </c>
      <c r="Q77">
        <f>IF('Binding Energies Uncropped'!Q77&lt;50,"",'Binding Energies Uncropped'!Q77)</f>
        <v>294.89999999999998</v>
      </c>
      <c r="R77">
        <f>IF('Binding Energies Uncropped'!R77&lt;50,"",'Binding Energies Uncropped'!R77)</f>
        <v>294.89999999999998</v>
      </c>
      <c r="S77">
        <f>IF('Binding Energies Uncropped'!S77&lt;50,"",'Binding Energies Uncropped'!S77)</f>
        <v>63.8</v>
      </c>
      <c r="T77">
        <f>IF('Binding Energies Uncropped'!T77&lt;50,"",'Binding Energies Uncropped'!T77)</f>
        <v>60.8</v>
      </c>
    </row>
    <row r="78" spans="1:20" x14ac:dyDescent="0.35">
      <c r="A78" s="6">
        <v>78</v>
      </c>
      <c r="B78" t="str">
        <f>IF('Binding Energies Uncropped'!B78&lt;50,"",'Binding Energies Uncropped'!B78)</f>
        <v/>
      </c>
      <c r="C78" t="str">
        <f>IF('Binding Energies Uncropped'!C78&lt;50,"",'Binding Energies Uncropped'!C78)</f>
        <v/>
      </c>
      <c r="D78">
        <f>IF('Binding Energies Uncropped'!D78&lt;50,"",'Binding Energies Uncropped'!D78)</f>
        <v>3297.2</v>
      </c>
      <c r="E78">
        <f>IF('Binding Energies Uncropped'!E78&lt;50,"",'Binding Energies Uncropped'!E78)</f>
        <v>722.8</v>
      </c>
      <c r="F78">
        <f>IF('Binding Energies Uncropped'!F78&lt;50,"",'Binding Energies Uncropped'!F78)</f>
        <v>101.7</v>
      </c>
      <c r="G78" t="str">
        <f>IF('Binding Energies Uncropped'!G78&lt;50,"",'Binding Energies Uncropped'!G78)</f>
        <v/>
      </c>
      <c r="H78" t="str">
        <f>IF('Binding Energies Uncropped'!H78&lt;50,"",'Binding Energies Uncropped'!H78)</f>
        <v/>
      </c>
      <c r="I78">
        <f>IF('Binding Energies Uncropped'!I78&lt;50,"",'Binding Energies Uncropped'!I78)</f>
        <v>3026.7</v>
      </c>
      <c r="J78">
        <f>IF('Binding Energies Uncropped'!J78&lt;50,"",'Binding Energies Uncropped'!J78)</f>
        <v>2645.7</v>
      </c>
      <c r="K78">
        <f>IF('Binding Energies Uncropped'!K78&lt;50,"",'Binding Energies Uncropped'!K78)</f>
        <v>608.4</v>
      </c>
      <c r="L78">
        <f>IF('Binding Energies Uncropped'!L78&lt;50,"",'Binding Energies Uncropped'!L78)</f>
        <v>519</v>
      </c>
      <c r="M78">
        <f>IF('Binding Energies Uncropped'!M78&lt;50,"",'Binding Energies Uncropped'!M78)</f>
        <v>65.3</v>
      </c>
      <c r="N78">
        <f>IF('Binding Energies Uncropped'!N78&lt;50,"",'Binding Energies Uncropped'!N78)</f>
        <v>51.6</v>
      </c>
      <c r="O78">
        <f>IF('Binding Energies Uncropped'!O78&lt;50,"",'Binding Energies Uncropped'!O78)</f>
        <v>2201.6999999999998</v>
      </c>
      <c r="P78">
        <f>IF('Binding Energies Uncropped'!P78&lt;50,"",'Binding Energies Uncropped'!P78)</f>
        <v>2121.4</v>
      </c>
      <c r="Q78">
        <f>IF('Binding Energies Uncropped'!Q78&lt;50,"",'Binding Energies Uncropped'!Q78)</f>
        <v>313.39999999999998</v>
      </c>
      <c r="R78">
        <f>IF('Binding Energies Uncropped'!R78&lt;50,"",'Binding Energies Uncropped'!R78)</f>
        <v>313.39999999999998</v>
      </c>
      <c r="S78">
        <f>IF('Binding Energies Uncropped'!S78&lt;50,"",'Binding Energies Uncropped'!S78)</f>
        <v>74.3</v>
      </c>
      <c r="T78">
        <f>IF('Binding Energies Uncropped'!T78&lt;50,"",'Binding Energies Uncropped'!T78)</f>
        <v>70.900000000000006</v>
      </c>
    </row>
    <row r="79" spans="1:20" x14ac:dyDescent="0.35">
      <c r="A79" s="6">
        <v>79</v>
      </c>
      <c r="B79" t="str">
        <f>IF('Binding Energies Uncropped'!B79&lt;50,"",'Binding Energies Uncropped'!B79)</f>
        <v/>
      </c>
      <c r="C79" t="str">
        <f>IF('Binding Energies Uncropped'!C79&lt;50,"",'Binding Energies Uncropped'!C79)</f>
        <v/>
      </c>
      <c r="D79">
        <f>IF('Binding Energies Uncropped'!D79&lt;50,"",'Binding Energies Uncropped'!D79)</f>
        <v>3424.9</v>
      </c>
      <c r="E79">
        <f>IF('Binding Energies Uncropped'!E79&lt;50,"",'Binding Energies Uncropped'!E79)</f>
        <v>758.8</v>
      </c>
      <c r="F79">
        <f>IF('Binding Energies Uncropped'!F79&lt;50,"",'Binding Energies Uncropped'!F79)</f>
        <v>107.8</v>
      </c>
      <c r="G79" t="str">
        <f>IF('Binding Energies Uncropped'!G79&lt;50,"",'Binding Energies Uncropped'!G79)</f>
        <v/>
      </c>
      <c r="H79" t="str">
        <f>IF('Binding Energies Uncropped'!H79&lt;50,"",'Binding Energies Uncropped'!H79)</f>
        <v/>
      </c>
      <c r="I79">
        <f>IF('Binding Energies Uncropped'!I79&lt;50,"",'Binding Energies Uncropped'!I79)</f>
        <v>3147.8</v>
      </c>
      <c r="J79">
        <f>IF('Binding Energies Uncropped'!J79&lt;50,"",'Binding Energies Uncropped'!J79)</f>
        <v>2743</v>
      </c>
      <c r="K79">
        <f>IF('Binding Energies Uncropped'!K79&lt;50,"",'Binding Energies Uncropped'!K79)</f>
        <v>643.70000000000005</v>
      </c>
      <c r="L79">
        <f>IF('Binding Energies Uncropped'!L79&lt;50,"",'Binding Energies Uncropped'!L79)</f>
        <v>545.4</v>
      </c>
      <c r="M79">
        <f>IF('Binding Energies Uncropped'!M79&lt;50,"",'Binding Energies Uncropped'!M79)</f>
        <v>71.7</v>
      </c>
      <c r="N79">
        <f>IF('Binding Energies Uncropped'!N79&lt;50,"",'Binding Energies Uncropped'!N79)</f>
        <v>56.9</v>
      </c>
      <c r="O79">
        <f>IF('Binding Energies Uncropped'!O79&lt;50,"",'Binding Energies Uncropped'!O79)</f>
        <v>2291.1</v>
      </c>
      <c r="P79">
        <f>IF('Binding Energies Uncropped'!P79&lt;50,"",'Binding Energies Uncropped'!P79)</f>
        <v>2205.6999999999998</v>
      </c>
      <c r="Q79">
        <f>IF('Binding Energies Uncropped'!Q79&lt;50,"",'Binding Energies Uncropped'!Q79)</f>
        <v>333.9</v>
      </c>
      <c r="R79">
        <f>IF('Binding Energies Uncropped'!R79&lt;50,"",'Binding Energies Uncropped'!R79)</f>
        <v>333.9</v>
      </c>
      <c r="S79">
        <f>IF('Binding Energies Uncropped'!S79&lt;50,"",'Binding Energies Uncropped'!S79)</f>
        <v>87.3</v>
      </c>
      <c r="T79">
        <f>IF('Binding Energies Uncropped'!T79&lt;50,"",'Binding Energies Uncropped'!T79)</f>
        <v>83.7</v>
      </c>
    </row>
    <row r="80" spans="1:20" x14ac:dyDescent="0.35">
      <c r="A80" s="6">
        <v>80</v>
      </c>
      <c r="B80" t="str">
        <f>IF('Binding Energies Uncropped'!B80&lt;50,"",'Binding Energies Uncropped'!B80)</f>
        <v/>
      </c>
      <c r="C80" t="str">
        <f>IF('Binding Energies Uncropped'!C80&lt;50,"",'Binding Energies Uncropped'!C80)</f>
        <v/>
      </c>
      <c r="D80">
        <f>IF('Binding Energies Uncropped'!D80&lt;50,"",'Binding Energies Uncropped'!D80)</f>
        <v>3561.6</v>
      </c>
      <c r="E80">
        <f>IF('Binding Energies Uncropped'!E80&lt;50,"",'Binding Energies Uncropped'!E80)</f>
        <v>803</v>
      </c>
      <c r="F80">
        <f>IF('Binding Energies Uncropped'!F80&lt;50,"",'Binding Energies Uncropped'!F80)</f>
        <v>120.3</v>
      </c>
      <c r="G80" t="str">
        <f>IF('Binding Energies Uncropped'!G80&lt;50,"",'Binding Energies Uncropped'!G80)</f>
        <v/>
      </c>
      <c r="H80" t="str">
        <f>IF('Binding Energies Uncropped'!H80&lt;50,"",'Binding Energies Uncropped'!H80)</f>
        <v/>
      </c>
      <c r="I80">
        <f>IF('Binding Energies Uncropped'!I80&lt;50,"",'Binding Energies Uncropped'!I80)</f>
        <v>3278.5</v>
      </c>
      <c r="J80">
        <f>IF('Binding Energies Uncropped'!J80&lt;50,"",'Binding Energies Uncropped'!J80)</f>
        <v>2847.1</v>
      </c>
      <c r="K80">
        <f>IF('Binding Energies Uncropped'!K80&lt;50,"",'Binding Energies Uncropped'!K80)</f>
        <v>676.9</v>
      </c>
      <c r="L80">
        <f>IF('Binding Energies Uncropped'!L80&lt;50,"",'Binding Energies Uncropped'!L80)</f>
        <v>571</v>
      </c>
      <c r="M80">
        <f>IF('Binding Energies Uncropped'!M80&lt;50,"",'Binding Energies Uncropped'!M80)</f>
        <v>80.5</v>
      </c>
      <c r="N80">
        <f>IF('Binding Energies Uncropped'!N80&lt;50,"",'Binding Energies Uncropped'!N80)</f>
        <v>61.8</v>
      </c>
      <c r="O80">
        <f>IF('Binding Energies Uncropped'!O80&lt;50,"",'Binding Energies Uncropped'!O80)</f>
        <v>2384.9</v>
      </c>
      <c r="P80">
        <f>IF('Binding Energies Uncropped'!P80&lt;50,"",'Binding Energies Uncropped'!P80)</f>
        <v>2294.9</v>
      </c>
      <c r="Q80">
        <f>IF('Binding Energies Uncropped'!Q80&lt;50,"",'Binding Energies Uncropped'!Q80)</f>
        <v>359.8</v>
      </c>
      <c r="R80">
        <f>IF('Binding Energies Uncropped'!R80&lt;50,"",'Binding Energies Uncropped'!R80)</f>
        <v>359.8</v>
      </c>
      <c r="S80">
        <f>IF('Binding Energies Uncropped'!S80&lt;50,"",'Binding Energies Uncropped'!S80)</f>
        <v>103.3</v>
      </c>
      <c r="T80">
        <f>IF('Binding Energies Uncropped'!T80&lt;50,"",'Binding Energies Uncropped'!T80)</f>
        <v>99.4</v>
      </c>
    </row>
    <row r="81" spans="1:20" x14ac:dyDescent="0.35">
      <c r="A81" s="6">
        <v>81</v>
      </c>
      <c r="B81" t="str">
        <f>IF('Binding Energies Uncropped'!B81&lt;50,"",'Binding Energies Uncropped'!B81)</f>
        <v/>
      </c>
      <c r="C81" t="str">
        <f>IF('Binding Energies Uncropped'!C81&lt;50,"",'Binding Energies Uncropped'!C81)</f>
        <v/>
      </c>
      <c r="D81">
        <f>IF('Binding Energies Uncropped'!D81&lt;50,"",'Binding Energies Uncropped'!D81)</f>
        <v>3704.1</v>
      </c>
      <c r="E81">
        <f>IF('Binding Energies Uncropped'!E81&lt;50,"",'Binding Energies Uncropped'!E81)</f>
        <v>845.5</v>
      </c>
      <c r="F81">
        <f>IF('Binding Energies Uncropped'!F81&lt;50,"",'Binding Energies Uncropped'!F81)</f>
        <v>136.30000000000001</v>
      </c>
      <c r="G81" t="str">
        <f>IF('Binding Energies Uncropped'!G81&lt;50,"",'Binding Energies Uncropped'!G81)</f>
        <v/>
      </c>
      <c r="H81" t="str">
        <f>IF('Binding Energies Uncropped'!H81&lt;50,"",'Binding Energies Uncropped'!H81)</f>
        <v/>
      </c>
      <c r="I81">
        <f>IF('Binding Energies Uncropped'!I81&lt;50,"",'Binding Energies Uncropped'!I81)</f>
        <v>3415.7</v>
      </c>
      <c r="J81">
        <f>IF('Binding Energies Uncropped'!J81&lt;50,"",'Binding Energies Uncropped'!J81)</f>
        <v>2956.6</v>
      </c>
      <c r="K81">
        <f>IF('Binding Energies Uncropped'!K81&lt;50,"",'Binding Energies Uncropped'!K81)</f>
        <v>721.3</v>
      </c>
      <c r="L81">
        <f>IF('Binding Energies Uncropped'!L81&lt;50,"",'Binding Energies Uncropped'!L81)</f>
        <v>609</v>
      </c>
      <c r="M81">
        <f>IF('Binding Energies Uncropped'!M81&lt;50,"",'Binding Energies Uncropped'!M81)</f>
        <v>99.6</v>
      </c>
      <c r="N81">
        <f>IF('Binding Energies Uncropped'!N81&lt;50,"",'Binding Energies Uncropped'!N81)</f>
        <v>74.5</v>
      </c>
      <c r="O81">
        <f>IF('Binding Energies Uncropped'!O81&lt;50,"",'Binding Energies Uncropped'!O81)</f>
        <v>2485.1</v>
      </c>
      <c r="P81">
        <f>IF('Binding Energies Uncropped'!P81&lt;50,"",'Binding Energies Uncropped'!P81)</f>
        <v>2389.3000000000002</v>
      </c>
      <c r="Q81">
        <f>IF('Binding Energies Uncropped'!Q81&lt;50,"",'Binding Energies Uncropped'!Q81)</f>
        <v>386.2</v>
      </c>
      <c r="R81">
        <f>IF('Binding Energies Uncropped'!R81&lt;50,"",'Binding Energies Uncropped'!R81)</f>
        <v>386.2</v>
      </c>
      <c r="S81">
        <f>IF('Binding Energies Uncropped'!S81&lt;50,"",'Binding Energies Uncropped'!S81)</f>
        <v>123</v>
      </c>
      <c r="T81">
        <f>IF('Binding Energies Uncropped'!T81&lt;50,"",'Binding Energies Uncropped'!T81)</f>
        <v>118.7</v>
      </c>
    </row>
    <row r="82" spans="1:20" x14ac:dyDescent="0.35">
      <c r="A82" s="6">
        <v>82</v>
      </c>
      <c r="B82" t="str">
        <f>IF('Binding Energies Uncropped'!B82&lt;50,"",'Binding Energies Uncropped'!B82)</f>
        <v/>
      </c>
      <c r="C82" t="str">
        <f>IF('Binding Energies Uncropped'!C82&lt;50,"",'Binding Energies Uncropped'!C82)</f>
        <v/>
      </c>
      <c r="D82">
        <f>IF('Binding Energies Uncropped'!D82&lt;50,"",'Binding Energies Uncropped'!D82)</f>
        <v>3850.7</v>
      </c>
      <c r="E82">
        <f>IF('Binding Energies Uncropped'!E82&lt;50,"",'Binding Energies Uncropped'!E82)</f>
        <v>893.6</v>
      </c>
      <c r="F82">
        <f>IF('Binding Energies Uncropped'!F82&lt;50,"",'Binding Energies Uncropped'!F82)</f>
        <v>147.30000000000001</v>
      </c>
      <c r="G82" t="str">
        <f>IF('Binding Energies Uncropped'!G82&lt;50,"",'Binding Energies Uncropped'!G82)</f>
        <v/>
      </c>
      <c r="H82" t="str">
        <f>IF('Binding Energies Uncropped'!H82&lt;50,"",'Binding Energies Uncropped'!H82)</f>
        <v/>
      </c>
      <c r="I82">
        <f>IF('Binding Energies Uncropped'!I82&lt;50,"",'Binding Energies Uncropped'!I82)</f>
        <v>3554.2</v>
      </c>
      <c r="J82">
        <f>IF('Binding Energies Uncropped'!J82&lt;50,"",'Binding Energies Uncropped'!J82)</f>
        <v>3066.4</v>
      </c>
      <c r="K82">
        <f>IF('Binding Energies Uncropped'!K82&lt;50,"",'Binding Energies Uncropped'!K82)</f>
        <v>763.9</v>
      </c>
      <c r="L82">
        <f>IF('Binding Energies Uncropped'!L82&lt;50,"",'Binding Energies Uncropped'!L82)</f>
        <v>644.5</v>
      </c>
      <c r="M82">
        <f>IF('Binding Energies Uncropped'!M82&lt;50,"",'Binding Energies Uncropped'!M82)</f>
        <v>104.8</v>
      </c>
      <c r="N82">
        <f>IF('Binding Energies Uncropped'!N82&lt;50,"",'Binding Energies Uncropped'!N82)</f>
        <v>84.5</v>
      </c>
      <c r="O82">
        <f>IF('Binding Energies Uncropped'!O82&lt;50,"",'Binding Energies Uncropped'!O82)</f>
        <v>2585.6</v>
      </c>
      <c r="P82">
        <f>IF('Binding Energies Uncropped'!P82&lt;50,"",'Binding Energies Uncropped'!P82)</f>
        <v>2484</v>
      </c>
      <c r="Q82">
        <f>IF('Binding Energies Uncropped'!Q82&lt;50,"",'Binding Energies Uncropped'!Q82)</f>
        <v>412.9</v>
      </c>
      <c r="R82">
        <f>IF('Binding Energies Uncropped'!R82&lt;50,"",'Binding Energies Uncropped'!R82)</f>
        <v>412.9</v>
      </c>
      <c r="S82">
        <f>IF('Binding Energies Uncropped'!S82&lt;50,"",'Binding Energies Uncropped'!S82)</f>
        <v>141.80000000000001</v>
      </c>
      <c r="T82">
        <f>IF('Binding Energies Uncropped'!T82&lt;50,"",'Binding Energies Uncropped'!T82)</f>
        <v>136.9</v>
      </c>
    </row>
    <row r="83" spans="1:20" x14ac:dyDescent="0.35">
      <c r="A83" s="6">
        <v>83</v>
      </c>
      <c r="B83" t="str">
        <f>IF('Binding Energies Uncropped'!B83&lt;50,"",'Binding Energies Uncropped'!B83)</f>
        <v/>
      </c>
      <c r="C83" t="str">
        <f>IF('Binding Energies Uncropped'!C83&lt;50,"",'Binding Energies Uncropped'!C83)</f>
        <v/>
      </c>
      <c r="D83">
        <f>IF('Binding Energies Uncropped'!D83&lt;50,"",'Binding Energies Uncropped'!D83)</f>
        <v>3999.1</v>
      </c>
      <c r="E83">
        <f>IF('Binding Energies Uncropped'!E83&lt;50,"",'Binding Energies Uncropped'!E83)</f>
        <v>938.2</v>
      </c>
      <c r="F83">
        <f>IF('Binding Energies Uncropped'!F83&lt;50,"",'Binding Energies Uncropped'!F83)</f>
        <v>159.30000000000001</v>
      </c>
      <c r="G83" t="str">
        <f>IF('Binding Energies Uncropped'!G83&lt;50,"",'Binding Energies Uncropped'!G83)</f>
        <v/>
      </c>
      <c r="H83" t="str">
        <f>IF('Binding Energies Uncropped'!H83&lt;50,"",'Binding Energies Uncropped'!H83)</f>
        <v/>
      </c>
      <c r="I83">
        <f>IF('Binding Energies Uncropped'!I83&lt;50,"",'Binding Energies Uncropped'!I83)</f>
        <v>3696.3</v>
      </c>
      <c r="J83">
        <f>IF('Binding Energies Uncropped'!J83&lt;50,"",'Binding Energies Uncropped'!J83)</f>
        <v>3176.9</v>
      </c>
      <c r="K83">
        <f>IF('Binding Energies Uncropped'!K83&lt;50,"",'Binding Energies Uncropped'!K83)</f>
        <v>805.3</v>
      </c>
      <c r="L83">
        <f>IF('Binding Energies Uncropped'!L83&lt;50,"",'Binding Energies Uncropped'!L83)</f>
        <v>678.9</v>
      </c>
      <c r="M83">
        <f>IF('Binding Energies Uncropped'!M83&lt;50,"",'Binding Energies Uncropped'!M83)</f>
        <v>116.8</v>
      </c>
      <c r="N83">
        <f>IF('Binding Energies Uncropped'!N83&lt;50,"",'Binding Energies Uncropped'!N83)</f>
        <v>92.9</v>
      </c>
      <c r="O83">
        <f>IF('Binding Energies Uncropped'!O83&lt;50,"",'Binding Energies Uncropped'!O83)</f>
        <v>2687.6</v>
      </c>
      <c r="P83">
        <f>IF('Binding Energies Uncropped'!P83&lt;50,"",'Binding Energies Uncropped'!P83)</f>
        <v>2579.6</v>
      </c>
      <c r="Q83">
        <f>IF('Binding Energies Uncropped'!Q83&lt;50,"",'Binding Energies Uncropped'!Q83)</f>
        <v>440</v>
      </c>
      <c r="R83">
        <f>IF('Binding Energies Uncropped'!R83&lt;50,"",'Binding Energies Uncropped'!R83)</f>
        <v>440</v>
      </c>
      <c r="S83">
        <f>IF('Binding Energies Uncropped'!S83&lt;50,"",'Binding Energies Uncropped'!S83)</f>
        <v>162.30000000000001</v>
      </c>
      <c r="T83">
        <f>IF('Binding Energies Uncropped'!T83&lt;50,"",'Binding Energies Uncropped'!T83)</f>
        <v>157.19999999999999</v>
      </c>
    </row>
    <row r="84" spans="1:20" x14ac:dyDescent="0.35">
      <c r="A84" s="6">
        <v>84</v>
      </c>
      <c r="B84" t="str">
        <f>IF('Binding Energies Uncropped'!B84&lt;50,"",'Binding Energies Uncropped'!B84)</f>
        <v/>
      </c>
      <c r="C84" t="str">
        <f>IF('Binding Energies Uncropped'!C84&lt;50,"",'Binding Energies Uncropped'!C84)</f>
        <v/>
      </c>
      <c r="D84">
        <f>IF('Binding Energies Uncropped'!D84&lt;50,"",'Binding Energies Uncropped'!D84)</f>
        <v>4153.5</v>
      </c>
      <c r="E84">
        <f>IF('Binding Energies Uncropped'!E84&lt;50,"",'Binding Energies Uncropped'!E84)</f>
        <v>987.5</v>
      </c>
      <c r="F84">
        <f>IF('Binding Energies Uncropped'!F84&lt;50,"",'Binding Energies Uncropped'!F84)</f>
        <v>177.5</v>
      </c>
      <c r="G84" t="str">
        <f>IF('Binding Energies Uncropped'!G84&lt;50,"",'Binding Energies Uncropped'!G84)</f>
        <v/>
      </c>
      <c r="H84" t="str">
        <f>IF('Binding Energies Uncropped'!H84&lt;50,"",'Binding Energies Uncropped'!H84)</f>
        <v/>
      </c>
      <c r="I84">
        <f>IF('Binding Energies Uncropped'!I84&lt;50,"",'Binding Energies Uncropped'!I84)</f>
        <v>3844.3</v>
      </c>
      <c r="J84">
        <f>IF('Binding Energies Uncropped'!J84&lt;50,"",'Binding Energies Uncropped'!J84)</f>
        <v>3293.4</v>
      </c>
      <c r="K84">
        <f>IF('Binding Energies Uncropped'!K84&lt;50,"",'Binding Energies Uncropped'!K84)</f>
        <v>850.9</v>
      </c>
      <c r="L84">
        <f>IF('Binding Energies Uncropped'!L84&lt;50,"",'Binding Energies Uncropped'!L84)</f>
        <v>715.2</v>
      </c>
      <c r="M84">
        <f>IF('Binding Energies Uncropped'!M84&lt;50,"",'Binding Energies Uncropped'!M84)</f>
        <v>131.80000000000001</v>
      </c>
      <c r="N84">
        <f>IF('Binding Energies Uncropped'!N84&lt;50,"",'Binding Energies Uncropped'!N84)</f>
        <v>103.7</v>
      </c>
      <c r="O84">
        <f>IF('Binding Energies Uncropped'!O84&lt;50,"",'Binding Energies Uncropped'!O84)</f>
        <v>2793.6</v>
      </c>
      <c r="P84">
        <f>IF('Binding Energies Uncropped'!P84&lt;50,"",'Binding Energies Uncropped'!P84)</f>
        <v>2679.2</v>
      </c>
      <c r="Q84">
        <f>IF('Binding Energies Uncropped'!Q84&lt;50,"",'Binding Energies Uncropped'!Q84)</f>
        <v>469.9</v>
      </c>
      <c r="R84">
        <f>IF('Binding Energies Uncropped'!R84&lt;50,"",'Binding Energies Uncropped'!R84)</f>
        <v>469.9</v>
      </c>
      <c r="S84">
        <f>IF('Binding Energies Uncropped'!S84&lt;50,"",'Binding Energies Uncropped'!S84)</f>
        <v>184.6</v>
      </c>
      <c r="T84">
        <f>IF('Binding Energies Uncropped'!T84&lt;50,"",'Binding Energies Uncropped'!T84)</f>
        <v>178.9</v>
      </c>
    </row>
    <row r="85" spans="1:20" x14ac:dyDescent="0.35">
      <c r="A85" s="6">
        <v>85</v>
      </c>
      <c r="B85" t="str">
        <f>IF('Binding Energies Uncropped'!B85&lt;50,"",'Binding Energies Uncropped'!B85)</f>
        <v/>
      </c>
      <c r="C85" t="str">
        <f>IF('Binding Energies Uncropped'!C85&lt;50,"",'Binding Energies Uncropped'!C85)</f>
        <v/>
      </c>
      <c r="D85">
        <f>IF('Binding Energies Uncropped'!D85&lt;50,"",'Binding Energies Uncropped'!D85)</f>
        <v>4311.7</v>
      </c>
      <c r="E85">
        <f>IF('Binding Energies Uncropped'!E85&lt;50,"",'Binding Energies Uncropped'!E85)</f>
        <v>1038.2</v>
      </c>
      <c r="F85">
        <f>IF('Binding Energies Uncropped'!F85&lt;50,"",'Binding Energies Uncropped'!F85)</f>
        <v>193.4</v>
      </c>
      <c r="G85" t="str">
        <f>IF('Binding Energies Uncropped'!G85&lt;50,"",'Binding Energies Uncropped'!G85)</f>
        <v/>
      </c>
      <c r="H85" t="str">
        <f>IF('Binding Energies Uncropped'!H85&lt;50,"",'Binding Energies Uncropped'!H85)</f>
        <v/>
      </c>
      <c r="I85">
        <f>IF('Binding Energies Uncropped'!I85&lt;50,"",'Binding Energies Uncropped'!I85)</f>
        <v>3995.8</v>
      </c>
      <c r="J85">
        <f>IF('Binding Energies Uncropped'!J85&lt;50,"",'Binding Energies Uncropped'!J85)</f>
        <v>3410.5</v>
      </c>
      <c r="K85">
        <f>IF('Binding Energies Uncropped'!K85&lt;50,"",'Binding Energies Uncropped'!K85)</f>
        <v>897.7</v>
      </c>
      <c r="L85">
        <f>IF('Binding Energies Uncropped'!L85&lt;50,"",'Binding Energies Uncropped'!L85)</f>
        <v>753.7</v>
      </c>
      <c r="M85">
        <f>IF('Binding Energies Uncropped'!M85&lt;50,"",'Binding Energies Uncropped'!M85)</f>
        <v>145.6</v>
      </c>
      <c r="N85">
        <f>IF('Binding Energies Uncropped'!N85&lt;50,"",'Binding Energies Uncropped'!N85)</f>
        <v>113.6</v>
      </c>
      <c r="O85">
        <f>IF('Binding Energies Uncropped'!O85&lt;50,"",'Binding Energies Uncropped'!O85)</f>
        <v>2901.8</v>
      </c>
      <c r="P85">
        <f>IF('Binding Energies Uncropped'!P85&lt;50,"",'Binding Energies Uncropped'!P85)</f>
        <v>2780.7</v>
      </c>
      <c r="Q85">
        <f>IF('Binding Energies Uncropped'!Q85&lt;50,"",'Binding Energies Uncropped'!Q85)</f>
        <v>500.1</v>
      </c>
      <c r="R85">
        <f>IF('Binding Energies Uncropped'!R85&lt;50,"",'Binding Energies Uncropped'!R85)</f>
        <v>500.1</v>
      </c>
      <c r="S85">
        <f>IF('Binding Energies Uncropped'!S85&lt;50,"",'Binding Energies Uncropped'!S85)</f>
        <v>207</v>
      </c>
      <c r="T85">
        <f>IF('Binding Energies Uncropped'!T85&lt;50,"",'Binding Energies Uncropped'!T85)</f>
        <v>200.8</v>
      </c>
    </row>
    <row r="86" spans="1:20" x14ac:dyDescent="0.35">
      <c r="A86" s="6">
        <v>86</v>
      </c>
      <c r="B86" t="str">
        <f>IF('Binding Energies Uncropped'!B86&lt;50,"",'Binding Energies Uncropped'!B86)</f>
        <v/>
      </c>
      <c r="C86" t="str">
        <f>IF('Binding Energies Uncropped'!C86&lt;50,"",'Binding Energies Uncropped'!C86)</f>
        <v/>
      </c>
      <c r="D86">
        <f>IF('Binding Energies Uncropped'!D86&lt;50,"",'Binding Energies Uncropped'!D86)</f>
        <v>4474.3</v>
      </c>
      <c r="E86">
        <f>IF('Binding Energies Uncropped'!E86&lt;50,"",'Binding Energies Uncropped'!E86)</f>
        <v>1090.5</v>
      </c>
      <c r="F86">
        <f>IF('Binding Energies Uncropped'!F86&lt;50,"",'Binding Energies Uncropped'!F86)</f>
        <v>209.6</v>
      </c>
      <c r="G86" t="str">
        <f>IF('Binding Energies Uncropped'!G86&lt;50,"",'Binding Energies Uncropped'!G86)</f>
        <v/>
      </c>
      <c r="H86" t="str">
        <f>IF('Binding Energies Uncropped'!H86&lt;50,"",'Binding Energies Uncropped'!H86)</f>
        <v/>
      </c>
      <c r="I86">
        <f>IF('Binding Energies Uncropped'!I86&lt;50,"",'Binding Energies Uncropped'!I86)</f>
        <v>4151.5</v>
      </c>
      <c r="J86">
        <f>IF('Binding Energies Uncropped'!J86&lt;50,"",'Binding Energies Uncropped'!J86)</f>
        <v>3530.5</v>
      </c>
      <c r="K86">
        <f>IF('Binding Energies Uncropped'!K86&lt;50,"",'Binding Energies Uncropped'!K86)</f>
        <v>946.2</v>
      </c>
      <c r="L86">
        <f>IF('Binding Energies Uncropped'!L86&lt;50,"",'Binding Energies Uncropped'!L86)</f>
        <v>791.2</v>
      </c>
      <c r="M86">
        <f>IF('Binding Energies Uncropped'!M86&lt;50,"",'Binding Energies Uncropped'!M86)</f>
        <v>159.5</v>
      </c>
      <c r="N86">
        <f>IF('Binding Energies Uncropped'!N86&lt;50,"",'Binding Energies Uncropped'!N86)</f>
        <v>123.9</v>
      </c>
      <c r="O86">
        <f>IF('Binding Energies Uncropped'!O86&lt;50,"",'Binding Energies Uncropped'!O86)</f>
        <v>3012.3</v>
      </c>
      <c r="P86">
        <f>IF('Binding Energies Uncropped'!P86&lt;50,"",'Binding Energies Uncropped'!P86)</f>
        <v>2884.2</v>
      </c>
      <c r="Q86">
        <f>IF('Binding Energies Uncropped'!Q86&lt;50,"",'Binding Energies Uncropped'!Q86)</f>
        <v>531.1</v>
      </c>
      <c r="R86">
        <f>IF('Binding Energies Uncropped'!R86&lt;50,"",'Binding Energies Uncropped'!R86)</f>
        <v>531.1</v>
      </c>
      <c r="S86">
        <f>IF('Binding Energies Uncropped'!S86&lt;50,"",'Binding Energies Uncropped'!S86)</f>
        <v>230.1</v>
      </c>
      <c r="T86">
        <f>IF('Binding Energies Uncropped'!T86&lt;50,"",'Binding Energies Uncropped'!T86)</f>
        <v>223.6</v>
      </c>
    </row>
    <row r="87" spans="1:20" x14ac:dyDescent="0.35">
      <c r="A87" s="6">
        <v>87</v>
      </c>
      <c r="B87" t="str">
        <f>IF('Binding Energies Uncropped'!B87&lt;50,"",'Binding Energies Uncropped'!B87)</f>
        <v/>
      </c>
      <c r="C87" t="str">
        <f>IF('Binding Energies Uncropped'!C87&lt;50,"",'Binding Energies Uncropped'!C87)</f>
        <v/>
      </c>
      <c r="D87">
        <f>IF('Binding Energies Uncropped'!D87&lt;50,"",'Binding Energies Uncropped'!D87)</f>
        <v>4645.7</v>
      </c>
      <c r="E87">
        <f>IF('Binding Energies Uncropped'!E87&lt;50,"",'Binding Energies Uncropped'!E87)</f>
        <v>1149</v>
      </c>
      <c r="F87">
        <f>IF('Binding Energies Uncropped'!F87&lt;50,"",'Binding Energies Uncropped'!F87)</f>
        <v>230.9</v>
      </c>
      <c r="G87" t="str">
        <f>IF('Binding Energies Uncropped'!G87&lt;50,"",'Binding Energies Uncropped'!G87)</f>
        <v/>
      </c>
      <c r="H87" t="str">
        <f>IF('Binding Energies Uncropped'!H87&lt;50,"",'Binding Energies Uncropped'!H87)</f>
        <v/>
      </c>
      <c r="I87">
        <f>IF('Binding Energies Uncropped'!I87&lt;50,"",'Binding Energies Uncropped'!I87)</f>
        <v>4316</v>
      </c>
      <c r="J87">
        <f>IF('Binding Energies Uncropped'!J87&lt;50,"",'Binding Energies Uncropped'!J87)</f>
        <v>3657.3</v>
      </c>
      <c r="K87">
        <f>IF('Binding Energies Uncropped'!K87&lt;50,"",'Binding Energies Uncropped'!K87)</f>
        <v>1000.7</v>
      </c>
      <c r="L87">
        <f>IF('Binding Energies Uncropped'!L87&lt;50,"",'Binding Energies Uncropped'!L87)</f>
        <v>835.1</v>
      </c>
      <c r="M87">
        <f>IF('Binding Energies Uncropped'!M87&lt;50,"",'Binding Energies Uncropped'!M87)</f>
        <v>178.7</v>
      </c>
      <c r="N87">
        <f>IF('Binding Energies Uncropped'!N87&lt;50,"",'Binding Energies Uncropped'!N87)</f>
        <v>138.69999999999999</v>
      </c>
      <c r="O87">
        <f>IF('Binding Energies Uncropped'!O87&lt;50,"",'Binding Energies Uncropped'!O87)</f>
        <v>3129.7</v>
      </c>
      <c r="P87">
        <f>IF('Binding Energies Uncropped'!P87&lt;50,"",'Binding Energies Uncropped'!P87)</f>
        <v>2994.9</v>
      </c>
      <c r="Q87">
        <f>IF('Binding Energies Uncropped'!Q87&lt;50,"",'Binding Energies Uncropped'!Q87)</f>
        <v>567.5</v>
      </c>
      <c r="R87">
        <f>IF('Binding Energies Uncropped'!R87&lt;50,"",'Binding Energies Uncropped'!R87)</f>
        <v>567.5</v>
      </c>
      <c r="S87">
        <f>IF('Binding Energies Uncropped'!S87&lt;50,"",'Binding Energies Uncropped'!S87)</f>
        <v>258.60000000000002</v>
      </c>
      <c r="T87">
        <f>IF('Binding Energies Uncropped'!T87&lt;50,"",'Binding Energies Uncropped'!T87)</f>
        <v>251.6</v>
      </c>
    </row>
    <row r="88" spans="1:20" x14ac:dyDescent="0.35">
      <c r="A88" s="6">
        <v>88</v>
      </c>
      <c r="B88" t="str">
        <f>IF('Binding Energies Uncropped'!B88&lt;50,"",'Binding Energies Uncropped'!B88)</f>
        <v/>
      </c>
      <c r="C88" t="str">
        <f>IF('Binding Energies Uncropped'!C88&lt;50,"",'Binding Energies Uncropped'!C88)</f>
        <v/>
      </c>
      <c r="D88">
        <f>IF('Binding Energies Uncropped'!D88&lt;50,"",'Binding Energies Uncropped'!D88)</f>
        <v>4822</v>
      </c>
      <c r="E88">
        <f>IF('Binding Energies Uncropped'!E88&lt;50,"",'Binding Energies Uncropped'!E88)</f>
        <v>1208.4000000000001</v>
      </c>
      <c r="F88">
        <f>IF('Binding Energies Uncropped'!F88&lt;50,"",'Binding Energies Uncropped'!F88)</f>
        <v>254.4</v>
      </c>
      <c r="G88" t="str">
        <f>IF('Binding Energies Uncropped'!G88&lt;50,"",'Binding Energies Uncropped'!G88)</f>
        <v/>
      </c>
      <c r="H88" t="str">
        <f>IF('Binding Energies Uncropped'!H88&lt;50,"",'Binding Energies Uncropped'!H88)</f>
        <v/>
      </c>
      <c r="I88">
        <f>IF('Binding Energies Uncropped'!I88&lt;50,"",'Binding Energies Uncropped'!I88)</f>
        <v>4485</v>
      </c>
      <c r="J88">
        <f>IF('Binding Energies Uncropped'!J88&lt;50,"",'Binding Energies Uncropped'!J88)</f>
        <v>3786.6</v>
      </c>
      <c r="K88">
        <f>IF('Binding Energies Uncropped'!K88&lt;50,"",'Binding Energies Uncropped'!K88)</f>
        <v>1057.5999999999999</v>
      </c>
      <c r="L88">
        <f>IF('Binding Energies Uncropped'!L88&lt;50,"",'Binding Energies Uncropped'!L88)</f>
        <v>879.1</v>
      </c>
      <c r="M88">
        <f>IF('Binding Energies Uncropped'!M88&lt;50,"",'Binding Energies Uncropped'!M88)</f>
        <v>200.4</v>
      </c>
      <c r="N88">
        <f>IF('Binding Energies Uncropped'!N88&lt;50,"",'Binding Energies Uncropped'!N88)</f>
        <v>152.80000000000001</v>
      </c>
      <c r="O88">
        <f>IF('Binding Energies Uncropped'!O88&lt;50,"",'Binding Energies Uncropped'!O88)</f>
        <v>3248.4</v>
      </c>
      <c r="P88">
        <f>IF('Binding Energies Uncropped'!P88&lt;50,"",'Binding Energies Uncropped'!P88)</f>
        <v>3104.9</v>
      </c>
      <c r="Q88">
        <f>IF('Binding Energies Uncropped'!Q88&lt;50,"",'Binding Energies Uncropped'!Q88)</f>
        <v>602.70000000000005</v>
      </c>
      <c r="R88">
        <f>IF('Binding Energies Uncropped'!R88&lt;50,"",'Binding Energies Uncropped'!R88)</f>
        <v>602.70000000000005</v>
      </c>
      <c r="S88">
        <f>IF('Binding Energies Uncropped'!S88&lt;50,"",'Binding Energies Uncropped'!S88)</f>
        <v>287.89999999999998</v>
      </c>
      <c r="T88">
        <f>IF('Binding Energies Uncropped'!T88&lt;50,"",'Binding Energies Uncropped'!T88)</f>
        <v>280.39999999999998</v>
      </c>
    </row>
    <row r="89" spans="1:20" x14ac:dyDescent="0.35">
      <c r="A89" s="6">
        <v>89</v>
      </c>
      <c r="B89" t="str">
        <f>IF('Binding Energies Uncropped'!B89&lt;50,"",'Binding Energies Uncropped'!B89)</f>
        <v/>
      </c>
      <c r="C89" t="str">
        <f>IF('Binding Energies Uncropped'!C89&lt;50,"",'Binding Energies Uncropped'!C89)</f>
        <v/>
      </c>
      <c r="D89">
        <f>IF('Binding Energies Uncropped'!D89&lt;50,"",'Binding Energies Uncropped'!D89)</f>
        <v>5000.6000000000004</v>
      </c>
      <c r="E89">
        <f>IF('Binding Energies Uncropped'!E89&lt;50,"",'Binding Energies Uncropped'!E89)</f>
        <v>1269.4000000000001</v>
      </c>
      <c r="F89">
        <f>IF('Binding Energies Uncropped'!F89&lt;50,"",'Binding Energies Uncropped'!F89)</f>
        <v>273.5</v>
      </c>
      <c r="G89" t="str">
        <f>IF('Binding Energies Uncropped'!G89&lt;50,"",'Binding Energies Uncropped'!G89)</f>
        <v/>
      </c>
      <c r="H89" t="str">
        <f>IF('Binding Energies Uncropped'!H89&lt;50,"",'Binding Energies Uncropped'!H89)</f>
        <v/>
      </c>
      <c r="I89">
        <f>IF('Binding Energies Uncropped'!I89&lt;50,"",'Binding Energies Uncropped'!I89)</f>
        <v>4656.8</v>
      </c>
      <c r="J89">
        <f>IF('Binding Energies Uncropped'!J89&lt;50,"",'Binding Energies Uncropped'!J89)</f>
        <v>3916.7</v>
      </c>
      <c r="K89" s="51"/>
      <c r="L89">
        <f>IF('Binding Energies Uncropped'!L89&lt;50,"",'Binding Energies Uncropped'!L89)</f>
        <v>924.3</v>
      </c>
      <c r="M89">
        <f>IF('Binding Energies Uncropped'!M89&lt;50,"",'Binding Energies Uncropped'!M89)</f>
        <v>216.9</v>
      </c>
      <c r="N89">
        <f>IF('Binding Energies Uncropped'!N89&lt;50,"",'Binding Energies Uncropped'!N89)</f>
        <v>167.8</v>
      </c>
      <c r="O89">
        <f>IF('Binding Energies Uncropped'!O89&lt;50,"",'Binding Energies Uncropped'!O89)</f>
        <v>3370.1</v>
      </c>
      <c r="P89">
        <f>IF('Binding Energies Uncropped'!P89&lt;50,"",'Binding Energies Uncropped'!P89)</f>
        <v>3219.7</v>
      </c>
      <c r="Q89">
        <f>IF('Binding Energies Uncropped'!Q89&lt;50,"",'Binding Energies Uncropped'!Q89)</f>
        <v>641.1</v>
      </c>
      <c r="R89">
        <f>IF('Binding Energies Uncropped'!R89&lt;50,"",'Binding Energies Uncropped'!R89)</f>
        <v>641.1</v>
      </c>
      <c r="S89">
        <f>IF('Binding Energies Uncropped'!S89&lt;50,"",'Binding Energies Uncropped'!S89)</f>
        <v>316.39999999999998</v>
      </c>
      <c r="T89">
        <f>IF('Binding Energies Uncropped'!T89&lt;50,"",'Binding Energies Uncropped'!T89)</f>
        <v>308.39999999999998</v>
      </c>
    </row>
    <row r="90" spans="1:20" x14ac:dyDescent="0.35">
      <c r="A90" s="6">
        <v>90</v>
      </c>
      <c r="B90" t="str">
        <f>IF('Binding Energies Uncropped'!B90&lt;50,"",'Binding Energies Uncropped'!B90)</f>
        <v/>
      </c>
      <c r="C90" t="str">
        <f>IF('Binding Energies Uncropped'!C90&lt;50,"",'Binding Energies Uncropped'!C90)</f>
        <v/>
      </c>
      <c r="D90">
        <f>IF('Binding Energies Uncropped'!D90&lt;50,"",'Binding Energies Uncropped'!D90)</f>
        <v>5182.3</v>
      </c>
      <c r="E90">
        <f>IF('Binding Energies Uncropped'!E90&lt;50,"",'Binding Energies Uncropped'!E90)</f>
        <v>1329.5</v>
      </c>
      <c r="F90">
        <f>IF('Binding Energies Uncropped'!F90&lt;50,"",'Binding Energies Uncropped'!F90)</f>
        <v>290.2</v>
      </c>
      <c r="G90" t="str">
        <f>IF('Binding Energies Uncropped'!G90&lt;50,"",'Binding Energies Uncropped'!G90)</f>
        <v/>
      </c>
      <c r="H90" t="str">
        <f>IF('Binding Energies Uncropped'!H90&lt;50,"",'Binding Energies Uncropped'!H90)</f>
        <v/>
      </c>
      <c r="I90">
        <f>IF('Binding Energies Uncropped'!I90&lt;50,"",'Binding Energies Uncropped'!I90)</f>
        <v>4830.3999999999996</v>
      </c>
      <c r="J90">
        <f>IF('Binding Energies Uncropped'!J90&lt;50,"",'Binding Energies Uncropped'!J90)</f>
        <v>4046.1</v>
      </c>
      <c r="K90" s="51"/>
      <c r="L90">
        <f>IF('Binding Energies Uncropped'!L90&lt;50,"",'Binding Energies Uncropped'!L90)</f>
        <v>967.2</v>
      </c>
      <c r="M90">
        <f>IF('Binding Energies Uncropped'!M90&lt;50,"",'Binding Energies Uncropped'!M90)</f>
        <v>232</v>
      </c>
      <c r="N90">
        <f>IF('Binding Energies Uncropped'!N90&lt;50,"",'Binding Energies Uncropped'!N90)</f>
        <v>180.8</v>
      </c>
      <c r="O90">
        <f>IF('Binding Energies Uncropped'!O90&lt;50,"",'Binding Energies Uncropped'!O90)</f>
        <v>3490.8</v>
      </c>
      <c r="P90">
        <f>IF('Binding Energies Uncropped'!P90&lt;50,"",'Binding Energies Uncropped'!P90)</f>
        <v>3332</v>
      </c>
      <c r="Q90">
        <f>IF('Binding Energies Uncropped'!Q90&lt;50,"",'Binding Energies Uncropped'!Q90)</f>
        <v>676.6</v>
      </c>
      <c r="R90">
        <f>IF('Binding Energies Uncropped'!R90&lt;50,"",'Binding Energies Uncropped'!R90)</f>
        <v>676.6</v>
      </c>
      <c r="S90">
        <f>IF('Binding Energies Uncropped'!S90&lt;50,"",'Binding Energies Uncropped'!S90)</f>
        <v>344.4</v>
      </c>
      <c r="T90">
        <f>IF('Binding Energies Uncropped'!T90&lt;50,"",'Binding Energies Uncropped'!T90)</f>
        <v>335</v>
      </c>
    </row>
    <row r="91" spans="1:20" x14ac:dyDescent="0.35">
      <c r="A91" s="6">
        <v>91</v>
      </c>
      <c r="B91" t="str">
        <f>IF('Binding Energies Uncropped'!B91&lt;50,"",'Binding Energies Uncropped'!B91)</f>
        <v/>
      </c>
      <c r="C91" t="str">
        <f>IF('Binding Energies Uncropped'!C91&lt;50,"",'Binding Energies Uncropped'!C91)</f>
        <v/>
      </c>
      <c r="D91">
        <f>IF('Binding Energies Uncropped'!D91&lt;50,"",'Binding Energies Uncropped'!D91)</f>
        <v>5366.9</v>
      </c>
      <c r="E91">
        <f>IF('Binding Energies Uncropped'!E91&lt;50,"",'Binding Energies Uncropped'!E91)</f>
        <v>1387.1</v>
      </c>
      <c r="F91">
        <f>IF('Binding Energies Uncropped'!F91&lt;50,"",'Binding Energies Uncropped'!F91)</f>
        <v>309.60000000000002</v>
      </c>
      <c r="G91" t="str">
        <f>IF('Binding Energies Uncropped'!G91&lt;50,"",'Binding Energies Uncropped'!G91)</f>
        <v/>
      </c>
      <c r="H91" t="str">
        <f>IF('Binding Energies Uncropped'!H91&lt;50,"",'Binding Energies Uncropped'!H91)</f>
        <v/>
      </c>
      <c r="I91">
        <f>IF('Binding Energies Uncropped'!I91&lt;50,"",'Binding Energies Uncropped'!I91)</f>
        <v>5002.7</v>
      </c>
      <c r="J91">
        <f>IF('Binding Energies Uncropped'!J91&lt;50,"",'Binding Energies Uncropped'!J91)</f>
        <v>4173.8</v>
      </c>
      <c r="K91" s="51"/>
      <c r="L91">
        <f>IF('Binding Energies Uncropped'!L91&lt;50,"",'Binding Energies Uncropped'!L91)</f>
        <v>1006.7</v>
      </c>
      <c r="M91">
        <f>IF('Binding Energies Uncropped'!M91&lt;50,"",'Binding Energies Uncropped'!M91)</f>
        <v>244.6</v>
      </c>
      <c r="N91">
        <f>IF('Binding Energies Uncropped'!N91&lt;50,"",'Binding Energies Uncropped'!N91)</f>
        <v>186.3</v>
      </c>
      <c r="O91">
        <f>IF('Binding Energies Uncropped'!O91&lt;50,"",'Binding Energies Uncropped'!O91)</f>
        <v>3606.4</v>
      </c>
      <c r="P91">
        <f>IF('Binding Energies Uncropped'!P91&lt;50,"",'Binding Energies Uncropped'!P91)</f>
        <v>3439.4</v>
      </c>
      <c r="Q91">
        <f>IF('Binding Energies Uncropped'!Q91&lt;50,"",'Binding Energies Uncropped'!Q91)</f>
        <v>708.2</v>
      </c>
      <c r="R91">
        <f>IF('Binding Energies Uncropped'!R91&lt;50,"",'Binding Energies Uncropped'!R91)</f>
        <v>708.2</v>
      </c>
      <c r="S91">
        <f>IF('Binding Energies Uncropped'!S91&lt;50,"",'Binding Energies Uncropped'!S91)</f>
        <v>371.2</v>
      </c>
      <c r="T91">
        <f>IF('Binding Energies Uncropped'!T91&lt;50,"",'Binding Energies Uncropped'!T91)</f>
        <v>359.5</v>
      </c>
    </row>
    <row r="92" spans="1:20" x14ac:dyDescent="0.35">
      <c r="A92" s="6">
        <v>92</v>
      </c>
      <c r="B92" t="str">
        <f>IF('Binding Energies Uncropped'!B92&lt;50,"",'Binding Energies Uncropped'!B92)</f>
        <v/>
      </c>
      <c r="C92" t="str">
        <f>IF('Binding Energies Uncropped'!C92&lt;50,"",'Binding Energies Uncropped'!C92)</f>
        <v/>
      </c>
      <c r="D92">
        <f>IF('Binding Energies Uncropped'!D92&lt;50,"",'Binding Energies Uncropped'!D92)</f>
        <v>5548</v>
      </c>
      <c r="E92">
        <f>IF('Binding Energies Uncropped'!E92&lt;50,"",'Binding Energies Uncropped'!E92)</f>
        <v>1440.8</v>
      </c>
      <c r="F92">
        <f>IF('Binding Energies Uncropped'!F92&lt;50,"",'Binding Energies Uncropped'!F92)</f>
        <v>323.3</v>
      </c>
      <c r="G92" t="str">
        <f>IF('Binding Energies Uncropped'!G92&lt;50,"",'Binding Energies Uncropped'!G92)</f>
        <v/>
      </c>
      <c r="H92" t="str">
        <f>IF('Binding Energies Uncropped'!H92&lt;50,"",'Binding Energies Uncropped'!H92)</f>
        <v/>
      </c>
      <c r="I92">
        <f>IF('Binding Energies Uncropped'!I92&lt;50,"",'Binding Energies Uncropped'!I92)</f>
        <v>5182.2</v>
      </c>
      <c r="J92">
        <f>IF('Binding Energies Uncropped'!J92&lt;50,"",'Binding Energies Uncropped'!J92)</f>
        <v>4303.3999999999996</v>
      </c>
      <c r="K92" s="51"/>
      <c r="L92">
        <f>IF('Binding Energies Uncropped'!L92&lt;50,"",'Binding Energies Uncropped'!L92)</f>
        <v>1044.9000000000001</v>
      </c>
      <c r="M92">
        <f>IF('Binding Energies Uncropped'!M92&lt;50,"",'Binding Energies Uncropped'!M92)</f>
        <v>259.3</v>
      </c>
      <c r="N92">
        <f>IF('Binding Energies Uncropped'!N92&lt;50,"",'Binding Energies Uncropped'!N92)</f>
        <v>195.9</v>
      </c>
      <c r="O92">
        <f>IF('Binding Energies Uncropped'!O92&lt;50,"",'Binding Energies Uncropped'!O92)</f>
        <v>3727.6</v>
      </c>
      <c r="P92">
        <f>IF('Binding Energies Uncropped'!P92&lt;50,"",'Binding Energies Uncropped'!P92)</f>
        <v>3551.7</v>
      </c>
      <c r="Q92" s="51"/>
      <c r="R92">
        <f>IF('Binding Energies Uncropped'!R92&lt;50,"",'Binding Energies Uncropped'!R92)</f>
        <v>737.7</v>
      </c>
      <c r="S92">
        <f>IF('Binding Energies Uncropped'!S92&lt;50,"",'Binding Energies Uncropped'!S92)</f>
        <v>390.7</v>
      </c>
      <c r="T92">
        <f>IF('Binding Energies Uncropped'!T92&lt;50,"",'Binding Energies Uncropped'!T92)</f>
        <v>379.9</v>
      </c>
    </row>
    <row r="93" spans="1:20" x14ac:dyDescent="0.35">
      <c r="A93" s="6">
        <v>93</v>
      </c>
      <c r="B93" t="str">
        <f>IF('Binding Energies Uncropped'!B93&lt;50,"",'Binding Energies Uncropped'!B93)</f>
        <v/>
      </c>
      <c r="C93" t="str">
        <f>IF('Binding Energies Uncropped'!C93&lt;50,"",'Binding Energies Uncropped'!C93)</f>
        <v/>
      </c>
      <c r="D93">
        <f>IF('Binding Energies Uncropped'!D93&lt;50,"",'Binding Energies Uncropped'!D93)</f>
        <v>5739.6</v>
      </c>
      <c r="E93">
        <f>IF('Binding Energies Uncropped'!E93&lt;50,"",'Binding Energies Uncropped'!E93)</f>
        <v>1500.1</v>
      </c>
      <c r="F93">
        <f>IF('Binding Energies Uncropped'!F93&lt;50,"",'Binding Energies Uncropped'!F93)</f>
        <v>339.8</v>
      </c>
      <c r="G93" t="str">
        <f>IF('Binding Energies Uncropped'!G93&lt;50,"",'Binding Energies Uncropped'!G93)</f>
        <v/>
      </c>
      <c r="H93" t="str">
        <f>IF('Binding Energies Uncropped'!H93&lt;50,"",'Binding Energies Uncropped'!H93)</f>
        <v/>
      </c>
      <c r="I93">
        <f>IF('Binding Energies Uncropped'!I93&lt;50,"",'Binding Energies Uncropped'!I93)</f>
        <v>5366.7</v>
      </c>
      <c r="J93">
        <f>IF('Binding Energies Uncropped'!J93&lt;50,"",'Binding Energies Uncropped'!J93)</f>
        <v>4433.3999999999996</v>
      </c>
      <c r="K93" s="50"/>
      <c r="L93">
        <f>IF('Binding Energies Uncropped'!L93&lt;50,"",'Binding Energies Uncropped'!L93)</f>
        <v>1086</v>
      </c>
      <c r="M93">
        <f>IF('Binding Energies Uncropped'!M93&lt;50,"",'Binding Energies Uncropped'!M93)</f>
        <v>283.39999999999998</v>
      </c>
      <c r="N93">
        <f>IF('Binding Energies Uncropped'!N93&lt;50,"",'Binding Energies Uncropped'!N93)</f>
        <v>206</v>
      </c>
      <c r="O93">
        <f>IF('Binding Energies Uncropped'!O93&lt;50,"",'Binding Energies Uncropped'!O93)</f>
        <v>3849.8</v>
      </c>
      <c r="P93">
        <f>IF('Binding Energies Uncropped'!P93&lt;50,"",'Binding Energies Uncropped'!P93)</f>
        <v>3665.2</v>
      </c>
      <c r="Q93" s="51"/>
      <c r="R93">
        <f>IF('Binding Energies Uncropped'!R93&lt;50,"",'Binding Energies Uncropped'!R93)</f>
        <v>770.8</v>
      </c>
      <c r="S93">
        <f>IF('Binding Energies Uncropped'!S93&lt;50,"",'Binding Energies Uncropped'!S93)</f>
        <v>414.3</v>
      </c>
      <c r="T93">
        <f>IF('Binding Energies Uncropped'!T93&lt;50,"",'Binding Energies Uncropped'!T93)</f>
        <v>403.4</v>
      </c>
    </row>
    <row r="94" spans="1:20" x14ac:dyDescent="0.35">
      <c r="A94" s="6">
        <v>94</v>
      </c>
      <c r="B94" t="str">
        <f>IF('Binding Energies Uncropped'!B94&lt;50,"",'Binding Energies Uncropped'!B94)</f>
        <v/>
      </c>
      <c r="C94" t="str">
        <f>IF('Binding Energies Uncropped'!C94&lt;50,"",'Binding Energies Uncropped'!C94)</f>
        <v/>
      </c>
      <c r="D94">
        <f>IF('Binding Energies Uncropped'!D94&lt;50,"",'Binding Energies Uncropped'!D94)</f>
        <v>5932.9</v>
      </c>
      <c r="E94">
        <f>IF('Binding Energies Uncropped'!E94&lt;50,"",'Binding Energies Uncropped'!E94)</f>
        <v>1559.3</v>
      </c>
      <c r="F94" s="51"/>
      <c r="G94" t="str">
        <f>IF('Binding Energies Uncropped'!G94&lt;50,"",'Binding Energies Uncropped'!G94)</f>
        <v/>
      </c>
      <c r="H94" t="str">
        <f>IF('Binding Energies Uncropped'!H94&lt;50,"",'Binding Energies Uncropped'!H94)</f>
        <v/>
      </c>
      <c r="I94">
        <f>IF('Binding Energies Uncropped'!I94&lt;50,"",'Binding Energies Uncropped'!I94)</f>
        <v>5541.2</v>
      </c>
      <c r="J94">
        <f>IF('Binding Energies Uncropped'!J94&lt;50,"",'Binding Energies Uncropped'!J94)</f>
        <v>4556.6000000000004</v>
      </c>
      <c r="K94" s="50"/>
      <c r="L94">
        <f>IF('Binding Energies Uncropped'!L94&lt;50,"",'Binding Energies Uncropped'!L94)</f>
        <v>1120.9000000000001</v>
      </c>
      <c r="M94">
        <f>IF('Binding Energies Uncropped'!M94&lt;50,"",'Binding Energies Uncropped'!M94)</f>
        <v>282.5</v>
      </c>
      <c r="N94">
        <f>IF('Binding Energies Uncropped'!N94&lt;50,"",'Binding Energies Uncropped'!N94)</f>
        <v>215.3</v>
      </c>
      <c r="O94">
        <f>IF('Binding Energies Uncropped'!O94&lt;50,"",'Binding Energies Uncropped'!O94)</f>
        <v>3972.6</v>
      </c>
      <c r="P94">
        <f>IF('Binding Energies Uncropped'!P94&lt;50,"",'Binding Energies Uncropped'!P94)</f>
        <v>3778.1</v>
      </c>
      <c r="Q94" s="51"/>
      <c r="R94">
        <f>IF('Binding Energies Uncropped'!R94&lt;50,"",'Binding Energies Uncropped'!R94)</f>
        <v>801.5</v>
      </c>
      <c r="S94">
        <f>IF('Binding Energies Uncropped'!S94&lt;50,"",'Binding Energies Uncropped'!S94)</f>
        <v>437.4</v>
      </c>
      <c r="T94">
        <f>IF('Binding Energies Uncropped'!T94&lt;50,"",'Binding Energies Uncropped'!T94)</f>
        <v>425.2</v>
      </c>
    </row>
    <row r="95" spans="1:20" x14ac:dyDescent="0.35">
      <c r="A95" s="6">
        <v>95</v>
      </c>
      <c r="B95" t="str">
        <f>IF('Binding Energies Uncropped'!B95&lt;50,"",'Binding Energies Uncropped'!B95)</f>
        <v/>
      </c>
      <c r="C95" t="str">
        <f>IF('Binding Energies Uncropped'!C95&lt;50,"",'Binding Energies Uncropped'!C95)</f>
        <v/>
      </c>
      <c r="D95">
        <f>IF('Binding Energies Uncropped'!D95&lt;50,"",'Binding Energies Uncropped'!D95)</f>
        <v>6132.6</v>
      </c>
      <c r="E95">
        <f>IF('Binding Energies Uncropped'!E95&lt;50,"",'Binding Energies Uncropped'!E95)</f>
        <v>1619.2</v>
      </c>
      <c r="F95" s="50"/>
      <c r="G95" t="str">
        <f>IF('Binding Energies Uncropped'!G95&lt;50,"",'Binding Energies Uncropped'!G95)</f>
        <v/>
      </c>
      <c r="H95" t="str">
        <f>IF('Binding Energies Uncropped'!H95&lt;50,"",'Binding Energies Uncropped'!H95)</f>
        <v/>
      </c>
      <c r="I95">
        <f>IF('Binding Energies Uncropped'!I95&lt;50,"",'Binding Energies Uncropped'!I95)</f>
        <v>5747</v>
      </c>
      <c r="J95">
        <f>IF('Binding Energies Uncropped'!J95&lt;50,"",'Binding Energies Uncropped'!J95)</f>
        <v>4706</v>
      </c>
      <c r="K95" s="50"/>
      <c r="L95">
        <f>IF('Binding Energies Uncropped'!L95&lt;50,"",'Binding Energies Uncropped'!L95)</f>
        <v>1168</v>
      </c>
      <c r="M95">
        <f>IF('Binding Energies Uncropped'!M95&lt;50,"",'Binding Energies Uncropped'!M95)</f>
        <v>303</v>
      </c>
      <c r="N95">
        <f>IF('Binding Energies Uncropped'!N95&lt;50,"",'Binding Energies Uncropped'!N95)</f>
        <v>216.4</v>
      </c>
      <c r="O95">
        <f>IF('Binding Energies Uncropped'!O95&lt;50,"",'Binding Energies Uncropped'!O95)</f>
        <v>4092.1</v>
      </c>
      <c r="P95">
        <f>IF('Binding Energies Uncropped'!P95&lt;50,"",'Binding Energies Uncropped'!P95)</f>
        <v>3886.9</v>
      </c>
      <c r="Q95" s="50"/>
      <c r="R95">
        <f>IF('Binding Energies Uncropped'!R95&lt;50,"",'Binding Energies Uncropped'!R95)</f>
        <v>830</v>
      </c>
      <c r="S95">
        <f>IF('Binding Energies Uncropped'!S95&lt;50,"",'Binding Energies Uncropped'!S95)</f>
        <v>463.3</v>
      </c>
      <c r="T95">
        <f>IF('Binding Energies Uncropped'!T95&lt;50,"",'Binding Energies Uncropped'!T95)</f>
        <v>449</v>
      </c>
    </row>
    <row r="96" spans="1:20" x14ac:dyDescent="0.35">
      <c r="A96" s="6">
        <v>96</v>
      </c>
      <c r="B96" t="str">
        <f>IF('Binding Energies Uncropped'!B96&lt;50,"",'Binding Energies Uncropped'!B96)</f>
        <v/>
      </c>
      <c r="C96" t="str">
        <f>IF('Binding Energies Uncropped'!C96&lt;50,"",'Binding Energies Uncropped'!C96)</f>
        <v/>
      </c>
      <c r="D96">
        <f>IF('Binding Energies Uncropped'!D96&lt;50,"",'Binding Energies Uncropped'!D96)</f>
        <v>6342.5</v>
      </c>
      <c r="E96">
        <f>IF('Binding Energies Uncropped'!E96&lt;50,"",'Binding Energies Uncropped'!E96)</f>
        <v>1688.6</v>
      </c>
      <c r="F96" s="50"/>
      <c r="G96" t="str">
        <f>IF('Binding Energies Uncropped'!G96&lt;50,"",'Binding Energies Uncropped'!G96)</f>
        <v/>
      </c>
      <c r="H96" t="str">
        <f>IF('Binding Energies Uncropped'!H96&lt;50,"",'Binding Energies Uncropped'!H96)</f>
        <v/>
      </c>
      <c r="I96">
        <f>IF('Binding Energies Uncropped'!I96&lt;50,"",'Binding Energies Uncropped'!I96)</f>
        <v>5943.3</v>
      </c>
      <c r="J96">
        <f>IF('Binding Energies Uncropped'!J96&lt;50,"",'Binding Energies Uncropped'!J96)</f>
        <v>4841.5</v>
      </c>
      <c r="K96" s="50"/>
      <c r="L96">
        <f>IF('Binding Energies Uncropped'!L96&lt;50,"",'Binding Energies Uncropped'!L96)</f>
        <v>1211</v>
      </c>
      <c r="M96">
        <f>IF('Binding Energies Uncropped'!M96&lt;50,"",'Binding Energies Uncropped'!M96)</f>
        <v>317.7</v>
      </c>
      <c r="N96">
        <f>IF('Binding Energies Uncropped'!N96&lt;50,"",'Binding Energies Uncropped'!N96)</f>
        <v>231.7</v>
      </c>
      <c r="O96">
        <f>IF('Binding Energies Uncropped'!O96&lt;50,"",'Binding Energies Uncropped'!O96)</f>
        <v>4229.3999999999996</v>
      </c>
      <c r="P96">
        <f>IF('Binding Energies Uncropped'!P96&lt;50,"",'Binding Energies Uncropped'!P96)</f>
        <v>4014.9</v>
      </c>
      <c r="Q96" s="50"/>
      <c r="R96">
        <f>IF('Binding Energies Uncropped'!R96&lt;50,"",'Binding Energies Uncropped'!R96)</f>
        <v>864.8</v>
      </c>
      <c r="S96">
        <f>IF('Binding Energies Uncropped'!S96&lt;50,"",'Binding Energies Uncropped'!S96)</f>
        <v>487.4</v>
      </c>
      <c r="T96">
        <f>IF('Binding Energies Uncropped'!T96&lt;50,"",'Binding Energies Uncropped'!T96)</f>
        <v>472.7</v>
      </c>
    </row>
    <row r="97" spans="1:20" x14ac:dyDescent="0.35">
      <c r="A97" s="6">
        <v>97</v>
      </c>
      <c r="B97" t="str">
        <f>IF('Binding Energies Uncropped'!B97&lt;50,"",'Binding Energies Uncropped'!B97)</f>
        <v/>
      </c>
      <c r="C97" t="str">
        <f>IF('Binding Energies Uncropped'!C97&lt;50,"",'Binding Energies Uncropped'!C97)</f>
        <v/>
      </c>
      <c r="D97">
        <f>IF('Binding Energies Uncropped'!D97&lt;50,"",'Binding Energies Uncropped'!D97)</f>
        <v>6547.6</v>
      </c>
      <c r="E97">
        <f>IF('Binding Energies Uncropped'!E97&lt;50,"",'Binding Energies Uncropped'!E97)</f>
        <v>1748.3</v>
      </c>
      <c r="F97" s="50"/>
      <c r="G97" t="str">
        <f>IF('Binding Energies Uncropped'!G97&lt;50,"",'Binding Energies Uncropped'!G97)</f>
        <v/>
      </c>
      <c r="H97" t="str">
        <f>IF('Binding Energies Uncropped'!H97&lt;50,"",'Binding Energies Uncropped'!H97)</f>
        <v/>
      </c>
      <c r="I97">
        <f>IF('Binding Energies Uncropped'!I97&lt;50,"",'Binding Energies Uncropped'!I97)</f>
        <v>6139.9</v>
      </c>
      <c r="J97">
        <f>IF('Binding Energies Uncropped'!J97&lt;50,"",'Binding Energies Uncropped'!J97)</f>
        <v>4975.3</v>
      </c>
      <c r="K97" s="50"/>
      <c r="L97">
        <f>IF('Binding Energies Uncropped'!L97&lt;50,"",'Binding Energies Uncropped'!L97)</f>
        <v>1248</v>
      </c>
      <c r="M97" s="51"/>
      <c r="N97">
        <f>IF('Binding Energies Uncropped'!N97&lt;50,"",'Binding Energies Uncropped'!N97)</f>
        <v>245.9</v>
      </c>
      <c r="O97">
        <f>IF('Binding Energies Uncropped'!O97&lt;50,"",'Binding Energies Uncropped'!O97)</f>
        <v>4353.3999999999996</v>
      </c>
      <c r="P97">
        <f>IF('Binding Energies Uncropped'!P97&lt;50,"",'Binding Energies Uncropped'!P97)</f>
        <v>4128.8</v>
      </c>
      <c r="Q97" s="51"/>
      <c r="R97" s="51"/>
      <c r="S97" s="51"/>
      <c r="T97" s="51"/>
    </row>
    <row r="98" spans="1:20" x14ac:dyDescent="0.35">
      <c r="A98" s="6">
        <v>98</v>
      </c>
      <c r="B98" t="str">
        <f>IF('Binding Energies Uncropped'!B98&lt;50,"",'Binding Energies Uncropped'!B98)</f>
        <v/>
      </c>
      <c r="C98" t="str">
        <f>IF('Binding Energies Uncropped'!C98&lt;50,"",'Binding Energies Uncropped'!C98)</f>
        <v/>
      </c>
      <c r="D98">
        <f>IF('Binding Energies Uncropped'!D98&lt;50,"",'Binding Energies Uncropped'!D98)</f>
        <v>6764</v>
      </c>
      <c r="E98">
        <f>IF('Binding Energies Uncropped'!E98&lt;50,"",'Binding Energies Uncropped'!E98)</f>
        <v>1816</v>
      </c>
      <c r="F98" s="50"/>
      <c r="G98" t="str">
        <f>IF('Binding Energies Uncropped'!G98&lt;50,"",'Binding Energies Uncropped'!G98)</f>
        <v/>
      </c>
      <c r="H98" t="str">
        <f>IF('Binding Energies Uncropped'!H98&lt;50,"",'Binding Energies Uncropped'!H98)</f>
        <v/>
      </c>
      <c r="I98">
        <f>IF('Binding Energies Uncropped'!I98&lt;50,"",'Binding Energies Uncropped'!I98)</f>
        <v>6347.5</v>
      </c>
      <c r="J98">
        <f>IF('Binding Energies Uncropped'!J98&lt;50,"",'Binding Energies Uncropped'!J98)</f>
        <v>5117.1000000000004</v>
      </c>
      <c r="K98" s="50"/>
      <c r="L98">
        <f>IF('Binding Energies Uncropped'!L98&lt;50,"",'Binding Energies Uncropped'!L98)</f>
        <v>1291.5</v>
      </c>
      <c r="M98" s="50"/>
      <c r="N98">
        <f>IF('Binding Energies Uncropped'!N98&lt;50,"",'Binding Energies Uncropped'!N98)</f>
        <v>248.8</v>
      </c>
      <c r="O98">
        <f>IF('Binding Energies Uncropped'!O98&lt;50,"",'Binding Energies Uncropped'!O98)</f>
        <v>4485.3</v>
      </c>
      <c r="P98">
        <f>IF('Binding Energies Uncropped'!P98&lt;50,"",'Binding Energies Uncropped'!P98)</f>
        <v>4249.8999999999996</v>
      </c>
      <c r="Q98" s="51"/>
      <c r="R98">
        <f>IF('Binding Energies Uncropped'!R98&lt;50,"",'Binding Energies Uncropped'!R98)</f>
        <v>933.1</v>
      </c>
      <c r="S98" s="51"/>
      <c r="T98" s="51"/>
    </row>
    <row r="99" spans="1:20" x14ac:dyDescent="0.35">
      <c r="B99" t="str">
        <f>IF('Binding Energies Uncropped'!B99&lt;50,"",'Binding Energies Uncropped'!B99)</f>
        <v/>
      </c>
      <c r="C99" t="str">
        <f>IF('Binding Energies Uncropped'!C99&lt;50,"",'Binding Energies Uncropped'!C99)</f>
        <v/>
      </c>
      <c r="D99" t="str">
        <f>IF('Binding Energies Uncropped'!D99&lt;50,"",'Binding Energies Uncropped'!D99)</f>
        <v/>
      </c>
      <c r="E99" t="str">
        <f>IF('Binding Energies Uncropped'!E99&lt;50,"",'Binding Energies Uncropped'!E99)</f>
        <v/>
      </c>
      <c r="F99" t="str">
        <f>IF('Binding Energies Uncropped'!F99&lt;50,"",'Binding Energies Uncropped'!F99)</f>
        <v/>
      </c>
      <c r="G99" t="str">
        <f>IF('Binding Energies Uncropped'!G99&lt;50,"",'Binding Energies Uncropped'!G99)</f>
        <v/>
      </c>
      <c r="H99" t="str">
        <f>IF('Binding Energies Uncropped'!H99&lt;50,"",'Binding Energies Uncropped'!H99)</f>
        <v/>
      </c>
      <c r="I99" t="str">
        <f>IF('Binding Energies Uncropped'!I99&lt;50,"",'Binding Energies Uncropped'!I99)</f>
        <v/>
      </c>
      <c r="J99" t="str">
        <f>IF('Binding Energies Uncropped'!J99&lt;50,"",'Binding Energies Uncropped'!J99)</f>
        <v/>
      </c>
      <c r="K99" t="str">
        <f>IF('Binding Energies Uncropped'!K99&lt;50,"",'Binding Energies Uncropped'!K99)</f>
        <v/>
      </c>
      <c r="L99" t="str">
        <f>IF('Binding Energies Uncropped'!L99&lt;50,"",'Binding Energies Uncropped'!L99)</f>
        <v/>
      </c>
      <c r="M99" t="str">
        <f>IF('Binding Energies Uncropped'!M99&lt;50,"",'Binding Energies Uncropped'!M99)</f>
        <v/>
      </c>
      <c r="N99" t="str">
        <f>IF('Binding Energies Uncropped'!N99&lt;50,"",'Binding Energies Uncropped'!N99)</f>
        <v/>
      </c>
      <c r="O99" t="str">
        <f>IF('Binding Energies Uncropped'!O99&lt;50,"",'Binding Energies Uncropped'!O99)</f>
        <v/>
      </c>
      <c r="P99" t="str">
        <f>IF('Binding Energies Uncropped'!P99&lt;50,"",'Binding Energies Uncropped'!P99)</f>
        <v/>
      </c>
      <c r="Q99" t="str">
        <f>IF('Binding Energies Uncropped'!Q99&lt;50,"",'Binding Energies Uncropped'!Q99)</f>
        <v/>
      </c>
      <c r="R99" t="str">
        <f>IF('Binding Energies Uncropped'!R99&lt;50,"",'Binding Energies Uncropped'!R99)</f>
        <v/>
      </c>
      <c r="S99" t="str">
        <f>IF('Binding Energies Uncropped'!S99&lt;50,"",'Binding Energies Uncropped'!S99)</f>
        <v/>
      </c>
      <c r="T99" t="str">
        <f>IF('Binding Energies Uncropped'!T99&lt;50,"",'Binding Energies Uncropped'!T99)</f>
        <v/>
      </c>
    </row>
    <row r="100" spans="1:20" ht="15" thickBot="1" x14ac:dyDescent="0.4"/>
    <row r="101" spans="1:20" ht="15" customHeight="1" x14ac:dyDescent="0.35">
      <c r="F101" s="191" t="s">
        <v>98</v>
      </c>
      <c r="G101" s="192"/>
      <c r="H101" s="192"/>
      <c r="I101" s="192"/>
      <c r="J101" s="192"/>
      <c r="K101" s="192"/>
      <c r="L101" s="192"/>
      <c r="M101" s="192"/>
      <c r="N101" s="192"/>
      <c r="O101" s="192"/>
      <c r="P101" s="192"/>
      <c r="Q101" s="192"/>
      <c r="R101" s="192"/>
      <c r="S101" s="192"/>
      <c r="T101" s="193"/>
    </row>
    <row r="102" spans="1:20" x14ac:dyDescent="0.35">
      <c r="F102" s="194"/>
      <c r="G102" s="195"/>
      <c r="H102" s="195"/>
      <c r="I102" s="195"/>
      <c r="J102" s="195"/>
      <c r="K102" s="195"/>
      <c r="L102" s="195"/>
      <c r="M102" s="195"/>
      <c r="N102" s="195"/>
      <c r="O102" s="195"/>
      <c r="P102" s="195"/>
      <c r="Q102" s="195"/>
      <c r="R102" s="195"/>
      <c r="S102" s="195"/>
      <c r="T102" s="196"/>
    </row>
    <row r="103" spans="1:20" ht="15" thickBot="1" x14ac:dyDescent="0.4">
      <c r="F103" s="197"/>
      <c r="G103" s="198"/>
      <c r="H103" s="198"/>
      <c r="I103" s="198"/>
      <c r="J103" s="198"/>
      <c r="K103" s="198"/>
      <c r="L103" s="198"/>
      <c r="M103" s="198"/>
      <c r="N103" s="198"/>
      <c r="O103" s="198"/>
      <c r="P103" s="198"/>
      <c r="Q103" s="198"/>
      <c r="R103" s="198"/>
      <c r="S103" s="198"/>
      <c r="T103" s="199"/>
    </row>
  </sheetData>
  <sheetProtection algorithmName="SHA-512" hashValue="o3XR8zh9SGXzyKfkJgw4uFlFPPRypnqvJWdPzNw51Ti2WUJt8c3/wpyhD+Aw9JoCKKnl7mbRN4EFpfEifdFM4A==" saltValue="z/zaa3Gk8+W26a25YZCWNw==" spinCount="100000" sheet="1" objects="1" scenarios="1"/>
  <sortState xmlns:xlrd2="http://schemas.microsoft.com/office/spreadsheetml/2017/richdata2" columnSort="1" ref="A1:T99">
    <sortCondition ref="A1:T1"/>
  </sortState>
  <mergeCells count="2">
    <mergeCell ref="B1:T1"/>
    <mergeCell ref="F101:T10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EE32-C9A5-4F69-A1DB-81BC573EF3F5}">
  <dimension ref="A1:T99"/>
  <sheetViews>
    <sheetView topLeftCell="A40" workbookViewId="0">
      <selection activeCell="O27" sqref="O27"/>
    </sheetView>
  </sheetViews>
  <sheetFormatPr defaultColWidth="9.1796875" defaultRowHeight="14.5" x14ac:dyDescent="0.35"/>
  <cols>
    <col min="1" max="16384" width="9.1796875" style="4"/>
  </cols>
  <sheetData>
    <row r="1" spans="1:20" ht="15" thickBot="1" x14ac:dyDescent="0.4">
      <c r="B1" s="200" t="s">
        <v>0</v>
      </c>
      <c r="C1" s="200"/>
      <c r="D1" s="200"/>
      <c r="E1" s="200"/>
      <c r="F1" s="200"/>
      <c r="G1" s="200"/>
      <c r="H1" s="200"/>
      <c r="I1" s="200"/>
      <c r="J1" s="200"/>
      <c r="K1" s="200"/>
      <c r="L1" s="200"/>
      <c r="M1" s="200"/>
      <c r="N1" s="200"/>
      <c r="O1" s="200"/>
      <c r="P1" s="200"/>
      <c r="Q1" s="200"/>
      <c r="R1" s="200"/>
      <c r="S1" s="200"/>
      <c r="T1" s="200"/>
    </row>
    <row r="2" spans="1:20" ht="15" thickBot="1" x14ac:dyDescent="0.4">
      <c r="A2" s="5" t="s">
        <v>69</v>
      </c>
      <c r="B2" s="33" t="s">
        <v>1</v>
      </c>
      <c r="C2" s="35" t="s">
        <v>2</v>
      </c>
      <c r="D2" s="35" t="s">
        <v>5</v>
      </c>
      <c r="E2" s="35" t="s">
        <v>10</v>
      </c>
      <c r="F2" s="35" t="s">
        <v>16</v>
      </c>
      <c r="G2" s="35" t="s">
        <v>3</v>
      </c>
      <c r="H2" s="35" t="s">
        <v>4</v>
      </c>
      <c r="I2" s="35" t="s">
        <v>6</v>
      </c>
      <c r="J2" s="35" t="s">
        <v>7</v>
      </c>
      <c r="K2" s="35" t="s">
        <v>11</v>
      </c>
      <c r="L2" s="35" t="s">
        <v>12</v>
      </c>
      <c r="M2" s="35" t="s">
        <v>17</v>
      </c>
      <c r="N2" s="35" t="s">
        <v>18</v>
      </c>
      <c r="O2" s="35" t="s">
        <v>8</v>
      </c>
      <c r="P2" s="35" t="s">
        <v>9</v>
      </c>
      <c r="Q2" s="35" t="s">
        <v>41</v>
      </c>
      <c r="R2" s="35" t="s">
        <v>13</v>
      </c>
      <c r="S2" s="35" t="s">
        <v>14</v>
      </c>
      <c r="T2" s="35" t="s">
        <v>15</v>
      </c>
    </row>
    <row r="3" spans="1:20" x14ac:dyDescent="0.35">
      <c r="A3" s="4">
        <v>3</v>
      </c>
      <c r="B3" s="30">
        <f>IF('Binding Energies'!B3="","",IF('Binding Energies'!B3&lt;HV,(Parameters!W$2+Parameters!W$3*$A3)*((HV)+Parameters!W$4+(Parameters!W$5*$A3)+((Parameters!W$6*$A3)^2))^(Parameters!W$7+Parameters!W$8*EXP(-(($A3/Parameters!W$9)^Parameters!W$10))),""))</f>
        <v>7.8247578545750165E-24</v>
      </c>
      <c r="C3" s="30" t="str">
        <f>IF('Binding Energies'!C3="","",IF('Binding Energies'!C3&lt;HV,(Parameters!X$2+Parameters!X$3*$A3)*((HV)+Parameters!X$4+(Parameters!X$5*$A3)+((Parameters!X$6*$A3)^2))^(Parameters!X$7+Parameters!X$8*EXP(-(($A3/Parameters!X$9)^Parameters!X$10))),""))</f>
        <v/>
      </c>
      <c r="D3" s="30" t="str">
        <f>IF('Binding Energies'!D3="","",IF('Binding Energies'!D3&lt;HV,(Parameters!Y$2+Parameters!Y$3*$A3)*((HV)+Parameters!Y$4+(Parameters!Y$5*$A3)+((Parameters!Y$6*$A3)^2))^(Parameters!Y$7+Parameters!Y$8*EXP(-(($A3/Parameters!Y$9)^Parameters!Y$10))),""))</f>
        <v/>
      </c>
      <c r="E3" s="30" t="str">
        <f>IF('Binding Energies'!E3="","",IF('Binding Energies'!E3&lt;HV,(Parameters!Z$2+Parameters!Z$3*$A3)*((HV)+Parameters!Z$4+(Parameters!Z$5*$A3)+((Parameters!Z$6*$A3)^2))^(Parameters!Z$7+Parameters!Z$8*EXP(-(($A3/Parameters!Z$9)^Parameters!Z$10))),""))</f>
        <v/>
      </c>
      <c r="F3" s="30" t="str">
        <f>IF('Binding Energies'!F3="","",IF('Binding Energies'!F3&lt;HV,(Parameters!AA$2+Parameters!AA$3*$A3)*((HV)+Parameters!AA$4+(Parameters!AA$5*$A3)+((Parameters!AA$6*$A3)^2))^(Parameters!AA$7+Parameters!AA$8*EXP(-(($A3/Parameters!AA$9)^Parameters!AA$10))),""))</f>
        <v/>
      </c>
      <c r="G3" s="30" t="str">
        <f>IF('Binding Energies'!G3="","",IF('Binding Energies'!G3&lt;HV,(Parameters!AB$2+Parameters!AB$3*$A3)*((HV)+Parameters!AB$4+(Parameters!AB$5*$A3)+((Parameters!AB$6*$A3)^2))^(Parameters!AB$7+Parameters!AB$8*EXP(-(($A3/Parameters!AB$9)^Parameters!AB$10))),""))</f>
        <v/>
      </c>
      <c r="H3" s="30" t="str">
        <f>IF('Binding Energies'!H3="","",IF('Binding Energies'!H3&lt;HV,(Parameters!AC$2+Parameters!AC$3*$A3)*((HV)+Parameters!AC$4+(Parameters!AC$5*$A3)+((Parameters!AC$6*$A3)^2))^(Parameters!AC$7+Parameters!AC$8*EXP(-(($A3/Parameters!AC$9)^Parameters!AC$10))),""))</f>
        <v/>
      </c>
      <c r="I3" s="30" t="str">
        <f>IF('Binding Energies'!I3="","",IF('Binding Energies'!I3&lt;HV,(Parameters!AD$2+Parameters!AD$3*$A3)*((HV)+Parameters!AD$4+(Parameters!AD$5*$A3)+((Parameters!AD$6*$A3)^2))^(Parameters!AD$7+Parameters!AD$8*EXP(-(($A3/Parameters!AD$9)^Parameters!AD$10))),""))</f>
        <v/>
      </c>
      <c r="J3" s="30" t="str">
        <f>IF('Binding Energies'!J3="","",IF('Binding Energies'!J3&lt;HV,(Parameters!AE$2+Parameters!AE$3*$A3)*((HV)+Parameters!AE$4+(Parameters!AE$5*$A3)+((Parameters!AE$6*$A3)^2))^(Parameters!AE$7+Parameters!AE$8*EXP(-(($A3/Parameters!AE$9)^Parameters!AE$10))),""))</f>
        <v/>
      </c>
      <c r="K3" s="30" t="str">
        <f>IF('Binding Energies'!K3="","",IF('Binding Energies'!K3&lt;HV,(Parameters!AF$2+Parameters!AF$3*$A3)*((HV)+Parameters!AF$4+(Parameters!AF$5*$A3)+((Parameters!AF$6*$A3)^2))^(Parameters!AF$7+Parameters!AF$8*EXP(-(($A3/Parameters!AF$9)^Parameters!AF$10))),""))</f>
        <v/>
      </c>
      <c r="L3" s="30" t="str">
        <f>IF('Binding Energies'!L3="","",IF('Binding Energies'!L3&lt;HV,(Parameters!AG$2+Parameters!AG$3*$A3)*((HV)+Parameters!AG$4+(Parameters!AG$5*$A3)+((Parameters!AG$6*$A3)^2))^(Parameters!AG$7+Parameters!AG$8*EXP(-(($A3/Parameters!AG$9)^Parameters!AG$10))),""))</f>
        <v/>
      </c>
      <c r="M3" s="30" t="str">
        <f>IF('Binding Energies'!M3="","",IF('Binding Energies'!M3&lt;HV,(Parameters!AH$2+Parameters!AH$3*$A3)*((HV)+Parameters!AH$4+(Parameters!AH$5*$A3)+((Parameters!AH$6*$A3)^2))^(Parameters!AH$7+Parameters!AH$8*EXP(-(($A3/Parameters!AH$9)^Parameters!AH$10))),""))</f>
        <v/>
      </c>
      <c r="N3" s="30" t="str">
        <f>IF('Binding Energies'!N3="","",IF('Binding Energies'!N3&lt;HV,(Parameters!AI$2+Parameters!AI$3*$A3)*((HV)+Parameters!AI$4+(Parameters!AI$5*$A3)+((Parameters!AI$6*$A3)^2))^(Parameters!AI$7+Parameters!AI$8*EXP(-(($A3/Parameters!AI$9)^Parameters!AI$10))),""))</f>
        <v/>
      </c>
      <c r="O3" s="30" t="str">
        <f>IF('Binding Energies'!O3="","",IF('Binding Energies'!O3&lt;HV,(Parameters!AJ$2+Parameters!AJ$3*$A3)*((HV)+Parameters!AJ$4+(Parameters!AJ$5*$A3)+((Parameters!AJ$6*$A3)^2))^(Parameters!AJ$7+Parameters!AJ$8*EXP(-(($A3/Parameters!AJ$9)^Parameters!AJ$10))),""))</f>
        <v/>
      </c>
      <c r="P3" s="30" t="str">
        <f>IF('Binding Energies'!P3="","",IF('Binding Energies'!P3&lt;HV,(Parameters!AK$2+Parameters!AK$3*$A3)*((HV)+Parameters!AK$4+(Parameters!AK$5*$A3)+((Parameters!AK$6*$A3)^2))^(Parameters!AK$7+Parameters!AK$8*EXP(-(($A3/Parameters!AK$9)^Parameters!AK$10))),""))</f>
        <v/>
      </c>
      <c r="Q3" s="30" t="str">
        <f>IF('Binding Energies'!Q3="","",IF('Binding Energies'!Q3&lt;HV,(Parameters!AL$2+Parameters!AL$3*$A3)*((HV)+Parameters!AL$4+(Parameters!AL$5*$A3)+((Parameters!AL$6*$A3)^2))^(Parameters!AL$7+Parameters!AL$8*EXP(-(($A3/Parameters!AL$9)^Parameters!AL$10))),""))</f>
        <v/>
      </c>
      <c r="R3" s="30" t="str">
        <f>IF('Binding Energies'!R3="","",IF('Binding Energies'!R3&lt;HV,(Parameters!AM$2+Parameters!AM$3*$A3)*((HV)+Parameters!AM$4+(Parameters!AM$5*$A3)+((Parameters!AM$6*$A3)^2))^(Parameters!AM$7+Parameters!AM$8*EXP(-(($A3/Parameters!AM$9)^Parameters!AM$10))),""))</f>
        <v/>
      </c>
      <c r="S3" s="30" t="str">
        <f>IF('Binding Energies'!S3="","",IF('Binding Energies'!S3&lt;HV,(Parameters!AN$2+Parameters!AN$3*$A3)*((HV)+Parameters!AN$4+(Parameters!AN$5*$A3)+((Parameters!AN$6*$A3)^2))^(Parameters!AN$7+Parameters!AN$8*EXP(-(($A3/Parameters!AN$9)^Parameters!AN$10))),""))</f>
        <v/>
      </c>
      <c r="T3" s="30" t="str">
        <f>IF('Binding Energies'!T3="","",IF('Binding Energies'!T3&lt;HV,(Parameters!AO$2+Parameters!AO$3*$A3)*((HV)+Parameters!AO$4+(Parameters!AO$5*$A3)+((Parameters!AO$6*$A3)^2))^(Parameters!AO$7+Parameters!AO$8*EXP(-(($A3/Parameters!AO$9)^Parameters!AO$10))),""))</f>
        <v/>
      </c>
    </row>
    <row r="4" spans="1:20" x14ac:dyDescent="0.35">
      <c r="A4" s="4">
        <v>4</v>
      </c>
      <c r="B4" s="30">
        <f>IF('Binding Energies'!B4="","",IF('Binding Energies'!B4&lt;HV,(Parameters!W$2+Parameters!W$3*$A4)*((HV)+Parameters!W$4+(Parameters!W$5*$A4)+((Parameters!W$6*$A4)^2))^(Parameters!W$7+Parameters!W$8*EXP(-(($A4/Parameters!W$9)^Parameters!W$10))),""))</f>
        <v>3.1462145110979922E-23</v>
      </c>
      <c r="C4" s="30" t="str">
        <f>IF('Binding Energies'!C4="","",IF('Binding Energies'!C4&lt;HV,(Parameters!X$2+Parameters!X$3*$A4)*((HV)+Parameters!X$4+(Parameters!X$5*$A4)+((Parameters!X$6*$A4)^2))^(Parameters!X$7+Parameters!X$8*EXP(-(($A4/Parameters!X$9)^Parameters!X$10))),""))</f>
        <v/>
      </c>
      <c r="D4" s="30" t="str">
        <f>IF('Binding Energies'!D4="","",IF('Binding Energies'!D4&lt;HV,(Parameters!Y$2+Parameters!Y$3*$A4)*((HV)+Parameters!Y$4+(Parameters!Y$5*$A4)+((Parameters!Y$6*$A4)^2))^(Parameters!Y$7+Parameters!Y$8*EXP(-(($A4/Parameters!Y$9)^Parameters!Y$10))),""))</f>
        <v/>
      </c>
      <c r="E4" s="30" t="str">
        <f>IF('Binding Energies'!E4="","",IF('Binding Energies'!E4&lt;HV,(Parameters!Z$2+Parameters!Z$3*$A4)*((HV)+Parameters!Z$4+(Parameters!Z$5*$A4)+((Parameters!Z$6*$A4)^2))^(Parameters!Z$7+Parameters!Z$8*EXP(-(($A4/Parameters!Z$9)^Parameters!Z$10))),""))</f>
        <v/>
      </c>
      <c r="F4" s="30" t="str">
        <f>IF('Binding Energies'!F4="","",IF('Binding Energies'!F4&lt;HV,(Parameters!AA$2+Parameters!AA$3*$A4)*((HV)+Parameters!AA$4+(Parameters!AA$5*$A4)+((Parameters!AA$6*$A4)^2))^(Parameters!AA$7+Parameters!AA$8*EXP(-(($A4/Parameters!AA$9)^Parameters!AA$10))),""))</f>
        <v/>
      </c>
      <c r="G4" s="30" t="str">
        <f>IF('Binding Energies'!G4="","",IF('Binding Energies'!G4&lt;HV,(Parameters!AB$2+Parameters!AB$3*$A4)*((HV)+Parameters!AB$4+(Parameters!AB$5*$A4)+((Parameters!AB$6*$A4)^2))^(Parameters!AB$7+Parameters!AB$8*EXP(-(($A4/Parameters!AB$9)^Parameters!AB$10))),""))</f>
        <v/>
      </c>
      <c r="H4" s="30" t="str">
        <f>IF('Binding Energies'!H4="","",IF('Binding Energies'!H4&lt;HV,(Parameters!AC$2+Parameters!AC$3*$A4)*((HV)+Parameters!AC$4+(Parameters!AC$5*$A4)+((Parameters!AC$6*$A4)^2))^(Parameters!AC$7+Parameters!AC$8*EXP(-(($A4/Parameters!AC$9)^Parameters!AC$10))),""))</f>
        <v/>
      </c>
      <c r="I4" s="30" t="str">
        <f>IF('Binding Energies'!I4="","",IF('Binding Energies'!I4&lt;HV,(Parameters!AD$2+Parameters!AD$3*$A4)*((HV)+Parameters!AD$4+(Parameters!AD$5*$A4)+((Parameters!AD$6*$A4)^2))^(Parameters!AD$7+Parameters!AD$8*EXP(-(($A4/Parameters!AD$9)^Parameters!AD$10))),""))</f>
        <v/>
      </c>
      <c r="J4" s="30" t="str">
        <f>IF('Binding Energies'!J4="","",IF('Binding Energies'!J4&lt;HV,(Parameters!AE$2+Parameters!AE$3*$A4)*((HV)+Parameters!AE$4+(Parameters!AE$5*$A4)+((Parameters!AE$6*$A4)^2))^(Parameters!AE$7+Parameters!AE$8*EXP(-(($A4/Parameters!AE$9)^Parameters!AE$10))),""))</f>
        <v/>
      </c>
      <c r="K4" s="30" t="str">
        <f>IF('Binding Energies'!K4="","",IF('Binding Energies'!K4&lt;HV,(Parameters!AF$2+Parameters!AF$3*$A4)*((HV)+Parameters!AF$4+(Parameters!AF$5*$A4)+((Parameters!AF$6*$A4)^2))^(Parameters!AF$7+Parameters!AF$8*EXP(-(($A4/Parameters!AF$9)^Parameters!AF$10))),""))</f>
        <v/>
      </c>
      <c r="L4" s="30" t="str">
        <f>IF('Binding Energies'!L4="","",IF('Binding Energies'!L4&lt;HV,(Parameters!AG$2+Parameters!AG$3*$A4)*((HV)+Parameters!AG$4+(Parameters!AG$5*$A4)+((Parameters!AG$6*$A4)^2))^(Parameters!AG$7+Parameters!AG$8*EXP(-(($A4/Parameters!AG$9)^Parameters!AG$10))),""))</f>
        <v/>
      </c>
      <c r="M4" s="30" t="str">
        <f>IF('Binding Energies'!M4="","",IF('Binding Energies'!M4&lt;HV,(Parameters!AH$2+Parameters!AH$3*$A4)*((HV)+Parameters!AH$4+(Parameters!AH$5*$A4)+((Parameters!AH$6*$A4)^2))^(Parameters!AH$7+Parameters!AH$8*EXP(-(($A4/Parameters!AH$9)^Parameters!AH$10))),""))</f>
        <v/>
      </c>
      <c r="N4" s="30" t="str">
        <f>IF('Binding Energies'!N4="","",IF('Binding Energies'!N4&lt;HV,(Parameters!AI$2+Parameters!AI$3*$A4)*((HV)+Parameters!AI$4+(Parameters!AI$5*$A4)+((Parameters!AI$6*$A4)^2))^(Parameters!AI$7+Parameters!AI$8*EXP(-(($A4/Parameters!AI$9)^Parameters!AI$10))),""))</f>
        <v/>
      </c>
      <c r="O4" s="30" t="str">
        <f>IF('Binding Energies'!O4="","",IF('Binding Energies'!O4&lt;HV,(Parameters!AJ$2+Parameters!AJ$3*$A4)*((HV)+Parameters!AJ$4+(Parameters!AJ$5*$A4)+((Parameters!AJ$6*$A4)^2))^(Parameters!AJ$7+Parameters!AJ$8*EXP(-(($A4/Parameters!AJ$9)^Parameters!AJ$10))),""))</f>
        <v/>
      </c>
      <c r="P4" s="30" t="str">
        <f>IF('Binding Energies'!P4="","",IF('Binding Energies'!P4&lt;HV,(Parameters!AK$2+Parameters!AK$3*$A4)*((HV)+Parameters!AK$4+(Parameters!AK$5*$A4)+((Parameters!AK$6*$A4)^2))^(Parameters!AK$7+Parameters!AK$8*EXP(-(($A4/Parameters!AK$9)^Parameters!AK$10))),""))</f>
        <v/>
      </c>
      <c r="Q4" s="30" t="str">
        <f>IF('Binding Energies'!Q4="","",IF('Binding Energies'!Q4&lt;HV,(Parameters!AL$2+Parameters!AL$3*$A4)*((HV)+Parameters!AL$4+(Parameters!AL$5*$A4)+((Parameters!AL$6*$A4)^2))^(Parameters!AL$7+Parameters!AL$8*EXP(-(($A4/Parameters!AL$9)^Parameters!AL$10))),""))</f>
        <v/>
      </c>
      <c r="R4" s="30" t="str">
        <f>IF('Binding Energies'!R4="","",IF('Binding Energies'!R4&lt;HV,(Parameters!AM$2+Parameters!AM$3*$A4)*((HV)+Parameters!AM$4+(Parameters!AM$5*$A4)+((Parameters!AM$6*$A4)^2))^(Parameters!AM$7+Parameters!AM$8*EXP(-(($A4/Parameters!AM$9)^Parameters!AM$10))),""))</f>
        <v/>
      </c>
      <c r="S4" s="30" t="str">
        <f>IF('Binding Energies'!S4="","",IF('Binding Energies'!S4&lt;HV,(Parameters!AN$2+Parameters!AN$3*$A4)*((HV)+Parameters!AN$4+(Parameters!AN$5*$A4)+((Parameters!AN$6*$A4)^2))^(Parameters!AN$7+Parameters!AN$8*EXP(-(($A4/Parameters!AN$9)^Parameters!AN$10))),""))</f>
        <v/>
      </c>
      <c r="T4" s="30" t="str">
        <f>IF('Binding Energies'!T4="","",IF('Binding Energies'!T4&lt;HV,(Parameters!AO$2+Parameters!AO$3*$A4)*((HV)+Parameters!AO$4+(Parameters!AO$5*$A4)+((Parameters!AO$6*$A4)^2))^(Parameters!AO$7+Parameters!AO$8*EXP(-(($A4/Parameters!AO$9)^Parameters!AO$10))),""))</f>
        <v/>
      </c>
    </row>
    <row r="5" spans="1:20" x14ac:dyDescent="0.35">
      <c r="A5" s="4">
        <v>5</v>
      </c>
      <c r="B5" s="30">
        <f>IF('Binding Energies'!B5="","",IF('Binding Energies'!B5&lt;HV,(Parameters!W$2+Parameters!W$3*$A5)*((HV)+Parameters!W$4+(Parameters!W$5*$A5)+((Parameters!W$6*$A5)^2))^(Parameters!W$7+Parameters!W$8*EXP(-(($A5/Parameters!W$9)^Parameters!W$10))),""))</f>
        <v>8.7325234667852817E-23</v>
      </c>
      <c r="C5" s="30" t="str">
        <f>IF('Binding Energies'!C5="","",IF('Binding Energies'!C5&lt;HV,(Parameters!X$2+Parameters!X$3*$A5)*((HV)+Parameters!X$4+(Parameters!X$5*$A5)+((Parameters!X$6*$A5)^2))^(Parameters!X$7+Parameters!X$8*EXP(-(($A5/Parameters!X$9)^Parameters!X$10))),""))</f>
        <v/>
      </c>
      <c r="D5" s="30" t="str">
        <f>IF('Binding Energies'!D5="","",IF('Binding Energies'!D5&lt;HV,(Parameters!Y$2+Parameters!Y$3*$A5)*((HV)+Parameters!Y$4+(Parameters!Y$5*$A5)+((Parameters!Y$6*$A5)^2))^(Parameters!Y$7+Parameters!Y$8*EXP(-(($A5/Parameters!Y$9)^Parameters!Y$10))),""))</f>
        <v/>
      </c>
      <c r="E5" s="30" t="str">
        <f>IF('Binding Energies'!E5="","",IF('Binding Energies'!E5&lt;HV,(Parameters!Z$2+Parameters!Z$3*$A5)*((HV)+Parameters!Z$4+(Parameters!Z$5*$A5)+((Parameters!Z$6*$A5)^2))^(Parameters!Z$7+Parameters!Z$8*EXP(-(($A5/Parameters!Z$9)^Parameters!Z$10))),""))</f>
        <v/>
      </c>
      <c r="F5" s="30" t="str">
        <f>IF('Binding Energies'!F5="","",IF('Binding Energies'!F5&lt;HV,(Parameters!AA$2+Parameters!AA$3*$A5)*((HV)+Parameters!AA$4+(Parameters!AA$5*$A5)+((Parameters!AA$6*$A5)^2))^(Parameters!AA$7+Parameters!AA$8*EXP(-(($A5/Parameters!AA$9)^Parameters!AA$10))),""))</f>
        <v/>
      </c>
      <c r="G5" s="30" t="str">
        <f>IF('Binding Energies'!G5="","",IF('Binding Energies'!G5&lt;HV,(Parameters!AB$2+Parameters!AB$3*$A5)*((HV)+Parameters!AB$4+(Parameters!AB$5*$A5)+((Parameters!AB$6*$A5)^2))^(Parameters!AB$7+Parameters!AB$8*EXP(-(($A5/Parameters!AB$9)^Parameters!AB$10))),""))</f>
        <v/>
      </c>
      <c r="H5" s="30" t="str">
        <f>IF('Binding Energies'!H5="","",IF('Binding Energies'!H5&lt;HV,(Parameters!AC$2+Parameters!AC$3*$A5)*((HV)+Parameters!AC$4+(Parameters!AC$5*$A5)+((Parameters!AC$6*$A5)^2))^(Parameters!AC$7+Parameters!AC$8*EXP(-(($A5/Parameters!AC$9)^Parameters!AC$10))),""))</f>
        <v/>
      </c>
      <c r="I5" s="30" t="str">
        <f>IF('Binding Energies'!I5="","",IF('Binding Energies'!I5&lt;HV,(Parameters!AD$2+Parameters!AD$3*$A5)*((HV)+Parameters!AD$4+(Parameters!AD$5*$A5)+((Parameters!AD$6*$A5)^2))^(Parameters!AD$7+Parameters!AD$8*EXP(-(($A5/Parameters!AD$9)^Parameters!AD$10))),""))</f>
        <v/>
      </c>
      <c r="J5" s="30" t="str">
        <f>IF('Binding Energies'!J5="","",IF('Binding Energies'!J5&lt;HV,(Parameters!AE$2+Parameters!AE$3*$A5)*((HV)+Parameters!AE$4+(Parameters!AE$5*$A5)+((Parameters!AE$6*$A5)^2))^(Parameters!AE$7+Parameters!AE$8*EXP(-(($A5/Parameters!AE$9)^Parameters!AE$10))),""))</f>
        <v/>
      </c>
      <c r="K5" s="30" t="str">
        <f>IF('Binding Energies'!K5="","",IF('Binding Energies'!K5&lt;HV,(Parameters!AF$2+Parameters!AF$3*$A5)*((HV)+Parameters!AF$4+(Parameters!AF$5*$A5)+((Parameters!AF$6*$A5)^2))^(Parameters!AF$7+Parameters!AF$8*EXP(-(($A5/Parameters!AF$9)^Parameters!AF$10))),""))</f>
        <v/>
      </c>
      <c r="L5" s="30" t="str">
        <f>IF('Binding Energies'!L5="","",IF('Binding Energies'!L5&lt;HV,(Parameters!AG$2+Parameters!AG$3*$A5)*((HV)+Parameters!AG$4+(Parameters!AG$5*$A5)+((Parameters!AG$6*$A5)^2))^(Parameters!AG$7+Parameters!AG$8*EXP(-(($A5/Parameters!AG$9)^Parameters!AG$10))),""))</f>
        <v/>
      </c>
      <c r="M5" s="30" t="str">
        <f>IF('Binding Energies'!M5="","",IF('Binding Energies'!M5&lt;HV,(Parameters!AH$2+Parameters!AH$3*$A5)*((HV)+Parameters!AH$4+(Parameters!AH$5*$A5)+((Parameters!AH$6*$A5)^2))^(Parameters!AH$7+Parameters!AH$8*EXP(-(($A5/Parameters!AH$9)^Parameters!AH$10))),""))</f>
        <v/>
      </c>
      <c r="N5" s="30" t="str">
        <f>IF('Binding Energies'!N5="","",IF('Binding Energies'!N5&lt;HV,(Parameters!AI$2+Parameters!AI$3*$A5)*((HV)+Parameters!AI$4+(Parameters!AI$5*$A5)+((Parameters!AI$6*$A5)^2))^(Parameters!AI$7+Parameters!AI$8*EXP(-(($A5/Parameters!AI$9)^Parameters!AI$10))),""))</f>
        <v/>
      </c>
      <c r="O5" s="30" t="str">
        <f>IF('Binding Energies'!O5="","",IF('Binding Energies'!O5&lt;HV,(Parameters!AJ$2+Parameters!AJ$3*$A5)*((HV)+Parameters!AJ$4+(Parameters!AJ$5*$A5)+((Parameters!AJ$6*$A5)^2))^(Parameters!AJ$7+Parameters!AJ$8*EXP(-(($A5/Parameters!AJ$9)^Parameters!AJ$10))),""))</f>
        <v/>
      </c>
      <c r="P5" s="30" t="str">
        <f>IF('Binding Energies'!P5="","",IF('Binding Energies'!P5&lt;HV,(Parameters!AK$2+Parameters!AK$3*$A5)*((HV)+Parameters!AK$4+(Parameters!AK$5*$A5)+((Parameters!AK$6*$A5)^2))^(Parameters!AK$7+Parameters!AK$8*EXP(-(($A5/Parameters!AK$9)^Parameters!AK$10))),""))</f>
        <v/>
      </c>
      <c r="Q5" s="30" t="str">
        <f>IF('Binding Energies'!Q5="","",IF('Binding Energies'!Q5&lt;HV,(Parameters!AL$2+Parameters!AL$3*$A5)*((HV)+Parameters!AL$4+(Parameters!AL$5*$A5)+((Parameters!AL$6*$A5)^2))^(Parameters!AL$7+Parameters!AL$8*EXP(-(($A5/Parameters!AL$9)^Parameters!AL$10))),""))</f>
        <v/>
      </c>
      <c r="R5" s="30" t="str">
        <f>IF('Binding Energies'!R5="","",IF('Binding Energies'!R5&lt;HV,(Parameters!AM$2+Parameters!AM$3*$A5)*((HV)+Parameters!AM$4+(Parameters!AM$5*$A5)+((Parameters!AM$6*$A5)^2))^(Parameters!AM$7+Parameters!AM$8*EXP(-(($A5/Parameters!AM$9)^Parameters!AM$10))),""))</f>
        <v/>
      </c>
      <c r="S5" s="30" t="str">
        <f>IF('Binding Energies'!S5="","",IF('Binding Energies'!S5&lt;HV,(Parameters!AN$2+Parameters!AN$3*$A5)*((HV)+Parameters!AN$4+(Parameters!AN$5*$A5)+((Parameters!AN$6*$A5)^2))^(Parameters!AN$7+Parameters!AN$8*EXP(-(($A5/Parameters!AN$9)^Parameters!AN$10))),""))</f>
        <v/>
      </c>
      <c r="T5" s="30" t="str">
        <f>IF('Binding Energies'!T5="","",IF('Binding Energies'!T5&lt;HV,(Parameters!AO$2+Parameters!AO$3*$A5)*((HV)+Parameters!AO$4+(Parameters!AO$5*$A5)+((Parameters!AO$6*$A5)^2))^(Parameters!AO$7+Parameters!AO$8*EXP(-(($A5/Parameters!AO$9)^Parameters!AO$10))),""))</f>
        <v/>
      </c>
    </row>
    <row r="6" spans="1:20" x14ac:dyDescent="0.35">
      <c r="A6" s="4">
        <v>6</v>
      </c>
      <c r="B6" s="30">
        <f>IF('Binding Energies'!B6="","",IF('Binding Energies'!B6&lt;HV,(Parameters!W$2+Parameters!W$3*$A6)*((HV)+Parameters!W$4+(Parameters!W$5*$A6)+((Parameters!W$6*$A6)^2))^(Parameters!W$7+Parameters!W$8*EXP(-(($A6/Parameters!W$9)^Parameters!W$10))),""))</f>
        <v>1.9592713319961996E-22</v>
      </c>
      <c r="C6" s="30" t="str">
        <f>IF('Binding Energies'!C6="","",IF('Binding Energies'!C6&lt;HV,(Parameters!X$2+Parameters!X$3*$A6)*((HV)+Parameters!X$4+(Parameters!X$5*$A6)+((Parameters!X$6*$A6)^2))^(Parameters!X$7+Parameters!X$8*EXP(-(($A6/Parameters!X$9)^Parameters!X$10))),""))</f>
        <v/>
      </c>
      <c r="D6" s="30" t="str">
        <f>IF('Binding Energies'!D6="","",IF('Binding Energies'!D6&lt;HV,(Parameters!Y$2+Parameters!Y$3*$A6)*((HV)+Parameters!Y$4+(Parameters!Y$5*$A6)+((Parameters!Y$6*$A6)^2))^(Parameters!Y$7+Parameters!Y$8*EXP(-(($A6/Parameters!Y$9)^Parameters!Y$10))),""))</f>
        <v/>
      </c>
      <c r="E6" s="30" t="str">
        <f>IF('Binding Energies'!E6="","",IF('Binding Energies'!E6&lt;HV,(Parameters!Z$2+Parameters!Z$3*$A6)*((HV)+Parameters!Z$4+(Parameters!Z$5*$A6)+((Parameters!Z$6*$A6)^2))^(Parameters!Z$7+Parameters!Z$8*EXP(-(($A6/Parameters!Z$9)^Parameters!Z$10))),""))</f>
        <v/>
      </c>
      <c r="F6" s="30" t="str">
        <f>IF('Binding Energies'!F6="","",IF('Binding Energies'!F6&lt;HV,(Parameters!AA$2+Parameters!AA$3*$A6)*((HV)+Parameters!AA$4+(Parameters!AA$5*$A6)+((Parameters!AA$6*$A6)^2))^(Parameters!AA$7+Parameters!AA$8*EXP(-(($A6/Parameters!AA$9)^Parameters!AA$10))),""))</f>
        <v/>
      </c>
      <c r="G6" s="30" t="str">
        <f>IF('Binding Energies'!G6="","",IF('Binding Energies'!G6&lt;HV,(Parameters!AB$2+Parameters!AB$3*$A6)*((HV)+Parameters!AB$4+(Parameters!AB$5*$A6)+((Parameters!AB$6*$A6)^2))^(Parameters!AB$7+Parameters!AB$8*EXP(-(($A6/Parameters!AB$9)^Parameters!AB$10))),""))</f>
        <v/>
      </c>
      <c r="H6" s="30" t="str">
        <f>IF('Binding Energies'!H6="","",IF('Binding Energies'!H6&lt;HV,(Parameters!AC$2+Parameters!AC$3*$A6)*((HV)+Parameters!AC$4+(Parameters!AC$5*$A6)+((Parameters!AC$6*$A6)^2))^(Parameters!AC$7+Parameters!AC$8*EXP(-(($A6/Parameters!AC$9)^Parameters!AC$10))),""))</f>
        <v/>
      </c>
      <c r="I6" s="30" t="str">
        <f>IF('Binding Energies'!I6="","",IF('Binding Energies'!I6&lt;HV,(Parameters!AD$2+Parameters!AD$3*$A6)*((HV)+Parameters!AD$4+(Parameters!AD$5*$A6)+((Parameters!AD$6*$A6)^2))^(Parameters!AD$7+Parameters!AD$8*EXP(-(($A6/Parameters!AD$9)^Parameters!AD$10))),""))</f>
        <v/>
      </c>
      <c r="J6" s="30" t="str">
        <f>IF('Binding Energies'!J6="","",IF('Binding Energies'!J6&lt;HV,(Parameters!AE$2+Parameters!AE$3*$A6)*((HV)+Parameters!AE$4+(Parameters!AE$5*$A6)+((Parameters!AE$6*$A6)^2))^(Parameters!AE$7+Parameters!AE$8*EXP(-(($A6/Parameters!AE$9)^Parameters!AE$10))),""))</f>
        <v/>
      </c>
      <c r="K6" s="30" t="str">
        <f>IF('Binding Energies'!K6="","",IF('Binding Energies'!K6&lt;HV,(Parameters!AF$2+Parameters!AF$3*$A6)*((HV)+Parameters!AF$4+(Parameters!AF$5*$A6)+((Parameters!AF$6*$A6)^2))^(Parameters!AF$7+Parameters!AF$8*EXP(-(($A6/Parameters!AF$9)^Parameters!AF$10))),""))</f>
        <v/>
      </c>
      <c r="L6" s="30" t="str">
        <f>IF('Binding Energies'!L6="","",IF('Binding Energies'!L6&lt;HV,(Parameters!AG$2+Parameters!AG$3*$A6)*((HV)+Parameters!AG$4+(Parameters!AG$5*$A6)+((Parameters!AG$6*$A6)^2))^(Parameters!AG$7+Parameters!AG$8*EXP(-(($A6/Parameters!AG$9)^Parameters!AG$10))),""))</f>
        <v/>
      </c>
      <c r="M6" s="30" t="str">
        <f>IF('Binding Energies'!M6="","",IF('Binding Energies'!M6&lt;HV,(Parameters!AH$2+Parameters!AH$3*$A6)*((HV)+Parameters!AH$4+(Parameters!AH$5*$A6)+((Parameters!AH$6*$A6)^2))^(Parameters!AH$7+Parameters!AH$8*EXP(-(($A6/Parameters!AH$9)^Parameters!AH$10))),""))</f>
        <v/>
      </c>
      <c r="N6" s="30" t="str">
        <f>IF('Binding Energies'!N6="","",IF('Binding Energies'!N6&lt;HV,(Parameters!AI$2+Parameters!AI$3*$A6)*((HV)+Parameters!AI$4+(Parameters!AI$5*$A6)+((Parameters!AI$6*$A6)^2))^(Parameters!AI$7+Parameters!AI$8*EXP(-(($A6/Parameters!AI$9)^Parameters!AI$10))),""))</f>
        <v/>
      </c>
      <c r="O6" s="30" t="str">
        <f>IF('Binding Energies'!O6="","",IF('Binding Energies'!O6&lt;HV,(Parameters!AJ$2+Parameters!AJ$3*$A6)*((HV)+Parameters!AJ$4+(Parameters!AJ$5*$A6)+((Parameters!AJ$6*$A6)^2))^(Parameters!AJ$7+Parameters!AJ$8*EXP(-(($A6/Parameters!AJ$9)^Parameters!AJ$10))),""))</f>
        <v/>
      </c>
      <c r="P6" s="30" t="str">
        <f>IF('Binding Energies'!P6="","",IF('Binding Energies'!P6&lt;HV,(Parameters!AK$2+Parameters!AK$3*$A6)*((HV)+Parameters!AK$4+(Parameters!AK$5*$A6)+((Parameters!AK$6*$A6)^2))^(Parameters!AK$7+Parameters!AK$8*EXP(-(($A6/Parameters!AK$9)^Parameters!AK$10))),""))</f>
        <v/>
      </c>
      <c r="Q6" s="30" t="str">
        <f>IF('Binding Energies'!Q6="","",IF('Binding Energies'!Q6&lt;HV,(Parameters!AL$2+Parameters!AL$3*$A6)*((HV)+Parameters!AL$4+(Parameters!AL$5*$A6)+((Parameters!AL$6*$A6)^2))^(Parameters!AL$7+Parameters!AL$8*EXP(-(($A6/Parameters!AL$9)^Parameters!AL$10))),""))</f>
        <v/>
      </c>
      <c r="R6" s="30" t="str">
        <f>IF('Binding Energies'!R6="","",IF('Binding Energies'!R6&lt;HV,(Parameters!AM$2+Parameters!AM$3*$A6)*((HV)+Parameters!AM$4+(Parameters!AM$5*$A6)+((Parameters!AM$6*$A6)^2))^(Parameters!AM$7+Parameters!AM$8*EXP(-(($A6/Parameters!AM$9)^Parameters!AM$10))),""))</f>
        <v/>
      </c>
      <c r="S6" s="30" t="str">
        <f>IF('Binding Energies'!S6="","",IF('Binding Energies'!S6&lt;HV,(Parameters!AN$2+Parameters!AN$3*$A6)*((HV)+Parameters!AN$4+(Parameters!AN$5*$A6)+((Parameters!AN$6*$A6)^2))^(Parameters!AN$7+Parameters!AN$8*EXP(-(($A6/Parameters!AN$9)^Parameters!AN$10))),""))</f>
        <v/>
      </c>
      <c r="T6" s="30" t="str">
        <f>IF('Binding Energies'!T6="","",IF('Binding Energies'!T6&lt;HV,(Parameters!AO$2+Parameters!AO$3*$A6)*((HV)+Parameters!AO$4+(Parameters!AO$5*$A6)+((Parameters!AO$6*$A6)^2))^(Parameters!AO$7+Parameters!AO$8*EXP(-(($A6/Parameters!AO$9)^Parameters!AO$10))),""))</f>
        <v/>
      </c>
    </row>
    <row r="7" spans="1:20" x14ac:dyDescent="0.35">
      <c r="A7" s="4">
        <v>7</v>
      </c>
      <c r="B7" s="30">
        <f>IF('Binding Energies'!B7="","",IF('Binding Energies'!B7&lt;HV,(Parameters!W$2+Parameters!W$3*$A7)*((HV)+Parameters!W$4+(Parameters!W$5*$A7)+((Parameters!W$6*$A7)^2))^(Parameters!W$7+Parameters!W$8*EXP(-(($A7/Parameters!W$9)^Parameters!W$10))),""))</f>
        <v>3.8187253453052584E-22</v>
      </c>
      <c r="C7" s="30" t="str">
        <f>IF('Binding Energies'!C7="","",IF('Binding Energies'!C7&lt;HV,(Parameters!X$2+Parameters!X$3*$A7)*((HV)+Parameters!X$4+(Parameters!X$5*$A7)+((Parameters!X$6*$A7)^2))^(Parameters!X$7+Parameters!X$8*EXP(-(($A7/Parameters!X$9)^Parameters!X$10))),""))</f>
        <v/>
      </c>
      <c r="D7" s="30" t="str">
        <f>IF('Binding Energies'!D7="","",IF('Binding Energies'!D7&lt;HV,(Parameters!Y$2+Parameters!Y$3*$A7)*((HV)+Parameters!Y$4+(Parameters!Y$5*$A7)+((Parameters!Y$6*$A7)^2))^(Parameters!Y$7+Parameters!Y$8*EXP(-(($A7/Parameters!Y$9)^Parameters!Y$10))),""))</f>
        <v/>
      </c>
      <c r="E7" s="30" t="str">
        <f>IF('Binding Energies'!E7="","",IF('Binding Energies'!E7&lt;HV,(Parameters!Z$2+Parameters!Z$3*$A7)*((HV)+Parameters!Z$4+(Parameters!Z$5*$A7)+((Parameters!Z$6*$A7)^2))^(Parameters!Z$7+Parameters!Z$8*EXP(-(($A7/Parameters!Z$9)^Parameters!Z$10))),""))</f>
        <v/>
      </c>
      <c r="F7" s="30" t="str">
        <f>IF('Binding Energies'!F7="","",IF('Binding Energies'!F7&lt;HV,(Parameters!AA$2+Parameters!AA$3*$A7)*((HV)+Parameters!AA$4+(Parameters!AA$5*$A7)+((Parameters!AA$6*$A7)^2))^(Parameters!AA$7+Parameters!AA$8*EXP(-(($A7/Parameters!AA$9)^Parameters!AA$10))),""))</f>
        <v/>
      </c>
      <c r="G7" s="30" t="str">
        <f>IF('Binding Energies'!G7="","",IF('Binding Energies'!G7&lt;HV,(Parameters!AB$2+Parameters!AB$3*$A7)*((HV)+Parameters!AB$4+(Parameters!AB$5*$A7)+((Parameters!AB$6*$A7)^2))^(Parameters!AB$7+Parameters!AB$8*EXP(-(($A7/Parameters!AB$9)^Parameters!AB$10))),""))</f>
        <v/>
      </c>
      <c r="H7" s="30" t="str">
        <f>IF('Binding Energies'!H7="","",IF('Binding Energies'!H7&lt;HV,(Parameters!AC$2+Parameters!AC$3*$A7)*((HV)+Parameters!AC$4+(Parameters!AC$5*$A7)+((Parameters!AC$6*$A7)^2))^(Parameters!AC$7+Parameters!AC$8*EXP(-(($A7/Parameters!AC$9)^Parameters!AC$10))),""))</f>
        <v/>
      </c>
      <c r="I7" s="30" t="str">
        <f>IF('Binding Energies'!I7="","",IF('Binding Energies'!I7&lt;HV,(Parameters!AD$2+Parameters!AD$3*$A7)*((HV)+Parameters!AD$4+(Parameters!AD$5*$A7)+((Parameters!AD$6*$A7)^2))^(Parameters!AD$7+Parameters!AD$8*EXP(-(($A7/Parameters!AD$9)^Parameters!AD$10))),""))</f>
        <v/>
      </c>
      <c r="J7" s="30" t="str">
        <f>IF('Binding Energies'!J7="","",IF('Binding Energies'!J7&lt;HV,(Parameters!AE$2+Parameters!AE$3*$A7)*((HV)+Parameters!AE$4+(Parameters!AE$5*$A7)+((Parameters!AE$6*$A7)^2))^(Parameters!AE$7+Parameters!AE$8*EXP(-(($A7/Parameters!AE$9)^Parameters!AE$10))),""))</f>
        <v/>
      </c>
      <c r="K7" s="30" t="str">
        <f>IF('Binding Energies'!K7="","",IF('Binding Energies'!K7&lt;HV,(Parameters!AF$2+Parameters!AF$3*$A7)*((HV)+Parameters!AF$4+(Parameters!AF$5*$A7)+((Parameters!AF$6*$A7)^2))^(Parameters!AF$7+Parameters!AF$8*EXP(-(($A7/Parameters!AF$9)^Parameters!AF$10))),""))</f>
        <v/>
      </c>
      <c r="L7" s="30" t="str">
        <f>IF('Binding Energies'!L7="","",IF('Binding Energies'!L7&lt;HV,(Parameters!AG$2+Parameters!AG$3*$A7)*((HV)+Parameters!AG$4+(Parameters!AG$5*$A7)+((Parameters!AG$6*$A7)^2))^(Parameters!AG$7+Parameters!AG$8*EXP(-(($A7/Parameters!AG$9)^Parameters!AG$10))),""))</f>
        <v/>
      </c>
      <c r="M7" s="30" t="str">
        <f>IF('Binding Energies'!M7="","",IF('Binding Energies'!M7&lt;HV,(Parameters!AH$2+Parameters!AH$3*$A7)*((HV)+Parameters!AH$4+(Parameters!AH$5*$A7)+((Parameters!AH$6*$A7)^2))^(Parameters!AH$7+Parameters!AH$8*EXP(-(($A7/Parameters!AH$9)^Parameters!AH$10))),""))</f>
        <v/>
      </c>
      <c r="N7" s="30" t="str">
        <f>IF('Binding Energies'!N7="","",IF('Binding Energies'!N7&lt;HV,(Parameters!AI$2+Parameters!AI$3*$A7)*((HV)+Parameters!AI$4+(Parameters!AI$5*$A7)+((Parameters!AI$6*$A7)^2))^(Parameters!AI$7+Parameters!AI$8*EXP(-(($A7/Parameters!AI$9)^Parameters!AI$10))),""))</f>
        <v/>
      </c>
      <c r="O7" s="30" t="str">
        <f>IF('Binding Energies'!O7="","",IF('Binding Energies'!O7&lt;HV,(Parameters!AJ$2+Parameters!AJ$3*$A7)*((HV)+Parameters!AJ$4+(Parameters!AJ$5*$A7)+((Parameters!AJ$6*$A7)^2))^(Parameters!AJ$7+Parameters!AJ$8*EXP(-(($A7/Parameters!AJ$9)^Parameters!AJ$10))),""))</f>
        <v/>
      </c>
      <c r="P7" s="30" t="str">
        <f>IF('Binding Energies'!P7="","",IF('Binding Energies'!P7&lt;HV,(Parameters!AK$2+Parameters!AK$3*$A7)*((HV)+Parameters!AK$4+(Parameters!AK$5*$A7)+((Parameters!AK$6*$A7)^2))^(Parameters!AK$7+Parameters!AK$8*EXP(-(($A7/Parameters!AK$9)^Parameters!AK$10))),""))</f>
        <v/>
      </c>
      <c r="Q7" s="30" t="str">
        <f>IF('Binding Energies'!Q7="","",IF('Binding Energies'!Q7&lt;HV,(Parameters!AL$2+Parameters!AL$3*$A7)*((HV)+Parameters!AL$4+(Parameters!AL$5*$A7)+((Parameters!AL$6*$A7)^2))^(Parameters!AL$7+Parameters!AL$8*EXP(-(($A7/Parameters!AL$9)^Parameters!AL$10))),""))</f>
        <v/>
      </c>
      <c r="R7" s="30" t="str">
        <f>IF('Binding Energies'!R7="","",IF('Binding Energies'!R7&lt;HV,(Parameters!AM$2+Parameters!AM$3*$A7)*((HV)+Parameters!AM$4+(Parameters!AM$5*$A7)+((Parameters!AM$6*$A7)^2))^(Parameters!AM$7+Parameters!AM$8*EXP(-(($A7/Parameters!AM$9)^Parameters!AM$10))),""))</f>
        <v/>
      </c>
      <c r="S7" s="30" t="str">
        <f>IF('Binding Energies'!S7="","",IF('Binding Energies'!S7&lt;HV,(Parameters!AN$2+Parameters!AN$3*$A7)*((HV)+Parameters!AN$4+(Parameters!AN$5*$A7)+((Parameters!AN$6*$A7)^2))^(Parameters!AN$7+Parameters!AN$8*EXP(-(($A7/Parameters!AN$9)^Parameters!AN$10))),""))</f>
        <v/>
      </c>
      <c r="T7" s="30" t="str">
        <f>IF('Binding Energies'!T7="","",IF('Binding Energies'!T7&lt;HV,(Parameters!AO$2+Parameters!AO$3*$A7)*((HV)+Parameters!AO$4+(Parameters!AO$5*$A7)+((Parameters!AO$6*$A7)^2))^(Parameters!AO$7+Parameters!AO$8*EXP(-(($A7/Parameters!AO$9)^Parameters!AO$10))),""))</f>
        <v/>
      </c>
    </row>
    <row r="8" spans="1:20" x14ac:dyDescent="0.35">
      <c r="A8" s="4">
        <v>8</v>
      </c>
      <c r="B8" s="30">
        <f>IF('Binding Energies'!B8="","",IF('Binding Energies'!B8&lt;HV,(Parameters!W$2+Parameters!W$3*$A8)*((HV)+Parameters!W$4+(Parameters!W$5*$A8)+((Parameters!W$6*$A8)^2))^(Parameters!W$7+Parameters!W$8*EXP(-(($A8/Parameters!W$9)^Parameters!W$10))),""))</f>
        <v>6.729073492768871E-22</v>
      </c>
      <c r="C8" s="30" t="str">
        <f>IF('Binding Energies'!C8="","",IF('Binding Energies'!C8&lt;HV,(Parameters!X$2+Parameters!X$3*$A8)*((HV)+Parameters!X$4+(Parameters!X$5*$A8)+((Parameters!X$6*$A8)^2))^(Parameters!X$7+Parameters!X$8*EXP(-(($A8/Parameters!X$9)^Parameters!X$10))),""))</f>
        <v/>
      </c>
      <c r="D8" s="30" t="str">
        <f>IF('Binding Energies'!D8="","",IF('Binding Energies'!D8&lt;HV,(Parameters!Y$2+Parameters!Y$3*$A8)*((HV)+Parameters!Y$4+(Parameters!Y$5*$A8)+((Parameters!Y$6*$A8)^2))^(Parameters!Y$7+Parameters!Y$8*EXP(-(($A8/Parameters!Y$9)^Parameters!Y$10))),""))</f>
        <v/>
      </c>
      <c r="E8" s="30" t="str">
        <f>IF('Binding Energies'!E8="","",IF('Binding Energies'!E8&lt;HV,(Parameters!Z$2+Parameters!Z$3*$A8)*((HV)+Parameters!Z$4+(Parameters!Z$5*$A8)+((Parameters!Z$6*$A8)^2))^(Parameters!Z$7+Parameters!Z$8*EXP(-(($A8/Parameters!Z$9)^Parameters!Z$10))),""))</f>
        <v/>
      </c>
      <c r="F8" s="30" t="str">
        <f>IF('Binding Energies'!F8="","",IF('Binding Energies'!F8&lt;HV,(Parameters!AA$2+Parameters!AA$3*$A8)*((HV)+Parameters!AA$4+(Parameters!AA$5*$A8)+((Parameters!AA$6*$A8)^2))^(Parameters!AA$7+Parameters!AA$8*EXP(-(($A8/Parameters!AA$9)^Parameters!AA$10))),""))</f>
        <v/>
      </c>
      <c r="G8" s="30" t="str">
        <f>IF('Binding Energies'!G8="","",IF('Binding Energies'!G8&lt;HV,(Parameters!AB$2+Parameters!AB$3*$A8)*((HV)+Parameters!AB$4+(Parameters!AB$5*$A8)+((Parameters!AB$6*$A8)^2))^(Parameters!AB$7+Parameters!AB$8*EXP(-(($A8/Parameters!AB$9)^Parameters!AB$10))),""))</f>
        <v/>
      </c>
      <c r="H8" s="30" t="str">
        <f>IF('Binding Energies'!H8="","",IF('Binding Energies'!H8&lt;HV,(Parameters!AC$2+Parameters!AC$3*$A8)*((HV)+Parameters!AC$4+(Parameters!AC$5*$A8)+((Parameters!AC$6*$A8)^2))^(Parameters!AC$7+Parameters!AC$8*EXP(-(($A8/Parameters!AC$9)^Parameters!AC$10))),""))</f>
        <v/>
      </c>
      <c r="I8" s="30" t="str">
        <f>IF('Binding Energies'!I8="","",IF('Binding Energies'!I8&lt;HV,(Parameters!AD$2+Parameters!AD$3*$A8)*((HV)+Parameters!AD$4+(Parameters!AD$5*$A8)+((Parameters!AD$6*$A8)^2))^(Parameters!AD$7+Parameters!AD$8*EXP(-(($A8/Parameters!AD$9)^Parameters!AD$10))),""))</f>
        <v/>
      </c>
      <c r="J8" s="30" t="str">
        <f>IF('Binding Energies'!J8="","",IF('Binding Energies'!J8&lt;HV,(Parameters!AE$2+Parameters!AE$3*$A8)*((HV)+Parameters!AE$4+(Parameters!AE$5*$A8)+((Parameters!AE$6*$A8)^2))^(Parameters!AE$7+Parameters!AE$8*EXP(-(($A8/Parameters!AE$9)^Parameters!AE$10))),""))</f>
        <v/>
      </c>
      <c r="K8" s="30" t="str">
        <f>IF('Binding Energies'!K8="","",IF('Binding Energies'!K8&lt;HV,(Parameters!AF$2+Parameters!AF$3*$A8)*((HV)+Parameters!AF$4+(Parameters!AF$5*$A8)+((Parameters!AF$6*$A8)^2))^(Parameters!AF$7+Parameters!AF$8*EXP(-(($A8/Parameters!AF$9)^Parameters!AF$10))),""))</f>
        <v/>
      </c>
      <c r="L8" s="30" t="str">
        <f>IF('Binding Energies'!L8="","",IF('Binding Energies'!L8&lt;HV,(Parameters!AG$2+Parameters!AG$3*$A8)*((HV)+Parameters!AG$4+(Parameters!AG$5*$A8)+((Parameters!AG$6*$A8)^2))^(Parameters!AG$7+Parameters!AG$8*EXP(-(($A8/Parameters!AG$9)^Parameters!AG$10))),""))</f>
        <v/>
      </c>
      <c r="M8" s="30" t="str">
        <f>IF('Binding Energies'!M8="","",IF('Binding Energies'!M8&lt;HV,(Parameters!AH$2+Parameters!AH$3*$A8)*((HV)+Parameters!AH$4+(Parameters!AH$5*$A8)+((Parameters!AH$6*$A8)^2))^(Parameters!AH$7+Parameters!AH$8*EXP(-(($A8/Parameters!AH$9)^Parameters!AH$10))),""))</f>
        <v/>
      </c>
      <c r="N8" s="30" t="str">
        <f>IF('Binding Energies'!N8="","",IF('Binding Energies'!N8&lt;HV,(Parameters!AI$2+Parameters!AI$3*$A8)*((HV)+Parameters!AI$4+(Parameters!AI$5*$A8)+((Parameters!AI$6*$A8)^2))^(Parameters!AI$7+Parameters!AI$8*EXP(-(($A8/Parameters!AI$9)^Parameters!AI$10))),""))</f>
        <v/>
      </c>
      <c r="O8" s="30" t="str">
        <f>IF('Binding Energies'!O8="","",IF('Binding Energies'!O8&lt;HV,(Parameters!AJ$2+Parameters!AJ$3*$A8)*((HV)+Parameters!AJ$4+(Parameters!AJ$5*$A8)+((Parameters!AJ$6*$A8)^2))^(Parameters!AJ$7+Parameters!AJ$8*EXP(-(($A8/Parameters!AJ$9)^Parameters!AJ$10))),""))</f>
        <v/>
      </c>
      <c r="P8" s="30" t="str">
        <f>IF('Binding Energies'!P8="","",IF('Binding Energies'!P8&lt;HV,(Parameters!AK$2+Parameters!AK$3*$A8)*((HV)+Parameters!AK$4+(Parameters!AK$5*$A8)+((Parameters!AK$6*$A8)^2))^(Parameters!AK$7+Parameters!AK$8*EXP(-(($A8/Parameters!AK$9)^Parameters!AK$10))),""))</f>
        <v/>
      </c>
      <c r="Q8" s="30" t="str">
        <f>IF('Binding Energies'!Q8="","",IF('Binding Energies'!Q8&lt;HV,(Parameters!AL$2+Parameters!AL$3*$A8)*((HV)+Parameters!AL$4+(Parameters!AL$5*$A8)+((Parameters!AL$6*$A8)^2))^(Parameters!AL$7+Parameters!AL$8*EXP(-(($A8/Parameters!AL$9)^Parameters!AL$10))),""))</f>
        <v/>
      </c>
      <c r="R8" s="30" t="str">
        <f>IF('Binding Energies'!R8="","",IF('Binding Energies'!R8&lt;HV,(Parameters!AM$2+Parameters!AM$3*$A8)*((HV)+Parameters!AM$4+(Parameters!AM$5*$A8)+((Parameters!AM$6*$A8)^2))^(Parameters!AM$7+Parameters!AM$8*EXP(-(($A8/Parameters!AM$9)^Parameters!AM$10))),""))</f>
        <v/>
      </c>
      <c r="S8" s="30" t="str">
        <f>IF('Binding Energies'!S8="","",IF('Binding Energies'!S8&lt;HV,(Parameters!AN$2+Parameters!AN$3*$A8)*((HV)+Parameters!AN$4+(Parameters!AN$5*$A8)+((Parameters!AN$6*$A8)^2))^(Parameters!AN$7+Parameters!AN$8*EXP(-(($A8/Parameters!AN$9)^Parameters!AN$10))),""))</f>
        <v/>
      </c>
      <c r="T8" s="30" t="str">
        <f>IF('Binding Energies'!T8="","",IF('Binding Energies'!T8&lt;HV,(Parameters!AO$2+Parameters!AO$3*$A8)*((HV)+Parameters!AO$4+(Parameters!AO$5*$A8)+((Parameters!AO$6*$A8)^2))^(Parameters!AO$7+Parameters!AO$8*EXP(-(($A8/Parameters!AO$9)^Parameters!AO$10))),""))</f>
        <v/>
      </c>
    </row>
    <row r="9" spans="1:20" x14ac:dyDescent="0.35">
      <c r="A9" s="4">
        <v>9</v>
      </c>
      <c r="B9" s="30">
        <f>IF('Binding Energies'!B9="","",IF('Binding Energies'!B9&lt;HV,(Parameters!W$2+Parameters!W$3*$A9)*((HV)+Parameters!W$4+(Parameters!W$5*$A9)+((Parameters!W$6*$A9)^2))^(Parameters!W$7+Parameters!W$8*EXP(-(($A9/Parameters!W$9)^Parameters!W$10))),""))</f>
        <v>1.0988834004015763E-21</v>
      </c>
      <c r="C9" s="30" t="str">
        <f>IF('Binding Energies'!C9="","",IF('Binding Energies'!C9&lt;HV,(Parameters!X$2+Parameters!X$3*$A9)*((HV)+Parameters!X$4+(Parameters!X$5*$A9)+((Parameters!X$6*$A9)^2))^(Parameters!X$7+Parameters!X$8*EXP(-(($A9/Parameters!X$9)^Parameters!X$10))),""))</f>
        <v/>
      </c>
      <c r="D9" s="30" t="str">
        <f>IF('Binding Energies'!D9="","",IF('Binding Energies'!D9&lt;HV,(Parameters!Y$2+Parameters!Y$3*$A9)*((HV)+Parameters!Y$4+(Parameters!Y$5*$A9)+((Parameters!Y$6*$A9)^2))^(Parameters!Y$7+Parameters!Y$8*EXP(-(($A9/Parameters!Y$9)^Parameters!Y$10))),""))</f>
        <v/>
      </c>
      <c r="E9" s="30" t="str">
        <f>IF('Binding Energies'!E9="","",IF('Binding Energies'!E9&lt;HV,(Parameters!Z$2+Parameters!Z$3*$A9)*((HV)+Parameters!Z$4+(Parameters!Z$5*$A9)+((Parameters!Z$6*$A9)^2))^(Parameters!Z$7+Parameters!Z$8*EXP(-(($A9/Parameters!Z$9)^Parameters!Z$10))),""))</f>
        <v/>
      </c>
      <c r="F9" s="30" t="str">
        <f>IF('Binding Energies'!F9="","",IF('Binding Energies'!F9&lt;HV,(Parameters!AA$2+Parameters!AA$3*$A9)*((HV)+Parameters!AA$4+(Parameters!AA$5*$A9)+((Parameters!AA$6*$A9)^2))^(Parameters!AA$7+Parameters!AA$8*EXP(-(($A9/Parameters!AA$9)^Parameters!AA$10))),""))</f>
        <v/>
      </c>
      <c r="G9" s="30" t="str">
        <f>IF('Binding Energies'!G9="","",IF('Binding Energies'!G9&lt;HV,(Parameters!AB$2+Parameters!AB$3*$A9)*((HV)+Parameters!AB$4+(Parameters!AB$5*$A9)+((Parameters!AB$6*$A9)^2))^(Parameters!AB$7+Parameters!AB$8*EXP(-(($A9/Parameters!AB$9)^Parameters!AB$10))),""))</f>
        <v/>
      </c>
      <c r="H9" s="30" t="str">
        <f>IF('Binding Energies'!H9="","",IF('Binding Energies'!H9&lt;HV,(Parameters!AC$2+Parameters!AC$3*$A9)*((HV)+Parameters!AC$4+(Parameters!AC$5*$A9)+((Parameters!AC$6*$A9)^2))^(Parameters!AC$7+Parameters!AC$8*EXP(-(($A9/Parameters!AC$9)^Parameters!AC$10))),""))</f>
        <v/>
      </c>
      <c r="I9" s="30" t="str">
        <f>IF('Binding Energies'!I9="","",IF('Binding Energies'!I9&lt;HV,(Parameters!AD$2+Parameters!AD$3*$A9)*((HV)+Parameters!AD$4+(Parameters!AD$5*$A9)+((Parameters!AD$6*$A9)^2))^(Parameters!AD$7+Parameters!AD$8*EXP(-(($A9/Parameters!AD$9)^Parameters!AD$10))),""))</f>
        <v/>
      </c>
      <c r="J9" s="30" t="str">
        <f>IF('Binding Energies'!J9="","",IF('Binding Energies'!J9&lt;HV,(Parameters!AE$2+Parameters!AE$3*$A9)*((HV)+Parameters!AE$4+(Parameters!AE$5*$A9)+((Parameters!AE$6*$A9)^2))^(Parameters!AE$7+Parameters!AE$8*EXP(-(($A9/Parameters!AE$9)^Parameters!AE$10))),""))</f>
        <v/>
      </c>
      <c r="K9" s="30" t="str">
        <f>IF('Binding Energies'!K9="","",IF('Binding Energies'!K9&lt;HV,(Parameters!AF$2+Parameters!AF$3*$A9)*((HV)+Parameters!AF$4+(Parameters!AF$5*$A9)+((Parameters!AF$6*$A9)^2))^(Parameters!AF$7+Parameters!AF$8*EXP(-(($A9/Parameters!AF$9)^Parameters!AF$10))),""))</f>
        <v/>
      </c>
      <c r="L9" s="30" t="str">
        <f>IF('Binding Energies'!L9="","",IF('Binding Energies'!L9&lt;HV,(Parameters!AG$2+Parameters!AG$3*$A9)*((HV)+Parameters!AG$4+(Parameters!AG$5*$A9)+((Parameters!AG$6*$A9)^2))^(Parameters!AG$7+Parameters!AG$8*EXP(-(($A9/Parameters!AG$9)^Parameters!AG$10))),""))</f>
        <v/>
      </c>
      <c r="M9" s="30" t="str">
        <f>IF('Binding Energies'!M9="","",IF('Binding Energies'!M9&lt;HV,(Parameters!AH$2+Parameters!AH$3*$A9)*((HV)+Parameters!AH$4+(Parameters!AH$5*$A9)+((Parameters!AH$6*$A9)^2))^(Parameters!AH$7+Parameters!AH$8*EXP(-(($A9/Parameters!AH$9)^Parameters!AH$10))),""))</f>
        <v/>
      </c>
      <c r="N9" s="30" t="str">
        <f>IF('Binding Energies'!N9="","",IF('Binding Energies'!N9&lt;HV,(Parameters!AI$2+Parameters!AI$3*$A9)*((HV)+Parameters!AI$4+(Parameters!AI$5*$A9)+((Parameters!AI$6*$A9)^2))^(Parameters!AI$7+Parameters!AI$8*EXP(-(($A9/Parameters!AI$9)^Parameters!AI$10))),""))</f>
        <v/>
      </c>
      <c r="O9" s="30" t="str">
        <f>IF('Binding Energies'!O9="","",IF('Binding Energies'!O9&lt;HV,(Parameters!AJ$2+Parameters!AJ$3*$A9)*((HV)+Parameters!AJ$4+(Parameters!AJ$5*$A9)+((Parameters!AJ$6*$A9)^2))^(Parameters!AJ$7+Parameters!AJ$8*EXP(-(($A9/Parameters!AJ$9)^Parameters!AJ$10))),""))</f>
        <v/>
      </c>
      <c r="P9" s="30" t="str">
        <f>IF('Binding Energies'!P9="","",IF('Binding Energies'!P9&lt;HV,(Parameters!AK$2+Parameters!AK$3*$A9)*((HV)+Parameters!AK$4+(Parameters!AK$5*$A9)+((Parameters!AK$6*$A9)^2))^(Parameters!AK$7+Parameters!AK$8*EXP(-(($A9/Parameters!AK$9)^Parameters!AK$10))),""))</f>
        <v/>
      </c>
      <c r="Q9" s="30" t="str">
        <f>IF('Binding Energies'!Q9="","",IF('Binding Energies'!Q9&lt;HV,(Parameters!AL$2+Parameters!AL$3*$A9)*((HV)+Parameters!AL$4+(Parameters!AL$5*$A9)+((Parameters!AL$6*$A9)^2))^(Parameters!AL$7+Parameters!AL$8*EXP(-(($A9/Parameters!AL$9)^Parameters!AL$10))),""))</f>
        <v/>
      </c>
      <c r="R9" s="30" t="str">
        <f>IF('Binding Energies'!R9="","",IF('Binding Energies'!R9&lt;HV,(Parameters!AM$2+Parameters!AM$3*$A9)*((HV)+Parameters!AM$4+(Parameters!AM$5*$A9)+((Parameters!AM$6*$A9)^2))^(Parameters!AM$7+Parameters!AM$8*EXP(-(($A9/Parameters!AM$9)^Parameters!AM$10))),""))</f>
        <v/>
      </c>
      <c r="S9" s="30" t="str">
        <f>IF('Binding Energies'!S9="","",IF('Binding Energies'!S9&lt;HV,(Parameters!AN$2+Parameters!AN$3*$A9)*((HV)+Parameters!AN$4+(Parameters!AN$5*$A9)+((Parameters!AN$6*$A9)^2))^(Parameters!AN$7+Parameters!AN$8*EXP(-(($A9/Parameters!AN$9)^Parameters!AN$10))),""))</f>
        <v/>
      </c>
      <c r="T9" s="30" t="str">
        <f>IF('Binding Energies'!T9="","",IF('Binding Energies'!T9&lt;HV,(Parameters!AO$2+Parameters!AO$3*$A9)*((HV)+Parameters!AO$4+(Parameters!AO$5*$A9)+((Parameters!AO$6*$A9)^2))^(Parameters!AO$7+Parameters!AO$8*EXP(-(($A9/Parameters!AO$9)^Parameters!AO$10))),""))</f>
        <v/>
      </c>
    </row>
    <row r="10" spans="1:20" x14ac:dyDescent="0.35">
      <c r="A10" s="4">
        <v>10</v>
      </c>
      <c r="B10" s="30">
        <f>IF('Binding Energies'!B10="","",IF('Binding Energies'!B10&lt;HV,(Parameters!W$2+Parameters!W$3*$A10)*((HV)+Parameters!W$4+(Parameters!W$5*$A10)+((Parameters!W$6*$A10)^2))^(Parameters!W$7+Parameters!W$8*EXP(-(($A10/Parameters!W$9)^Parameters!W$10))),""))</f>
        <v>1.6907101305726829E-21</v>
      </c>
      <c r="C10" s="30" t="str">
        <f>IF('Binding Energies'!C10="","",IF('Binding Energies'!C10&lt;HV,(Parameters!X$2+Parameters!X$3*$A10)*((HV)+Parameters!X$4+(Parameters!X$5*$A10)+((Parameters!X$6*$A10)^2))^(Parameters!X$7+Parameters!X$8*EXP(-(($A10/Parameters!X$9)^Parameters!X$10))),""))</f>
        <v/>
      </c>
      <c r="D10" s="30" t="str">
        <f>IF('Binding Energies'!D10="","",IF('Binding Energies'!D10&lt;HV,(Parameters!Y$2+Parameters!Y$3*$A10)*((HV)+Parameters!Y$4+(Parameters!Y$5*$A10)+((Parameters!Y$6*$A10)^2))^(Parameters!Y$7+Parameters!Y$8*EXP(-(($A10/Parameters!Y$9)^Parameters!Y$10))),""))</f>
        <v/>
      </c>
      <c r="E10" s="30" t="str">
        <f>IF('Binding Energies'!E10="","",IF('Binding Energies'!E10&lt;HV,(Parameters!Z$2+Parameters!Z$3*$A10)*((HV)+Parameters!Z$4+(Parameters!Z$5*$A10)+((Parameters!Z$6*$A10)^2))^(Parameters!Z$7+Parameters!Z$8*EXP(-(($A10/Parameters!Z$9)^Parameters!Z$10))),""))</f>
        <v/>
      </c>
      <c r="F10" s="30" t="str">
        <f>IF('Binding Energies'!F10="","",IF('Binding Energies'!F10&lt;HV,(Parameters!AA$2+Parameters!AA$3*$A10)*((HV)+Parameters!AA$4+(Parameters!AA$5*$A10)+((Parameters!AA$6*$A10)^2))^(Parameters!AA$7+Parameters!AA$8*EXP(-(($A10/Parameters!AA$9)^Parameters!AA$10))),""))</f>
        <v/>
      </c>
      <c r="G10" s="30" t="str">
        <f>IF('Binding Energies'!G10="","",IF('Binding Energies'!G10&lt;HV,(Parameters!AB$2+Parameters!AB$3*$A10)*((HV)+Parameters!AB$4+(Parameters!AB$5*$A10)+((Parameters!AB$6*$A10)^2))^(Parameters!AB$7+Parameters!AB$8*EXP(-(($A10/Parameters!AB$9)^Parameters!AB$10))),""))</f>
        <v/>
      </c>
      <c r="H10" s="30" t="str">
        <f>IF('Binding Energies'!H10="","",IF('Binding Energies'!H10&lt;HV,(Parameters!AC$2+Parameters!AC$3*$A10)*((HV)+Parameters!AC$4+(Parameters!AC$5*$A10)+((Parameters!AC$6*$A10)^2))^(Parameters!AC$7+Parameters!AC$8*EXP(-(($A10/Parameters!AC$9)^Parameters!AC$10))),""))</f>
        <v/>
      </c>
      <c r="I10" s="30" t="str">
        <f>IF('Binding Energies'!I10="","",IF('Binding Energies'!I10&lt;HV,(Parameters!AD$2+Parameters!AD$3*$A10)*((HV)+Parameters!AD$4+(Parameters!AD$5*$A10)+((Parameters!AD$6*$A10)^2))^(Parameters!AD$7+Parameters!AD$8*EXP(-(($A10/Parameters!AD$9)^Parameters!AD$10))),""))</f>
        <v/>
      </c>
      <c r="J10" s="30" t="str">
        <f>IF('Binding Energies'!J10="","",IF('Binding Energies'!J10&lt;HV,(Parameters!AE$2+Parameters!AE$3*$A10)*((HV)+Parameters!AE$4+(Parameters!AE$5*$A10)+((Parameters!AE$6*$A10)^2))^(Parameters!AE$7+Parameters!AE$8*EXP(-(($A10/Parameters!AE$9)^Parameters!AE$10))),""))</f>
        <v/>
      </c>
      <c r="K10" s="30" t="str">
        <f>IF('Binding Energies'!K10="","",IF('Binding Energies'!K10&lt;HV,(Parameters!AF$2+Parameters!AF$3*$A10)*((HV)+Parameters!AF$4+(Parameters!AF$5*$A10)+((Parameters!AF$6*$A10)^2))^(Parameters!AF$7+Parameters!AF$8*EXP(-(($A10/Parameters!AF$9)^Parameters!AF$10))),""))</f>
        <v/>
      </c>
      <c r="L10" s="30" t="str">
        <f>IF('Binding Energies'!L10="","",IF('Binding Energies'!L10&lt;HV,(Parameters!AG$2+Parameters!AG$3*$A10)*((HV)+Parameters!AG$4+(Parameters!AG$5*$A10)+((Parameters!AG$6*$A10)^2))^(Parameters!AG$7+Parameters!AG$8*EXP(-(($A10/Parameters!AG$9)^Parameters!AG$10))),""))</f>
        <v/>
      </c>
      <c r="M10" s="30" t="str">
        <f>IF('Binding Energies'!M10="","",IF('Binding Energies'!M10&lt;HV,(Parameters!AH$2+Parameters!AH$3*$A10)*((HV)+Parameters!AH$4+(Parameters!AH$5*$A10)+((Parameters!AH$6*$A10)^2))^(Parameters!AH$7+Parameters!AH$8*EXP(-(($A10/Parameters!AH$9)^Parameters!AH$10))),""))</f>
        <v/>
      </c>
      <c r="N10" s="30" t="str">
        <f>IF('Binding Energies'!N10="","",IF('Binding Energies'!N10&lt;HV,(Parameters!AI$2+Parameters!AI$3*$A10)*((HV)+Parameters!AI$4+(Parameters!AI$5*$A10)+((Parameters!AI$6*$A10)^2))^(Parameters!AI$7+Parameters!AI$8*EXP(-(($A10/Parameters!AI$9)^Parameters!AI$10))),""))</f>
        <v/>
      </c>
      <c r="O10" s="30" t="str">
        <f>IF('Binding Energies'!O10="","",IF('Binding Energies'!O10&lt;HV,(Parameters!AJ$2+Parameters!AJ$3*$A10)*((HV)+Parameters!AJ$4+(Parameters!AJ$5*$A10)+((Parameters!AJ$6*$A10)^2))^(Parameters!AJ$7+Parameters!AJ$8*EXP(-(($A10/Parameters!AJ$9)^Parameters!AJ$10))),""))</f>
        <v/>
      </c>
      <c r="P10" s="30" t="str">
        <f>IF('Binding Energies'!P10="","",IF('Binding Energies'!P10&lt;HV,(Parameters!AK$2+Parameters!AK$3*$A10)*((HV)+Parameters!AK$4+(Parameters!AK$5*$A10)+((Parameters!AK$6*$A10)^2))^(Parameters!AK$7+Parameters!AK$8*EXP(-(($A10/Parameters!AK$9)^Parameters!AK$10))),""))</f>
        <v/>
      </c>
      <c r="Q10" s="30" t="str">
        <f>IF('Binding Energies'!Q10="","",IF('Binding Energies'!Q10&lt;HV,(Parameters!AL$2+Parameters!AL$3*$A10)*((HV)+Parameters!AL$4+(Parameters!AL$5*$A10)+((Parameters!AL$6*$A10)^2))^(Parameters!AL$7+Parameters!AL$8*EXP(-(($A10/Parameters!AL$9)^Parameters!AL$10))),""))</f>
        <v/>
      </c>
      <c r="R10" s="30" t="str">
        <f>IF('Binding Energies'!R10="","",IF('Binding Energies'!R10&lt;HV,(Parameters!AM$2+Parameters!AM$3*$A10)*((HV)+Parameters!AM$4+(Parameters!AM$5*$A10)+((Parameters!AM$6*$A10)^2))^(Parameters!AM$7+Parameters!AM$8*EXP(-(($A10/Parameters!AM$9)^Parameters!AM$10))),""))</f>
        <v/>
      </c>
      <c r="S10" s="30" t="str">
        <f>IF('Binding Energies'!S10="","",IF('Binding Energies'!S10&lt;HV,(Parameters!AN$2+Parameters!AN$3*$A10)*((HV)+Parameters!AN$4+(Parameters!AN$5*$A10)+((Parameters!AN$6*$A10)^2))^(Parameters!AN$7+Parameters!AN$8*EXP(-(($A10/Parameters!AN$9)^Parameters!AN$10))),""))</f>
        <v/>
      </c>
      <c r="T10" s="30" t="str">
        <f>IF('Binding Energies'!T10="","",IF('Binding Energies'!T10&lt;HV,(Parameters!AO$2+Parameters!AO$3*$A10)*((HV)+Parameters!AO$4+(Parameters!AO$5*$A10)+((Parameters!AO$6*$A10)^2))^(Parameters!AO$7+Parameters!AO$8*EXP(-(($A10/Parameters!AO$9)^Parameters!AO$10))),""))</f>
        <v/>
      </c>
    </row>
    <row r="11" spans="1:20" x14ac:dyDescent="0.35">
      <c r="A11" s="4">
        <v>11</v>
      </c>
      <c r="B11" s="30">
        <f>IF('Binding Energies'!B11="","",IF('Binding Energies'!B11&lt;HV,(Parameters!W$2+Parameters!W$3*$A11)*((HV)+Parameters!W$4+(Parameters!W$5*$A11)+((Parameters!W$6*$A11)^2))^(Parameters!W$7+Parameters!W$8*EXP(-(($A11/Parameters!W$9)^Parameters!W$10))),""))</f>
        <v>2.4793441520791228E-21</v>
      </c>
      <c r="C11" s="30">
        <f>IF('Binding Energies'!C11="","",IF('Binding Energies'!C11&lt;HV,(Parameters!X$2+Parameters!X$3*$A11)*((HV)+Parameters!X$4+(Parameters!X$5*$A11)+((Parameters!X$6*$A11)^2))^(Parameters!X$7+Parameters!X$8*EXP(-(($A11/Parameters!X$9)^Parameters!X$10))),""))</f>
        <v>1.2747899944014147E-22</v>
      </c>
      <c r="D11" s="30" t="str">
        <f>IF('Binding Energies'!D11="","",IF('Binding Energies'!D11&lt;HV,(Parameters!Y$2+Parameters!Y$3*$A11)*((HV)+Parameters!Y$4+(Parameters!Y$5*$A11)+((Parameters!Y$6*$A11)^2))^(Parameters!Y$7+Parameters!Y$8*EXP(-(($A11/Parameters!Y$9)^Parameters!Y$10))),""))</f>
        <v/>
      </c>
      <c r="E11" s="30" t="str">
        <f>IF('Binding Energies'!E11="","",IF('Binding Energies'!E11&lt;HV,(Parameters!Z$2+Parameters!Z$3*$A11)*((HV)+Parameters!Z$4+(Parameters!Z$5*$A11)+((Parameters!Z$6*$A11)^2))^(Parameters!Z$7+Parameters!Z$8*EXP(-(($A11/Parameters!Z$9)^Parameters!Z$10))),""))</f>
        <v/>
      </c>
      <c r="F11" s="30" t="str">
        <f>IF('Binding Energies'!F11="","",IF('Binding Energies'!F11&lt;HV,(Parameters!AA$2+Parameters!AA$3*$A11)*((HV)+Parameters!AA$4+(Parameters!AA$5*$A11)+((Parameters!AA$6*$A11)^2))^(Parameters!AA$7+Parameters!AA$8*EXP(-(($A11/Parameters!AA$9)^Parameters!AA$10))),""))</f>
        <v/>
      </c>
      <c r="G11" s="30" t="str">
        <f>IF('Binding Energies'!G11="","",IF('Binding Energies'!G11&lt;HV,(Parameters!AB$2+Parameters!AB$3*$A11)*((HV)+Parameters!AB$4+(Parameters!AB$5*$A11)+((Parameters!AB$6*$A11)^2))^(Parameters!AB$7+Parameters!AB$8*EXP(-(($A11/Parameters!AB$9)^Parameters!AB$10))),""))</f>
        <v/>
      </c>
      <c r="H11" s="30" t="str">
        <f>IF('Binding Energies'!H11="","",IF('Binding Energies'!H11&lt;HV,(Parameters!AC$2+Parameters!AC$3*$A11)*((HV)+Parameters!AC$4+(Parameters!AC$5*$A11)+((Parameters!AC$6*$A11)^2))^(Parameters!AC$7+Parameters!AC$8*EXP(-(($A11/Parameters!AC$9)^Parameters!AC$10))),""))</f>
        <v/>
      </c>
      <c r="I11" s="30" t="str">
        <f>IF('Binding Energies'!I11="","",IF('Binding Energies'!I11&lt;HV,(Parameters!AD$2+Parameters!AD$3*$A11)*((HV)+Parameters!AD$4+(Parameters!AD$5*$A11)+((Parameters!AD$6*$A11)^2))^(Parameters!AD$7+Parameters!AD$8*EXP(-(($A11/Parameters!AD$9)^Parameters!AD$10))),""))</f>
        <v/>
      </c>
      <c r="J11" s="30" t="str">
        <f>IF('Binding Energies'!J11="","",IF('Binding Energies'!J11&lt;HV,(Parameters!AE$2+Parameters!AE$3*$A11)*((HV)+Parameters!AE$4+(Parameters!AE$5*$A11)+((Parameters!AE$6*$A11)^2))^(Parameters!AE$7+Parameters!AE$8*EXP(-(($A11/Parameters!AE$9)^Parameters!AE$10))),""))</f>
        <v/>
      </c>
      <c r="K11" s="30" t="str">
        <f>IF('Binding Energies'!K11="","",IF('Binding Energies'!K11&lt;HV,(Parameters!AF$2+Parameters!AF$3*$A11)*((HV)+Parameters!AF$4+(Parameters!AF$5*$A11)+((Parameters!AF$6*$A11)^2))^(Parameters!AF$7+Parameters!AF$8*EXP(-(($A11/Parameters!AF$9)^Parameters!AF$10))),""))</f>
        <v/>
      </c>
      <c r="L11" s="30" t="str">
        <f>IF('Binding Energies'!L11="","",IF('Binding Energies'!L11&lt;HV,(Parameters!AG$2+Parameters!AG$3*$A11)*((HV)+Parameters!AG$4+(Parameters!AG$5*$A11)+((Parameters!AG$6*$A11)^2))^(Parameters!AG$7+Parameters!AG$8*EXP(-(($A11/Parameters!AG$9)^Parameters!AG$10))),""))</f>
        <v/>
      </c>
      <c r="M11" s="30" t="str">
        <f>IF('Binding Energies'!M11="","",IF('Binding Energies'!M11&lt;HV,(Parameters!AH$2+Parameters!AH$3*$A11)*((HV)+Parameters!AH$4+(Parameters!AH$5*$A11)+((Parameters!AH$6*$A11)^2))^(Parameters!AH$7+Parameters!AH$8*EXP(-(($A11/Parameters!AH$9)^Parameters!AH$10))),""))</f>
        <v/>
      </c>
      <c r="N11" s="30" t="str">
        <f>IF('Binding Energies'!N11="","",IF('Binding Energies'!N11&lt;HV,(Parameters!AI$2+Parameters!AI$3*$A11)*((HV)+Parameters!AI$4+(Parameters!AI$5*$A11)+((Parameters!AI$6*$A11)^2))^(Parameters!AI$7+Parameters!AI$8*EXP(-(($A11/Parameters!AI$9)^Parameters!AI$10))),""))</f>
        <v/>
      </c>
      <c r="O11" s="30" t="str">
        <f>IF('Binding Energies'!O11="","",IF('Binding Energies'!O11&lt;HV,(Parameters!AJ$2+Parameters!AJ$3*$A11)*((HV)+Parameters!AJ$4+(Parameters!AJ$5*$A11)+((Parameters!AJ$6*$A11)^2))^(Parameters!AJ$7+Parameters!AJ$8*EXP(-(($A11/Parameters!AJ$9)^Parameters!AJ$10))),""))</f>
        <v/>
      </c>
      <c r="P11" s="30" t="str">
        <f>IF('Binding Energies'!P11="","",IF('Binding Energies'!P11&lt;HV,(Parameters!AK$2+Parameters!AK$3*$A11)*((HV)+Parameters!AK$4+(Parameters!AK$5*$A11)+((Parameters!AK$6*$A11)^2))^(Parameters!AK$7+Parameters!AK$8*EXP(-(($A11/Parameters!AK$9)^Parameters!AK$10))),""))</f>
        <v/>
      </c>
      <c r="Q11" s="30" t="str">
        <f>IF('Binding Energies'!Q11="","",IF('Binding Energies'!Q11&lt;HV,(Parameters!AL$2+Parameters!AL$3*$A11)*((HV)+Parameters!AL$4+(Parameters!AL$5*$A11)+((Parameters!AL$6*$A11)^2))^(Parameters!AL$7+Parameters!AL$8*EXP(-(($A11/Parameters!AL$9)^Parameters!AL$10))),""))</f>
        <v/>
      </c>
      <c r="R11" s="30" t="str">
        <f>IF('Binding Energies'!R11="","",IF('Binding Energies'!R11&lt;HV,(Parameters!AM$2+Parameters!AM$3*$A11)*((HV)+Parameters!AM$4+(Parameters!AM$5*$A11)+((Parameters!AM$6*$A11)^2))^(Parameters!AM$7+Parameters!AM$8*EXP(-(($A11/Parameters!AM$9)^Parameters!AM$10))),""))</f>
        <v/>
      </c>
      <c r="S11" s="30" t="str">
        <f>IF('Binding Energies'!S11="","",IF('Binding Energies'!S11&lt;HV,(Parameters!AN$2+Parameters!AN$3*$A11)*((HV)+Parameters!AN$4+(Parameters!AN$5*$A11)+((Parameters!AN$6*$A11)^2))^(Parameters!AN$7+Parameters!AN$8*EXP(-(($A11/Parameters!AN$9)^Parameters!AN$10))),""))</f>
        <v/>
      </c>
      <c r="T11" s="30" t="str">
        <f>IF('Binding Energies'!T11="","",IF('Binding Energies'!T11&lt;HV,(Parameters!AO$2+Parameters!AO$3*$A11)*((HV)+Parameters!AO$4+(Parameters!AO$5*$A11)+((Parameters!AO$6*$A11)^2))^(Parameters!AO$7+Parameters!AO$8*EXP(-(($A11/Parameters!AO$9)^Parameters!AO$10))),""))</f>
        <v/>
      </c>
    </row>
    <row r="12" spans="1:20" x14ac:dyDescent="0.35">
      <c r="A12" s="4">
        <v>12</v>
      </c>
      <c r="B12" s="30">
        <f>IF('Binding Energies'!B12="","",IF('Binding Energies'!B12&lt;HV,(Parameters!W$2+Parameters!W$3*$A12)*((HV)+Parameters!W$4+(Parameters!W$5*$A12)+((Parameters!W$6*$A12)^2))^(Parameters!W$7+Parameters!W$8*EXP(-(($A12/Parameters!W$9)^Parameters!W$10))),""))</f>
        <v>3.4948520690552211E-21</v>
      </c>
      <c r="C12" s="30">
        <f>IF('Binding Energies'!C12="","",IF('Binding Energies'!C12&lt;HV,(Parameters!X$2+Parameters!X$3*$A12)*((HV)+Parameters!X$4+(Parameters!X$5*$A12)+((Parameters!X$6*$A12)^2))^(Parameters!X$7+Parameters!X$8*EXP(-(($A12/Parameters!X$9)^Parameters!X$10))),""))</f>
        <v>1.8995364148988531E-22</v>
      </c>
      <c r="D12" s="30" t="str">
        <f>IF('Binding Energies'!D12="","",IF('Binding Energies'!D12&lt;HV,(Parameters!Y$2+Parameters!Y$3*$A12)*((HV)+Parameters!Y$4+(Parameters!Y$5*$A12)+((Parameters!Y$6*$A12)^2))^(Parameters!Y$7+Parameters!Y$8*EXP(-(($A12/Parameters!Y$9)^Parameters!Y$10))),""))</f>
        <v/>
      </c>
      <c r="E12" s="30" t="str">
        <f>IF('Binding Energies'!E12="","",IF('Binding Energies'!E12&lt;HV,(Parameters!Z$2+Parameters!Z$3*$A12)*((HV)+Parameters!Z$4+(Parameters!Z$5*$A12)+((Parameters!Z$6*$A12)^2))^(Parameters!Z$7+Parameters!Z$8*EXP(-(($A12/Parameters!Z$9)^Parameters!Z$10))),""))</f>
        <v/>
      </c>
      <c r="F12" s="30" t="str">
        <f>IF('Binding Energies'!F12="","",IF('Binding Energies'!F12&lt;HV,(Parameters!AA$2+Parameters!AA$3*$A12)*((HV)+Parameters!AA$4+(Parameters!AA$5*$A12)+((Parameters!AA$6*$A12)^2))^(Parameters!AA$7+Parameters!AA$8*EXP(-(($A12/Parameters!AA$9)^Parameters!AA$10))),""))</f>
        <v/>
      </c>
      <c r="G12" s="30">
        <f>IF('Binding Energies'!G12="","",IF('Binding Energies'!G12&lt;HV,(Parameters!AB$2+Parameters!AB$3*$A12)*((HV)+Parameters!AB$4+(Parameters!AB$5*$A12)+((Parameters!AB$6*$A12)^2))^(Parameters!AB$7+Parameters!AB$8*EXP(-(($A12/Parameters!AB$9)^Parameters!AB$10))),""))</f>
        <v>9.1600353676250303E-24</v>
      </c>
      <c r="H12" s="30">
        <f>IF('Binding Energies'!H12="","",IF('Binding Energies'!H12&lt;HV,(Parameters!AC$2+Parameters!AC$3*$A12)*((HV)+Parameters!AC$4+(Parameters!AC$5*$A12)+((Parameters!AC$6*$A12)^2))^(Parameters!AC$7+Parameters!AC$8*EXP(-(($A12/Parameters!AC$9)^Parameters!AC$10))),""))</f>
        <v>1.7680714233684152E-23</v>
      </c>
      <c r="I12" s="30" t="str">
        <f>IF('Binding Energies'!I12="","",IF('Binding Energies'!I12&lt;HV,(Parameters!AD$2+Parameters!AD$3*$A12)*((HV)+Parameters!AD$4+(Parameters!AD$5*$A12)+((Parameters!AD$6*$A12)^2))^(Parameters!AD$7+Parameters!AD$8*EXP(-(($A12/Parameters!AD$9)^Parameters!AD$10))),""))</f>
        <v/>
      </c>
      <c r="J12" s="30" t="str">
        <f>IF('Binding Energies'!J12="","",IF('Binding Energies'!J12&lt;HV,(Parameters!AE$2+Parameters!AE$3*$A12)*((HV)+Parameters!AE$4+(Parameters!AE$5*$A12)+((Parameters!AE$6*$A12)^2))^(Parameters!AE$7+Parameters!AE$8*EXP(-(($A12/Parameters!AE$9)^Parameters!AE$10))),""))</f>
        <v/>
      </c>
      <c r="K12" s="30" t="str">
        <f>IF('Binding Energies'!K12="","",IF('Binding Energies'!K12&lt;HV,(Parameters!AF$2+Parameters!AF$3*$A12)*((HV)+Parameters!AF$4+(Parameters!AF$5*$A12)+((Parameters!AF$6*$A12)^2))^(Parameters!AF$7+Parameters!AF$8*EXP(-(($A12/Parameters!AF$9)^Parameters!AF$10))),""))</f>
        <v/>
      </c>
      <c r="L12" s="30" t="str">
        <f>IF('Binding Energies'!L12="","",IF('Binding Energies'!L12&lt;HV,(Parameters!AG$2+Parameters!AG$3*$A12)*((HV)+Parameters!AG$4+(Parameters!AG$5*$A12)+((Parameters!AG$6*$A12)^2))^(Parameters!AG$7+Parameters!AG$8*EXP(-(($A12/Parameters!AG$9)^Parameters!AG$10))),""))</f>
        <v/>
      </c>
      <c r="M12" s="30" t="str">
        <f>IF('Binding Energies'!M12="","",IF('Binding Energies'!M12&lt;HV,(Parameters!AH$2+Parameters!AH$3*$A12)*((HV)+Parameters!AH$4+(Parameters!AH$5*$A12)+((Parameters!AH$6*$A12)^2))^(Parameters!AH$7+Parameters!AH$8*EXP(-(($A12/Parameters!AH$9)^Parameters!AH$10))),""))</f>
        <v/>
      </c>
      <c r="N12" s="30" t="str">
        <f>IF('Binding Energies'!N12="","",IF('Binding Energies'!N12&lt;HV,(Parameters!AI$2+Parameters!AI$3*$A12)*((HV)+Parameters!AI$4+(Parameters!AI$5*$A12)+((Parameters!AI$6*$A12)^2))^(Parameters!AI$7+Parameters!AI$8*EXP(-(($A12/Parameters!AI$9)^Parameters!AI$10))),""))</f>
        <v/>
      </c>
      <c r="O12" s="30" t="str">
        <f>IF('Binding Energies'!O12="","",IF('Binding Energies'!O12&lt;HV,(Parameters!AJ$2+Parameters!AJ$3*$A12)*((HV)+Parameters!AJ$4+(Parameters!AJ$5*$A12)+((Parameters!AJ$6*$A12)^2))^(Parameters!AJ$7+Parameters!AJ$8*EXP(-(($A12/Parameters!AJ$9)^Parameters!AJ$10))),""))</f>
        <v/>
      </c>
      <c r="P12" s="30" t="str">
        <f>IF('Binding Energies'!P12="","",IF('Binding Energies'!P12&lt;HV,(Parameters!AK$2+Parameters!AK$3*$A12)*((HV)+Parameters!AK$4+(Parameters!AK$5*$A12)+((Parameters!AK$6*$A12)^2))^(Parameters!AK$7+Parameters!AK$8*EXP(-(($A12/Parameters!AK$9)^Parameters!AK$10))),""))</f>
        <v/>
      </c>
      <c r="Q12" s="30" t="str">
        <f>IF('Binding Energies'!Q12="","",IF('Binding Energies'!Q12&lt;HV,(Parameters!AL$2+Parameters!AL$3*$A12)*((HV)+Parameters!AL$4+(Parameters!AL$5*$A12)+((Parameters!AL$6*$A12)^2))^(Parameters!AL$7+Parameters!AL$8*EXP(-(($A12/Parameters!AL$9)^Parameters!AL$10))),""))</f>
        <v/>
      </c>
      <c r="R12" s="30" t="str">
        <f>IF('Binding Energies'!R12="","",IF('Binding Energies'!R12&lt;HV,(Parameters!AM$2+Parameters!AM$3*$A12)*((HV)+Parameters!AM$4+(Parameters!AM$5*$A12)+((Parameters!AM$6*$A12)^2))^(Parameters!AM$7+Parameters!AM$8*EXP(-(($A12/Parameters!AM$9)^Parameters!AM$10))),""))</f>
        <v/>
      </c>
      <c r="S12" s="30" t="str">
        <f>IF('Binding Energies'!S12="","",IF('Binding Energies'!S12&lt;HV,(Parameters!AN$2+Parameters!AN$3*$A12)*((HV)+Parameters!AN$4+(Parameters!AN$5*$A12)+((Parameters!AN$6*$A12)^2))^(Parameters!AN$7+Parameters!AN$8*EXP(-(($A12/Parameters!AN$9)^Parameters!AN$10))),""))</f>
        <v/>
      </c>
      <c r="T12" s="30" t="str">
        <f>IF('Binding Energies'!T12="","",IF('Binding Energies'!T12&lt;HV,(Parameters!AO$2+Parameters!AO$3*$A12)*((HV)+Parameters!AO$4+(Parameters!AO$5*$A12)+((Parameters!AO$6*$A12)^2))^(Parameters!AO$7+Parameters!AO$8*EXP(-(($A12/Parameters!AO$9)^Parameters!AO$10))),""))</f>
        <v/>
      </c>
    </row>
    <row r="13" spans="1:20" x14ac:dyDescent="0.35">
      <c r="A13" s="4">
        <v>13</v>
      </c>
      <c r="B13" s="30">
        <f>IF('Binding Energies'!B13="","",IF('Binding Energies'!B13&lt;HV,(Parameters!W$2+Parameters!W$3*$A13)*((HV)+Parameters!W$4+(Parameters!W$5*$A13)+((Parameters!W$6*$A13)^2))^(Parameters!W$7+Parameters!W$8*EXP(-(($A13/Parameters!W$9)^Parameters!W$10))),""))</f>
        <v>4.7655704851077163E-21</v>
      </c>
      <c r="C13" s="30">
        <f>IF('Binding Energies'!C13="","",IF('Binding Energies'!C13&lt;HV,(Parameters!X$2+Parameters!X$3*$A13)*((HV)+Parameters!X$4+(Parameters!X$5*$A13)+((Parameters!X$6*$A13)^2))^(Parameters!X$7+Parameters!X$8*EXP(-(($A13/Parameters!X$9)^Parameters!X$10))),""))</f>
        <v>2.693410510368391E-22</v>
      </c>
      <c r="D13" s="30" t="str">
        <f>IF('Binding Energies'!D13="","",IF('Binding Energies'!D13&lt;HV,(Parameters!Y$2+Parameters!Y$3*$A13)*((HV)+Parameters!Y$4+(Parameters!Y$5*$A13)+((Parameters!Y$6*$A13)^2))^(Parameters!Y$7+Parameters!Y$8*EXP(-(($A13/Parameters!Y$9)^Parameters!Y$10))),""))</f>
        <v/>
      </c>
      <c r="E13" s="30" t="str">
        <f>IF('Binding Energies'!E13="","",IF('Binding Energies'!E13&lt;HV,(Parameters!Z$2+Parameters!Z$3*$A13)*((HV)+Parameters!Z$4+(Parameters!Z$5*$A13)+((Parameters!Z$6*$A13)^2))^(Parameters!Z$7+Parameters!Z$8*EXP(-(($A13/Parameters!Z$9)^Parameters!Z$10))),""))</f>
        <v/>
      </c>
      <c r="F13" s="30" t="str">
        <f>IF('Binding Energies'!F13="","",IF('Binding Energies'!F13&lt;HV,(Parameters!AA$2+Parameters!AA$3*$A13)*((HV)+Parameters!AA$4+(Parameters!AA$5*$A13)+((Parameters!AA$6*$A13)^2))^(Parameters!AA$7+Parameters!AA$8*EXP(-(($A13/Parameters!AA$9)^Parameters!AA$10))),""))</f>
        <v/>
      </c>
      <c r="G13" s="30">
        <f>IF('Binding Energies'!G13="","",IF('Binding Energies'!G13&lt;HV,(Parameters!AB$2+Parameters!AB$3*$A13)*((HV)+Parameters!AB$4+(Parameters!AB$5*$A13)+((Parameters!AB$6*$A13)^2))^(Parameters!AB$7+Parameters!AB$8*EXP(-(($A13/Parameters!AB$9)^Parameters!AB$10))),""))</f>
        <v>1.6132686413805967E-23</v>
      </c>
      <c r="H13" s="30">
        <f>IF('Binding Energies'!H13="","",IF('Binding Energies'!H13&lt;HV,(Parameters!AC$2+Parameters!AC$3*$A13)*((HV)+Parameters!AC$4+(Parameters!AC$5*$A13)+((Parameters!AC$6*$A13)^2))^(Parameters!AC$7+Parameters!AC$8*EXP(-(($A13/Parameters!AC$9)^Parameters!AC$10))),""))</f>
        <v>3.1286921894556106E-23</v>
      </c>
      <c r="I13" s="30" t="str">
        <f>IF('Binding Energies'!I13="","",IF('Binding Energies'!I13&lt;HV,(Parameters!AD$2+Parameters!AD$3*$A13)*((HV)+Parameters!AD$4+(Parameters!AD$5*$A13)+((Parameters!AD$6*$A13)^2))^(Parameters!AD$7+Parameters!AD$8*EXP(-(($A13/Parameters!AD$9)^Parameters!AD$10))),""))</f>
        <v/>
      </c>
      <c r="J13" s="30" t="str">
        <f>IF('Binding Energies'!J13="","",IF('Binding Energies'!J13&lt;HV,(Parameters!AE$2+Parameters!AE$3*$A13)*((HV)+Parameters!AE$4+(Parameters!AE$5*$A13)+((Parameters!AE$6*$A13)^2))^(Parameters!AE$7+Parameters!AE$8*EXP(-(($A13/Parameters!AE$9)^Parameters!AE$10))),""))</f>
        <v/>
      </c>
      <c r="K13" s="30" t="str">
        <f>IF('Binding Energies'!K13="","",IF('Binding Energies'!K13&lt;HV,(Parameters!AF$2+Parameters!AF$3*$A13)*((HV)+Parameters!AF$4+(Parameters!AF$5*$A13)+((Parameters!AF$6*$A13)^2))^(Parameters!AF$7+Parameters!AF$8*EXP(-(($A13/Parameters!AF$9)^Parameters!AF$10))),""))</f>
        <v/>
      </c>
      <c r="L13" s="30" t="str">
        <f>IF('Binding Energies'!L13="","",IF('Binding Energies'!L13&lt;HV,(Parameters!AG$2+Parameters!AG$3*$A13)*((HV)+Parameters!AG$4+(Parameters!AG$5*$A13)+((Parameters!AG$6*$A13)^2))^(Parameters!AG$7+Parameters!AG$8*EXP(-(($A13/Parameters!AG$9)^Parameters!AG$10))),""))</f>
        <v/>
      </c>
      <c r="M13" s="30" t="str">
        <f>IF('Binding Energies'!M13="","",IF('Binding Energies'!M13&lt;HV,(Parameters!AH$2+Parameters!AH$3*$A13)*((HV)+Parameters!AH$4+(Parameters!AH$5*$A13)+((Parameters!AH$6*$A13)^2))^(Parameters!AH$7+Parameters!AH$8*EXP(-(($A13/Parameters!AH$9)^Parameters!AH$10))),""))</f>
        <v/>
      </c>
      <c r="N13" s="30" t="str">
        <f>IF('Binding Energies'!N13="","",IF('Binding Energies'!N13&lt;HV,(Parameters!AI$2+Parameters!AI$3*$A13)*((HV)+Parameters!AI$4+(Parameters!AI$5*$A13)+((Parameters!AI$6*$A13)^2))^(Parameters!AI$7+Parameters!AI$8*EXP(-(($A13/Parameters!AI$9)^Parameters!AI$10))),""))</f>
        <v/>
      </c>
      <c r="O13" s="30" t="str">
        <f>IF('Binding Energies'!O13="","",IF('Binding Energies'!O13&lt;HV,(Parameters!AJ$2+Parameters!AJ$3*$A13)*((HV)+Parameters!AJ$4+(Parameters!AJ$5*$A13)+((Parameters!AJ$6*$A13)^2))^(Parameters!AJ$7+Parameters!AJ$8*EXP(-(($A13/Parameters!AJ$9)^Parameters!AJ$10))),""))</f>
        <v/>
      </c>
      <c r="P13" s="30" t="str">
        <f>IF('Binding Energies'!P13="","",IF('Binding Energies'!P13&lt;HV,(Parameters!AK$2+Parameters!AK$3*$A13)*((HV)+Parameters!AK$4+(Parameters!AK$5*$A13)+((Parameters!AK$6*$A13)^2))^(Parameters!AK$7+Parameters!AK$8*EXP(-(($A13/Parameters!AK$9)^Parameters!AK$10))),""))</f>
        <v/>
      </c>
      <c r="Q13" s="30" t="str">
        <f>IF('Binding Energies'!Q13="","",IF('Binding Energies'!Q13&lt;HV,(Parameters!AL$2+Parameters!AL$3*$A13)*((HV)+Parameters!AL$4+(Parameters!AL$5*$A13)+((Parameters!AL$6*$A13)^2))^(Parameters!AL$7+Parameters!AL$8*EXP(-(($A13/Parameters!AL$9)^Parameters!AL$10))),""))</f>
        <v/>
      </c>
      <c r="R13" s="30" t="str">
        <f>IF('Binding Energies'!R13="","",IF('Binding Energies'!R13&lt;HV,(Parameters!AM$2+Parameters!AM$3*$A13)*((HV)+Parameters!AM$4+(Parameters!AM$5*$A13)+((Parameters!AM$6*$A13)^2))^(Parameters!AM$7+Parameters!AM$8*EXP(-(($A13/Parameters!AM$9)^Parameters!AM$10))),""))</f>
        <v/>
      </c>
      <c r="S13" s="30" t="str">
        <f>IF('Binding Energies'!S13="","",IF('Binding Energies'!S13&lt;HV,(Parameters!AN$2+Parameters!AN$3*$A13)*((HV)+Parameters!AN$4+(Parameters!AN$5*$A13)+((Parameters!AN$6*$A13)^2))^(Parameters!AN$7+Parameters!AN$8*EXP(-(($A13/Parameters!AN$9)^Parameters!AN$10))),""))</f>
        <v/>
      </c>
      <c r="T13" s="30" t="str">
        <f>IF('Binding Energies'!T13="","",IF('Binding Energies'!T13&lt;HV,(Parameters!AO$2+Parameters!AO$3*$A13)*((HV)+Parameters!AO$4+(Parameters!AO$5*$A13)+((Parameters!AO$6*$A13)^2))^(Parameters!AO$7+Parameters!AO$8*EXP(-(($A13/Parameters!AO$9)^Parameters!AO$10))),""))</f>
        <v/>
      </c>
    </row>
    <row r="14" spans="1:20" x14ac:dyDescent="0.35">
      <c r="A14" s="4">
        <v>14</v>
      </c>
      <c r="B14" s="30">
        <f>IF('Binding Energies'!B14="","",IF('Binding Energies'!B14&lt;HV,(Parameters!W$2+Parameters!W$3*$A14)*((HV)+Parameters!W$4+(Parameters!W$5*$A14)+((Parameters!W$6*$A14)^2))^(Parameters!W$7+Parameters!W$8*EXP(-(($A14/Parameters!W$9)^Parameters!W$10))),""))</f>
        <v>6.3173783227475581E-21</v>
      </c>
      <c r="C14" s="30">
        <f>IF('Binding Energies'!C14="","",IF('Binding Energies'!C14&lt;HV,(Parameters!X$2+Parameters!X$3*$A14)*((HV)+Parameters!X$4+(Parameters!X$5*$A14)+((Parameters!X$6*$A14)^2))^(Parameters!X$7+Parameters!X$8*EXP(-(($A14/Parameters!X$9)^Parameters!X$10))),""))</f>
        <v>3.6743321785049305E-22</v>
      </c>
      <c r="D14" s="30" t="str">
        <f>IF('Binding Energies'!D14="","",IF('Binding Energies'!D14&lt;HV,(Parameters!Y$2+Parameters!Y$3*$A14)*((HV)+Parameters!Y$4+(Parameters!Y$5*$A14)+((Parameters!Y$6*$A14)^2))^(Parameters!Y$7+Parameters!Y$8*EXP(-(($A14/Parameters!Y$9)^Parameters!Y$10))),""))</f>
        <v/>
      </c>
      <c r="E14" s="30" t="str">
        <f>IF('Binding Energies'!E14="","",IF('Binding Energies'!E14&lt;HV,(Parameters!Z$2+Parameters!Z$3*$A14)*((HV)+Parameters!Z$4+(Parameters!Z$5*$A14)+((Parameters!Z$6*$A14)^2))^(Parameters!Z$7+Parameters!Z$8*EXP(-(($A14/Parameters!Z$9)^Parameters!Z$10))),""))</f>
        <v/>
      </c>
      <c r="F14" s="30" t="str">
        <f>IF('Binding Energies'!F14="","",IF('Binding Energies'!F14&lt;HV,(Parameters!AA$2+Parameters!AA$3*$A14)*((HV)+Parameters!AA$4+(Parameters!AA$5*$A14)+((Parameters!AA$6*$A14)^2))^(Parameters!AA$7+Parameters!AA$8*EXP(-(($A14/Parameters!AA$9)^Parameters!AA$10))),""))</f>
        <v/>
      </c>
      <c r="G14" s="30">
        <f>IF('Binding Energies'!G14="","",IF('Binding Energies'!G14&lt;HV,(Parameters!AB$2+Parameters!AB$3*$A14)*((HV)+Parameters!AB$4+(Parameters!AB$5*$A14)+((Parameters!AB$6*$A14)^2))^(Parameters!AB$7+Parameters!AB$8*EXP(-(($A14/Parameters!AB$9)^Parameters!AB$10))),""))</f>
        <v>2.6657730875555527E-23</v>
      </c>
      <c r="H14" s="30">
        <f>IF('Binding Energies'!H14="","",IF('Binding Energies'!H14&lt;HV,(Parameters!AC$2+Parameters!AC$3*$A14)*((HV)+Parameters!AC$4+(Parameters!AC$5*$A14)+((Parameters!AC$6*$A14)^2))^(Parameters!AC$7+Parameters!AC$8*EXP(-(($A14/Parameters!AC$9)^Parameters!AC$10))),""))</f>
        <v>5.1803430766506449E-23</v>
      </c>
      <c r="I14" s="30" t="str">
        <f>IF('Binding Energies'!I14="","",IF('Binding Energies'!I14&lt;HV,(Parameters!AD$2+Parameters!AD$3*$A14)*((HV)+Parameters!AD$4+(Parameters!AD$5*$A14)+((Parameters!AD$6*$A14)^2))^(Parameters!AD$7+Parameters!AD$8*EXP(-(($A14/Parameters!AD$9)^Parameters!AD$10))),""))</f>
        <v/>
      </c>
      <c r="J14" s="30" t="str">
        <f>IF('Binding Energies'!J14="","",IF('Binding Energies'!J14&lt;HV,(Parameters!AE$2+Parameters!AE$3*$A14)*((HV)+Parameters!AE$4+(Parameters!AE$5*$A14)+((Parameters!AE$6*$A14)^2))^(Parameters!AE$7+Parameters!AE$8*EXP(-(($A14/Parameters!AE$9)^Parameters!AE$10))),""))</f>
        <v/>
      </c>
      <c r="K14" s="30" t="str">
        <f>IF('Binding Energies'!K14="","",IF('Binding Energies'!K14&lt;HV,(Parameters!AF$2+Parameters!AF$3*$A14)*((HV)+Parameters!AF$4+(Parameters!AF$5*$A14)+((Parameters!AF$6*$A14)^2))^(Parameters!AF$7+Parameters!AF$8*EXP(-(($A14/Parameters!AF$9)^Parameters!AF$10))),""))</f>
        <v/>
      </c>
      <c r="L14" s="30" t="str">
        <f>IF('Binding Energies'!L14="","",IF('Binding Energies'!L14&lt;HV,(Parameters!AG$2+Parameters!AG$3*$A14)*((HV)+Parameters!AG$4+(Parameters!AG$5*$A14)+((Parameters!AG$6*$A14)^2))^(Parameters!AG$7+Parameters!AG$8*EXP(-(($A14/Parameters!AG$9)^Parameters!AG$10))),""))</f>
        <v/>
      </c>
      <c r="M14" s="30" t="str">
        <f>IF('Binding Energies'!M14="","",IF('Binding Energies'!M14&lt;HV,(Parameters!AH$2+Parameters!AH$3*$A14)*((HV)+Parameters!AH$4+(Parameters!AH$5*$A14)+((Parameters!AH$6*$A14)^2))^(Parameters!AH$7+Parameters!AH$8*EXP(-(($A14/Parameters!AH$9)^Parameters!AH$10))),""))</f>
        <v/>
      </c>
      <c r="N14" s="30" t="str">
        <f>IF('Binding Energies'!N14="","",IF('Binding Energies'!N14&lt;HV,(Parameters!AI$2+Parameters!AI$3*$A14)*((HV)+Parameters!AI$4+(Parameters!AI$5*$A14)+((Parameters!AI$6*$A14)^2))^(Parameters!AI$7+Parameters!AI$8*EXP(-(($A14/Parameters!AI$9)^Parameters!AI$10))),""))</f>
        <v/>
      </c>
      <c r="O14" s="30" t="str">
        <f>IF('Binding Energies'!O14="","",IF('Binding Energies'!O14&lt;HV,(Parameters!AJ$2+Parameters!AJ$3*$A14)*((HV)+Parameters!AJ$4+(Parameters!AJ$5*$A14)+((Parameters!AJ$6*$A14)^2))^(Parameters!AJ$7+Parameters!AJ$8*EXP(-(($A14/Parameters!AJ$9)^Parameters!AJ$10))),""))</f>
        <v/>
      </c>
      <c r="P14" s="30" t="str">
        <f>IF('Binding Energies'!P14="","",IF('Binding Energies'!P14&lt;HV,(Parameters!AK$2+Parameters!AK$3*$A14)*((HV)+Parameters!AK$4+(Parameters!AK$5*$A14)+((Parameters!AK$6*$A14)^2))^(Parameters!AK$7+Parameters!AK$8*EXP(-(($A14/Parameters!AK$9)^Parameters!AK$10))),""))</f>
        <v/>
      </c>
      <c r="Q14" s="30" t="str">
        <f>IF('Binding Energies'!Q14="","",IF('Binding Energies'!Q14&lt;HV,(Parameters!AL$2+Parameters!AL$3*$A14)*((HV)+Parameters!AL$4+(Parameters!AL$5*$A14)+((Parameters!AL$6*$A14)^2))^(Parameters!AL$7+Parameters!AL$8*EXP(-(($A14/Parameters!AL$9)^Parameters!AL$10))),""))</f>
        <v/>
      </c>
      <c r="R14" s="30" t="str">
        <f>IF('Binding Energies'!R14="","",IF('Binding Energies'!R14&lt;HV,(Parameters!AM$2+Parameters!AM$3*$A14)*((HV)+Parameters!AM$4+(Parameters!AM$5*$A14)+((Parameters!AM$6*$A14)^2))^(Parameters!AM$7+Parameters!AM$8*EXP(-(($A14/Parameters!AM$9)^Parameters!AM$10))),""))</f>
        <v/>
      </c>
      <c r="S14" s="30" t="str">
        <f>IF('Binding Energies'!S14="","",IF('Binding Energies'!S14&lt;HV,(Parameters!AN$2+Parameters!AN$3*$A14)*((HV)+Parameters!AN$4+(Parameters!AN$5*$A14)+((Parameters!AN$6*$A14)^2))^(Parameters!AN$7+Parameters!AN$8*EXP(-(($A14/Parameters!AN$9)^Parameters!AN$10))),""))</f>
        <v/>
      </c>
      <c r="T14" s="30" t="str">
        <f>IF('Binding Energies'!T14="","",IF('Binding Energies'!T14&lt;HV,(Parameters!AO$2+Parameters!AO$3*$A14)*((HV)+Parameters!AO$4+(Parameters!AO$5*$A14)+((Parameters!AO$6*$A14)^2))^(Parameters!AO$7+Parameters!AO$8*EXP(-(($A14/Parameters!AO$9)^Parameters!AO$10))),""))</f>
        <v/>
      </c>
    </row>
    <row r="15" spans="1:20" x14ac:dyDescent="0.35">
      <c r="A15" s="4">
        <v>15</v>
      </c>
      <c r="B15" s="30">
        <f>IF('Binding Energies'!B15="","",IF('Binding Energies'!B15&lt;HV,(Parameters!W$2+Parameters!W$3*$A15)*((HV)+Parameters!W$4+(Parameters!W$5*$A15)+((Parameters!W$6*$A15)^2))^(Parameters!W$7+Parameters!W$8*EXP(-(($A15/Parameters!W$9)^Parameters!W$10))),""))</f>
        <v>8.1730897740647692E-21</v>
      </c>
      <c r="C15" s="30">
        <f>IF('Binding Energies'!C15="","",IF('Binding Energies'!C15&lt;HV,(Parameters!X$2+Parameters!X$3*$A15)*((HV)+Parameters!X$4+(Parameters!X$5*$A15)+((Parameters!X$6*$A15)^2))^(Parameters!X$7+Parameters!X$8*EXP(-(($A15/Parameters!X$9)^Parameters!X$10))),""))</f>
        <v>4.8586282876436704E-22</v>
      </c>
      <c r="D15" s="30" t="str">
        <f>IF('Binding Energies'!D15="","",IF('Binding Energies'!D15&lt;HV,(Parameters!Y$2+Parameters!Y$3*$A15)*((HV)+Parameters!Y$4+(Parameters!Y$5*$A15)+((Parameters!Y$6*$A15)^2))^(Parameters!Y$7+Parameters!Y$8*EXP(-(($A15/Parameters!Y$9)^Parameters!Y$10))),""))</f>
        <v/>
      </c>
      <c r="E15" s="30" t="str">
        <f>IF('Binding Energies'!E15="","",IF('Binding Energies'!E15&lt;HV,(Parameters!Z$2+Parameters!Z$3*$A15)*((HV)+Parameters!Z$4+(Parameters!Z$5*$A15)+((Parameters!Z$6*$A15)^2))^(Parameters!Z$7+Parameters!Z$8*EXP(-(($A15/Parameters!Z$9)^Parameters!Z$10))),""))</f>
        <v/>
      </c>
      <c r="F15" s="30" t="str">
        <f>IF('Binding Energies'!F15="","",IF('Binding Energies'!F15&lt;HV,(Parameters!AA$2+Parameters!AA$3*$A15)*((HV)+Parameters!AA$4+(Parameters!AA$5*$A15)+((Parameters!AA$6*$A15)^2))^(Parameters!AA$7+Parameters!AA$8*EXP(-(($A15/Parameters!AA$9)^Parameters!AA$10))),""))</f>
        <v/>
      </c>
      <c r="G15" s="30">
        <f>IF('Binding Energies'!G15="","",IF('Binding Energies'!G15&lt;HV,(Parameters!AB$2+Parameters!AB$3*$A15)*((HV)+Parameters!AB$4+(Parameters!AB$5*$A15)+((Parameters!AB$6*$A15)^2))^(Parameters!AB$7+Parameters!AB$8*EXP(-(($A15/Parameters!AB$9)^Parameters!AB$10))),""))</f>
        <v>4.1898801011652501E-23</v>
      </c>
      <c r="H15" s="30">
        <f>IF('Binding Energies'!H15="","",IF('Binding Energies'!H15&lt;HV,(Parameters!AC$2+Parameters!AC$3*$A15)*((HV)+Parameters!AC$4+(Parameters!AC$5*$A15)+((Parameters!AC$6*$A15)^2))^(Parameters!AC$7+Parameters!AC$8*EXP(-(($A15/Parameters!AC$9)^Parameters!AC$10))),""))</f>
        <v>8.1445912558034178E-23</v>
      </c>
      <c r="I15" s="30" t="str">
        <f>IF('Binding Energies'!I15="","",IF('Binding Energies'!I15&lt;HV,(Parameters!AD$2+Parameters!AD$3*$A15)*((HV)+Parameters!AD$4+(Parameters!AD$5*$A15)+((Parameters!AD$6*$A15)^2))^(Parameters!AD$7+Parameters!AD$8*EXP(-(($A15/Parameters!AD$9)^Parameters!AD$10))),""))</f>
        <v/>
      </c>
      <c r="J15" s="30" t="str">
        <f>IF('Binding Energies'!J15="","",IF('Binding Energies'!J15&lt;HV,(Parameters!AE$2+Parameters!AE$3*$A15)*((HV)+Parameters!AE$4+(Parameters!AE$5*$A15)+((Parameters!AE$6*$A15)^2))^(Parameters!AE$7+Parameters!AE$8*EXP(-(($A15/Parameters!AE$9)^Parameters!AE$10))),""))</f>
        <v/>
      </c>
      <c r="K15" s="30" t="str">
        <f>IF('Binding Energies'!K15="","",IF('Binding Energies'!K15&lt;HV,(Parameters!AF$2+Parameters!AF$3*$A15)*((HV)+Parameters!AF$4+(Parameters!AF$5*$A15)+((Parameters!AF$6*$A15)^2))^(Parameters!AF$7+Parameters!AF$8*EXP(-(($A15/Parameters!AF$9)^Parameters!AF$10))),""))</f>
        <v/>
      </c>
      <c r="L15" s="30" t="str">
        <f>IF('Binding Energies'!L15="","",IF('Binding Energies'!L15&lt;HV,(Parameters!AG$2+Parameters!AG$3*$A15)*((HV)+Parameters!AG$4+(Parameters!AG$5*$A15)+((Parameters!AG$6*$A15)^2))^(Parameters!AG$7+Parameters!AG$8*EXP(-(($A15/Parameters!AG$9)^Parameters!AG$10))),""))</f>
        <v/>
      </c>
      <c r="M15" s="30" t="str">
        <f>IF('Binding Energies'!M15="","",IF('Binding Energies'!M15&lt;HV,(Parameters!AH$2+Parameters!AH$3*$A15)*((HV)+Parameters!AH$4+(Parameters!AH$5*$A15)+((Parameters!AH$6*$A15)^2))^(Parameters!AH$7+Parameters!AH$8*EXP(-(($A15/Parameters!AH$9)^Parameters!AH$10))),""))</f>
        <v/>
      </c>
      <c r="N15" s="30" t="str">
        <f>IF('Binding Energies'!N15="","",IF('Binding Energies'!N15&lt;HV,(Parameters!AI$2+Parameters!AI$3*$A15)*((HV)+Parameters!AI$4+(Parameters!AI$5*$A15)+((Parameters!AI$6*$A15)^2))^(Parameters!AI$7+Parameters!AI$8*EXP(-(($A15/Parameters!AI$9)^Parameters!AI$10))),""))</f>
        <v/>
      </c>
      <c r="O15" s="30" t="str">
        <f>IF('Binding Energies'!O15="","",IF('Binding Energies'!O15&lt;HV,(Parameters!AJ$2+Parameters!AJ$3*$A15)*((HV)+Parameters!AJ$4+(Parameters!AJ$5*$A15)+((Parameters!AJ$6*$A15)^2))^(Parameters!AJ$7+Parameters!AJ$8*EXP(-(($A15/Parameters!AJ$9)^Parameters!AJ$10))),""))</f>
        <v/>
      </c>
      <c r="P15" s="30" t="str">
        <f>IF('Binding Energies'!P15="","",IF('Binding Energies'!P15&lt;HV,(Parameters!AK$2+Parameters!AK$3*$A15)*((HV)+Parameters!AK$4+(Parameters!AK$5*$A15)+((Parameters!AK$6*$A15)^2))^(Parameters!AK$7+Parameters!AK$8*EXP(-(($A15/Parameters!AK$9)^Parameters!AK$10))),""))</f>
        <v/>
      </c>
      <c r="Q15" s="30" t="str">
        <f>IF('Binding Energies'!Q15="","",IF('Binding Energies'!Q15&lt;HV,(Parameters!AL$2+Parameters!AL$3*$A15)*((HV)+Parameters!AL$4+(Parameters!AL$5*$A15)+((Parameters!AL$6*$A15)^2))^(Parameters!AL$7+Parameters!AL$8*EXP(-(($A15/Parameters!AL$9)^Parameters!AL$10))),""))</f>
        <v/>
      </c>
      <c r="R15" s="30" t="str">
        <f>IF('Binding Energies'!R15="","",IF('Binding Energies'!R15&lt;HV,(Parameters!AM$2+Parameters!AM$3*$A15)*((HV)+Parameters!AM$4+(Parameters!AM$5*$A15)+((Parameters!AM$6*$A15)^2))^(Parameters!AM$7+Parameters!AM$8*EXP(-(($A15/Parameters!AM$9)^Parameters!AM$10))),""))</f>
        <v/>
      </c>
      <c r="S15" s="30" t="str">
        <f>IF('Binding Energies'!S15="","",IF('Binding Energies'!S15&lt;HV,(Parameters!AN$2+Parameters!AN$3*$A15)*((HV)+Parameters!AN$4+(Parameters!AN$5*$A15)+((Parameters!AN$6*$A15)^2))^(Parameters!AN$7+Parameters!AN$8*EXP(-(($A15/Parameters!AN$9)^Parameters!AN$10))),""))</f>
        <v/>
      </c>
      <c r="T15" s="30" t="str">
        <f>IF('Binding Energies'!T15="","",IF('Binding Energies'!T15&lt;HV,(Parameters!AO$2+Parameters!AO$3*$A15)*((HV)+Parameters!AO$4+(Parameters!AO$5*$A15)+((Parameters!AO$6*$A15)^2))^(Parameters!AO$7+Parameters!AO$8*EXP(-(($A15/Parameters!AO$9)^Parameters!AO$10))),""))</f>
        <v/>
      </c>
    </row>
    <row r="16" spans="1:20" x14ac:dyDescent="0.35">
      <c r="A16" s="4">
        <v>16</v>
      </c>
      <c r="B16" s="30">
        <f>IF('Binding Energies'!B16="","",IF('Binding Energies'!B16&lt;HV,(Parameters!W$2+Parameters!W$3*$A16)*((HV)+Parameters!W$4+(Parameters!W$5*$A16)+((Parameters!W$6*$A16)^2))^(Parameters!W$7+Parameters!W$8*EXP(-(($A16/Parameters!W$9)^Parameters!W$10))),""))</f>
        <v>1.0351970876896519E-20</v>
      </c>
      <c r="C16" s="30">
        <f>IF('Binding Energies'!C16="","",IF('Binding Energies'!C16&lt;HV,(Parameters!X$2+Parameters!X$3*$A16)*((HV)+Parameters!X$4+(Parameters!X$5*$A16)+((Parameters!X$6*$A16)^2))^(Parameters!X$7+Parameters!X$8*EXP(-(($A16/Parameters!X$9)^Parameters!X$10))),""))</f>
        <v>6.2608194808781034E-22</v>
      </c>
      <c r="D16" s="30" t="str">
        <f>IF('Binding Energies'!D16="","",IF('Binding Energies'!D16&lt;HV,(Parameters!Y$2+Parameters!Y$3*$A16)*((HV)+Parameters!Y$4+(Parameters!Y$5*$A16)+((Parameters!Y$6*$A16)^2))^(Parameters!Y$7+Parameters!Y$8*EXP(-(($A16/Parameters!Y$9)^Parameters!Y$10))),""))</f>
        <v/>
      </c>
      <c r="E16" s="30" t="str">
        <f>IF('Binding Energies'!E16="","",IF('Binding Energies'!E16&lt;HV,(Parameters!Z$2+Parameters!Z$3*$A16)*((HV)+Parameters!Z$4+(Parameters!Z$5*$A16)+((Parameters!Z$6*$A16)^2))^(Parameters!Z$7+Parameters!Z$8*EXP(-(($A16/Parameters!Z$9)^Parameters!Z$10))),""))</f>
        <v/>
      </c>
      <c r="F16" s="30" t="str">
        <f>IF('Binding Energies'!F16="","",IF('Binding Energies'!F16&lt;HV,(Parameters!AA$2+Parameters!AA$3*$A16)*((HV)+Parameters!AA$4+(Parameters!AA$5*$A16)+((Parameters!AA$6*$A16)^2))^(Parameters!AA$7+Parameters!AA$8*EXP(-(($A16/Parameters!AA$9)^Parameters!AA$10))),""))</f>
        <v/>
      </c>
      <c r="G16" s="30">
        <f>IF('Binding Energies'!G16="","",IF('Binding Energies'!G16&lt;HV,(Parameters!AB$2+Parameters!AB$3*$A16)*((HV)+Parameters!AB$4+(Parameters!AB$5*$A16)+((Parameters!AB$6*$A16)^2))^(Parameters!AB$7+Parameters!AB$8*EXP(-(($A16/Parameters!AB$9)^Parameters!AB$10))),""))</f>
        <v>6.3225443315815929E-23</v>
      </c>
      <c r="H16" s="30">
        <f>IF('Binding Energies'!H16="","",IF('Binding Energies'!H16&lt;HV,(Parameters!AC$2+Parameters!AC$3*$A16)*((HV)+Parameters!AC$4+(Parameters!AC$5*$A16)+((Parameters!AC$6*$A16)^2))^(Parameters!AC$7+Parameters!AC$8*EXP(-(($A16/Parameters!AC$9)^Parameters!AC$10))),""))</f>
        <v>1.2279679472261846E-22</v>
      </c>
      <c r="I16" s="30" t="str">
        <f>IF('Binding Energies'!I16="","",IF('Binding Energies'!I16&lt;HV,(Parameters!AD$2+Parameters!AD$3*$A16)*((HV)+Parameters!AD$4+(Parameters!AD$5*$A16)+((Parameters!AD$6*$A16)^2))^(Parameters!AD$7+Parameters!AD$8*EXP(-(($A16/Parameters!AD$9)^Parameters!AD$10))),""))</f>
        <v/>
      </c>
      <c r="J16" s="30" t="str">
        <f>IF('Binding Energies'!J16="","",IF('Binding Energies'!J16&lt;HV,(Parameters!AE$2+Parameters!AE$3*$A16)*((HV)+Parameters!AE$4+(Parameters!AE$5*$A16)+((Parameters!AE$6*$A16)^2))^(Parameters!AE$7+Parameters!AE$8*EXP(-(($A16/Parameters!AE$9)^Parameters!AE$10))),""))</f>
        <v/>
      </c>
      <c r="K16" s="30" t="str">
        <f>IF('Binding Energies'!K16="","",IF('Binding Energies'!K16&lt;HV,(Parameters!AF$2+Parameters!AF$3*$A16)*((HV)+Parameters!AF$4+(Parameters!AF$5*$A16)+((Parameters!AF$6*$A16)^2))^(Parameters!AF$7+Parameters!AF$8*EXP(-(($A16/Parameters!AF$9)^Parameters!AF$10))),""))</f>
        <v/>
      </c>
      <c r="L16" s="30" t="str">
        <f>IF('Binding Energies'!L16="","",IF('Binding Energies'!L16&lt;HV,(Parameters!AG$2+Parameters!AG$3*$A16)*((HV)+Parameters!AG$4+(Parameters!AG$5*$A16)+((Parameters!AG$6*$A16)^2))^(Parameters!AG$7+Parameters!AG$8*EXP(-(($A16/Parameters!AG$9)^Parameters!AG$10))),""))</f>
        <v/>
      </c>
      <c r="M16" s="30" t="str">
        <f>IF('Binding Energies'!M16="","",IF('Binding Energies'!M16&lt;HV,(Parameters!AH$2+Parameters!AH$3*$A16)*((HV)+Parameters!AH$4+(Parameters!AH$5*$A16)+((Parameters!AH$6*$A16)^2))^(Parameters!AH$7+Parameters!AH$8*EXP(-(($A16/Parameters!AH$9)^Parameters!AH$10))),""))</f>
        <v/>
      </c>
      <c r="N16" s="30" t="str">
        <f>IF('Binding Energies'!N16="","",IF('Binding Energies'!N16&lt;HV,(Parameters!AI$2+Parameters!AI$3*$A16)*((HV)+Parameters!AI$4+(Parameters!AI$5*$A16)+((Parameters!AI$6*$A16)^2))^(Parameters!AI$7+Parameters!AI$8*EXP(-(($A16/Parameters!AI$9)^Parameters!AI$10))),""))</f>
        <v/>
      </c>
      <c r="O16" s="30" t="str">
        <f>IF('Binding Energies'!O16="","",IF('Binding Energies'!O16&lt;HV,(Parameters!AJ$2+Parameters!AJ$3*$A16)*((HV)+Parameters!AJ$4+(Parameters!AJ$5*$A16)+((Parameters!AJ$6*$A16)^2))^(Parameters!AJ$7+Parameters!AJ$8*EXP(-(($A16/Parameters!AJ$9)^Parameters!AJ$10))),""))</f>
        <v/>
      </c>
      <c r="P16" s="30" t="str">
        <f>IF('Binding Energies'!P16="","",IF('Binding Energies'!P16&lt;HV,(Parameters!AK$2+Parameters!AK$3*$A16)*((HV)+Parameters!AK$4+(Parameters!AK$5*$A16)+((Parameters!AK$6*$A16)^2))^(Parameters!AK$7+Parameters!AK$8*EXP(-(($A16/Parameters!AK$9)^Parameters!AK$10))),""))</f>
        <v/>
      </c>
      <c r="Q16" s="30" t="str">
        <f>IF('Binding Energies'!Q16="","",IF('Binding Energies'!Q16&lt;HV,(Parameters!AL$2+Parameters!AL$3*$A16)*((HV)+Parameters!AL$4+(Parameters!AL$5*$A16)+((Parameters!AL$6*$A16)^2))^(Parameters!AL$7+Parameters!AL$8*EXP(-(($A16/Parameters!AL$9)^Parameters!AL$10))),""))</f>
        <v/>
      </c>
      <c r="R16" s="30" t="str">
        <f>IF('Binding Energies'!R16="","",IF('Binding Energies'!R16&lt;HV,(Parameters!AM$2+Parameters!AM$3*$A16)*((HV)+Parameters!AM$4+(Parameters!AM$5*$A16)+((Parameters!AM$6*$A16)^2))^(Parameters!AM$7+Parameters!AM$8*EXP(-(($A16/Parameters!AM$9)^Parameters!AM$10))),""))</f>
        <v/>
      </c>
      <c r="S16" s="30" t="str">
        <f>IF('Binding Energies'!S16="","",IF('Binding Energies'!S16&lt;HV,(Parameters!AN$2+Parameters!AN$3*$A16)*((HV)+Parameters!AN$4+(Parameters!AN$5*$A16)+((Parameters!AN$6*$A16)^2))^(Parameters!AN$7+Parameters!AN$8*EXP(-(($A16/Parameters!AN$9)^Parameters!AN$10))),""))</f>
        <v/>
      </c>
      <c r="T16" s="30" t="str">
        <f>IF('Binding Energies'!T16="","",IF('Binding Energies'!T16&lt;HV,(Parameters!AO$2+Parameters!AO$3*$A16)*((HV)+Parameters!AO$4+(Parameters!AO$5*$A16)+((Parameters!AO$6*$A16)^2))^(Parameters!AO$7+Parameters!AO$8*EXP(-(($A16/Parameters!AO$9)^Parameters!AO$10))),""))</f>
        <v/>
      </c>
    </row>
    <row r="17" spans="1:20" x14ac:dyDescent="0.35">
      <c r="A17" s="4">
        <v>17</v>
      </c>
      <c r="B17" s="30">
        <f>IF('Binding Energies'!B17="","",IF('Binding Energies'!B17&lt;HV,(Parameters!W$2+Parameters!W$3*$A17)*((HV)+Parameters!W$4+(Parameters!W$5*$A17)+((Parameters!W$6*$A17)^2))^(Parameters!W$7+Parameters!W$8*EXP(-(($A17/Parameters!W$9)^Parameters!W$10))),""))</f>
        <v>1.2869378530781784E-20</v>
      </c>
      <c r="C17" s="30">
        <f>IF('Binding Energies'!C17="","",IF('Binding Energies'!C17&lt;HV,(Parameters!X$2+Parameters!X$3*$A17)*((HV)+Parameters!X$4+(Parameters!X$5*$A17)+((Parameters!X$6*$A17)^2))^(Parameters!X$7+Parameters!X$8*EXP(-(($A17/Parameters!X$9)^Parameters!X$10))),""))</f>
        <v>7.8934616475073388E-22</v>
      </c>
      <c r="D17" s="30" t="str">
        <f>IF('Binding Energies'!D17="","",IF('Binding Energies'!D17&lt;HV,(Parameters!Y$2+Parameters!Y$3*$A17)*((HV)+Parameters!Y$4+(Parameters!Y$5*$A17)+((Parameters!Y$6*$A17)^2))^(Parameters!Y$7+Parameters!Y$8*EXP(-(($A17/Parameters!Y$9)^Parameters!Y$10))),""))</f>
        <v/>
      </c>
      <c r="E17" s="30" t="str">
        <f>IF('Binding Energies'!E17="","",IF('Binding Energies'!E17&lt;HV,(Parameters!Z$2+Parameters!Z$3*$A17)*((HV)+Parameters!Z$4+(Parameters!Z$5*$A17)+((Parameters!Z$6*$A17)^2))^(Parameters!Z$7+Parameters!Z$8*EXP(-(($A17/Parameters!Z$9)^Parameters!Z$10))),""))</f>
        <v/>
      </c>
      <c r="F17" s="30" t="str">
        <f>IF('Binding Energies'!F17="","",IF('Binding Energies'!F17&lt;HV,(Parameters!AA$2+Parameters!AA$3*$A17)*((HV)+Parameters!AA$4+(Parameters!AA$5*$A17)+((Parameters!AA$6*$A17)^2))^(Parameters!AA$7+Parameters!AA$8*EXP(-(($A17/Parameters!AA$9)^Parameters!AA$10))),""))</f>
        <v/>
      </c>
      <c r="G17" s="30">
        <f>IF('Binding Energies'!G17="","",IF('Binding Energies'!G17&lt;HV,(Parameters!AB$2+Parameters!AB$3*$A17)*((HV)+Parameters!AB$4+(Parameters!AB$5*$A17)+((Parameters!AB$6*$A17)^2))^(Parameters!AB$7+Parameters!AB$8*EXP(-(($A17/Parameters!AB$9)^Parameters!AB$10))),""))</f>
        <v>9.2218208440227446E-23</v>
      </c>
      <c r="H17" s="30">
        <f>IF('Binding Energies'!H17="","",IF('Binding Energies'!H17&lt;HV,(Parameters!AC$2+Parameters!AC$3*$A17)*((HV)+Parameters!AC$4+(Parameters!AC$5*$A17)+((Parameters!AC$6*$A17)^2))^(Parameters!AC$7+Parameters!AC$8*EXP(-(($A17/Parameters!AC$9)^Parameters!AC$10))),""))</f>
        <v>1.7880727609885009E-22</v>
      </c>
      <c r="I17" s="30" t="str">
        <f>IF('Binding Energies'!I17="","",IF('Binding Energies'!I17&lt;HV,(Parameters!AD$2+Parameters!AD$3*$A17)*((HV)+Parameters!AD$4+(Parameters!AD$5*$A17)+((Parameters!AD$6*$A17)^2))^(Parameters!AD$7+Parameters!AD$8*EXP(-(($A17/Parameters!AD$9)^Parameters!AD$10))),""))</f>
        <v/>
      </c>
      <c r="J17" s="30" t="str">
        <f>IF('Binding Energies'!J17="","",IF('Binding Energies'!J17&lt;HV,(Parameters!AE$2+Parameters!AE$3*$A17)*((HV)+Parameters!AE$4+(Parameters!AE$5*$A17)+((Parameters!AE$6*$A17)^2))^(Parameters!AE$7+Parameters!AE$8*EXP(-(($A17/Parameters!AE$9)^Parameters!AE$10))),""))</f>
        <v/>
      </c>
      <c r="K17" s="30" t="str">
        <f>IF('Binding Energies'!K17="","",IF('Binding Energies'!K17&lt;HV,(Parameters!AF$2+Parameters!AF$3*$A17)*((HV)+Parameters!AF$4+(Parameters!AF$5*$A17)+((Parameters!AF$6*$A17)^2))^(Parameters!AF$7+Parameters!AF$8*EXP(-(($A17/Parameters!AF$9)^Parameters!AF$10))),""))</f>
        <v/>
      </c>
      <c r="L17" s="30" t="str">
        <f>IF('Binding Energies'!L17="","",IF('Binding Energies'!L17&lt;HV,(Parameters!AG$2+Parameters!AG$3*$A17)*((HV)+Parameters!AG$4+(Parameters!AG$5*$A17)+((Parameters!AG$6*$A17)^2))^(Parameters!AG$7+Parameters!AG$8*EXP(-(($A17/Parameters!AG$9)^Parameters!AG$10))),""))</f>
        <v/>
      </c>
      <c r="M17" s="30" t="str">
        <f>IF('Binding Energies'!M17="","",IF('Binding Energies'!M17&lt;HV,(Parameters!AH$2+Parameters!AH$3*$A17)*((HV)+Parameters!AH$4+(Parameters!AH$5*$A17)+((Parameters!AH$6*$A17)^2))^(Parameters!AH$7+Parameters!AH$8*EXP(-(($A17/Parameters!AH$9)^Parameters!AH$10))),""))</f>
        <v/>
      </c>
      <c r="N17" s="30" t="str">
        <f>IF('Binding Energies'!N17="","",IF('Binding Energies'!N17&lt;HV,(Parameters!AI$2+Parameters!AI$3*$A17)*((HV)+Parameters!AI$4+(Parameters!AI$5*$A17)+((Parameters!AI$6*$A17)^2))^(Parameters!AI$7+Parameters!AI$8*EXP(-(($A17/Parameters!AI$9)^Parameters!AI$10))),""))</f>
        <v/>
      </c>
      <c r="O17" s="30" t="str">
        <f>IF('Binding Energies'!O17="","",IF('Binding Energies'!O17&lt;HV,(Parameters!AJ$2+Parameters!AJ$3*$A17)*((HV)+Parameters!AJ$4+(Parameters!AJ$5*$A17)+((Parameters!AJ$6*$A17)^2))^(Parameters!AJ$7+Parameters!AJ$8*EXP(-(($A17/Parameters!AJ$9)^Parameters!AJ$10))),""))</f>
        <v/>
      </c>
      <c r="P17" s="30" t="str">
        <f>IF('Binding Energies'!P17="","",IF('Binding Energies'!P17&lt;HV,(Parameters!AK$2+Parameters!AK$3*$A17)*((HV)+Parameters!AK$4+(Parameters!AK$5*$A17)+((Parameters!AK$6*$A17)^2))^(Parameters!AK$7+Parameters!AK$8*EXP(-(($A17/Parameters!AK$9)^Parameters!AK$10))),""))</f>
        <v/>
      </c>
      <c r="Q17" s="30" t="str">
        <f>IF('Binding Energies'!Q17="","",IF('Binding Energies'!Q17&lt;HV,(Parameters!AL$2+Parameters!AL$3*$A17)*((HV)+Parameters!AL$4+(Parameters!AL$5*$A17)+((Parameters!AL$6*$A17)^2))^(Parameters!AL$7+Parameters!AL$8*EXP(-(($A17/Parameters!AL$9)^Parameters!AL$10))),""))</f>
        <v/>
      </c>
      <c r="R17" s="30" t="str">
        <f>IF('Binding Energies'!R17="","",IF('Binding Energies'!R17&lt;HV,(Parameters!AM$2+Parameters!AM$3*$A17)*((HV)+Parameters!AM$4+(Parameters!AM$5*$A17)+((Parameters!AM$6*$A17)^2))^(Parameters!AM$7+Parameters!AM$8*EXP(-(($A17/Parameters!AM$9)^Parameters!AM$10))),""))</f>
        <v/>
      </c>
      <c r="S17" s="30" t="str">
        <f>IF('Binding Energies'!S17="","",IF('Binding Energies'!S17&lt;HV,(Parameters!AN$2+Parameters!AN$3*$A17)*((HV)+Parameters!AN$4+(Parameters!AN$5*$A17)+((Parameters!AN$6*$A17)^2))^(Parameters!AN$7+Parameters!AN$8*EXP(-(($A17/Parameters!AN$9)^Parameters!AN$10))),""))</f>
        <v/>
      </c>
      <c r="T17" s="30" t="str">
        <f>IF('Binding Energies'!T17="","",IF('Binding Energies'!T17&lt;HV,(Parameters!AO$2+Parameters!AO$3*$A17)*((HV)+Parameters!AO$4+(Parameters!AO$5*$A17)+((Parameters!AO$6*$A17)^2))^(Parameters!AO$7+Parameters!AO$8*EXP(-(($A17/Parameters!AO$9)^Parameters!AO$10))),""))</f>
        <v/>
      </c>
    </row>
    <row r="18" spans="1:20" x14ac:dyDescent="0.35">
      <c r="A18" s="4">
        <v>18</v>
      </c>
      <c r="B18" s="30">
        <f>IF('Binding Energies'!B18="","",IF('Binding Energies'!B18&lt;HV,(Parameters!W$2+Parameters!W$3*$A18)*((HV)+Parameters!W$4+(Parameters!W$5*$A18)+((Parameters!W$6*$A18)^2))^(Parameters!W$7+Parameters!W$8*EXP(-(($A18/Parameters!W$9)^Parameters!W$10))),""))</f>
        <v>1.5736517500312799E-20</v>
      </c>
      <c r="C18" s="30">
        <f>IF('Binding Energies'!C18="","",IF('Binding Energies'!C18&lt;HV,(Parameters!X$2+Parameters!X$3*$A18)*((HV)+Parameters!X$4+(Parameters!X$5*$A18)+((Parameters!X$6*$A18)^2))^(Parameters!X$7+Parameters!X$8*EXP(-(($A18/Parameters!X$9)^Parameters!X$10))),""))</f>
        <v>9.7670369902783929E-22</v>
      </c>
      <c r="D18" s="30" t="str">
        <f>IF('Binding Energies'!D18="","",IF('Binding Energies'!D18&lt;HV,(Parameters!Y$2+Parameters!Y$3*$A18)*((HV)+Parameters!Y$4+(Parameters!Y$5*$A18)+((Parameters!Y$6*$A18)^2))^(Parameters!Y$7+Parameters!Y$8*EXP(-(($A18/Parameters!Y$9)^Parameters!Y$10))),""))</f>
        <v/>
      </c>
      <c r="E18" s="30" t="str">
        <f>IF('Binding Energies'!E18="","",IF('Binding Energies'!E18&lt;HV,(Parameters!Z$2+Parameters!Z$3*$A18)*((HV)+Parameters!Z$4+(Parameters!Z$5*$A18)+((Parameters!Z$6*$A18)^2))^(Parameters!Z$7+Parameters!Z$8*EXP(-(($A18/Parameters!Z$9)^Parameters!Z$10))),""))</f>
        <v/>
      </c>
      <c r="F18" s="30" t="str">
        <f>IF('Binding Energies'!F18="","",IF('Binding Energies'!F18&lt;HV,(Parameters!AA$2+Parameters!AA$3*$A18)*((HV)+Parameters!AA$4+(Parameters!AA$5*$A18)+((Parameters!AA$6*$A18)^2))^(Parameters!AA$7+Parameters!AA$8*EXP(-(($A18/Parameters!AA$9)^Parameters!AA$10))),""))</f>
        <v/>
      </c>
      <c r="G18" s="30">
        <f>IF('Binding Energies'!G18="","",IF('Binding Energies'!G18&lt;HV,(Parameters!AB$2+Parameters!AB$3*$A18)*((HV)+Parameters!AB$4+(Parameters!AB$5*$A18)+((Parameters!AB$6*$A18)^2))^(Parameters!AB$7+Parameters!AB$8*EXP(-(($A18/Parameters!AB$9)^Parameters!AB$10))),""))</f>
        <v>1.3067034449911083E-22</v>
      </c>
      <c r="H18" s="30">
        <f>IF('Binding Energies'!H18="","",IF('Binding Energies'!H18&lt;HV,(Parameters!AC$2+Parameters!AC$3*$A18)*((HV)+Parameters!AC$4+(Parameters!AC$5*$A18)+((Parameters!AC$6*$A18)^2))^(Parameters!AC$7+Parameters!AC$8*EXP(-(($A18/Parameters!AC$9)^Parameters!AC$10))),""))</f>
        <v>2.5279333721238107E-22</v>
      </c>
      <c r="I18" s="30" t="str">
        <f>IF('Binding Energies'!I18="","",IF('Binding Energies'!I18&lt;HV,(Parameters!AD$2+Parameters!AD$3*$A18)*((HV)+Parameters!AD$4+(Parameters!AD$5*$A18)+((Parameters!AD$6*$A18)^2))^(Parameters!AD$7+Parameters!AD$8*EXP(-(($A18/Parameters!AD$9)^Parameters!AD$10))),""))</f>
        <v/>
      </c>
      <c r="J18" s="30" t="str">
        <f>IF('Binding Energies'!J18="","",IF('Binding Energies'!J18&lt;HV,(Parameters!AE$2+Parameters!AE$3*$A18)*((HV)+Parameters!AE$4+(Parameters!AE$5*$A18)+((Parameters!AE$6*$A18)^2))^(Parameters!AE$7+Parameters!AE$8*EXP(-(($A18/Parameters!AE$9)^Parameters!AE$10))),""))</f>
        <v/>
      </c>
      <c r="K18" s="30" t="str">
        <f>IF('Binding Energies'!K18="","",IF('Binding Energies'!K18&lt;HV,(Parameters!AF$2+Parameters!AF$3*$A18)*((HV)+Parameters!AF$4+(Parameters!AF$5*$A18)+((Parameters!AF$6*$A18)^2))^(Parameters!AF$7+Parameters!AF$8*EXP(-(($A18/Parameters!AF$9)^Parameters!AF$10))),""))</f>
        <v/>
      </c>
      <c r="L18" s="30" t="str">
        <f>IF('Binding Energies'!L18="","",IF('Binding Energies'!L18&lt;HV,(Parameters!AG$2+Parameters!AG$3*$A18)*((HV)+Parameters!AG$4+(Parameters!AG$5*$A18)+((Parameters!AG$6*$A18)^2))^(Parameters!AG$7+Parameters!AG$8*EXP(-(($A18/Parameters!AG$9)^Parameters!AG$10))),""))</f>
        <v/>
      </c>
      <c r="M18" s="30" t="str">
        <f>IF('Binding Energies'!M18="","",IF('Binding Energies'!M18&lt;HV,(Parameters!AH$2+Parameters!AH$3*$A18)*((HV)+Parameters!AH$4+(Parameters!AH$5*$A18)+((Parameters!AH$6*$A18)^2))^(Parameters!AH$7+Parameters!AH$8*EXP(-(($A18/Parameters!AH$9)^Parameters!AH$10))),""))</f>
        <v/>
      </c>
      <c r="N18" s="30" t="str">
        <f>IF('Binding Energies'!N18="","",IF('Binding Energies'!N18&lt;HV,(Parameters!AI$2+Parameters!AI$3*$A18)*((HV)+Parameters!AI$4+(Parameters!AI$5*$A18)+((Parameters!AI$6*$A18)^2))^(Parameters!AI$7+Parameters!AI$8*EXP(-(($A18/Parameters!AI$9)^Parameters!AI$10))),""))</f>
        <v/>
      </c>
      <c r="O18" s="30" t="str">
        <f>IF('Binding Energies'!O18="","",IF('Binding Energies'!O18&lt;HV,(Parameters!AJ$2+Parameters!AJ$3*$A18)*((HV)+Parameters!AJ$4+(Parameters!AJ$5*$A18)+((Parameters!AJ$6*$A18)^2))^(Parameters!AJ$7+Parameters!AJ$8*EXP(-(($A18/Parameters!AJ$9)^Parameters!AJ$10))),""))</f>
        <v/>
      </c>
      <c r="P18" s="30" t="str">
        <f>IF('Binding Energies'!P18="","",IF('Binding Energies'!P18&lt;HV,(Parameters!AK$2+Parameters!AK$3*$A18)*((HV)+Parameters!AK$4+(Parameters!AK$5*$A18)+((Parameters!AK$6*$A18)^2))^(Parameters!AK$7+Parameters!AK$8*EXP(-(($A18/Parameters!AK$9)^Parameters!AK$10))),""))</f>
        <v/>
      </c>
      <c r="Q18" s="30" t="str">
        <f>IF('Binding Energies'!Q18="","",IF('Binding Energies'!Q18&lt;HV,(Parameters!AL$2+Parameters!AL$3*$A18)*((HV)+Parameters!AL$4+(Parameters!AL$5*$A18)+((Parameters!AL$6*$A18)^2))^(Parameters!AL$7+Parameters!AL$8*EXP(-(($A18/Parameters!AL$9)^Parameters!AL$10))),""))</f>
        <v/>
      </c>
      <c r="R18" s="30" t="str">
        <f>IF('Binding Energies'!R18="","",IF('Binding Energies'!R18&lt;HV,(Parameters!AM$2+Parameters!AM$3*$A18)*((HV)+Parameters!AM$4+(Parameters!AM$5*$A18)+((Parameters!AM$6*$A18)^2))^(Parameters!AM$7+Parameters!AM$8*EXP(-(($A18/Parameters!AM$9)^Parameters!AM$10))),""))</f>
        <v/>
      </c>
      <c r="S18" s="30" t="str">
        <f>IF('Binding Energies'!S18="","",IF('Binding Energies'!S18&lt;HV,(Parameters!AN$2+Parameters!AN$3*$A18)*((HV)+Parameters!AN$4+(Parameters!AN$5*$A18)+((Parameters!AN$6*$A18)^2))^(Parameters!AN$7+Parameters!AN$8*EXP(-(($A18/Parameters!AN$9)^Parameters!AN$10))),""))</f>
        <v/>
      </c>
      <c r="T18" s="30" t="str">
        <f>IF('Binding Energies'!T18="","",IF('Binding Energies'!T18&lt;HV,(Parameters!AO$2+Parameters!AO$3*$A18)*((HV)+Parameters!AO$4+(Parameters!AO$5*$A18)+((Parameters!AO$6*$A18)^2))^(Parameters!AO$7+Parameters!AO$8*EXP(-(($A18/Parameters!AO$9)^Parameters!AO$10))),""))</f>
        <v/>
      </c>
    </row>
    <row r="19" spans="1:20" x14ac:dyDescent="0.35">
      <c r="A19" s="4">
        <v>19</v>
      </c>
      <c r="B19" s="30">
        <f>IF('Binding Energies'!B19="","",IF('Binding Energies'!B19&lt;HV,(Parameters!W$2+Parameters!W$3*$A19)*((HV)+Parameters!W$4+(Parameters!W$5*$A19)+((Parameters!W$6*$A19)^2))^(Parameters!W$7+Parameters!W$8*EXP(-(($A19/Parameters!W$9)^Parameters!W$10))),""))</f>
        <v>1.8960308436149852E-20</v>
      </c>
      <c r="C19" s="30">
        <f>IF('Binding Energies'!C19="","",IF('Binding Energies'!C19&lt;HV,(Parameters!X$2+Parameters!X$3*$A19)*((HV)+Parameters!X$4+(Parameters!X$5*$A19)+((Parameters!X$6*$A19)^2))^(Parameters!X$7+Parameters!X$8*EXP(-(($A19/Parameters!X$9)^Parameters!X$10))),""))</f>
        <v>1.1889889606355958E-21</v>
      </c>
      <c r="D19" s="30" t="str">
        <f>IF('Binding Energies'!D19="","",IF('Binding Energies'!D19&lt;HV,(Parameters!Y$2+Parameters!Y$3*$A19)*((HV)+Parameters!Y$4+(Parameters!Y$5*$A19)+((Parameters!Y$6*$A19)^2))^(Parameters!Y$7+Parameters!Y$8*EXP(-(($A19/Parameters!Y$9)^Parameters!Y$10))),""))</f>
        <v/>
      </c>
      <c r="E19" s="30" t="str">
        <f>IF('Binding Energies'!E19="","",IF('Binding Energies'!E19&lt;HV,(Parameters!Z$2+Parameters!Z$3*$A19)*((HV)+Parameters!Z$4+(Parameters!Z$5*$A19)+((Parameters!Z$6*$A19)^2))^(Parameters!Z$7+Parameters!Z$8*EXP(-(($A19/Parameters!Z$9)^Parameters!Z$10))),""))</f>
        <v/>
      </c>
      <c r="F19" s="30" t="str">
        <f>IF('Binding Energies'!F19="","",IF('Binding Energies'!F19&lt;HV,(Parameters!AA$2+Parameters!AA$3*$A19)*((HV)+Parameters!AA$4+(Parameters!AA$5*$A19)+((Parameters!AA$6*$A19)^2))^(Parameters!AA$7+Parameters!AA$8*EXP(-(($A19/Parameters!AA$9)^Parameters!AA$10))),""))</f>
        <v/>
      </c>
      <c r="G19" s="30">
        <f>IF('Binding Energies'!G19="","",IF('Binding Energies'!G19&lt;HV,(Parameters!AB$2+Parameters!AB$3*$A19)*((HV)+Parameters!AB$4+(Parameters!AB$5*$A19)+((Parameters!AB$6*$A19)^2))^(Parameters!AB$7+Parameters!AB$8*EXP(-(($A19/Parameters!AB$9)^Parameters!AB$10))),""))</f>
        <v>1.8058617880972602E-22</v>
      </c>
      <c r="H19" s="30">
        <f>IF('Binding Energies'!H19="","",IF('Binding Energies'!H19&lt;HV,(Parameters!AC$2+Parameters!AC$3*$A19)*((HV)+Parameters!AC$4+(Parameters!AC$5*$A19)+((Parameters!AC$6*$A19)^2))^(Parameters!AC$7+Parameters!AC$8*EXP(-(($A19/Parameters!AC$9)^Parameters!AC$10))),""))</f>
        <v>3.4842624897376472E-22</v>
      </c>
      <c r="I19" s="30" t="str">
        <f>IF('Binding Energies'!I19="","",IF('Binding Energies'!I19&lt;HV,(Parameters!AD$2+Parameters!AD$3*$A19)*((HV)+Parameters!AD$4+(Parameters!AD$5*$A19)+((Parameters!AD$6*$A19)^2))^(Parameters!AD$7+Parameters!AD$8*EXP(-(($A19/Parameters!AD$9)^Parameters!AD$10))),""))</f>
        <v/>
      </c>
      <c r="J19" s="30" t="str">
        <f>IF('Binding Energies'!J19="","",IF('Binding Energies'!J19&lt;HV,(Parameters!AE$2+Parameters!AE$3*$A19)*((HV)+Parameters!AE$4+(Parameters!AE$5*$A19)+((Parameters!AE$6*$A19)^2))^(Parameters!AE$7+Parameters!AE$8*EXP(-(($A19/Parameters!AE$9)^Parameters!AE$10))),""))</f>
        <v/>
      </c>
      <c r="K19" s="30" t="str">
        <f>IF('Binding Energies'!K19="","",IF('Binding Energies'!K19&lt;HV,(Parameters!AF$2+Parameters!AF$3*$A19)*((HV)+Parameters!AF$4+(Parameters!AF$5*$A19)+((Parameters!AF$6*$A19)^2))^(Parameters!AF$7+Parameters!AF$8*EXP(-(($A19/Parameters!AF$9)^Parameters!AF$10))),""))</f>
        <v/>
      </c>
      <c r="L19" s="30" t="str">
        <f>IF('Binding Energies'!L19="","",IF('Binding Energies'!L19&lt;HV,(Parameters!AG$2+Parameters!AG$3*$A19)*((HV)+Parameters!AG$4+(Parameters!AG$5*$A19)+((Parameters!AG$6*$A19)^2))^(Parameters!AG$7+Parameters!AG$8*EXP(-(($A19/Parameters!AG$9)^Parameters!AG$10))),""))</f>
        <v/>
      </c>
      <c r="M19" s="30" t="str">
        <f>IF('Binding Energies'!M19="","",IF('Binding Energies'!M19&lt;HV,(Parameters!AH$2+Parameters!AH$3*$A19)*((HV)+Parameters!AH$4+(Parameters!AH$5*$A19)+((Parameters!AH$6*$A19)^2))^(Parameters!AH$7+Parameters!AH$8*EXP(-(($A19/Parameters!AH$9)^Parameters!AH$10))),""))</f>
        <v/>
      </c>
      <c r="N19" s="30" t="str">
        <f>IF('Binding Energies'!N19="","",IF('Binding Energies'!N19&lt;HV,(Parameters!AI$2+Parameters!AI$3*$A19)*((HV)+Parameters!AI$4+(Parameters!AI$5*$A19)+((Parameters!AI$6*$A19)^2))^(Parameters!AI$7+Parameters!AI$8*EXP(-(($A19/Parameters!AI$9)^Parameters!AI$10))),""))</f>
        <v/>
      </c>
      <c r="O19" s="30" t="str">
        <f>IF('Binding Energies'!O19="","",IF('Binding Energies'!O19&lt;HV,(Parameters!AJ$2+Parameters!AJ$3*$A19)*((HV)+Parameters!AJ$4+(Parameters!AJ$5*$A19)+((Parameters!AJ$6*$A19)^2))^(Parameters!AJ$7+Parameters!AJ$8*EXP(-(($A19/Parameters!AJ$9)^Parameters!AJ$10))),""))</f>
        <v/>
      </c>
      <c r="P19" s="30" t="str">
        <f>IF('Binding Energies'!P19="","",IF('Binding Energies'!P19&lt;HV,(Parameters!AK$2+Parameters!AK$3*$A19)*((HV)+Parameters!AK$4+(Parameters!AK$5*$A19)+((Parameters!AK$6*$A19)^2))^(Parameters!AK$7+Parameters!AK$8*EXP(-(($A19/Parameters!AK$9)^Parameters!AK$10))),""))</f>
        <v/>
      </c>
      <c r="Q19" s="30" t="str">
        <f>IF('Binding Energies'!Q19="","",IF('Binding Energies'!Q19&lt;HV,(Parameters!AL$2+Parameters!AL$3*$A19)*((HV)+Parameters!AL$4+(Parameters!AL$5*$A19)+((Parameters!AL$6*$A19)^2))^(Parameters!AL$7+Parameters!AL$8*EXP(-(($A19/Parameters!AL$9)^Parameters!AL$10))),""))</f>
        <v/>
      </c>
      <c r="R19" s="30" t="str">
        <f>IF('Binding Energies'!R19="","",IF('Binding Energies'!R19&lt;HV,(Parameters!AM$2+Parameters!AM$3*$A19)*((HV)+Parameters!AM$4+(Parameters!AM$5*$A19)+((Parameters!AM$6*$A19)^2))^(Parameters!AM$7+Parameters!AM$8*EXP(-(($A19/Parameters!AM$9)^Parameters!AM$10))),""))</f>
        <v/>
      </c>
      <c r="S19" s="30" t="str">
        <f>IF('Binding Energies'!S19="","",IF('Binding Energies'!S19&lt;HV,(Parameters!AN$2+Parameters!AN$3*$A19)*((HV)+Parameters!AN$4+(Parameters!AN$5*$A19)+((Parameters!AN$6*$A19)^2))^(Parameters!AN$7+Parameters!AN$8*EXP(-(($A19/Parameters!AN$9)^Parameters!AN$10))),""))</f>
        <v/>
      </c>
      <c r="T19" s="30" t="str">
        <f>IF('Binding Energies'!T19="","",IF('Binding Energies'!T19&lt;HV,(Parameters!AO$2+Parameters!AO$3*$A19)*((HV)+Parameters!AO$4+(Parameters!AO$5*$A19)+((Parameters!AO$6*$A19)^2))^(Parameters!AO$7+Parameters!AO$8*EXP(-(($A19/Parameters!AO$9)^Parameters!AO$10))),""))</f>
        <v/>
      </c>
    </row>
    <row r="20" spans="1:20" x14ac:dyDescent="0.35">
      <c r="A20" s="4">
        <v>20</v>
      </c>
      <c r="B20" s="30">
        <f>IF('Binding Energies'!B20="","",IF('Binding Energies'!B20&lt;HV,(Parameters!W$2+Parameters!W$3*$A20)*((HV)+Parameters!W$4+(Parameters!W$5*$A20)+((Parameters!W$6*$A20)^2))^(Parameters!W$7+Parameters!W$8*EXP(-(($A20/Parameters!W$9)^Parameters!W$10))),""))</f>
        <v>2.2543358056120186E-20</v>
      </c>
      <c r="C20" s="30">
        <f>IF('Binding Energies'!C20="","",IF('Binding Energies'!C20&lt;HV,(Parameters!X$2+Parameters!X$3*$A20)*((HV)+Parameters!X$4+(Parameters!X$5*$A20)+((Parameters!X$6*$A20)^2))^(Parameters!X$7+Parameters!X$8*EXP(-(($A20/Parameters!X$9)^Parameters!X$10))),""))</f>
        <v>1.4268200587745459E-21</v>
      </c>
      <c r="D20" s="30" t="str">
        <f>IF('Binding Energies'!D20="","",IF('Binding Energies'!D20&lt;HV,(Parameters!Y$2+Parameters!Y$3*$A20)*((HV)+Parameters!Y$4+(Parameters!Y$5*$A20)+((Parameters!Y$6*$A20)^2))^(Parameters!Y$7+Parameters!Y$8*EXP(-(($A20/Parameters!Y$9)^Parameters!Y$10))),""))</f>
        <v/>
      </c>
      <c r="E20" s="30" t="str">
        <f>IF('Binding Energies'!E20="","",IF('Binding Energies'!E20&lt;HV,(Parameters!Z$2+Parameters!Z$3*$A20)*((HV)+Parameters!Z$4+(Parameters!Z$5*$A20)+((Parameters!Z$6*$A20)^2))^(Parameters!Z$7+Parameters!Z$8*EXP(-(($A20/Parameters!Z$9)^Parameters!Z$10))),""))</f>
        <v/>
      </c>
      <c r="F20" s="30" t="str">
        <f>IF('Binding Energies'!F20="","",IF('Binding Energies'!F20&lt;HV,(Parameters!AA$2+Parameters!AA$3*$A20)*((HV)+Parameters!AA$4+(Parameters!AA$5*$A20)+((Parameters!AA$6*$A20)^2))^(Parameters!AA$7+Parameters!AA$8*EXP(-(($A20/Parameters!AA$9)^Parameters!AA$10))),""))</f>
        <v/>
      </c>
      <c r="G20" s="30">
        <f>IF('Binding Energies'!G20="","",IF('Binding Energies'!G20&lt;HV,(Parameters!AB$2+Parameters!AB$3*$A20)*((HV)+Parameters!AB$4+(Parameters!AB$5*$A20)+((Parameters!AB$6*$A20)^2))^(Parameters!AB$7+Parameters!AB$8*EXP(-(($A20/Parameters!AB$9)^Parameters!AB$10))),""))</f>
        <v>2.4417633049855966E-22</v>
      </c>
      <c r="H20" s="30">
        <f>IF('Binding Energies'!H20="","",IF('Binding Energies'!H20&lt;HV,(Parameters!AC$2+Parameters!AC$3*$A20)*((HV)+Parameters!AC$4+(Parameters!AC$5*$A20)+((Parameters!AC$6*$A20)^2))^(Parameters!AC$7+Parameters!AC$8*EXP(-(($A20/Parameters!AC$9)^Parameters!AC$10))),""))</f>
        <v>4.6971813598510467E-22</v>
      </c>
      <c r="I20" s="30" t="str">
        <f>IF('Binding Energies'!I20="","",IF('Binding Energies'!I20&lt;HV,(Parameters!AD$2+Parameters!AD$3*$A20)*((HV)+Parameters!AD$4+(Parameters!AD$5*$A20)+((Parameters!AD$6*$A20)^2))^(Parameters!AD$7+Parameters!AD$8*EXP(-(($A20/Parameters!AD$9)^Parameters!AD$10))),""))</f>
        <v/>
      </c>
      <c r="J20" s="30" t="str">
        <f>IF('Binding Energies'!J20="","",IF('Binding Energies'!J20&lt;HV,(Parameters!AE$2+Parameters!AE$3*$A20)*((HV)+Parameters!AE$4+(Parameters!AE$5*$A20)+((Parameters!AE$6*$A20)^2))^(Parameters!AE$7+Parameters!AE$8*EXP(-(($A20/Parameters!AE$9)^Parameters!AE$10))),""))</f>
        <v/>
      </c>
      <c r="K20" s="30" t="str">
        <f>IF('Binding Energies'!K20="","",IF('Binding Energies'!K20&lt;HV,(Parameters!AF$2+Parameters!AF$3*$A20)*((HV)+Parameters!AF$4+(Parameters!AF$5*$A20)+((Parameters!AF$6*$A20)^2))^(Parameters!AF$7+Parameters!AF$8*EXP(-(($A20/Parameters!AF$9)^Parameters!AF$10))),""))</f>
        <v/>
      </c>
      <c r="L20" s="30" t="str">
        <f>IF('Binding Energies'!L20="","",IF('Binding Energies'!L20&lt;HV,(Parameters!AG$2+Parameters!AG$3*$A20)*((HV)+Parameters!AG$4+(Parameters!AG$5*$A20)+((Parameters!AG$6*$A20)^2))^(Parameters!AG$7+Parameters!AG$8*EXP(-(($A20/Parameters!AG$9)^Parameters!AG$10))),""))</f>
        <v/>
      </c>
      <c r="M20" s="30" t="str">
        <f>IF('Binding Energies'!M20="","",IF('Binding Energies'!M20&lt;HV,(Parameters!AH$2+Parameters!AH$3*$A20)*((HV)+Parameters!AH$4+(Parameters!AH$5*$A20)+((Parameters!AH$6*$A20)^2))^(Parameters!AH$7+Parameters!AH$8*EXP(-(($A20/Parameters!AH$9)^Parameters!AH$10))),""))</f>
        <v/>
      </c>
      <c r="N20" s="30" t="str">
        <f>IF('Binding Energies'!N20="","",IF('Binding Energies'!N20&lt;HV,(Parameters!AI$2+Parameters!AI$3*$A20)*((HV)+Parameters!AI$4+(Parameters!AI$5*$A20)+((Parameters!AI$6*$A20)^2))^(Parameters!AI$7+Parameters!AI$8*EXP(-(($A20/Parameters!AI$9)^Parameters!AI$10))),""))</f>
        <v/>
      </c>
      <c r="O20" s="30" t="str">
        <f>IF('Binding Energies'!O20="","",IF('Binding Energies'!O20&lt;HV,(Parameters!AJ$2+Parameters!AJ$3*$A20)*((HV)+Parameters!AJ$4+(Parameters!AJ$5*$A20)+((Parameters!AJ$6*$A20)^2))^(Parameters!AJ$7+Parameters!AJ$8*EXP(-(($A20/Parameters!AJ$9)^Parameters!AJ$10))),""))</f>
        <v/>
      </c>
      <c r="P20" s="30" t="str">
        <f>IF('Binding Energies'!P20="","",IF('Binding Energies'!P20&lt;HV,(Parameters!AK$2+Parameters!AK$3*$A20)*((HV)+Parameters!AK$4+(Parameters!AK$5*$A20)+((Parameters!AK$6*$A20)^2))^(Parameters!AK$7+Parameters!AK$8*EXP(-(($A20/Parameters!AK$9)^Parameters!AK$10))),""))</f>
        <v/>
      </c>
      <c r="Q20" s="30" t="str">
        <f>IF('Binding Energies'!Q20="","",IF('Binding Energies'!Q20&lt;HV,(Parameters!AL$2+Parameters!AL$3*$A20)*((HV)+Parameters!AL$4+(Parameters!AL$5*$A20)+((Parameters!AL$6*$A20)^2))^(Parameters!AL$7+Parameters!AL$8*EXP(-(($A20/Parameters!AL$9)^Parameters!AL$10))),""))</f>
        <v/>
      </c>
      <c r="R20" s="30" t="str">
        <f>IF('Binding Energies'!R20="","",IF('Binding Energies'!R20&lt;HV,(Parameters!AM$2+Parameters!AM$3*$A20)*((HV)+Parameters!AM$4+(Parameters!AM$5*$A20)+((Parameters!AM$6*$A20)^2))^(Parameters!AM$7+Parameters!AM$8*EXP(-(($A20/Parameters!AM$9)^Parameters!AM$10))),""))</f>
        <v/>
      </c>
      <c r="S20" s="30" t="str">
        <f>IF('Binding Energies'!S20="","",IF('Binding Energies'!S20&lt;HV,(Parameters!AN$2+Parameters!AN$3*$A20)*((HV)+Parameters!AN$4+(Parameters!AN$5*$A20)+((Parameters!AN$6*$A20)^2))^(Parameters!AN$7+Parameters!AN$8*EXP(-(($A20/Parameters!AN$9)^Parameters!AN$10))),""))</f>
        <v/>
      </c>
      <c r="T20" s="30" t="str">
        <f>IF('Binding Energies'!T20="","",IF('Binding Energies'!T20&lt;HV,(Parameters!AO$2+Parameters!AO$3*$A20)*((HV)+Parameters!AO$4+(Parameters!AO$5*$A20)+((Parameters!AO$6*$A20)^2))^(Parameters!AO$7+Parameters!AO$8*EXP(-(($A20/Parameters!AO$9)^Parameters!AO$10))),""))</f>
        <v/>
      </c>
    </row>
    <row r="21" spans="1:20" x14ac:dyDescent="0.35">
      <c r="A21" s="4">
        <v>21</v>
      </c>
      <c r="B21" s="30">
        <f>IF('Binding Energies'!B21="","",IF('Binding Energies'!B21&lt;HV,(Parameters!W$2+Parameters!W$3*$A21)*((HV)+Parameters!W$4+(Parameters!W$5*$A21)+((Parameters!W$6*$A21)^2))^(Parameters!W$7+Parameters!W$8*EXP(-(($A21/Parameters!W$9)^Parameters!W$10))),""))</f>
        <v>2.6484021278955503E-20</v>
      </c>
      <c r="C21" s="30">
        <f>IF('Binding Energies'!C21="","",IF('Binding Energies'!C21&lt;HV,(Parameters!X$2+Parameters!X$3*$A21)*((HV)+Parameters!X$4+(Parameters!X$5*$A21)+((Parameters!X$6*$A21)^2))^(Parameters!X$7+Parameters!X$8*EXP(-(($A21/Parameters!X$9)^Parameters!X$10))),""))</f>
        <v>1.6905997804745588E-21</v>
      </c>
      <c r="D21" s="30">
        <f>IF('Binding Energies'!D21="","",IF('Binding Energies'!D21&lt;HV,(Parameters!Y$2+Parameters!Y$3*$A21)*((HV)+Parameters!Y$4+(Parameters!Y$5*$A21)+((Parameters!Y$6*$A21)^2))^(Parameters!Y$7+Parameters!Y$8*EXP(-(($A21/Parameters!Y$9)^Parameters!Y$10))),""))</f>
        <v>2.1706334042991462E-22</v>
      </c>
      <c r="E21" s="30" t="str">
        <f>IF('Binding Energies'!E21="","",IF('Binding Energies'!E21&lt;HV,(Parameters!Z$2+Parameters!Z$3*$A21)*((HV)+Parameters!Z$4+(Parameters!Z$5*$A21)+((Parameters!Z$6*$A21)^2))^(Parameters!Z$7+Parameters!Z$8*EXP(-(($A21/Parameters!Z$9)^Parameters!Z$10))),""))</f>
        <v/>
      </c>
      <c r="F21" s="30" t="str">
        <f>IF('Binding Energies'!F21="","",IF('Binding Energies'!F21&lt;HV,(Parameters!AA$2+Parameters!AA$3*$A21)*((HV)+Parameters!AA$4+(Parameters!AA$5*$A21)+((Parameters!AA$6*$A21)^2))^(Parameters!AA$7+Parameters!AA$8*EXP(-(($A21/Parameters!AA$9)^Parameters!AA$10))),""))</f>
        <v/>
      </c>
      <c r="G21" s="30">
        <f>IF('Binding Energies'!G21="","",IF('Binding Energies'!G21&lt;HV,(Parameters!AB$2+Parameters!AB$3*$A21)*((HV)+Parameters!AB$4+(Parameters!AB$5*$A21)+((Parameters!AB$6*$A21)^2))^(Parameters!AB$7+Parameters!AB$8*EXP(-(($A21/Parameters!AB$9)^Parameters!AB$10))),""))</f>
        <v>3.23849942310692E-22</v>
      </c>
      <c r="H21" s="30">
        <f>IF('Binding Energies'!H21="","",IF('Binding Energies'!H21&lt;HV,(Parameters!AC$2+Parameters!AC$3*$A21)*((HV)+Parameters!AC$4+(Parameters!AC$5*$A21)+((Parameters!AC$6*$A21)^2))^(Parameters!AC$7+Parameters!AC$8*EXP(-(($A21/Parameters!AC$9)^Parameters!AC$10))),""))</f>
        <v>6.2100317713183038E-22</v>
      </c>
      <c r="I21" s="30" t="str">
        <f>IF('Binding Energies'!I21="","",IF('Binding Energies'!I21&lt;HV,(Parameters!AD$2+Parameters!AD$3*$A21)*((HV)+Parameters!AD$4+(Parameters!AD$5*$A21)+((Parameters!AD$6*$A21)^2))^(Parameters!AD$7+Parameters!AD$8*EXP(-(($A21/Parameters!AD$9)^Parameters!AD$10))),""))</f>
        <v/>
      </c>
      <c r="J21" s="30" t="str">
        <f>IF('Binding Energies'!J21="","",IF('Binding Energies'!J21&lt;HV,(Parameters!AE$2+Parameters!AE$3*$A21)*((HV)+Parameters!AE$4+(Parameters!AE$5*$A21)+((Parameters!AE$6*$A21)^2))^(Parameters!AE$7+Parameters!AE$8*EXP(-(($A21/Parameters!AE$9)^Parameters!AE$10))),""))</f>
        <v/>
      </c>
      <c r="K21" s="30" t="str">
        <f>IF('Binding Energies'!K21="","",IF('Binding Energies'!K21&lt;HV,(Parameters!AF$2+Parameters!AF$3*$A21)*((HV)+Parameters!AF$4+(Parameters!AF$5*$A21)+((Parameters!AF$6*$A21)^2))^(Parameters!AF$7+Parameters!AF$8*EXP(-(($A21/Parameters!AF$9)^Parameters!AF$10))),""))</f>
        <v/>
      </c>
      <c r="L21" s="30" t="str">
        <f>IF('Binding Energies'!L21="","",IF('Binding Energies'!L21&lt;HV,(Parameters!AG$2+Parameters!AG$3*$A21)*((HV)+Parameters!AG$4+(Parameters!AG$5*$A21)+((Parameters!AG$6*$A21)^2))^(Parameters!AG$7+Parameters!AG$8*EXP(-(($A21/Parameters!AG$9)^Parameters!AG$10))),""))</f>
        <v/>
      </c>
      <c r="M21" s="30" t="str">
        <f>IF('Binding Energies'!M21="","",IF('Binding Energies'!M21&lt;HV,(Parameters!AH$2+Parameters!AH$3*$A21)*((HV)+Parameters!AH$4+(Parameters!AH$5*$A21)+((Parameters!AH$6*$A21)^2))^(Parameters!AH$7+Parameters!AH$8*EXP(-(($A21/Parameters!AH$9)^Parameters!AH$10))),""))</f>
        <v/>
      </c>
      <c r="N21" s="30" t="str">
        <f>IF('Binding Energies'!N21="","",IF('Binding Energies'!N21&lt;HV,(Parameters!AI$2+Parameters!AI$3*$A21)*((HV)+Parameters!AI$4+(Parameters!AI$5*$A21)+((Parameters!AI$6*$A21)^2))^(Parameters!AI$7+Parameters!AI$8*EXP(-(($A21/Parameters!AI$9)^Parameters!AI$10))),""))</f>
        <v/>
      </c>
      <c r="O21" s="30" t="str">
        <f>IF('Binding Energies'!O21="","",IF('Binding Energies'!O21&lt;HV,(Parameters!AJ$2+Parameters!AJ$3*$A21)*((HV)+Parameters!AJ$4+(Parameters!AJ$5*$A21)+((Parameters!AJ$6*$A21)^2))^(Parameters!AJ$7+Parameters!AJ$8*EXP(-(($A21/Parameters!AJ$9)^Parameters!AJ$10))),""))</f>
        <v/>
      </c>
      <c r="P21" s="30" t="str">
        <f>IF('Binding Energies'!P21="","",IF('Binding Energies'!P21&lt;HV,(Parameters!AK$2+Parameters!AK$3*$A21)*((HV)+Parameters!AK$4+(Parameters!AK$5*$A21)+((Parameters!AK$6*$A21)^2))^(Parameters!AK$7+Parameters!AK$8*EXP(-(($A21/Parameters!AK$9)^Parameters!AK$10))),""))</f>
        <v/>
      </c>
      <c r="Q21" s="30" t="str">
        <f>IF('Binding Energies'!Q21="","",IF('Binding Energies'!Q21&lt;HV,(Parameters!AL$2+Parameters!AL$3*$A21)*((HV)+Parameters!AL$4+(Parameters!AL$5*$A21)+((Parameters!AL$6*$A21)^2))^(Parameters!AL$7+Parameters!AL$8*EXP(-(($A21/Parameters!AL$9)^Parameters!AL$10))),""))</f>
        <v/>
      </c>
      <c r="R21" s="30" t="str">
        <f>IF('Binding Energies'!R21="","",IF('Binding Energies'!R21&lt;HV,(Parameters!AM$2+Parameters!AM$3*$A21)*((HV)+Parameters!AM$4+(Parameters!AM$5*$A21)+((Parameters!AM$6*$A21)^2))^(Parameters!AM$7+Parameters!AM$8*EXP(-(($A21/Parameters!AM$9)^Parameters!AM$10))),""))</f>
        <v/>
      </c>
      <c r="S21" s="30" t="str">
        <f>IF('Binding Energies'!S21="","",IF('Binding Energies'!S21&lt;HV,(Parameters!AN$2+Parameters!AN$3*$A21)*((HV)+Parameters!AN$4+(Parameters!AN$5*$A21)+((Parameters!AN$6*$A21)^2))^(Parameters!AN$7+Parameters!AN$8*EXP(-(($A21/Parameters!AN$9)^Parameters!AN$10))),""))</f>
        <v/>
      </c>
      <c r="T21" s="30" t="str">
        <f>IF('Binding Energies'!T21="","",IF('Binding Energies'!T21&lt;HV,(Parameters!AO$2+Parameters!AO$3*$A21)*((HV)+Parameters!AO$4+(Parameters!AO$5*$A21)+((Parameters!AO$6*$A21)^2))^(Parameters!AO$7+Parameters!AO$8*EXP(-(($A21/Parameters!AO$9)^Parameters!AO$10))),""))</f>
        <v/>
      </c>
    </row>
    <row r="22" spans="1:20" x14ac:dyDescent="0.35">
      <c r="A22" s="4">
        <v>22</v>
      </c>
      <c r="B22" s="30">
        <f>IF('Binding Energies'!B22="","",IF('Binding Energies'!B22&lt;HV,(Parameters!W$2+Parameters!W$3*$A22)*((HV)+Parameters!W$4+(Parameters!W$5*$A22)+((Parameters!W$6*$A22)^2))^(Parameters!W$7+Parameters!W$8*EXP(-(($A22/Parameters!W$9)^Parameters!W$10))),""))</f>
        <v>3.0776544217721441E-20</v>
      </c>
      <c r="C22" s="30">
        <f>IF('Binding Energies'!C22="","",IF('Binding Energies'!C22&lt;HV,(Parameters!X$2+Parameters!X$3*$A22)*((HV)+Parameters!X$4+(Parameters!X$5*$A22)+((Parameters!X$6*$A22)^2))^(Parameters!X$7+Parameters!X$8*EXP(-(($A22/Parameters!X$9)^Parameters!X$10))),""))</f>
        <v>1.9805195743667893E-21</v>
      </c>
      <c r="D22" s="30">
        <f>IF('Binding Energies'!D22="","",IF('Binding Energies'!D22&lt;HV,(Parameters!Y$2+Parameters!Y$3*$A22)*((HV)+Parameters!Y$4+(Parameters!Y$5*$A22)+((Parameters!Y$6*$A22)^2))^(Parameters!Y$7+Parameters!Y$8*EXP(-(($A22/Parameters!Y$9)^Parameters!Y$10))),""))</f>
        <v>2.548670272828533E-22</v>
      </c>
      <c r="E22" s="30" t="str">
        <f>IF('Binding Energies'!E22="","",IF('Binding Energies'!E22&lt;HV,(Parameters!Z$2+Parameters!Z$3*$A22)*((HV)+Parameters!Z$4+(Parameters!Z$5*$A22)+((Parameters!Z$6*$A22)^2))^(Parameters!Z$7+Parameters!Z$8*EXP(-(($A22/Parameters!Z$9)^Parameters!Z$10))),""))</f>
        <v/>
      </c>
      <c r="F22" s="30" t="str">
        <f>IF('Binding Energies'!F22="","",IF('Binding Energies'!F22&lt;HV,(Parameters!AA$2+Parameters!AA$3*$A22)*((HV)+Parameters!AA$4+(Parameters!AA$5*$A22)+((Parameters!AA$6*$A22)^2))^(Parameters!AA$7+Parameters!AA$8*EXP(-(($A22/Parameters!AA$9)^Parameters!AA$10))),""))</f>
        <v/>
      </c>
      <c r="G22" s="30">
        <f>IF('Binding Energies'!G22="","",IF('Binding Energies'!G22&lt;HV,(Parameters!AB$2+Parameters!AB$3*$A22)*((HV)+Parameters!AB$4+(Parameters!AB$5*$A22)+((Parameters!AB$6*$A22)^2))^(Parameters!AB$7+Parameters!AB$8*EXP(-(($A22/Parameters!AB$9)^Parameters!AB$10))),""))</f>
        <v>4.2220415584884485E-22</v>
      </c>
      <c r="H22" s="30">
        <f>IF('Binding Energies'!H22="","",IF('Binding Energies'!H22&lt;HV,(Parameters!AC$2+Parameters!AC$3*$A22)*((HV)+Parameters!AC$4+(Parameters!AC$5*$A22)+((Parameters!AC$6*$A22)^2))^(Parameters!AC$7+Parameters!AC$8*EXP(-(($A22/Parameters!AC$9)^Parameters!AC$10))),""))</f>
        <v>8.0691503282325765E-22</v>
      </c>
      <c r="I22" s="30" t="str">
        <f>IF('Binding Energies'!I22="","",IF('Binding Energies'!I22&lt;HV,(Parameters!AD$2+Parameters!AD$3*$A22)*((HV)+Parameters!AD$4+(Parameters!AD$5*$A22)+((Parameters!AD$6*$A22)^2))^(Parameters!AD$7+Parameters!AD$8*EXP(-(($A22/Parameters!AD$9)^Parameters!AD$10))),""))</f>
        <v/>
      </c>
      <c r="J22" s="30" t="str">
        <f>IF('Binding Energies'!J22="","",IF('Binding Energies'!J22&lt;HV,(Parameters!AE$2+Parameters!AE$3*$A22)*((HV)+Parameters!AE$4+(Parameters!AE$5*$A22)+((Parameters!AE$6*$A22)^2))^(Parameters!AE$7+Parameters!AE$8*EXP(-(($A22/Parameters!AE$9)^Parameters!AE$10))),""))</f>
        <v/>
      </c>
      <c r="K22" s="30" t="str">
        <f>IF('Binding Energies'!K22="","",IF('Binding Energies'!K22&lt;HV,(Parameters!AF$2+Parameters!AF$3*$A22)*((HV)+Parameters!AF$4+(Parameters!AF$5*$A22)+((Parameters!AF$6*$A22)^2))^(Parameters!AF$7+Parameters!AF$8*EXP(-(($A22/Parameters!AF$9)^Parameters!AF$10))),""))</f>
        <v/>
      </c>
      <c r="L22" s="30" t="str">
        <f>IF('Binding Energies'!L22="","",IF('Binding Energies'!L22&lt;HV,(Parameters!AG$2+Parameters!AG$3*$A22)*((HV)+Parameters!AG$4+(Parameters!AG$5*$A22)+((Parameters!AG$6*$A22)^2))^(Parameters!AG$7+Parameters!AG$8*EXP(-(($A22/Parameters!AG$9)^Parameters!AG$10))),""))</f>
        <v/>
      </c>
      <c r="M22" s="30" t="str">
        <f>IF('Binding Energies'!M22="","",IF('Binding Energies'!M22&lt;HV,(Parameters!AH$2+Parameters!AH$3*$A22)*((HV)+Parameters!AH$4+(Parameters!AH$5*$A22)+((Parameters!AH$6*$A22)^2))^(Parameters!AH$7+Parameters!AH$8*EXP(-(($A22/Parameters!AH$9)^Parameters!AH$10))),""))</f>
        <v/>
      </c>
      <c r="N22" s="30" t="str">
        <f>IF('Binding Energies'!N22="","",IF('Binding Energies'!N22&lt;HV,(Parameters!AI$2+Parameters!AI$3*$A22)*((HV)+Parameters!AI$4+(Parameters!AI$5*$A22)+((Parameters!AI$6*$A22)^2))^(Parameters!AI$7+Parameters!AI$8*EXP(-(($A22/Parameters!AI$9)^Parameters!AI$10))),""))</f>
        <v/>
      </c>
      <c r="O22" s="30" t="str">
        <f>IF('Binding Energies'!O22="","",IF('Binding Energies'!O22&lt;HV,(Parameters!AJ$2+Parameters!AJ$3*$A22)*((HV)+Parameters!AJ$4+(Parameters!AJ$5*$A22)+((Parameters!AJ$6*$A22)^2))^(Parameters!AJ$7+Parameters!AJ$8*EXP(-(($A22/Parameters!AJ$9)^Parameters!AJ$10))),""))</f>
        <v/>
      </c>
      <c r="P22" s="30" t="str">
        <f>IF('Binding Energies'!P22="","",IF('Binding Energies'!P22&lt;HV,(Parameters!AK$2+Parameters!AK$3*$A22)*((HV)+Parameters!AK$4+(Parameters!AK$5*$A22)+((Parameters!AK$6*$A22)^2))^(Parameters!AK$7+Parameters!AK$8*EXP(-(($A22/Parameters!AK$9)^Parameters!AK$10))),""))</f>
        <v/>
      </c>
      <c r="Q22" s="30" t="str">
        <f>IF('Binding Energies'!Q22="","",IF('Binding Energies'!Q22&lt;HV,(Parameters!AL$2+Parameters!AL$3*$A22)*((HV)+Parameters!AL$4+(Parameters!AL$5*$A22)+((Parameters!AL$6*$A22)^2))^(Parameters!AL$7+Parameters!AL$8*EXP(-(($A22/Parameters!AL$9)^Parameters!AL$10))),""))</f>
        <v/>
      </c>
      <c r="R22" s="30" t="str">
        <f>IF('Binding Energies'!R22="","",IF('Binding Energies'!R22&lt;HV,(Parameters!AM$2+Parameters!AM$3*$A22)*((HV)+Parameters!AM$4+(Parameters!AM$5*$A22)+((Parameters!AM$6*$A22)^2))^(Parameters!AM$7+Parameters!AM$8*EXP(-(($A22/Parameters!AM$9)^Parameters!AM$10))),""))</f>
        <v/>
      </c>
      <c r="S22" s="30" t="str">
        <f>IF('Binding Energies'!S22="","",IF('Binding Energies'!S22&lt;HV,(Parameters!AN$2+Parameters!AN$3*$A22)*((HV)+Parameters!AN$4+(Parameters!AN$5*$A22)+((Parameters!AN$6*$A22)^2))^(Parameters!AN$7+Parameters!AN$8*EXP(-(($A22/Parameters!AN$9)^Parameters!AN$10))),""))</f>
        <v/>
      </c>
      <c r="T22" s="30" t="str">
        <f>IF('Binding Energies'!T22="","",IF('Binding Energies'!T22&lt;HV,(Parameters!AO$2+Parameters!AO$3*$A22)*((HV)+Parameters!AO$4+(Parameters!AO$5*$A22)+((Parameters!AO$6*$A22)^2))^(Parameters!AO$7+Parameters!AO$8*EXP(-(($A22/Parameters!AO$9)^Parameters!AO$10))),""))</f>
        <v/>
      </c>
    </row>
    <row r="23" spans="1:20" x14ac:dyDescent="0.35">
      <c r="A23" s="4">
        <v>23</v>
      </c>
      <c r="B23" s="30">
        <f>IF('Binding Energies'!B23="","",IF('Binding Energies'!B23&lt;HV,(Parameters!W$2+Parameters!W$3*$A23)*((HV)+Parameters!W$4+(Parameters!W$5*$A23)+((Parameters!W$6*$A23)^2))^(Parameters!W$7+Parameters!W$8*EXP(-(($A23/Parameters!W$9)^Parameters!W$10))),""))</f>
        <v>3.5411276456469648E-20</v>
      </c>
      <c r="C23" s="30">
        <f>IF('Binding Energies'!C23="","",IF('Binding Energies'!C23&lt;HV,(Parameters!X$2+Parameters!X$3*$A23)*((HV)+Parameters!X$4+(Parameters!X$5*$A23)+((Parameters!X$6*$A23)^2))^(Parameters!X$7+Parameters!X$8*EXP(-(($A23/Parameters!X$9)^Parameters!X$10))),""))</f>
        <v>2.2965661012731204E-21</v>
      </c>
      <c r="D23" s="30">
        <f>IF('Binding Energies'!D23="","",IF('Binding Energies'!D23&lt;HV,(Parameters!Y$2+Parameters!Y$3*$A23)*((HV)+Parameters!Y$4+(Parameters!Y$5*$A23)+((Parameters!Y$6*$A23)^2))^(Parameters!Y$7+Parameters!Y$8*EXP(-(($A23/Parameters!Y$9)^Parameters!Y$10))),""))</f>
        <v>2.9722773168456062E-22</v>
      </c>
      <c r="E23" s="30" t="str">
        <f>IF('Binding Energies'!E23="","",IF('Binding Energies'!E23&lt;HV,(Parameters!Z$2+Parameters!Z$3*$A23)*((HV)+Parameters!Z$4+(Parameters!Z$5*$A23)+((Parameters!Z$6*$A23)^2))^(Parameters!Z$7+Parameters!Z$8*EXP(-(($A23/Parameters!Z$9)^Parameters!Z$10))),""))</f>
        <v/>
      </c>
      <c r="F23" s="30" t="str">
        <f>IF('Binding Energies'!F23="","",IF('Binding Energies'!F23&lt;HV,(Parameters!AA$2+Parameters!AA$3*$A23)*((HV)+Parameters!AA$4+(Parameters!AA$5*$A23)+((Parameters!AA$6*$A23)^2))^(Parameters!AA$7+Parameters!AA$8*EXP(-(($A23/Parameters!AA$9)^Parameters!AA$10))),""))</f>
        <v/>
      </c>
      <c r="G23" s="30">
        <f>IF('Binding Energies'!G23="","",IF('Binding Energies'!G23&lt;HV,(Parameters!AB$2+Parameters!AB$3*$A23)*((HV)+Parameters!AB$4+(Parameters!AB$5*$A23)+((Parameters!AB$6*$A23)^2))^(Parameters!AB$7+Parameters!AB$8*EXP(-(($A23/Parameters!AB$9)^Parameters!AB$10))),""))</f>
        <v>5.4201108159637036E-22</v>
      </c>
      <c r="H23" s="30">
        <f>IF('Binding Energies'!H23="","",IF('Binding Energies'!H23&lt;HV,(Parameters!AC$2+Parameters!AC$3*$A23)*((HV)+Parameters!AC$4+(Parameters!AC$5*$A23)+((Parameters!AC$6*$A23)^2))^(Parameters!AC$7+Parameters!AC$8*EXP(-(($A23/Parameters!AC$9)^Parameters!AC$10))),""))</f>
        <v>1.032361080147294E-21</v>
      </c>
      <c r="I23" s="30" t="str">
        <f>IF('Binding Energies'!I23="","",IF('Binding Energies'!I23&lt;HV,(Parameters!AD$2+Parameters!AD$3*$A23)*((HV)+Parameters!AD$4+(Parameters!AD$5*$A23)+((Parameters!AD$6*$A23)^2))^(Parameters!AD$7+Parameters!AD$8*EXP(-(($A23/Parameters!AD$9)^Parameters!AD$10))),""))</f>
        <v/>
      </c>
      <c r="J23" s="30" t="str">
        <f>IF('Binding Energies'!J23="","",IF('Binding Energies'!J23&lt;HV,(Parameters!AE$2+Parameters!AE$3*$A23)*((HV)+Parameters!AE$4+(Parameters!AE$5*$A23)+((Parameters!AE$6*$A23)^2))^(Parameters!AE$7+Parameters!AE$8*EXP(-(($A23/Parameters!AE$9)^Parameters!AE$10))),""))</f>
        <v/>
      </c>
      <c r="K23" s="30" t="str">
        <f>IF('Binding Energies'!K23="","",IF('Binding Energies'!K23&lt;HV,(Parameters!AF$2+Parameters!AF$3*$A23)*((HV)+Parameters!AF$4+(Parameters!AF$5*$A23)+((Parameters!AF$6*$A23)^2))^(Parameters!AF$7+Parameters!AF$8*EXP(-(($A23/Parameters!AF$9)^Parameters!AF$10))),""))</f>
        <v/>
      </c>
      <c r="L23" s="30" t="str">
        <f>IF('Binding Energies'!L23="","",IF('Binding Energies'!L23&lt;HV,(Parameters!AG$2+Parameters!AG$3*$A23)*((HV)+Parameters!AG$4+(Parameters!AG$5*$A23)+((Parameters!AG$6*$A23)^2))^(Parameters!AG$7+Parameters!AG$8*EXP(-(($A23/Parameters!AG$9)^Parameters!AG$10))),""))</f>
        <v/>
      </c>
      <c r="M23" s="30" t="str">
        <f>IF('Binding Energies'!M23="","",IF('Binding Energies'!M23&lt;HV,(Parameters!AH$2+Parameters!AH$3*$A23)*((HV)+Parameters!AH$4+(Parameters!AH$5*$A23)+((Parameters!AH$6*$A23)^2))^(Parameters!AH$7+Parameters!AH$8*EXP(-(($A23/Parameters!AH$9)^Parameters!AH$10))),""))</f>
        <v/>
      </c>
      <c r="N23" s="30" t="str">
        <f>IF('Binding Energies'!N23="","",IF('Binding Energies'!N23&lt;HV,(Parameters!AI$2+Parameters!AI$3*$A23)*((HV)+Parameters!AI$4+(Parameters!AI$5*$A23)+((Parameters!AI$6*$A23)^2))^(Parameters!AI$7+Parameters!AI$8*EXP(-(($A23/Parameters!AI$9)^Parameters!AI$10))),""))</f>
        <v/>
      </c>
      <c r="O23" s="30" t="str">
        <f>IF('Binding Energies'!O23="","",IF('Binding Energies'!O23&lt;HV,(Parameters!AJ$2+Parameters!AJ$3*$A23)*((HV)+Parameters!AJ$4+(Parameters!AJ$5*$A23)+((Parameters!AJ$6*$A23)^2))^(Parameters!AJ$7+Parameters!AJ$8*EXP(-(($A23/Parameters!AJ$9)^Parameters!AJ$10))),""))</f>
        <v/>
      </c>
      <c r="P23" s="30" t="str">
        <f>IF('Binding Energies'!P23="","",IF('Binding Energies'!P23&lt;HV,(Parameters!AK$2+Parameters!AK$3*$A23)*((HV)+Parameters!AK$4+(Parameters!AK$5*$A23)+((Parameters!AK$6*$A23)^2))^(Parameters!AK$7+Parameters!AK$8*EXP(-(($A23/Parameters!AK$9)^Parameters!AK$10))),""))</f>
        <v/>
      </c>
      <c r="Q23" s="30" t="str">
        <f>IF('Binding Energies'!Q23="","",IF('Binding Energies'!Q23&lt;HV,(Parameters!AL$2+Parameters!AL$3*$A23)*((HV)+Parameters!AL$4+(Parameters!AL$5*$A23)+((Parameters!AL$6*$A23)^2))^(Parameters!AL$7+Parameters!AL$8*EXP(-(($A23/Parameters!AL$9)^Parameters!AL$10))),""))</f>
        <v/>
      </c>
      <c r="R23" s="30" t="str">
        <f>IF('Binding Energies'!R23="","",IF('Binding Energies'!R23&lt;HV,(Parameters!AM$2+Parameters!AM$3*$A23)*((HV)+Parameters!AM$4+(Parameters!AM$5*$A23)+((Parameters!AM$6*$A23)^2))^(Parameters!AM$7+Parameters!AM$8*EXP(-(($A23/Parameters!AM$9)^Parameters!AM$10))),""))</f>
        <v/>
      </c>
      <c r="S23" s="30" t="str">
        <f>IF('Binding Energies'!S23="","",IF('Binding Energies'!S23&lt;HV,(Parameters!AN$2+Parameters!AN$3*$A23)*((HV)+Parameters!AN$4+(Parameters!AN$5*$A23)+((Parameters!AN$6*$A23)^2))^(Parameters!AN$7+Parameters!AN$8*EXP(-(($A23/Parameters!AN$9)^Parameters!AN$10))),""))</f>
        <v/>
      </c>
      <c r="T23" s="30" t="str">
        <f>IF('Binding Energies'!T23="","",IF('Binding Energies'!T23&lt;HV,(Parameters!AO$2+Parameters!AO$3*$A23)*((HV)+Parameters!AO$4+(Parameters!AO$5*$A23)+((Parameters!AO$6*$A23)^2))^(Parameters!AO$7+Parameters!AO$8*EXP(-(($A23/Parameters!AO$9)^Parameters!AO$10))),""))</f>
        <v/>
      </c>
    </row>
    <row r="24" spans="1:20" x14ac:dyDescent="0.35">
      <c r="A24" s="4">
        <v>24</v>
      </c>
      <c r="B24" s="30">
        <f>IF('Binding Energies'!B24="","",IF('Binding Energies'!B24&lt;HV,(Parameters!W$2+Parameters!W$3*$A24)*((HV)+Parameters!W$4+(Parameters!W$5*$A24)+((Parameters!W$6*$A24)^2))^(Parameters!W$7+Parameters!W$8*EXP(-(($A24/Parameters!W$9)^Parameters!W$10))),""))</f>
        <v>4.0374940896638287E-20</v>
      </c>
      <c r="C24" s="30">
        <f>IF('Binding Energies'!C24="","",IF('Binding Energies'!C24&lt;HV,(Parameters!X$2+Parameters!X$3*$A24)*((HV)+Parameters!X$4+(Parameters!X$5*$A24)+((Parameters!X$6*$A24)^2))^(Parameters!X$7+Parameters!X$8*EXP(-(($A24/Parameters!X$9)^Parameters!X$10))),""))</f>
        <v>2.6385299396655165E-21</v>
      </c>
      <c r="D24" s="30">
        <f>IF('Binding Energies'!D24="","",IF('Binding Energies'!D24&lt;HV,(Parameters!Y$2+Parameters!Y$3*$A24)*((HV)+Parameters!Y$4+(Parameters!Y$5*$A24)+((Parameters!Y$6*$A24)^2))^(Parameters!Y$7+Parameters!Y$8*EXP(-(($A24/Parameters!Y$9)^Parameters!Y$10))),""))</f>
        <v>3.4442505051101198E-22</v>
      </c>
      <c r="E24" s="30" t="str">
        <f>IF('Binding Energies'!E24="","",IF('Binding Energies'!E24&lt;HV,(Parameters!Z$2+Parameters!Z$3*$A24)*((HV)+Parameters!Z$4+(Parameters!Z$5*$A24)+((Parameters!Z$6*$A24)^2))^(Parameters!Z$7+Parameters!Z$8*EXP(-(($A24/Parameters!Z$9)^Parameters!Z$10))),""))</f>
        <v/>
      </c>
      <c r="F24" s="30" t="str">
        <f>IF('Binding Energies'!F24="","",IF('Binding Energies'!F24&lt;HV,(Parameters!AA$2+Parameters!AA$3*$A24)*((HV)+Parameters!AA$4+(Parameters!AA$5*$A24)+((Parameters!AA$6*$A24)^2))^(Parameters!AA$7+Parameters!AA$8*EXP(-(($A24/Parameters!AA$9)^Parameters!AA$10))),""))</f>
        <v/>
      </c>
      <c r="G24" s="30">
        <f>IF('Binding Energies'!G24="","",IF('Binding Energies'!G24&lt;HV,(Parameters!AB$2+Parameters!AB$3*$A24)*((HV)+Parameters!AB$4+(Parameters!AB$5*$A24)+((Parameters!AB$6*$A24)^2))^(Parameters!AB$7+Parameters!AB$8*EXP(-(($A24/Parameters!AB$9)^Parameters!AB$10))),""))</f>
        <v>6.8620253455254265E-22</v>
      </c>
      <c r="H24" s="30">
        <f>IF('Binding Energies'!H24="","",IF('Binding Energies'!H24&lt;HV,(Parameters!AC$2+Parameters!AC$3*$A24)*((HV)+Parameters!AC$4+(Parameters!AC$5*$A24)+((Parameters!AC$6*$A24)^2))^(Parameters!AC$7+Parameters!AC$8*EXP(-(($A24/Parameters!AC$9)^Parameters!AC$10))),""))</f>
        <v>1.302494018279445E-21</v>
      </c>
      <c r="I24" s="30" t="str">
        <f>IF('Binding Energies'!I24="","",IF('Binding Energies'!I24&lt;HV,(Parameters!AD$2+Parameters!AD$3*$A24)*((HV)+Parameters!AD$4+(Parameters!AD$5*$A24)+((Parameters!AD$6*$A24)^2))^(Parameters!AD$7+Parameters!AD$8*EXP(-(($A24/Parameters!AD$9)^Parameters!AD$10))),""))</f>
        <v/>
      </c>
      <c r="J24" s="30" t="str">
        <f>IF('Binding Energies'!J24="","",IF('Binding Energies'!J24&lt;HV,(Parameters!AE$2+Parameters!AE$3*$A24)*((HV)+Parameters!AE$4+(Parameters!AE$5*$A24)+((Parameters!AE$6*$A24)^2))^(Parameters!AE$7+Parameters!AE$8*EXP(-(($A24/Parameters!AE$9)^Parameters!AE$10))),""))</f>
        <v/>
      </c>
      <c r="K24" s="30" t="str">
        <f>IF('Binding Energies'!K24="","",IF('Binding Energies'!K24&lt;HV,(Parameters!AF$2+Parameters!AF$3*$A24)*((HV)+Parameters!AF$4+(Parameters!AF$5*$A24)+((Parameters!AF$6*$A24)^2))^(Parameters!AF$7+Parameters!AF$8*EXP(-(($A24/Parameters!AF$9)^Parameters!AF$10))),""))</f>
        <v/>
      </c>
      <c r="L24" s="30" t="str">
        <f>IF('Binding Energies'!L24="","",IF('Binding Energies'!L24&lt;HV,(Parameters!AG$2+Parameters!AG$3*$A24)*((HV)+Parameters!AG$4+(Parameters!AG$5*$A24)+((Parameters!AG$6*$A24)^2))^(Parameters!AG$7+Parameters!AG$8*EXP(-(($A24/Parameters!AG$9)^Parameters!AG$10))),""))</f>
        <v/>
      </c>
      <c r="M24" s="30" t="str">
        <f>IF('Binding Energies'!M24="","",IF('Binding Energies'!M24&lt;HV,(Parameters!AH$2+Parameters!AH$3*$A24)*((HV)+Parameters!AH$4+(Parameters!AH$5*$A24)+((Parameters!AH$6*$A24)^2))^(Parameters!AH$7+Parameters!AH$8*EXP(-(($A24/Parameters!AH$9)^Parameters!AH$10))),""))</f>
        <v/>
      </c>
      <c r="N24" s="30" t="str">
        <f>IF('Binding Energies'!N24="","",IF('Binding Energies'!N24&lt;HV,(Parameters!AI$2+Parameters!AI$3*$A24)*((HV)+Parameters!AI$4+(Parameters!AI$5*$A24)+((Parameters!AI$6*$A24)^2))^(Parameters!AI$7+Parameters!AI$8*EXP(-(($A24/Parameters!AI$9)^Parameters!AI$10))),""))</f>
        <v/>
      </c>
      <c r="O24" s="30" t="str">
        <f>IF('Binding Energies'!O24="","",IF('Binding Energies'!O24&lt;HV,(Parameters!AJ$2+Parameters!AJ$3*$A24)*((HV)+Parameters!AJ$4+(Parameters!AJ$5*$A24)+((Parameters!AJ$6*$A24)^2))^(Parameters!AJ$7+Parameters!AJ$8*EXP(-(($A24/Parameters!AJ$9)^Parameters!AJ$10))),""))</f>
        <v/>
      </c>
      <c r="P24" s="30" t="str">
        <f>IF('Binding Energies'!P24="","",IF('Binding Energies'!P24&lt;HV,(Parameters!AK$2+Parameters!AK$3*$A24)*((HV)+Parameters!AK$4+(Parameters!AK$5*$A24)+((Parameters!AK$6*$A24)^2))^(Parameters!AK$7+Parameters!AK$8*EXP(-(($A24/Parameters!AK$9)^Parameters!AK$10))),""))</f>
        <v/>
      </c>
      <c r="Q24" s="30" t="str">
        <f>IF('Binding Energies'!Q24="","",IF('Binding Energies'!Q24&lt;HV,(Parameters!AL$2+Parameters!AL$3*$A24)*((HV)+Parameters!AL$4+(Parameters!AL$5*$A24)+((Parameters!AL$6*$A24)^2))^(Parameters!AL$7+Parameters!AL$8*EXP(-(($A24/Parameters!AL$9)^Parameters!AL$10))),""))</f>
        <v/>
      </c>
      <c r="R24" s="30" t="str">
        <f>IF('Binding Energies'!R24="","",IF('Binding Energies'!R24&lt;HV,(Parameters!AM$2+Parameters!AM$3*$A24)*((HV)+Parameters!AM$4+(Parameters!AM$5*$A24)+((Parameters!AM$6*$A24)^2))^(Parameters!AM$7+Parameters!AM$8*EXP(-(($A24/Parameters!AM$9)^Parameters!AM$10))),""))</f>
        <v/>
      </c>
      <c r="S24" s="30" t="str">
        <f>IF('Binding Energies'!S24="","",IF('Binding Energies'!S24&lt;HV,(Parameters!AN$2+Parameters!AN$3*$A24)*((HV)+Parameters!AN$4+(Parameters!AN$5*$A24)+((Parameters!AN$6*$A24)^2))^(Parameters!AN$7+Parameters!AN$8*EXP(-(($A24/Parameters!AN$9)^Parameters!AN$10))),""))</f>
        <v/>
      </c>
      <c r="T24" s="30" t="str">
        <f>IF('Binding Energies'!T24="","",IF('Binding Energies'!T24&lt;HV,(Parameters!AO$2+Parameters!AO$3*$A24)*((HV)+Parameters!AO$4+(Parameters!AO$5*$A24)+((Parameters!AO$6*$A24)^2))^(Parameters!AO$7+Parameters!AO$8*EXP(-(($A24/Parameters!AO$9)^Parameters!AO$10))),""))</f>
        <v/>
      </c>
    </row>
    <row r="25" spans="1:20" x14ac:dyDescent="0.35">
      <c r="A25" s="4">
        <v>25</v>
      </c>
      <c r="B25" s="30" t="str">
        <f>IF('Binding Energies'!B25="","",IF('Binding Energies'!B25&lt;HV,(Parameters!W$2+Parameters!W$3*$A25)*((HV)+Parameters!W$4+(Parameters!W$5*$A25)+((Parameters!W$6*$A25)^2))^(Parameters!W$7+Parameters!W$8*EXP(-(($A25/Parameters!W$9)^Parameters!W$10))),""))</f>
        <v/>
      </c>
      <c r="C25" s="30">
        <f>IF('Binding Energies'!C25="","",IF('Binding Energies'!C25&lt;HV,(Parameters!X$2+Parameters!X$3*$A25)*((HV)+Parameters!X$4+(Parameters!X$5*$A25)+((Parameters!X$6*$A25)^2))^(Parameters!X$7+Parameters!X$8*EXP(-(($A25/Parameters!X$9)^Parameters!X$10))),""))</f>
        <v>3.0060160622568702E-21</v>
      </c>
      <c r="D25" s="30">
        <f>IF('Binding Energies'!D25="","",IF('Binding Energies'!D25&lt;HV,(Parameters!Y$2+Parameters!Y$3*$A25)*((HV)+Parameters!Y$4+(Parameters!Y$5*$A25)+((Parameters!Y$6*$A25)^2))^(Parameters!Y$7+Parameters!Y$8*EXP(-(($A25/Parameters!Y$9)^Parameters!Y$10))),""))</f>
        <v>3.9672881548372097E-22</v>
      </c>
      <c r="E25" s="30" t="str">
        <f>IF('Binding Energies'!E25="","",IF('Binding Energies'!E25&lt;HV,(Parameters!Z$2+Parameters!Z$3*$A25)*((HV)+Parameters!Z$4+(Parameters!Z$5*$A25)+((Parameters!Z$6*$A25)^2))^(Parameters!Z$7+Parameters!Z$8*EXP(-(($A25/Parameters!Z$9)^Parameters!Z$10))),""))</f>
        <v/>
      </c>
      <c r="F25" s="30" t="str">
        <f>IF('Binding Energies'!F25="","",IF('Binding Energies'!F25&lt;HV,(Parameters!AA$2+Parameters!AA$3*$A25)*((HV)+Parameters!AA$4+(Parameters!AA$5*$A25)+((Parameters!AA$6*$A25)^2))^(Parameters!AA$7+Parameters!AA$8*EXP(-(($A25/Parameters!AA$9)^Parameters!AA$10))),""))</f>
        <v/>
      </c>
      <c r="G25" s="30">
        <f>IF('Binding Energies'!G25="","",IF('Binding Energies'!G25&lt;HV,(Parameters!AB$2+Parameters!AB$3*$A25)*((HV)+Parameters!AB$4+(Parameters!AB$5*$A25)+((Parameters!AB$6*$A25)^2))^(Parameters!AB$7+Parameters!AB$8*EXP(-(($A25/Parameters!AB$9)^Parameters!AB$10))),""))</f>
        <v>8.5785281910394665E-22</v>
      </c>
      <c r="H25" s="30">
        <f>IF('Binding Energies'!H25="","",IF('Binding Energies'!H25&lt;HV,(Parameters!AC$2+Parameters!AC$3*$A25)*((HV)+Parameters!AC$4+(Parameters!AC$5*$A25)+((Parameters!AC$6*$A25)^2))^(Parameters!AC$7+Parameters!AC$8*EXP(-(($A25/Parameters!AC$9)^Parameters!AC$10))),""))</f>
        <v>1.6226813798545577E-21</v>
      </c>
      <c r="I25" s="30">
        <f>IF('Binding Energies'!I25="","",IF('Binding Energies'!I25&lt;HV,(Parameters!AD$2+Parameters!AD$3*$A25)*((HV)+Parameters!AD$4+(Parameters!AD$5*$A25)+((Parameters!AD$6*$A25)^2))^(Parameters!AD$7+Parameters!AD$8*EXP(-(($A25/Parameters!AD$9)^Parameters!AD$10))),""))</f>
        <v>9.5384756487259104E-23</v>
      </c>
      <c r="J25" s="30" t="str">
        <f>IF('Binding Energies'!J25="","",IF('Binding Energies'!J25&lt;HV,(Parameters!AE$2+Parameters!AE$3*$A25)*((HV)+Parameters!AE$4+(Parameters!AE$5*$A25)+((Parameters!AE$6*$A25)^2))^(Parameters!AE$7+Parameters!AE$8*EXP(-(($A25/Parameters!AE$9)^Parameters!AE$10))),""))</f>
        <v/>
      </c>
      <c r="K25" s="30" t="str">
        <f>IF('Binding Energies'!K25="","",IF('Binding Energies'!K25&lt;HV,(Parameters!AF$2+Parameters!AF$3*$A25)*((HV)+Parameters!AF$4+(Parameters!AF$5*$A25)+((Parameters!AF$6*$A25)^2))^(Parameters!AF$7+Parameters!AF$8*EXP(-(($A25/Parameters!AF$9)^Parameters!AF$10))),""))</f>
        <v/>
      </c>
      <c r="L25" s="30" t="str">
        <f>IF('Binding Energies'!L25="","",IF('Binding Energies'!L25&lt;HV,(Parameters!AG$2+Parameters!AG$3*$A25)*((HV)+Parameters!AG$4+(Parameters!AG$5*$A25)+((Parameters!AG$6*$A25)^2))^(Parameters!AG$7+Parameters!AG$8*EXP(-(($A25/Parameters!AG$9)^Parameters!AG$10))),""))</f>
        <v/>
      </c>
      <c r="M25" s="30" t="str">
        <f>IF('Binding Energies'!M25="","",IF('Binding Energies'!M25&lt;HV,(Parameters!AH$2+Parameters!AH$3*$A25)*((HV)+Parameters!AH$4+(Parameters!AH$5*$A25)+((Parameters!AH$6*$A25)^2))^(Parameters!AH$7+Parameters!AH$8*EXP(-(($A25/Parameters!AH$9)^Parameters!AH$10))),""))</f>
        <v/>
      </c>
      <c r="N25" s="30" t="str">
        <f>IF('Binding Energies'!N25="","",IF('Binding Energies'!N25&lt;HV,(Parameters!AI$2+Parameters!AI$3*$A25)*((HV)+Parameters!AI$4+(Parameters!AI$5*$A25)+((Parameters!AI$6*$A25)^2))^(Parameters!AI$7+Parameters!AI$8*EXP(-(($A25/Parameters!AI$9)^Parameters!AI$10))),""))</f>
        <v/>
      </c>
      <c r="O25" s="30" t="str">
        <f>IF('Binding Energies'!O25="","",IF('Binding Energies'!O25&lt;HV,(Parameters!AJ$2+Parameters!AJ$3*$A25)*((HV)+Parameters!AJ$4+(Parameters!AJ$5*$A25)+((Parameters!AJ$6*$A25)^2))^(Parameters!AJ$7+Parameters!AJ$8*EXP(-(($A25/Parameters!AJ$9)^Parameters!AJ$10))),""))</f>
        <v/>
      </c>
      <c r="P25" s="30" t="str">
        <f>IF('Binding Energies'!P25="","",IF('Binding Energies'!P25&lt;HV,(Parameters!AK$2+Parameters!AK$3*$A25)*((HV)+Parameters!AK$4+(Parameters!AK$5*$A25)+((Parameters!AK$6*$A25)^2))^(Parameters!AK$7+Parameters!AK$8*EXP(-(($A25/Parameters!AK$9)^Parameters!AK$10))),""))</f>
        <v/>
      </c>
      <c r="Q25" s="30" t="str">
        <f>IF('Binding Energies'!Q25="","",IF('Binding Energies'!Q25&lt;HV,(Parameters!AL$2+Parameters!AL$3*$A25)*((HV)+Parameters!AL$4+(Parameters!AL$5*$A25)+((Parameters!AL$6*$A25)^2))^(Parameters!AL$7+Parameters!AL$8*EXP(-(($A25/Parameters!AL$9)^Parameters!AL$10))),""))</f>
        <v/>
      </c>
      <c r="R25" s="30" t="str">
        <f>IF('Binding Energies'!R25="","",IF('Binding Energies'!R25&lt;HV,(Parameters!AM$2+Parameters!AM$3*$A25)*((HV)+Parameters!AM$4+(Parameters!AM$5*$A25)+((Parameters!AM$6*$A25)^2))^(Parameters!AM$7+Parameters!AM$8*EXP(-(($A25/Parameters!AM$9)^Parameters!AM$10))),""))</f>
        <v/>
      </c>
      <c r="S25" s="30" t="str">
        <f>IF('Binding Energies'!S25="","",IF('Binding Energies'!S25&lt;HV,(Parameters!AN$2+Parameters!AN$3*$A25)*((HV)+Parameters!AN$4+(Parameters!AN$5*$A25)+((Parameters!AN$6*$A25)^2))^(Parameters!AN$7+Parameters!AN$8*EXP(-(($A25/Parameters!AN$9)^Parameters!AN$10))),""))</f>
        <v/>
      </c>
      <c r="T25" s="30" t="str">
        <f>IF('Binding Energies'!T25="","",IF('Binding Energies'!T25&lt;HV,(Parameters!AO$2+Parameters!AO$3*$A25)*((HV)+Parameters!AO$4+(Parameters!AO$5*$A25)+((Parameters!AO$6*$A25)^2))^(Parameters!AO$7+Parameters!AO$8*EXP(-(($A25/Parameters!AO$9)^Parameters!AO$10))),""))</f>
        <v/>
      </c>
    </row>
    <row r="26" spans="1:20" x14ac:dyDescent="0.35">
      <c r="A26" s="4">
        <v>26</v>
      </c>
      <c r="B26" s="30" t="str">
        <f>IF('Binding Energies'!B26="","",IF('Binding Energies'!B26&lt;HV,(Parameters!W$2+Parameters!W$3*$A26)*((HV)+Parameters!W$4+(Parameters!W$5*$A26)+((Parameters!W$6*$A26)^2))^(Parameters!W$7+Parameters!W$8*EXP(-(($A26/Parameters!W$9)^Parameters!W$10))),""))</f>
        <v/>
      </c>
      <c r="C26" s="30">
        <f>IF('Binding Energies'!C26="","",IF('Binding Energies'!C26&lt;HV,(Parameters!X$2+Parameters!X$3*$A26)*((HV)+Parameters!X$4+(Parameters!X$5*$A26)+((Parameters!X$6*$A26)^2))^(Parameters!X$7+Parameters!X$8*EXP(-(($A26/Parameters!X$9)^Parameters!X$10))),""))</f>
        <v>3.3984557290810153E-21</v>
      </c>
      <c r="D26" s="30">
        <f>IF('Binding Energies'!D26="","",IF('Binding Energies'!D26&lt;HV,(Parameters!Y$2+Parameters!Y$3*$A26)*((HV)+Parameters!Y$4+(Parameters!Y$5*$A26)+((Parameters!Y$6*$A26)^2))^(Parameters!Y$7+Parameters!Y$8*EXP(-(($A26/Parameters!Y$9)^Parameters!Y$10))),""))</f>
        <v>4.5439669644877642E-22</v>
      </c>
      <c r="E26" s="30" t="str">
        <f>IF('Binding Energies'!E26="","",IF('Binding Energies'!E26&lt;HV,(Parameters!Z$2+Parameters!Z$3*$A26)*((HV)+Parameters!Z$4+(Parameters!Z$5*$A26)+((Parameters!Z$6*$A26)^2))^(Parameters!Z$7+Parameters!Z$8*EXP(-(($A26/Parameters!Z$9)^Parameters!Z$10))),""))</f>
        <v/>
      </c>
      <c r="F26" s="30" t="str">
        <f>IF('Binding Energies'!F26="","",IF('Binding Energies'!F26&lt;HV,(Parameters!AA$2+Parameters!AA$3*$A26)*((HV)+Parameters!AA$4+(Parameters!AA$5*$A26)+((Parameters!AA$6*$A26)^2))^(Parameters!AA$7+Parameters!AA$8*EXP(-(($A26/Parameters!AA$9)^Parameters!AA$10))),""))</f>
        <v/>
      </c>
      <c r="G26" s="30">
        <f>IF('Binding Energies'!G26="","",IF('Binding Energies'!G26&lt;HV,(Parameters!AB$2+Parameters!AB$3*$A26)*((HV)+Parameters!AB$4+(Parameters!AB$5*$A26)+((Parameters!AB$6*$A26)^2))^(Parameters!AB$7+Parameters!AB$8*EXP(-(($A26/Parameters!AB$9)^Parameters!AB$10))),""))</f>
        <v>1.0601598537360539E-21</v>
      </c>
      <c r="H26" s="30">
        <f>IF('Binding Energies'!H26="","",IF('Binding Energies'!H26&lt;HV,(Parameters!AC$2+Parameters!AC$3*$A26)*((HV)+Parameters!AC$4+(Parameters!AC$5*$A26)+((Parameters!AC$6*$A26)^2))^(Parameters!AC$7+Parameters!AC$8*EXP(-(($A26/Parameters!AC$9)^Parameters!AC$10))),""))</f>
        <v>1.9984734521130692E-21</v>
      </c>
      <c r="I26" s="30">
        <f>IF('Binding Energies'!I26="","",IF('Binding Energies'!I26&lt;HV,(Parameters!AD$2+Parameters!AD$3*$A26)*((HV)+Parameters!AD$4+(Parameters!AD$5*$A26)+((Parameters!AD$6*$A26)^2))^(Parameters!AD$7+Parameters!AD$8*EXP(-(($A26/Parameters!AD$9)^Parameters!AD$10))),""))</f>
        <v>1.1826922838837021E-22</v>
      </c>
      <c r="J26" s="30">
        <f>IF('Binding Energies'!J26="","",IF('Binding Energies'!J26&lt;HV,(Parameters!AE$2+Parameters!AE$3*$A26)*((HV)+Parameters!AE$4+(Parameters!AE$5*$A26)+((Parameters!AE$6*$A26)^2))^(Parameters!AE$7+Parameters!AE$8*EXP(-(($A26/Parameters!AE$9)^Parameters!AE$10))),""))</f>
        <v>2.2190127478659087E-22</v>
      </c>
      <c r="K26" s="30" t="str">
        <f>IF('Binding Energies'!K26="","",IF('Binding Energies'!K26&lt;HV,(Parameters!AF$2+Parameters!AF$3*$A26)*((HV)+Parameters!AF$4+(Parameters!AF$5*$A26)+((Parameters!AF$6*$A26)^2))^(Parameters!AF$7+Parameters!AF$8*EXP(-(($A26/Parameters!AF$9)^Parameters!AF$10))),""))</f>
        <v/>
      </c>
      <c r="L26" s="30" t="str">
        <f>IF('Binding Energies'!L26="","",IF('Binding Energies'!L26&lt;HV,(Parameters!AG$2+Parameters!AG$3*$A26)*((HV)+Parameters!AG$4+(Parameters!AG$5*$A26)+((Parameters!AG$6*$A26)^2))^(Parameters!AG$7+Parameters!AG$8*EXP(-(($A26/Parameters!AG$9)^Parameters!AG$10))),""))</f>
        <v/>
      </c>
      <c r="M26" s="30" t="str">
        <f>IF('Binding Energies'!M26="","",IF('Binding Energies'!M26&lt;HV,(Parameters!AH$2+Parameters!AH$3*$A26)*((HV)+Parameters!AH$4+(Parameters!AH$5*$A26)+((Parameters!AH$6*$A26)^2))^(Parameters!AH$7+Parameters!AH$8*EXP(-(($A26/Parameters!AH$9)^Parameters!AH$10))),""))</f>
        <v/>
      </c>
      <c r="N26" s="30" t="str">
        <f>IF('Binding Energies'!N26="","",IF('Binding Energies'!N26&lt;HV,(Parameters!AI$2+Parameters!AI$3*$A26)*((HV)+Parameters!AI$4+(Parameters!AI$5*$A26)+((Parameters!AI$6*$A26)^2))^(Parameters!AI$7+Parameters!AI$8*EXP(-(($A26/Parameters!AI$9)^Parameters!AI$10))),""))</f>
        <v/>
      </c>
      <c r="O26" s="30" t="str">
        <f>IF('Binding Energies'!O26="","",IF('Binding Energies'!O26&lt;HV,(Parameters!AJ$2+Parameters!AJ$3*$A26)*((HV)+Parameters!AJ$4+(Parameters!AJ$5*$A26)+((Parameters!AJ$6*$A26)^2))^(Parameters!AJ$7+Parameters!AJ$8*EXP(-(($A26/Parameters!AJ$9)^Parameters!AJ$10))),""))</f>
        <v/>
      </c>
      <c r="P26" s="30" t="str">
        <f>IF('Binding Energies'!P26="","",IF('Binding Energies'!P26&lt;HV,(Parameters!AK$2+Parameters!AK$3*$A26)*((HV)+Parameters!AK$4+(Parameters!AK$5*$A26)+((Parameters!AK$6*$A26)^2))^(Parameters!AK$7+Parameters!AK$8*EXP(-(($A26/Parameters!AK$9)^Parameters!AK$10))),""))</f>
        <v/>
      </c>
      <c r="Q26" s="30" t="str">
        <f>IF('Binding Energies'!Q26="","",IF('Binding Energies'!Q26&lt;HV,(Parameters!AL$2+Parameters!AL$3*$A26)*((HV)+Parameters!AL$4+(Parameters!AL$5*$A26)+((Parameters!AL$6*$A26)^2))^(Parameters!AL$7+Parameters!AL$8*EXP(-(($A26/Parameters!AL$9)^Parameters!AL$10))),""))</f>
        <v/>
      </c>
      <c r="R26" s="30" t="str">
        <f>IF('Binding Energies'!R26="","",IF('Binding Energies'!R26&lt;HV,(Parameters!AM$2+Parameters!AM$3*$A26)*((HV)+Parameters!AM$4+(Parameters!AM$5*$A26)+((Parameters!AM$6*$A26)^2))^(Parameters!AM$7+Parameters!AM$8*EXP(-(($A26/Parameters!AM$9)^Parameters!AM$10))),""))</f>
        <v/>
      </c>
      <c r="S26" s="30" t="str">
        <f>IF('Binding Energies'!S26="","",IF('Binding Energies'!S26&lt;HV,(Parameters!AN$2+Parameters!AN$3*$A26)*((HV)+Parameters!AN$4+(Parameters!AN$5*$A26)+((Parameters!AN$6*$A26)^2))^(Parameters!AN$7+Parameters!AN$8*EXP(-(($A26/Parameters!AN$9)^Parameters!AN$10))),""))</f>
        <v/>
      </c>
      <c r="T26" s="30" t="str">
        <f>IF('Binding Energies'!T26="","",IF('Binding Energies'!T26&lt;HV,(Parameters!AO$2+Parameters!AO$3*$A26)*((HV)+Parameters!AO$4+(Parameters!AO$5*$A26)+((Parameters!AO$6*$A26)^2))^(Parameters!AO$7+Parameters!AO$8*EXP(-(($A26/Parameters!AO$9)^Parameters!AO$10))),""))</f>
        <v/>
      </c>
    </row>
    <row r="27" spans="1:20" x14ac:dyDescent="0.35">
      <c r="A27" s="4">
        <v>27</v>
      </c>
      <c r="B27" s="30" t="str">
        <f>IF('Binding Energies'!B27="","",IF('Binding Energies'!B27&lt;HV,(Parameters!W$2+Parameters!W$3*$A27)*((HV)+Parameters!W$4+(Parameters!W$5*$A27)+((Parameters!W$6*$A27)^2))^(Parameters!W$7+Parameters!W$8*EXP(-(($A27/Parameters!W$9)^Parameters!W$10))),""))</f>
        <v/>
      </c>
      <c r="C27" s="30">
        <f>IF('Binding Energies'!C27="","",IF('Binding Energies'!C27&lt;HV,(Parameters!X$2+Parameters!X$3*$A27)*((HV)+Parameters!X$4+(Parameters!X$5*$A27)+((Parameters!X$6*$A27)^2))^(Parameters!X$7+Parameters!X$8*EXP(-(($A27/Parameters!X$9)^Parameters!X$10))),""))</f>
        <v>3.8151194718764422E-21</v>
      </c>
      <c r="D27" s="30">
        <f>IF('Binding Energies'!D27="","",IF('Binding Energies'!D27&lt;HV,(Parameters!Y$2+Parameters!Y$3*$A27)*((HV)+Parameters!Y$4+(Parameters!Y$5*$A27)+((Parameters!Y$6*$A27)^2))^(Parameters!Y$7+Parameters!Y$8*EXP(-(($A27/Parameters!Y$9)^Parameters!Y$10))),""))</f>
        <v>5.176718934584642E-22</v>
      </c>
      <c r="E27" s="30" t="str">
        <f>IF('Binding Energies'!E27="","",IF('Binding Energies'!E27&lt;HV,(Parameters!Z$2+Parameters!Z$3*$A27)*((HV)+Parameters!Z$4+(Parameters!Z$5*$A27)+((Parameters!Z$6*$A27)^2))^(Parameters!Z$7+Parameters!Z$8*EXP(-(($A27/Parameters!Z$9)^Parameters!Z$10))),""))</f>
        <v/>
      </c>
      <c r="F27" s="30" t="str">
        <f>IF('Binding Energies'!F27="","",IF('Binding Energies'!F27&lt;HV,(Parameters!AA$2+Parameters!AA$3*$A27)*((HV)+Parameters!AA$4+(Parameters!AA$5*$A27)+((Parameters!AA$6*$A27)^2))^(Parameters!AA$7+Parameters!AA$8*EXP(-(($A27/Parameters!AA$9)^Parameters!AA$10))),""))</f>
        <v/>
      </c>
      <c r="G27" s="30">
        <f>IF('Binding Energies'!G27="","",IF('Binding Energies'!G27&lt;HV,(Parameters!AB$2+Parameters!AB$3*$A27)*((HV)+Parameters!AB$4+(Parameters!AB$5*$A27)+((Parameters!AB$6*$A27)^2))^(Parameters!AB$7+Parameters!AB$8*EXP(-(($A27/Parameters!AB$9)^Parameters!AB$10))),""))</f>
        <v>1.2964249281233589E-21</v>
      </c>
      <c r="H27" s="30">
        <f>IF('Binding Energies'!H27="","",IF('Binding Energies'!H27&lt;HV,(Parameters!AC$2+Parameters!AC$3*$A27)*((HV)+Parameters!AC$4+(Parameters!AC$5*$A27)+((Parameters!AC$6*$A27)^2))^(Parameters!AC$7+Parameters!AC$8*EXP(-(($A27/Parameters!AC$9)^Parameters!AC$10))),""))</f>
        <v>2.4355700763714365E-21</v>
      </c>
      <c r="I27" s="30">
        <f>IF('Binding Energies'!I27="","",IF('Binding Energies'!I27&lt;HV,(Parameters!AD$2+Parameters!AD$3*$A27)*((HV)+Parameters!AD$4+(Parameters!AD$5*$A27)+((Parameters!AD$6*$A27)^2))^(Parameters!AD$7+Parameters!AD$8*EXP(-(($A27/Parameters!AD$9)^Parameters!AD$10))),""))</f>
        <v>1.4541622968353011E-22</v>
      </c>
      <c r="J27" s="30">
        <f>IF('Binding Energies'!J27="","",IF('Binding Energies'!J27&lt;HV,(Parameters!AE$2+Parameters!AE$3*$A27)*((HV)+Parameters!AE$4+(Parameters!AE$5*$A27)+((Parameters!AE$6*$A27)^2))^(Parameters!AE$7+Parameters!AE$8*EXP(-(($A27/Parameters!AE$9)^Parameters!AE$10))),""))</f>
        <v>2.7489102858487351E-22</v>
      </c>
      <c r="K27" s="30" t="str">
        <f>IF('Binding Energies'!K27="","",IF('Binding Energies'!K27&lt;HV,(Parameters!AF$2+Parameters!AF$3*$A27)*((HV)+Parameters!AF$4+(Parameters!AF$5*$A27)+((Parameters!AF$6*$A27)^2))^(Parameters!AF$7+Parameters!AF$8*EXP(-(($A27/Parameters!AF$9)^Parameters!AF$10))),""))</f>
        <v/>
      </c>
      <c r="L27" s="30" t="str">
        <f>IF('Binding Energies'!L27="","",IF('Binding Energies'!L27&lt;HV,(Parameters!AG$2+Parameters!AG$3*$A27)*((HV)+Parameters!AG$4+(Parameters!AG$5*$A27)+((Parameters!AG$6*$A27)^2))^(Parameters!AG$7+Parameters!AG$8*EXP(-(($A27/Parameters!AG$9)^Parameters!AG$10))),""))</f>
        <v/>
      </c>
      <c r="M27" s="30" t="str">
        <f>IF('Binding Energies'!M27="","",IF('Binding Energies'!M27&lt;HV,(Parameters!AH$2+Parameters!AH$3*$A27)*((HV)+Parameters!AH$4+(Parameters!AH$5*$A27)+((Parameters!AH$6*$A27)^2))^(Parameters!AH$7+Parameters!AH$8*EXP(-(($A27/Parameters!AH$9)^Parameters!AH$10))),""))</f>
        <v/>
      </c>
      <c r="N27" s="30" t="str">
        <f>IF('Binding Energies'!N27="","",IF('Binding Energies'!N27&lt;HV,(Parameters!AI$2+Parameters!AI$3*$A27)*((HV)+Parameters!AI$4+(Parameters!AI$5*$A27)+((Parameters!AI$6*$A27)^2))^(Parameters!AI$7+Parameters!AI$8*EXP(-(($A27/Parameters!AI$9)^Parameters!AI$10))),""))</f>
        <v/>
      </c>
      <c r="O27" s="30" t="str">
        <f>IF('Binding Energies'!O27="","",IF('Binding Energies'!O27&lt;HV,(Parameters!AJ$2+Parameters!AJ$3*$A27)*((HV)+Parameters!AJ$4+(Parameters!AJ$5*$A27)+((Parameters!AJ$6*$A27)^2))^(Parameters!AJ$7+Parameters!AJ$8*EXP(-(($A27/Parameters!AJ$9)^Parameters!AJ$10))),""))</f>
        <v/>
      </c>
      <c r="P27" s="30" t="str">
        <f>IF('Binding Energies'!P27="","",IF('Binding Energies'!P27&lt;HV,(Parameters!AK$2+Parameters!AK$3*$A27)*((HV)+Parameters!AK$4+(Parameters!AK$5*$A27)+((Parameters!AK$6*$A27)^2))^(Parameters!AK$7+Parameters!AK$8*EXP(-(($A27/Parameters!AK$9)^Parameters!AK$10))),""))</f>
        <v/>
      </c>
      <c r="Q27" s="30" t="str">
        <f>IF('Binding Energies'!Q27="","",IF('Binding Energies'!Q27&lt;HV,(Parameters!AL$2+Parameters!AL$3*$A27)*((HV)+Parameters!AL$4+(Parameters!AL$5*$A27)+((Parameters!AL$6*$A27)^2))^(Parameters!AL$7+Parameters!AL$8*EXP(-(($A27/Parameters!AL$9)^Parameters!AL$10))),""))</f>
        <v/>
      </c>
      <c r="R27" s="30" t="str">
        <f>IF('Binding Energies'!R27="","",IF('Binding Energies'!R27&lt;HV,(Parameters!AM$2+Parameters!AM$3*$A27)*((HV)+Parameters!AM$4+(Parameters!AM$5*$A27)+((Parameters!AM$6*$A27)^2))^(Parameters!AM$7+Parameters!AM$8*EXP(-(($A27/Parameters!AM$9)^Parameters!AM$10))),""))</f>
        <v/>
      </c>
      <c r="S27" s="30" t="str">
        <f>IF('Binding Energies'!S27="","",IF('Binding Energies'!S27&lt;HV,(Parameters!AN$2+Parameters!AN$3*$A27)*((HV)+Parameters!AN$4+(Parameters!AN$5*$A27)+((Parameters!AN$6*$A27)^2))^(Parameters!AN$7+Parameters!AN$8*EXP(-(($A27/Parameters!AN$9)^Parameters!AN$10))),""))</f>
        <v/>
      </c>
      <c r="T27" s="30" t="str">
        <f>IF('Binding Energies'!T27="","",IF('Binding Energies'!T27&lt;HV,(Parameters!AO$2+Parameters!AO$3*$A27)*((HV)+Parameters!AO$4+(Parameters!AO$5*$A27)+((Parameters!AO$6*$A27)^2))^(Parameters!AO$7+Parameters!AO$8*EXP(-(($A27/Parameters!AO$9)^Parameters!AO$10))),""))</f>
        <v/>
      </c>
    </row>
    <row r="28" spans="1:20" x14ac:dyDescent="0.35">
      <c r="A28" s="4">
        <v>28</v>
      </c>
      <c r="B28" s="30" t="str">
        <f>IF('Binding Energies'!B28="","",IF('Binding Energies'!B28&lt;HV,(Parameters!W$2+Parameters!W$3*$A28)*((HV)+Parameters!W$4+(Parameters!W$5*$A28)+((Parameters!W$6*$A28)^2))^(Parameters!W$7+Parameters!W$8*EXP(-(($A28/Parameters!W$9)^Parameters!W$10))),""))</f>
        <v/>
      </c>
      <c r="C28" s="30">
        <f>IF('Binding Energies'!C28="","",IF('Binding Energies'!C28&lt;HV,(Parameters!X$2+Parameters!X$3*$A28)*((HV)+Parameters!X$4+(Parameters!X$5*$A28)+((Parameters!X$6*$A28)^2))^(Parameters!X$7+Parameters!X$8*EXP(-(($A28/Parameters!X$9)^Parameters!X$10))),""))</f>
        <v>4.2551308739774573E-21</v>
      </c>
      <c r="D28" s="30">
        <f>IF('Binding Energies'!D28="","",IF('Binding Energies'!D28&lt;HV,(Parameters!Y$2+Parameters!Y$3*$A28)*((HV)+Parameters!Y$4+(Parameters!Y$5*$A28)+((Parameters!Y$6*$A28)^2))^(Parameters!Y$7+Parameters!Y$8*EXP(-(($A28/Parameters!Y$9)^Parameters!Y$10))),""))</f>
        <v>5.8678094072376421E-22</v>
      </c>
      <c r="E28" s="30" t="str">
        <f>IF('Binding Energies'!E28="","",IF('Binding Energies'!E28&lt;HV,(Parameters!Z$2+Parameters!Z$3*$A28)*((HV)+Parameters!Z$4+(Parameters!Z$5*$A28)+((Parameters!Z$6*$A28)^2))^(Parameters!Z$7+Parameters!Z$8*EXP(-(($A28/Parameters!Z$9)^Parameters!Z$10))),""))</f>
        <v/>
      </c>
      <c r="F28" s="30" t="str">
        <f>IF('Binding Energies'!F28="","",IF('Binding Energies'!F28&lt;HV,(Parameters!AA$2+Parameters!AA$3*$A28)*((HV)+Parameters!AA$4+(Parameters!AA$5*$A28)+((Parameters!AA$6*$A28)^2))^(Parameters!AA$7+Parameters!AA$8*EXP(-(($A28/Parameters!AA$9)^Parameters!AA$10))),""))</f>
        <v/>
      </c>
      <c r="G28" s="30">
        <f>IF('Binding Energies'!G28="","",IF('Binding Energies'!G28&lt;HV,(Parameters!AB$2+Parameters!AB$3*$A28)*((HV)+Parameters!AB$4+(Parameters!AB$5*$A28)+((Parameters!AB$6*$A28)^2))^(Parameters!AB$7+Parameters!AB$8*EXP(-(($A28/Parameters!AB$9)^Parameters!AB$10))),""))</f>
        <v>1.5700313827128799E-21</v>
      </c>
      <c r="H28" s="30">
        <f>IF('Binding Energies'!H28="","",IF('Binding Energies'!H28&lt;HV,(Parameters!AC$2+Parameters!AC$3*$A28)*((HV)+Parameters!AC$4+(Parameters!AC$5*$A28)+((Parameters!AC$6*$A28)^2))^(Parameters!AC$7+Parameters!AC$8*EXP(-(($A28/Parameters!AC$9)^Parameters!AC$10))),""))</f>
        <v>2.9397867572034437E-21</v>
      </c>
      <c r="I28" s="30">
        <f>IF('Binding Energies'!I28="","",IF('Binding Energies'!I28&lt;HV,(Parameters!AD$2+Parameters!AD$3*$A28)*((HV)+Parameters!AD$4+(Parameters!AD$5*$A28)+((Parameters!AD$6*$A28)^2))^(Parameters!AD$7+Parameters!AD$8*EXP(-(($A28/Parameters!AD$9)^Parameters!AD$10))),""))</f>
        <v>1.7736708639468471E-22</v>
      </c>
      <c r="J28" s="30">
        <f>IF('Binding Energies'!J28="","",IF('Binding Energies'!J28&lt;HV,(Parameters!AE$2+Parameters!AE$3*$A28)*((HV)+Parameters!AE$4+(Parameters!AE$5*$A28)+((Parameters!AE$6*$A28)^2))^(Parameters!AE$7+Parameters!AE$8*EXP(-(($A28/Parameters!AE$9)^Parameters!AE$10))),""))</f>
        <v>3.3699522168888955E-22</v>
      </c>
      <c r="K28" s="30" t="str">
        <f>IF('Binding Energies'!K28="","",IF('Binding Energies'!K28&lt;HV,(Parameters!AF$2+Parameters!AF$3*$A28)*((HV)+Parameters!AF$4+(Parameters!AF$5*$A28)+((Parameters!AF$6*$A28)^2))^(Parameters!AF$7+Parameters!AF$8*EXP(-(($A28/Parameters!AF$9)^Parameters!AF$10))),""))</f>
        <v/>
      </c>
      <c r="L28" s="30" t="str">
        <f>IF('Binding Energies'!L28="","",IF('Binding Energies'!L28&lt;HV,(Parameters!AG$2+Parameters!AG$3*$A28)*((HV)+Parameters!AG$4+(Parameters!AG$5*$A28)+((Parameters!AG$6*$A28)^2))^(Parameters!AG$7+Parameters!AG$8*EXP(-(($A28/Parameters!AG$9)^Parameters!AG$10))),""))</f>
        <v/>
      </c>
      <c r="M28" s="30" t="str">
        <f>IF('Binding Energies'!M28="","",IF('Binding Energies'!M28&lt;HV,(Parameters!AH$2+Parameters!AH$3*$A28)*((HV)+Parameters!AH$4+(Parameters!AH$5*$A28)+((Parameters!AH$6*$A28)^2))^(Parameters!AH$7+Parameters!AH$8*EXP(-(($A28/Parameters!AH$9)^Parameters!AH$10))),""))</f>
        <v/>
      </c>
      <c r="N28" s="30" t="str">
        <f>IF('Binding Energies'!N28="","",IF('Binding Energies'!N28&lt;HV,(Parameters!AI$2+Parameters!AI$3*$A28)*((HV)+Parameters!AI$4+(Parameters!AI$5*$A28)+((Parameters!AI$6*$A28)^2))^(Parameters!AI$7+Parameters!AI$8*EXP(-(($A28/Parameters!AI$9)^Parameters!AI$10))),""))</f>
        <v/>
      </c>
      <c r="O28" s="30" t="str">
        <f>IF('Binding Energies'!O28="","",IF('Binding Energies'!O28&lt;HV,(Parameters!AJ$2+Parameters!AJ$3*$A28)*((HV)+Parameters!AJ$4+(Parameters!AJ$5*$A28)+((Parameters!AJ$6*$A28)^2))^(Parameters!AJ$7+Parameters!AJ$8*EXP(-(($A28/Parameters!AJ$9)^Parameters!AJ$10))),""))</f>
        <v/>
      </c>
      <c r="P28" s="30" t="str">
        <f>IF('Binding Energies'!P28="","",IF('Binding Energies'!P28&lt;HV,(Parameters!AK$2+Parameters!AK$3*$A28)*((HV)+Parameters!AK$4+(Parameters!AK$5*$A28)+((Parameters!AK$6*$A28)^2))^(Parameters!AK$7+Parameters!AK$8*EXP(-(($A28/Parameters!AK$9)^Parameters!AK$10))),""))</f>
        <v/>
      </c>
      <c r="Q28" s="30" t="str">
        <f>IF('Binding Energies'!Q28="","",IF('Binding Energies'!Q28&lt;HV,(Parameters!AL$2+Parameters!AL$3*$A28)*((HV)+Parameters!AL$4+(Parameters!AL$5*$A28)+((Parameters!AL$6*$A28)^2))^(Parameters!AL$7+Parameters!AL$8*EXP(-(($A28/Parameters!AL$9)^Parameters!AL$10))),""))</f>
        <v/>
      </c>
      <c r="R28" s="30" t="str">
        <f>IF('Binding Energies'!R28="","",IF('Binding Energies'!R28&lt;HV,(Parameters!AM$2+Parameters!AM$3*$A28)*((HV)+Parameters!AM$4+(Parameters!AM$5*$A28)+((Parameters!AM$6*$A28)^2))^(Parameters!AM$7+Parameters!AM$8*EXP(-(($A28/Parameters!AM$9)^Parameters!AM$10))),""))</f>
        <v/>
      </c>
      <c r="S28" s="30" t="str">
        <f>IF('Binding Energies'!S28="","",IF('Binding Energies'!S28&lt;HV,(Parameters!AN$2+Parameters!AN$3*$A28)*((HV)+Parameters!AN$4+(Parameters!AN$5*$A28)+((Parameters!AN$6*$A28)^2))^(Parameters!AN$7+Parameters!AN$8*EXP(-(($A28/Parameters!AN$9)^Parameters!AN$10))),""))</f>
        <v/>
      </c>
      <c r="T28" s="30" t="str">
        <f>IF('Binding Energies'!T28="","",IF('Binding Energies'!T28&lt;HV,(Parameters!AO$2+Parameters!AO$3*$A28)*((HV)+Parameters!AO$4+(Parameters!AO$5*$A28)+((Parameters!AO$6*$A28)^2))^(Parameters!AO$7+Parameters!AO$8*EXP(-(($A28/Parameters!AO$9)^Parameters!AO$10))),""))</f>
        <v/>
      </c>
    </row>
    <row r="29" spans="1:20" x14ac:dyDescent="0.35">
      <c r="A29" s="4">
        <v>29</v>
      </c>
      <c r="B29" s="30" t="str">
        <f>IF('Binding Energies'!B29="","",IF('Binding Energies'!B29&lt;HV,(Parameters!W$2+Parameters!W$3*$A29)*((HV)+Parameters!W$4+(Parameters!W$5*$A29)+((Parameters!W$6*$A29)^2))^(Parameters!W$7+Parameters!W$8*EXP(-(($A29/Parameters!W$9)^Parameters!W$10))),""))</f>
        <v/>
      </c>
      <c r="C29" s="30">
        <f>IF('Binding Energies'!C29="","",IF('Binding Energies'!C29&lt;HV,(Parameters!X$2+Parameters!X$3*$A29)*((HV)+Parameters!X$4+(Parameters!X$5*$A29)+((Parameters!X$6*$A29)^2))^(Parameters!X$7+Parameters!X$8*EXP(-(($A29/Parameters!X$9)^Parameters!X$10))),""))</f>
        <v>4.7174808788940308E-21</v>
      </c>
      <c r="D29" s="30">
        <f>IF('Binding Energies'!D29="","",IF('Binding Energies'!D29&lt;HV,(Parameters!Y$2+Parameters!Y$3*$A29)*((HV)+Parameters!Y$4+(Parameters!Y$5*$A29)+((Parameters!Y$6*$A29)^2))^(Parameters!Y$7+Parameters!Y$8*EXP(-(($A29/Parameters!Y$9)^Parameters!Y$10))),""))</f>
        <v>6.6193164323419604E-22</v>
      </c>
      <c r="E29" s="30" t="str">
        <f>IF('Binding Energies'!E29="","",IF('Binding Energies'!E29&lt;HV,(Parameters!Z$2+Parameters!Z$3*$A29)*((HV)+Parameters!Z$4+(Parameters!Z$5*$A29)+((Parameters!Z$6*$A29)^2))^(Parameters!Z$7+Parameters!Z$8*EXP(-(($A29/Parameters!Z$9)^Parameters!Z$10))),""))</f>
        <v/>
      </c>
      <c r="F29" s="30" t="str">
        <f>IF('Binding Energies'!F29="","",IF('Binding Energies'!F29&lt;HV,(Parameters!AA$2+Parameters!AA$3*$A29)*((HV)+Parameters!AA$4+(Parameters!AA$5*$A29)+((Parameters!AA$6*$A29)^2))^(Parameters!AA$7+Parameters!AA$8*EXP(-(($A29/Parameters!AA$9)^Parameters!AA$10))),""))</f>
        <v/>
      </c>
      <c r="G29" s="30">
        <f>IF('Binding Energies'!G29="","",IF('Binding Energies'!G29&lt;HV,(Parameters!AB$2+Parameters!AB$3*$A29)*((HV)+Parameters!AB$4+(Parameters!AB$5*$A29)+((Parameters!AB$6*$A29)^2))^(Parameters!AB$7+Parameters!AB$8*EXP(-(($A29/Parameters!AB$9)^Parameters!AB$10))),""))</f>
        <v>1.8844224947560997E-21</v>
      </c>
      <c r="H29" s="30">
        <f>IF('Binding Energies'!H29="","",IF('Binding Energies'!H29&lt;HV,(Parameters!AC$2+Parameters!AC$3*$A29)*((HV)+Parameters!AC$4+(Parameters!AC$5*$A29)+((Parameters!AC$6*$A29)^2))^(Parameters!AC$7+Parameters!AC$8*EXP(-(($A29/Parameters!AC$9)^Parameters!AC$10))),""))</f>
        <v>3.5170204747771136E-21</v>
      </c>
      <c r="I29" s="30">
        <f>IF('Binding Energies'!I29="","",IF('Binding Energies'!I29&lt;HV,(Parameters!AD$2+Parameters!AD$3*$A29)*((HV)+Parameters!AD$4+(Parameters!AD$5*$A29)+((Parameters!AD$6*$A29)^2))^(Parameters!AD$7+Parameters!AD$8*EXP(-(($A29/Parameters!AD$9)^Parameters!AD$10))),""))</f>
        <v>2.1468963969079347E-22</v>
      </c>
      <c r="J29" s="30">
        <f>IF('Binding Energies'!J29="","",IF('Binding Energies'!J29&lt;HV,(Parameters!AE$2+Parameters!AE$3*$A29)*((HV)+Parameters!AE$4+(Parameters!AE$5*$A29)+((Parameters!AE$6*$A29)^2))^(Parameters!AE$7+Parameters!AE$8*EXP(-(($A29/Parameters!AE$9)^Parameters!AE$10))),""))</f>
        <v>4.0914753340310726E-22</v>
      </c>
      <c r="K29" s="30" t="str">
        <f>IF('Binding Energies'!K29="","",IF('Binding Energies'!K29&lt;HV,(Parameters!AF$2+Parameters!AF$3*$A29)*((HV)+Parameters!AF$4+(Parameters!AF$5*$A29)+((Parameters!AF$6*$A29)^2))^(Parameters!AF$7+Parameters!AF$8*EXP(-(($A29/Parameters!AF$9)^Parameters!AF$10))),""))</f>
        <v/>
      </c>
      <c r="L29" s="30" t="str">
        <f>IF('Binding Energies'!L29="","",IF('Binding Energies'!L29&lt;HV,(Parameters!AG$2+Parameters!AG$3*$A29)*((HV)+Parameters!AG$4+(Parameters!AG$5*$A29)+((Parameters!AG$6*$A29)^2))^(Parameters!AG$7+Parameters!AG$8*EXP(-(($A29/Parameters!AG$9)^Parameters!AG$10))),""))</f>
        <v/>
      </c>
      <c r="M29" s="30" t="str">
        <f>IF('Binding Energies'!M29="","",IF('Binding Energies'!M29&lt;HV,(Parameters!AH$2+Parameters!AH$3*$A29)*((HV)+Parameters!AH$4+(Parameters!AH$5*$A29)+((Parameters!AH$6*$A29)^2))^(Parameters!AH$7+Parameters!AH$8*EXP(-(($A29/Parameters!AH$9)^Parameters!AH$10))),""))</f>
        <v/>
      </c>
      <c r="N29" s="30" t="str">
        <f>IF('Binding Energies'!N29="","",IF('Binding Energies'!N29&lt;HV,(Parameters!AI$2+Parameters!AI$3*$A29)*((HV)+Parameters!AI$4+(Parameters!AI$5*$A29)+((Parameters!AI$6*$A29)^2))^(Parameters!AI$7+Parameters!AI$8*EXP(-(($A29/Parameters!AI$9)^Parameters!AI$10))),""))</f>
        <v/>
      </c>
      <c r="O29" s="30" t="str">
        <f>IF('Binding Energies'!O29="","",IF('Binding Energies'!O29&lt;HV,(Parameters!AJ$2+Parameters!AJ$3*$A29)*((HV)+Parameters!AJ$4+(Parameters!AJ$5*$A29)+((Parameters!AJ$6*$A29)^2))^(Parameters!AJ$7+Parameters!AJ$8*EXP(-(($A29/Parameters!AJ$9)^Parameters!AJ$10))),""))</f>
        <v/>
      </c>
      <c r="P29" s="30" t="str">
        <f>IF('Binding Energies'!P29="","",IF('Binding Energies'!P29&lt;HV,(Parameters!AK$2+Parameters!AK$3*$A29)*((HV)+Parameters!AK$4+(Parameters!AK$5*$A29)+((Parameters!AK$6*$A29)^2))^(Parameters!AK$7+Parameters!AK$8*EXP(-(($A29/Parameters!AK$9)^Parameters!AK$10))),""))</f>
        <v/>
      </c>
      <c r="Q29" s="30" t="str">
        <f>IF('Binding Energies'!Q29="","",IF('Binding Energies'!Q29&lt;HV,(Parameters!AL$2+Parameters!AL$3*$A29)*((HV)+Parameters!AL$4+(Parameters!AL$5*$A29)+((Parameters!AL$6*$A29)^2))^(Parameters!AL$7+Parameters!AL$8*EXP(-(($A29/Parameters!AL$9)^Parameters!AL$10))),""))</f>
        <v/>
      </c>
      <c r="R29" s="30" t="str">
        <f>IF('Binding Energies'!R29="","",IF('Binding Energies'!R29&lt;HV,(Parameters!AM$2+Parameters!AM$3*$A29)*((HV)+Parameters!AM$4+(Parameters!AM$5*$A29)+((Parameters!AM$6*$A29)^2))^(Parameters!AM$7+Parameters!AM$8*EXP(-(($A29/Parameters!AM$9)^Parameters!AM$10))),""))</f>
        <v/>
      </c>
      <c r="S29" s="30" t="str">
        <f>IF('Binding Energies'!S29="","",IF('Binding Energies'!S29&lt;HV,(Parameters!AN$2+Parameters!AN$3*$A29)*((HV)+Parameters!AN$4+(Parameters!AN$5*$A29)+((Parameters!AN$6*$A29)^2))^(Parameters!AN$7+Parameters!AN$8*EXP(-(($A29/Parameters!AN$9)^Parameters!AN$10))),""))</f>
        <v/>
      </c>
      <c r="T29" s="30" t="str">
        <f>IF('Binding Energies'!T29="","",IF('Binding Energies'!T29&lt;HV,(Parameters!AO$2+Parameters!AO$3*$A29)*((HV)+Parameters!AO$4+(Parameters!AO$5*$A29)+((Parameters!AO$6*$A29)^2))^(Parameters!AO$7+Parameters!AO$8*EXP(-(($A29/Parameters!AO$9)^Parameters!AO$10))),""))</f>
        <v/>
      </c>
    </row>
    <row r="30" spans="1:20" x14ac:dyDescent="0.35">
      <c r="A30" s="4">
        <v>30</v>
      </c>
      <c r="B30" s="30" t="str">
        <f>IF('Binding Energies'!B30="","",IF('Binding Energies'!B30&lt;HV,(Parameters!W$2+Parameters!W$3*$A30)*((HV)+Parameters!W$4+(Parameters!W$5*$A30)+((Parameters!W$6*$A30)^2))^(Parameters!W$7+Parameters!W$8*EXP(-(($A30/Parameters!W$9)^Parameters!W$10))),""))</f>
        <v/>
      </c>
      <c r="C30" s="30">
        <f>IF('Binding Energies'!C30="","",IF('Binding Energies'!C30&lt;HV,(Parameters!X$2+Parameters!X$3*$A30)*((HV)+Parameters!X$4+(Parameters!X$5*$A30)+((Parameters!X$6*$A30)^2))^(Parameters!X$7+Parameters!X$8*EXP(-(($A30/Parameters!X$9)^Parameters!X$10))),""))</f>
        <v>5.2010423890352665E-21</v>
      </c>
      <c r="D30" s="30">
        <f>IF('Binding Energies'!D30="","",IF('Binding Energies'!D30&lt;HV,(Parameters!Y$2+Parameters!Y$3*$A30)*((HV)+Parameters!Y$4+(Parameters!Y$5*$A30)+((Parameters!Y$6*$A30)^2))^(Parameters!Y$7+Parameters!Y$8*EXP(-(($A30/Parameters!Y$9)^Parameters!Y$10))),""))</f>
        <v>7.4331116443014129E-22</v>
      </c>
      <c r="E30" s="30" t="str">
        <f>IF('Binding Energies'!E30="","",IF('Binding Energies'!E30&lt;HV,(Parameters!Z$2+Parameters!Z$3*$A30)*((HV)+Parameters!Z$4+(Parameters!Z$5*$A30)+((Parameters!Z$6*$A30)^2))^(Parameters!Z$7+Parameters!Z$8*EXP(-(($A30/Parameters!Z$9)^Parameters!Z$10))),""))</f>
        <v/>
      </c>
      <c r="F30" s="30" t="str">
        <f>IF('Binding Energies'!F30="","",IF('Binding Energies'!F30&lt;HV,(Parameters!AA$2+Parameters!AA$3*$A30)*((HV)+Parameters!AA$4+(Parameters!AA$5*$A30)+((Parameters!AA$6*$A30)^2))^(Parameters!AA$7+Parameters!AA$8*EXP(-(($A30/Parameters!AA$9)^Parameters!AA$10))),""))</f>
        <v/>
      </c>
      <c r="G30" s="30">
        <f>IF('Binding Energies'!G30="","",IF('Binding Energies'!G30&lt;HV,(Parameters!AB$2+Parameters!AB$3*$A30)*((HV)+Parameters!AB$4+(Parameters!AB$5*$A30)+((Parameters!AB$6*$A30)^2))^(Parameters!AB$7+Parameters!AB$8*EXP(-(($A30/Parameters!AB$9)^Parameters!AB$10))),""))</f>
        <v>2.2430788454081328E-21</v>
      </c>
      <c r="H30" s="30">
        <f>IF('Binding Energies'!H30="","",IF('Binding Energies'!H30&lt;HV,(Parameters!AC$2+Parameters!AC$3*$A30)*((HV)+Parameters!AC$4+(Parameters!AC$5*$A30)+((Parameters!AC$6*$A30)^2))^(Parameters!AC$7+Parameters!AC$8*EXP(-(($A30/Parameters!AC$9)^Parameters!AC$10))),""))</f>
        <v>4.1732155559180281E-21</v>
      </c>
      <c r="I30" s="30">
        <f>IF('Binding Energies'!I30="","",IF('Binding Energies'!I30&lt;HV,(Parameters!AD$2+Parameters!AD$3*$A30)*((HV)+Parameters!AD$4+(Parameters!AD$5*$A30)+((Parameters!AD$6*$A30)^2))^(Parameters!AD$7+Parameters!AD$8*EXP(-(($A30/Parameters!AD$9)^Parameters!AD$10))),""))</f>
        <v>2.5797359936635446E-22</v>
      </c>
      <c r="J30" s="30">
        <f>IF('Binding Energies'!J30="","",IF('Binding Energies'!J30&lt;HV,(Parameters!AE$2+Parameters!AE$3*$A30)*((HV)+Parameters!AE$4+(Parameters!AE$5*$A30)+((Parameters!AE$6*$A30)^2))^(Parameters!AE$7+Parameters!AE$8*EXP(-(($A30/Parameters!AE$9)^Parameters!AE$10))),""))</f>
        <v>4.9229548669769324E-22</v>
      </c>
      <c r="K30" s="30" t="str">
        <f>IF('Binding Energies'!K30="","",IF('Binding Energies'!K30&lt;HV,(Parameters!AF$2+Parameters!AF$3*$A30)*((HV)+Parameters!AF$4+(Parameters!AF$5*$A30)+((Parameters!AF$6*$A30)^2))^(Parameters!AF$7+Parameters!AF$8*EXP(-(($A30/Parameters!AF$9)^Parameters!AF$10))),""))</f>
        <v/>
      </c>
      <c r="L30" s="30" t="str">
        <f>IF('Binding Energies'!L30="","",IF('Binding Energies'!L30&lt;HV,(Parameters!AG$2+Parameters!AG$3*$A30)*((HV)+Parameters!AG$4+(Parameters!AG$5*$A30)+((Parameters!AG$6*$A30)^2))^(Parameters!AG$7+Parameters!AG$8*EXP(-(($A30/Parameters!AG$9)^Parameters!AG$10))),""))</f>
        <v/>
      </c>
      <c r="M30" s="30" t="str">
        <f>IF('Binding Energies'!M30="","",IF('Binding Energies'!M30&lt;HV,(Parameters!AH$2+Parameters!AH$3*$A30)*((HV)+Parameters!AH$4+(Parameters!AH$5*$A30)+((Parameters!AH$6*$A30)^2))^(Parameters!AH$7+Parameters!AH$8*EXP(-(($A30/Parameters!AH$9)^Parameters!AH$10))),""))</f>
        <v/>
      </c>
      <c r="N30" s="30" t="str">
        <f>IF('Binding Energies'!N30="","",IF('Binding Energies'!N30&lt;HV,(Parameters!AI$2+Parameters!AI$3*$A30)*((HV)+Parameters!AI$4+(Parameters!AI$5*$A30)+((Parameters!AI$6*$A30)^2))^(Parameters!AI$7+Parameters!AI$8*EXP(-(($A30/Parameters!AI$9)^Parameters!AI$10))),""))</f>
        <v/>
      </c>
      <c r="O30" s="30" t="str">
        <f>IF('Binding Energies'!O30="","",IF('Binding Energies'!O30&lt;HV,(Parameters!AJ$2+Parameters!AJ$3*$A30)*((HV)+Parameters!AJ$4+(Parameters!AJ$5*$A30)+((Parameters!AJ$6*$A30)^2))^(Parameters!AJ$7+Parameters!AJ$8*EXP(-(($A30/Parameters!AJ$9)^Parameters!AJ$10))),""))</f>
        <v/>
      </c>
      <c r="P30" s="30" t="str">
        <f>IF('Binding Energies'!P30="","",IF('Binding Energies'!P30&lt;HV,(Parameters!AK$2+Parameters!AK$3*$A30)*((HV)+Parameters!AK$4+(Parameters!AK$5*$A30)+((Parameters!AK$6*$A30)^2))^(Parameters!AK$7+Parameters!AK$8*EXP(-(($A30/Parameters!AK$9)^Parameters!AK$10))),""))</f>
        <v/>
      </c>
      <c r="Q30" s="30" t="str">
        <f>IF('Binding Energies'!Q30="","",IF('Binding Energies'!Q30&lt;HV,(Parameters!AL$2+Parameters!AL$3*$A30)*((HV)+Parameters!AL$4+(Parameters!AL$5*$A30)+((Parameters!AL$6*$A30)^2))^(Parameters!AL$7+Parameters!AL$8*EXP(-(($A30/Parameters!AL$9)^Parameters!AL$10))),""))</f>
        <v/>
      </c>
      <c r="R30" s="30" t="str">
        <f>IF('Binding Energies'!R30="","",IF('Binding Energies'!R30&lt;HV,(Parameters!AM$2+Parameters!AM$3*$A30)*((HV)+Parameters!AM$4+(Parameters!AM$5*$A30)+((Parameters!AM$6*$A30)^2))^(Parameters!AM$7+Parameters!AM$8*EXP(-(($A30/Parameters!AM$9)^Parameters!AM$10))),""))</f>
        <v/>
      </c>
      <c r="S30" s="30" t="str">
        <f>IF('Binding Energies'!S30="","",IF('Binding Energies'!S30&lt;HV,(Parameters!AN$2+Parameters!AN$3*$A30)*((HV)+Parameters!AN$4+(Parameters!AN$5*$A30)+((Parameters!AN$6*$A30)^2))^(Parameters!AN$7+Parameters!AN$8*EXP(-(($A30/Parameters!AN$9)^Parameters!AN$10))),""))</f>
        <v/>
      </c>
      <c r="T30" s="30" t="str">
        <f>IF('Binding Energies'!T30="","",IF('Binding Energies'!T30&lt;HV,(Parameters!AO$2+Parameters!AO$3*$A30)*((HV)+Parameters!AO$4+(Parameters!AO$5*$A30)+((Parameters!AO$6*$A30)^2))^(Parameters!AO$7+Parameters!AO$8*EXP(-(($A30/Parameters!AO$9)^Parameters!AO$10))),""))</f>
        <v/>
      </c>
    </row>
    <row r="31" spans="1:20" x14ac:dyDescent="0.35">
      <c r="A31" s="4">
        <v>31</v>
      </c>
      <c r="B31" s="30" t="str">
        <f>IF('Binding Energies'!B31="","",IF('Binding Energies'!B31&lt;HV,(Parameters!W$2+Parameters!W$3*$A31)*((HV)+Parameters!W$4+(Parameters!W$5*$A31)+((Parameters!W$6*$A31)^2))^(Parameters!W$7+Parameters!W$8*EXP(-(($A31/Parameters!W$9)^Parameters!W$10))),""))</f>
        <v/>
      </c>
      <c r="C31" s="30">
        <f>IF('Binding Energies'!C31="","",IF('Binding Energies'!C31&lt;HV,(Parameters!X$2+Parameters!X$3*$A31)*((HV)+Parameters!X$4+(Parameters!X$5*$A31)+((Parameters!X$6*$A31)^2))^(Parameters!X$7+Parameters!X$8*EXP(-(($A31/Parameters!X$9)^Parameters!X$10))),""))</f>
        <v>5.7045849433709179E-21</v>
      </c>
      <c r="D31" s="30">
        <f>IF('Binding Energies'!D31="","",IF('Binding Energies'!D31&lt;HV,(Parameters!Y$2+Parameters!Y$3*$A31)*((HV)+Parameters!Y$4+(Parameters!Y$5*$A31)+((Parameters!Y$6*$A31)^2))^(Parameters!Y$7+Parameters!Y$8*EXP(-(($A31/Parameters!Y$9)^Parameters!Y$10))),""))</f>
        <v>8.3108428080804669E-22</v>
      </c>
      <c r="E31" s="30" t="str">
        <f>IF('Binding Energies'!E31="","",IF('Binding Energies'!E31&lt;HV,(Parameters!Z$2+Parameters!Z$3*$A31)*((HV)+Parameters!Z$4+(Parameters!Z$5*$A31)+((Parameters!Z$6*$A31)^2))^(Parameters!Z$7+Parameters!Z$8*EXP(-(($A31/Parameters!Z$9)^Parameters!Z$10))),""))</f>
        <v/>
      </c>
      <c r="F31" s="30" t="str">
        <f>IF('Binding Energies'!F31="","",IF('Binding Energies'!F31&lt;HV,(Parameters!AA$2+Parameters!AA$3*$A31)*((HV)+Parameters!AA$4+(Parameters!AA$5*$A31)+((Parameters!AA$6*$A31)^2))^(Parameters!AA$7+Parameters!AA$8*EXP(-(($A31/Parameters!AA$9)^Parameters!AA$10))),""))</f>
        <v/>
      </c>
      <c r="G31" s="30">
        <f>IF('Binding Energies'!G31="","",IF('Binding Energies'!G31&lt;HV,(Parameters!AB$2+Parameters!AB$3*$A31)*((HV)+Parameters!AB$4+(Parameters!AB$5*$A31)+((Parameters!AB$6*$A31)^2))^(Parameters!AB$7+Parameters!AB$8*EXP(-(($A31/Parameters!AB$9)^Parameters!AB$10))),""))</f>
        <v>2.6494954305130976E-21</v>
      </c>
      <c r="H31" s="30">
        <f>IF('Binding Energies'!H31="","",IF('Binding Energies'!H31&lt;HV,(Parameters!AC$2+Parameters!AC$3*$A31)*((HV)+Parameters!AC$4+(Parameters!AC$5*$A31)+((Parameters!AC$6*$A31)^2))^(Parameters!AC$7+Parameters!AC$8*EXP(-(($A31/Parameters!AC$9)^Parameters!AC$10))),""))</f>
        <v>4.914329922298049E-21</v>
      </c>
      <c r="I31" s="30">
        <f>IF('Binding Energies'!I31="","",IF('Binding Energies'!I31&lt;HV,(Parameters!AD$2+Parameters!AD$3*$A31)*((HV)+Parameters!AD$4+(Parameters!AD$5*$A31)+((Parameters!AD$6*$A31)^2))^(Parameters!AD$7+Parameters!AD$8*EXP(-(($A31/Parameters!AD$9)^Parameters!AD$10))),""))</f>
        <v>3.0782519211899897E-22</v>
      </c>
      <c r="J31" s="30">
        <f>IF('Binding Energies'!J31="","",IF('Binding Energies'!J31&lt;HV,(Parameters!AE$2+Parameters!AE$3*$A31)*((HV)+Parameters!AE$4+(Parameters!AE$5*$A31)+((Parameters!AE$6*$A31)^2))^(Parameters!AE$7+Parameters!AE$8*EXP(-(($A31/Parameters!AE$9)^Parameters!AE$10))),""))</f>
        <v>5.873929519626816E-22</v>
      </c>
      <c r="K31" s="30" t="str">
        <f>IF('Binding Energies'!K31="","",IF('Binding Energies'!K31&lt;HV,(Parameters!AF$2+Parameters!AF$3*$A31)*((HV)+Parameters!AF$4+(Parameters!AF$5*$A31)+((Parameters!AF$6*$A31)^2))^(Parameters!AF$7+Parameters!AF$8*EXP(-(($A31/Parameters!AF$9)^Parameters!AF$10))),""))</f>
        <v/>
      </c>
      <c r="L31" s="30" t="str">
        <f>IF('Binding Energies'!L31="","",IF('Binding Energies'!L31&lt;HV,(Parameters!AG$2+Parameters!AG$3*$A31)*((HV)+Parameters!AG$4+(Parameters!AG$5*$A31)+((Parameters!AG$6*$A31)^2))^(Parameters!AG$7+Parameters!AG$8*EXP(-(($A31/Parameters!AG$9)^Parameters!AG$10))),""))</f>
        <v/>
      </c>
      <c r="M31" s="30" t="str">
        <f>IF('Binding Energies'!M31="","",IF('Binding Energies'!M31&lt;HV,(Parameters!AH$2+Parameters!AH$3*$A31)*((HV)+Parameters!AH$4+(Parameters!AH$5*$A31)+((Parameters!AH$6*$A31)^2))^(Parameters!AH$7+Parameters!AH$8*EXP(-(($A31/Parameters!AH$9)^Parameters!AH$10))),""))</f>
        <v/>
      </c>
      <c r="N31" s="30" t="str">
        <f>IF('Binding Energies'!N31="","",IF('Binding Energies'!N31&lt;HV,(Parameters!AI$2+Parameters!AI$3*$A31)*((HV)+Parameters!AI$4+(Parameters!AI$5*$A31)+((Parameters!AI$6*$A31)^2))^(Parameters!AI$7+Parameters!AI$8*EXP(-(($A31/Parameters!AI$9)^Parameters!AI$10))),""))</f>
        <v/>
      </c>
      <c r="O31" s="30" t="str">
        <f>IF('Binding Energies'!O31="","",IF('Binding Energies'!O31&lt;HV,(Parameters!AJ$2+Parameters!AJ$3*$A31)*((HV)+Parameters!AJ$4+(Parameters!AJ$5*$A31)+((Parameters!AJ$6*$A31)^2))^(Parameters!AJ$7+Parameters!AJ$8*EXP(-(($A31/Parameters!AJ$9)^Parameters!AJ$10))),""))</f>
        <v/>
      </c>
      <c r="P31" s="30" t="str">
        <f>IF('Binding Energies'!P31="","",IF('Binding Energies'!P31&lt;HV,(Parameters!AK$2+Parameters!AK$3*$A31)*((HV)+Parameters!AK$4+(Parameters!AK$5*$A31)+((Parameters!AK$6*$A31)^2))^(Parameters!AK$7+Parameters!AK$8*EXP(-(($A31/Parameters!AK$9)^Parameters!AK$10))),""))</f>
        <v/>
      </c>
      <c r="Q31" s="30" t="str">
        <f>IF('Binding Energies'!Q31="","",IF('Binding Energies'!Q31&lt;HV,(Parameters!AL$2+Parameters!AL$3*$A31)*((HV)+Parameters!AL$4+(Parameters!AL$5*$A31)+((Parameters!AL$6*$A31)^2))^(Parameters!AL$7+Parameters!AL$8*EXP(-(($A31/Parameters!AL$9)^Parameters!AL$10))),""))</f>
        <v/>
      </c>
      <c r="R31" s="30" t="str">
        <f>IF('Binding Energies'!R31="","",IF('Binding Energies'!R31&lt;HV,(Parameters!AM$2+Parameters!AM$3*$A31)*((HV)+Parameters!AM$4+(Parameters!AM$5*$A31)+((Parameters!AM$6*$A31)^2))^(Parameters!AM$7+Parameters!AM$8*EXP(-(($A31/Parameters!AM$9)^Parameters!AM$10))),""))</f>
        <v/>
      </c>
      <c r="S31" s="30" t="str">
        <f>IF('Binding Energies'!S31="","",IF('Binding Energies'!S31&lt;HV,(Parameters!AN$2+Parameters!AN$3*$A31)*((HV)+Parameters!AN$4+(Parameters!AN$5*$A31)+((Parameters!AN$6*$A31)^2))^(Parameters!AN$7+Parameters!AN$8*EXP(-(($A31/Parameters!AN$9)^Parameters!AN$10))),""))</f>
        <v/>
      </c>
      <c r="T31" s="30" t="str">
        <f>IF('Binding Energies'!T31="","",IF('Binding Energies'!T31&lt;HV,(Parameters!AO$2+Parameters!AO$3*$A31)*((HV)+Parameters!AO$4+(Parameters!AO$5*$A31)+((Parameters!AO$6*$A31)^2))^(Parameters!AO$7+Parameters!AO$8*EXP(-(($A31/Parameters!AO$9)^Parameters!AO$10))),""))</f>
        <v/>
      </c>
    </row>
    <row r="32" spans="1:20" x14ac:dyDescent="0.35">
      <c r="A32" s="4">
        <v>32</v>
      </c>
      <c r="B32" s="30" t="str">
        <f>IF('Binding Energies'!B32="","",IF('Binding Energies'!B32&lt;HV,(Parameters!W$2+Parameters!W$3*$A32)*((HV)+Parameters!W$4+(Parameters!W$5*$A32)+((Parameters!W$6*$A32)^2))^(Parameters!W$7+Parameters!W$8*EXP(-(($A32/Parameters!W$9)^Parameters!W$10))),""))</f>
        <v/>
      </c>
      <c r="C32" s="30">
        <f>IF('Binding Energies'!C32="","",IF('Binding Energies'!C32&lt;HV,(Parameters!X$2+Parameters!X$3*$A32)*((HV)+Parameters!X$4+(Parameters!X$5*$A32)+((Parameters!X$6*$A32)^2))^(Parameters!X$7+Parameters!X$8*EXP(-(($A32/Parameters!X$9)^Parameters!X$10))),""))</f>
        <v>6.2267892890367331E-21</v>
      </c>
      <c r="D32" s="30">
        <f>IF('Binding Energies'!D32="","",IF('Binding Energies'!D32&lt;HV,(Parameters!Y$2+Parameters!Y$3*$A32)*((HV)+Parameters!Y$4+(Parameters!Y$5*$A32)+((Parameters!Y$6*$A32)^2))^(Parameters!Y$7+Parameters!Y$8*EXP(-(($A32/Parameters!Y$9)^Parameters!Y$10))),""))</f>
        <v>9.2539181678517896E-22</v>
      </c>
      <c r="E32" s="30" t="str">
        <f>IF('Binding Energies'!E32="","",IF('Binding Energies'!E32&lt;HV,(Parameters!Z$2+Parameters!Z$3*$A32)*((HV)+Parameters!Z$4+(Parameters!Z$5*$A32)+((Parameters!Z$6*$A32)^2))^(Parameters!Z$7+Parameters!Z$8*EXP(-(($A32/Parameters!Z$9)^Parameters!Z$10))),""))</f>
        <v/>
      </c>
      <c r="F32" s="30" t="str">
        <f>IF('Binding Energies'!F32="","",IF('Binding Energies'!F32&lt;HV,(Parameters!AA$2+Parameters!AA$3*$A32)*((HV)+Parameters!AA$4+(Parameters!AA$5*$A32)+((Parameters!AA$6*$A32)^2))^(Parameters!AA$7+Parameters!AA$8*EXP(-(($A32/Parameters!AA$9)^Parameters!AA$10))),""))</f>
        <v/>
      </c>
      <c r="G32" s="30">
        <f>IF('Binding Energies'!G32="","",IF('Binding Energies'!G32&lt;HV,(Parameters!AB$2+Parameters!AB$3*$A32)*((HV)+Parameters!AB$4+(Parameters!AB$5*$A32)+((Parameters!AB$6*$A32)^2))^(Parameters!AB$7+Parameters!AB$8*EXP(-(($A32/Parameters!AB$9)^Parameters!AB$10))),""))</f>
        <v>3.1071587634936923E-21</v>
      </c>
      <c r="H32" s="30">
        <f>IF('Binding Energies'!H32="","",IF('Binding Energies'!H32&lt;HV,(Parameters!AC$2+Parameters!AC$3*$A32)*((HV)+Parameters!AC$4+(Parameters!AC$5*$A32)+((Parameters!AC$6*$A32)^2))^(Parameters!AC$7+Parameters!AC$8*EXP(-(($A32/Parameters!AC$9)^Parameters!AC$10))),""))</f>
        <v>5.7463019981415719E-21</v>
      </c>
      <c r="I32" s="30">
        <f>IF('Binding Energies'!I32="","",IF('Binding Energies'!I32&lt;HV,(Parameters!AD$2+Parameters!AD$3*$A32)*((HV)+Parameters!AD$4+(Parameters!AD$5*$A32)+((Parameters!AD$6*$A32)^2))^(Parameters!AD$7+Parameters!AD$8*EXP(-(($A32/Parameters!AD$9)^Parameters!AD$10))),""))</f>
        <v>3.6486118022875318E-22</v>
      </c>
      <c r="J32" s="30">
        <f>IF('Binding Energies'!J32="","",IF('Binding Energies'!J32&lt;HV,(Parameters!AE$2+Parameters!AE$3*$A32)*((HV)+Parameters!AE$4+(Parameters!AE$5*$A32)+((Parameters!AE$6*$A32)^2))^(Parameters!AE$7+Parameters!AE$8*EXP(-(($A32/Parameters!AE$9)^Parameters!AE$10))),""))</f>
        <v>6.9539261962418065E-22</v>
      </c>
      <c r="K32" s="30" t="str">
        <f>IF('Binding Energies'!K32="","",IF('Binding Energies'!K32&lt;HV,(Parameters!AF$2+Parameters!AF$3*$A32)*((HV)+Parameters!AF$4+(Parameters!AF$5*$A32)+((Parameters!AF$6*$A32)^2))^(Parameters!AF$7+Parameters!AF$8*EXP(-(($A32/Parameters!AF$9)^Parameters!AF$10))),""))</f>
        <v/>
      </c>
      <c r="L32" s="30" t="str">
        <f>IF('Binding Energies'!L32="","",IF('Binding Energies'!L32&lt;HV,(Parameters!AG$2+Parameters!AG$3*$A32)*((HV)+Parameters!AG$4+(Parameters!AG$5*$A32)+((Parameters!AG$6*$A32)^2))^(Parameters!AG$7+Parameters!AG$8*EXP(-(($A32/Parameters!AG$9)^Parameters!AG$10))),""))</f>
        <v/>
      </c>
      <c r="M32" s="30" t="str">
        <f>IF('Binding Energies'!M32="","",IF('Binding Energies'!M32&lt;HV,(Parameters!AH$2+Parameters!AH$3*$A32)*((HV)+Parameters!AH$4+(Parameters!AH$5*$A32)+((Parameters!AH$6*$A32)^2))^(Parameters!AH$7+Parameters!AH$8*EXP(-(($A32/Parameters!AH$9)^Parameters!AH$10))),""))</f>
        <v/>
      </c>
      <c r="N32" s="30" t="str">
        <f>IF('Binding Energies'!N32="","",IF('Binding Energies'!N32&lt;HV,(Parameters!AI$2+Parameters!AI$3*$A32)*((HV)+Parameters!AI$4+(Parameters!AI$5*$A32)+((Parameters!AI$6*$A32)^2))^(Parameters!AI$7+Parameters!AI$8*EXP(-(($A32/Parameters!AI$9)^Parameters!AI$10))),""))</f>
        <v/>
      </c>
      <c r="O32" s="30" t="str">
        <f>IF('Binding Energies'!O32="","",IF('Binding Energies'!O32&lt;HV,(Parameters!AJ$2+Parameters!AJ$3*$A32)*((HV)+Parameters!AJ$4+(Parameters!AJ$5*$A32)+((Parameters!AJ$6*$A32)^2))^(Parameters!AJ$7+Parameters!AJ$8*EXP(-(($A32/Parameters!AJ$9)^Parameters!AJ$10))),""))</f>
        <v/>
      </c>
      <c r="P32" s="30" t="str">
        <f>IF('Binding Energies'!P32="","",IF('Binding Energies'!P32&lt;HV,(Parameters!AK$2+Parameters!AK$3*$A32)*((HV)+Parameters!AK$4+(Parameters!AK$5*$A32)+((Parameters!AK$6*$A32)^2))^(Parameters!AK$7+Parameters!AK$8*EXP(-(($A32/Parameters!AK$9)^Parameters!AK$10))),""))</f>
        <v/>
      </c>
      <c r="Q32" s="30" t="str">
        <f>IF('Binding Energies'!Q32="","",IF('Binding Energies'!Q32&lt;HV,(Parameters!AL$2+Parameters!AL$3*$A32)*((HV)+Parameters!AL$4+(Parameters!AL$5*$A32)+((Parameters!AL$6*$A32)^2))^(Parameters!AL$7+Parameters!AL$8*EXP(-(($A32/Parameters!AL$9)^Parameters!AL$10))),""))</f>
        <v/>
      </c>
      <c r="R32" s="30" t="str">
        <f>IF('Binding Energies'!R32="","",IF('Binding Energies'!R32&lt;HV,(Parameters!AM$2+Parameters!AM$3*$A32)*((HV)+Parameters!AM$4+(Parameters!AM$5*$A32)+((Parameters!AM$6*$A32)^2))^(Parameters!AM$7+Parameters!AM$8*EXP(-(($A32/Parameters!AM$9)^Parameters!AM$10))),""))</f>
        <v/>
      </c>
      <c r="S32" s="30" t="str">
        <f>IF('Binding Energies'!S32="","",IF('Binding Energies'!S32&lt;HV,(Parameters!AN$2+Parameters!AN$3*$A32)*((HV)+Parameters!AN$4+(Parameters!AN$5*$A32)+((Parameters!AN$6*$A32)^2))^(Parameters!AN$7+Parameters!AN$8*EXP(-(($A32/Parameters!AN$9)^Parameters!AN$10))),""))</f>
        <v/>
      </c>
      <c r="T32" s="30" t="str">
        <f>IF('Binding Energies'!T32="","",IF('Binding Energies'!T32&lt;HV,(Parameters!AO$2+Parameters!AO$3*$A32)*((HV)+Parameters!AO$4+(Parameters!AO$5*$A32)+((Parameters!AO$6*$A32)^2))^(Parameters!AO$7+Parameters!AO$8*EXP(-(($A32/Parameters!AO$9)^Parameters!AO$10))),""))</f>
        <v/>
      </c>
    </row>
    <row r="33" spans="1:20" x14ac:dyDescent="0.35">
      <c r="A33" s="4">
        <v>33</v>
      </c>
      <c r="B33" s="30" t="str">
        <f>IF('Binding Energies'!B33="","",IF('Binding Energies'!B33&lt;HV,(Parameters!W$2+Parameters!W$3*$A33)*((HV)+Parameters!W$4+(Parameters!W$5*$A33)+((Parameters!W$6*$A33)^2))^(Parameters!W$7+Parameters!W$8*EXP(-(($A33/Parameters!W$9)^Parameters!W$10))),""))</f>
        <v/>
      </c>
      <c r="C33" s="30">
        <f>IF('Binding Energies'!C33="","",IF('Binding Energies'!C33&lt;HV,(Parameters!X$2+Parameters!X$3*$A33)*((HV)+Parameters!X$4+(Parameters!X$5*$A33)+((Parameters!X$6*$A33)^2))^(Parameters!X$7+Parameters!X$8*EXP(-(($A33/Parameters!X$9)^Parameters!X$10))),""))</f>
        <v>6.7662616868187724E-21</v>
      </c>
      <c r="D33" s="30">
        <f>IF('Binding Energies'!D33="","",IF('Binding Energies'!D33&lt;HV,(Parameters!Y$2+Parameters!Y$3*$A33)*((HV)+Parameters!Y$4+(Parameters!Y$5*$A33)+((Parameters!Y$6*$A33)^2))^(Parameters!Y$7+Parameters!Y$8*EXP(-(($A33/Parameters!Y$9)^Parameters!Y$10))),""))</f>
        <v>1.0263492705869146E-21</v>
      </c>
      <c r="E33" s="30" t="str">
        <f>IF('Binding Energies'!E33="","",IF('Binding Energies'!E33&lt;HV,(Parameters!Z$2+Parameters!Z$3*$A33)*((HV)+Parameters!Z$4+(Parameters!Z$5*$A33)+((Parameters!Z$6*$A33)^2))^(Parameters!Z$7+Parameters!Z$8*EXP(-(($A33/Parameters!Z$9)^Parameters!Z$10))),""))</f>
        <v/>
      </c>
      <c r="F33" s="30" t="str">
        <f>IF('Binding Energies'!F33="","",IF('Binding Energies'!F33&lt;HV,(Parameters!AA$2+Parameters!AA$3*$A33)*((HV)+Parameters!AA$4+(Parameters!AA$5*$A33)+((Parameters!AA$6*$A33)^2))^(Parameters!AA$7+Parameters!AA$8*EXP(-(($A33/Parameters!AA$9)^Parameters!AA$10))),""))</f>
        <v/>
      </c>
      <c r="G33" s="30">
        <f>IF('Binding Energies'!G33="","",IF('Binding Energies'!G33&lt;HV,(Parameters!AB$2+Parameters!AB$3*$A33)*((HV)+Parameters!AB$4+(Parameters!AB$5*$A33)+((Parameters!AB$6*$A33)^2))^(Parameters!AB$7+Parameters!AB$8*EXP(-(($A33/Parameters!AB$9)^Parameters!AB$10))),""))</f>
        <v>3.6195242027875895E-21</v>
      </c>
      <c r="H33" s="30">
        <f>IF('Binding Energies'!H33="","",IF('Binding Energies'!H33&lt;HV,(Parameters!AC$2+Parameters!AC$3*$A33)*((HV)+Parameters!AC$4+(Parameters!AC$5*$A33)+((Parameters!AC$6*$A33)^2))^(Parameters!AC$7+Parameters!AC$8*EXP(-(($A33/Parameters!AC$9)^Parameters!AC$10))),""))</f>
        <v>6.6750185253301192E-21</v>
      </c>
      <c r="I33" s="30">
        <f>IF('Binding Energies'!I33="","",IF('Binding Energies'!I33&lt;HV,(Parameters!AD$2+Parameters!AD$3*$A33)*((HV)+Parameters!AD$4+(Parameters!AD$5*$A33)+((Parameters!AD$6*$A33)^2))^(Parameters!AD$7+Parameters!AD$8*EXP(-(($A33/Parameters!AD$9)^Parameters!AD$10))),""))</f>
        <v>4.2970234324444097E-22</v>
      </c>
      <c r="J33" s="30">
        <f>IF('Binding Energies'!J33="","",IF('Binding Energies'!J33&lt;HV,(Parameters!AE$2+Parameters!AE$3*$A33)*((HV)+Parameters!AE$4+(Parameters!AE$5*$A33)+((Parameters!AE$6*$A33)^2))^(Parameters!AE$7+Parameters!AE$8*EXP(-(($A33/Parameters!AE$9)^Parameters!AE$10))),""))</f>
        <v>8.1723854135470444E-22</v>
      </c>
      <c r="K33" s="30" t="str">
        <f>IF('Binding Energies'!K33="","",IF('Binding Energies'!K33&lt;HV,(Parameters!AF$2+Parameters!AF$3*$A33)*((HV)+Parameters!AF$4+(Parameters!AF$5*$A33)+((Parameters!AF$6*$A33)^2))^(Parameters!AF$7+Parameters!AF$8*EXP(-(($A33/Parameters!AF$9)^Parameters!AF$10))),""))</f>
        <v/>
      </c>
      <c r="L33" s="30" t="str">
        <f>IF('Binding Energies'!L33="","",IF('Binding Energies'!L33&lt;HV,(Parameters!AG$2+Parameters!AG$3*$A33)*((HV)+Parameters!AG$4+(Parameters!AG$5*$A33)+((Parameters!AG$6*$A33)^2))^(Parameters!AG$7+Parameters!AG$8*EXP(-(($A33/Parameters!AG$9)^Parameters!AG$10))),""))</f>
        <v/>
      </c>
      <c r="M33" s="30" t="str">
        <f>IF('Binding Energies'!M33="","",IF('Binding Energies'!M33&lt;HV,(Parameters!AH$2+Parameters!AH$3*$A33)*((HV)+Parameters!AH$4+(Parameters!AH$5*$A33)+((Parameters!AH$6*$A33)^2))^(Parameters!AH$7+Parameters!AH$8*EXP(-(($A33/Parameters!AH$9)^Parameters!AH$10))),""))</f>
        <v/>
      </c>
      <c r="N33" s="30" t="str">
        <f>IF('Binding Energies'!N33="","",IF('Binding Energies'!N33&lt;HV,(Parameters!AI$2+Parameters!AI$3*$A33)*((HV)+Parameters!AI$4+(Parameters!AI$5*$A33)+((Parameters!AI$6*$A33)^2))^(Parameters!AI$7+Parameters!AI$8*EXP(-(($A33/Parameters!AI$9)^Parameters!AI$10))),""))</f>
        <v/>
      </c>
      <c r="O33" s="30" t="str">
        <f>IF('Binding Energies'!O33="","",IF('Binding Energies'!O33&lt;HV,(Parameters!AJ$2+Parameters!AJ$3*$A33)*((HV)+Parameters!AJ$4+(Parameters!AJ$5*$A33)+((Parameters!AJ$6*$A33)^2))^(Parameters!AJ$7+Parameters!AJ$8*EXP(-(($A33/Parameters!AJ$9)^Parameters!AJ$10))),""))</f>
        <v/>
      </c>
      <c r="P33" s="30" t="str">
        <f>IF('Binding Energies'!P33="","",IF('Binding Energies'!P33&lt;HV,(Parameters!AK$2+Parameters!AK$3*$A33)*((HV)+Parameters!AK$4+(Parameters!AK$5*$A33)+((Parameters!AK$6*$A33)^2))^(Parameters!AK$7+Parameters!AK$8*EXP(-(($A33/Parameters!AK$9)^Parameters!AK$10))),""))</f>
        <v/>
      </c>
      <c r="Q33" s="30" t="str">
        <f>IF('Binding Energies'!Q33="","",IF('Binding Energies'!Q33&lt;HV,(Parameters!AL$2+Parameters!AL$3*$A33)*((HV)+Parameters!AL$4+(Parameters!AL$5*$A33)+((Parameters!AL$6*$A33)^2))^(Parameters!AL$7+Parameters!AL$8*EXP(-(($A33/Parameters!AL$9)^Parameters!AL$10))),""))</f>
        <v/>
      </c>
      <c r="R33" s="30" t="str">
        <f>IF('Binding Energies'!R33="","",IF('Binding Energies'!R33&lt;HV,(Parameters!AM$2+Parameters!AM$3*$A33)*((HV)+Parameters!AM$4+(Parameters!AM$5*$A33)+((Parameters!AM$6*$A33)^2))^(Parameters!AM$7+Parameters!AM$8*EXP(-(($A33/Parameters!AM$9)^Parameters!AM$10))),""))</f>
        <v/>
      </c>
      <c r="S33" s="30" t="str">
        <f>IF('Binding Energies'!S33="","",IF('Binding Energies'!S33&lt;HV,(Parameters!AN$2+Parameters!AN$3*$A33)*((HV)+Parameters!AN$4+(Parameters!AN$5*$A33)+((Parameters!AN$6*$A33)^2))^(Parameters!AN$7+Parameters!AN$8*EXP(-(($A33/Parameters!AN$9)^Parameters!AN$10))),""))</f>
        <v/>
      </c>
      <c r="T33" s="30" t="str">
        <f>IF('Binding Energies'!T33="","",IF('Binding Energies'!T33&lt;HV,(Parameters!AO$2+Parameters!AO$3*$A33)*((HV)+Parameters!AO$4+(Parameters!AO$5*$A33)+((Parameters!AO$6*$A33)^2))^(Parameters!AO$7+Parameters!AO$8*EXP(-(($A33/Parameters!AO$9)^Parameters!AO$10))),""))</f>
        <v/>
      </c>
    </row>
    <row r="34" spans="1:20" x14ac:dyDescent="0.35">
      <c r="A34" s="4">
        <v>34</v>
      </c>
      <c r="B34" s="30" t="str">
        <f>IF('Binding Energies'!B34="","",IF('Binding Energies'!B34&lt;HV,(Parameters!W$2+Parameters!W$3*$A34)*((HV)+Parameters!W$4+(Parameters!W$5*$A34)+((Parameters!W$6*$A34)^2))^(Parameters!W$7+Parameters!W$8*EXP(-(($A34/Parameters!W$9)^Parameters!W$10))),""))</f>
        <v/>
      </c>
      <c r="C34" s="30">
        <f>IF('Binding Energies'!C34="","",IF('Binding Energies'!C34&lt;HV,(Parameters!X$2+Parameters!X$3*$A34)*((HV)+Parameters!X$4+(Parameters!X$5*$A34)+((Parameters!X$6*$A34)^2))^(Parameters!X$7+Parameters!X$8*EXP(-(($A34/Parameters!X$9)^Parameters!X$10))),""))</f>
        <v>7.3215478139823657E-21</v>
      </c>
      <c r="D34" s="30">
        <f>IF('Binding Energies'!D34="","",IF('Binding Energies'!D34&lt;HV,(Parameters!Y$2+Parameters!Y$3*$A34)*((HV)+Parameters!Y$4+(Parameters!Y$5*$A34)+((Parameters!Y$6*$A34)^2))^(Parameters!Y$7+Parameters!Y$8*EXP(-(($A34/Parameters!Y$9)^Parameters!Y$10))),""))</f>
        <v>1.1340456393828388E-21</v>
      </c>
      <c r="E34" s="30" t="str">
        <f>IF('Binding Energies'!E34="","",IF('Binding Energies'!E34&lt;HV,(Parameters!Z$2+Parameters!Z$3*$A34)*((HV)+Parameters!Z$4+(Parameters!Z$5*$A34)+((Parameters!Z$6*$A34)^2))^(Parameters!Z$7+Parameters!Z$8*EXP(-(($A34/Parameters!Z$9)^Parameters!Z$10))),""))</f>
        <v/>
      </c>
      <c r="F34" s="30" t="str">
        <f>IF('Binding Energies'!F34="","",IF('Binding Energies'!F34&lt;HV,(Parameters!AA$2+Parameters!AA$3*$A34)*((HV)+Parameters!AA$4+(Parameters!AA$5*$A34)+((Parameters!AA$6*$A34)^2))^(Parameters!AA$7+Parameters!AA$8*EXP(-(($A34/Parameters!AA$9)^Parameters!AA$10))),""))</f>
        <v/>
      </c>
      <c r="G34" s="30">
        <f>IF('Binding Energies'!G34="","",IF('Binding Energies'!G34&lt;HV,(Parameters!AB$2+Parameters!AB$3*$A34)*((HV)+Parameters!AB$4+(Parameters!AB$5*$A34)+((Parameters!AB$6*$A34)^2))^(Parameters!AB$7+Parameters!AB$8*EXP(-(($A34/Parameters!AB$9)^Parameters!AB$10))),""))</f>
        <v>4.1899937189105714E-21</v>
      </c>
      <c r="H34" s="30">
        <f>IF('Binding Energies'!H34="","",IF('Binding Energies'!H34&lt;HV,(Parameters!AC$2+Parameters!AC$3*$A34)*((HV)+Parameters!AC$4+(Parameters!AC$5*$A34)+((Parameters!AC$6*$A34)^2))^(Parameters!AC$7+Parameters!AC$8*EXP(-(($A34/Parameters!AC$9)^Parameters!AC$10))),""))</f>
        <v>7.7062835009999152E-21</v>
      </c>
      <c r="I34" s="30">
        <f>IF('Binding Energies'!I34="","",IF('Binding Energies'!I34&lt;HV,(Parameters!AD$2+Parameters!AD$3*$A34)*((HV)+Parameters!AD$4+(Parameters!AD$5*$A34)+((Parameters!AD$6*$A34)^2))^(Parameters!AD$7+Parameters!AD$8*EXP(-(($A34/Parameters!AD$9)^Parameters!AD$10))),""))</f>
        <v>5.0296652970825809E-22</v>
      </c>
      <c r="J34" s="30">
        <f>IF('Binding Energies'!J34="","",IF('Binding Energies'!J34&lt;HV,(Parameters!AE$2+Parameters!AE$3*$A34)*((HV)+Parameters!AE$4+(Parameters!AE$5*$A34)+((Parameters!AE$6*$A34)^2))^(Parameters!AE$7+Parameters!AE$8*EXP(-(($A34/Parameters!AE$9)^Parameters!AE$10))),""))</f>
        <v>9.53858830601463E-22</v>
      </c>
      <c r="K34" s="30" t="str">
        <f>IF('Binding Energies'!K34="","",IF('Binding Energies'!K34&lt;HV,(Parameters!AF$2+Parameters!AF$3*$A34)*((HV)+Parameters!AF$4+(Parameters!AF$5*$A34)+((Parameters!AF$6*$A34)^2))^(Parameters!AF$7+Parameters!AF$8*EXP(-(($A34/Parameters!AF$9)^Parameters!AF$10))),""))</f>
        <v/>
      </c>
      <c r="L34" s="30" t="str">
        <f>IF('Binding Energies'!L34="","",IF('Binding Energies'!L34&lt;HV,(Parameters!AG$2+Parameters!AG$3*$A34)*((HV)+Parameters!AG$4+(Parameters!AG$5*$A34)+((Parameters!AG$6*$A34)^2))^(Parameters!AG$7+Parameters!AG$8*EXP(-(($A34/Parameters!AG$9)^Parameters!AG$10))),""))</f>
        <v/>
      </c>
      <c r="M34" s="30" t="str">
        <f>IF('Binding Energies'!M34="","",IF('Binding Energies'!M34&lt;HV,(Parameters!AH$2+Parameters!AH$3*$A34)*((HV)+Parameters!AH$4+(Parameters!AH$5*$A34)+((Parameters!AH$6*$A34)^2))^(Parameters!AH$7+Parameters!AH$8*EXP(-(($A34/Parameters!AH$9)^Parameters!AH$10))),""))</f>
        <v/>
      </c>
      <c r="N34" s="30" t="str">
        <f>IF('Binding Energies'!N34="","",IF('Binding Energies'!N34&lt;HV,(Parameters!AI$2+Parameters!AI$3*$A34)*((HV)+Parameters!AI$4+(Parameters!AI$5*$A34)+((Parameters!AI$6*$A34)^2))^(Parameters!AI$7+Parameters!AI$8*EXP(-(($A34/Parameters!AI$9)^Parameters!AI$10))),""))</f>
        <v/>
      </c>
      <c r="O34" s="30">
        <f>IF('Binding Energies'!O34="","",IF('Binding Energies'!O34&lt;HV,(Parameters!AJ$2+Parameters!AJ$3*$A34)*((HV)+Parameters!AJ$4+(Parameters!AJ$5*$A34)+((Parameters!AJ$6*$A34)^2))^(Parameters!AJ$7+Parameters!AJ$8*EXP(-(($A34/Parameters!AJ$9)^Parameters!AJ$10))),""))</f>
        <v>6.2253694983089996E-23</v>
      </c>
      <c r="P34" s="30">
        <f>IF('Binding Energies'!P34="","",IF('Binding Energies'!P34&lt;HV,(Parameters!AK$2+Parameters!AK$3*$A34)*((HV)+Parameters!AK$4+(Parameters!AK$5*$A34)+((Parameters!AK$6*$A34)^2))^(Parameters!AK$7+Parameters!AK$8*EXP(-(($A34/Parameters!AK$9)^Parameters!AK$10))),""))</f>
        <v>9.2915101832299805E-23</v>
      </c>
      <c r="Q34" s="30" t="str">
        <f>IF('Binding Energies'!Q34="","",IF('Binding Energies'!Q34&lt;HV,(Parameters!AL$2+Parameters!AL$3*$A34)*((HV)+Parameters!AL$4+(Parameters!AL$5*$A34)+((Parameters!AL$6*$A34)^2))^(Parameters!AL$7+Parameters!AL$8*EXP(-(($A34/Parameters!AL$9)^Parameters!AL$10))),""))</f>
        <v/>
      </c>
      <c r="R34" s="30" t="str">
        <f>IF('Binding Energies'!R34="","",IF('Binding Energies'!R34&lt;HV,(Parameters!AM$2+Parameters!AM$3*$A34)*((HV)+Parameters!AM$4+(Parameters!AM$5*$A34)+((Parameters!AM$6*$A34)^2))^(Parameters!AM$7+Parameters!AM$8*EXP(-(($A34/Parameters!AM$9)^Parameters!AM$10))),""))</f>
        <v/>
      </c>
      <c r="S34" s="30" t="str">
        <f>IF('Binding Energies'!S34="","",IF('Binding Energies'!S34&lt;HV,(Parameters!AN$2+Parameters!AN$3*$A34)*((HV)+Parameters!AN$4+(Parameters!AN$5*$A34)+((Parameters!AN$6*$A34)^2))^(Parameters!AN$7+Parameters!AN$8*EXP(-(($A34/Parameters!AN$9)^Parameters!AN$10))),""))</f>
        <v/>
      </c>
      <c r="T34" s="30" t="str">
        <f>IF('Binding Energies'!T34="","",IF('Binding Energies'!T34&lt;HV,(Parameters!AO$2+Parameters!AO$3*$A34)*((HV)+Parameters!AO$4+(Parameters!AO$5*$A34)+((Parameters!AO$6*$A34)^2))^(Parameters!AO$7+Parameters!AO$8*EXP(-(($A34/Parameters!AO$9)^Parameters!AO$10))),""))</f>
        <v/>
      </c>
    </row>
    <row r="35" spans="1:20" x14ac:dyDescent="0.35">
      <c r="A35" s="4">
        <v>35</v>
      </c>
      <c r="B35" s="30" t="str">
        <f>IF('Binding Energies'!B35="","",IF('Binding Energies'!B35&lt;HV,(Parameters!W$2+Parameters!W$3*$A35)*((HV)+Parameters!W$4+(Parameters!W$5*$A35)+((Parameters!W$6*$A35)^2))^(Parameters!W$7+Parameters!W$8*EXP(-(($A35/Parameters!W$9)^Parameters!W$10))),""))</f>
        <v/>
      </c>
      <c r="C35" s="30">
        <f>IF('Binding Energies'!C35="","",IF('Binding Energies'!C35&lt;HV,(Parameters!X$2+Parameters!X$3*$A35)*((HV)+Parameters!X$4+(Parameters!X$5*$A35)+((Parameters!X$6*$A35)^2))^(Parameters!X$7+Parameters!X$8*EXP(-(($A35/Parameters!X$9)^Parameters!X$10))),""))</f>
        <v>7.8911461499511407E-21</v>
      </c>
      <c r="D35" s="30">
        <f>IF('Binding Energies'!D35="","",IF('Binding Energies'!D35&lt;HV,(Parameters!Y$2+Parameters!Y$3*$A35)*((HV)+Parameters!Y$4+(Parameters!Y$5*$A35)+((Parameters!Y$6*$A35)^2))^(Parameters!Y$7+Parameters!Y$8*EXP(-(($A35/Parameters!Y$9)^Parameters!Y$10))),""))</f>
        <v>1.2485424494198948E-21</v>
      </c>
      <c r="E35" s="30" t="str">
        <f>IF('Binding Energies'!E35="","",IF('Binding Energies'!E35&lt;HV,(Parameters!Z$2+Parameters!Z$3*$A35)*((HV)+Parameters!Z$4+(Parameters!Z$5*$A35)+((Parameters!Z$6*$A35)^2))^(Parameters!Z$7+Parameters!Z$8*EXP(-(($A35/Parameters!Z$9)^Parameters!Z$10))),""))</f>
        <v/>
      </c>
      <c r="F35" s="30" t="str">
        <f>IF('Binding Energies'!F35="","",IF('Binding Energies'!F35&lt;HV,(Parameters!AA$2+Parameters!AA$3*$A35)*((HV)+Parameters!AA$4+(Parameters!AA$5*$A35)+((Parameters!AA$6*$A35)^2))^(Parameters!AA$7+Parameters!AA$8*EXP(-(($A35/Parameters!AA$9)^Parameters!AA$10))),""))</f>
        <v/>
      </c>
      <c r="G35" s="30">
        <f>IF('Binding Energies'!G35="","",IF('Binding Energies'!G35&lt;HV,(Parameters!AB$2+Parameters!AB$3*$A35)*((HV)+Parameters!AB$4+(Parameters!AB$5*$A35)+((Parameters!AB$6*$A35)^2))^(Parameters!AB$7+Parameters!AB$8*EXP(-(($A35/Parameters!AB$9)^Parameters!AB$10))),""))</f>
        <v>4.8218942978290761E-21</v>
      </c>
      <c r="H35" s="30">
        <f>IF('Binding Energies'!H35="","",IF('Binding Energies'!H35&lt;HV,(Parameters!AC$2+Parameters!AC$3*$A35)*((HV)+Parameters!AC$4+(Parameters!AC$5*$A35)+((Parameters!AC$6*$A35)^2))^(Parameters!AC$7+Parameters!AC$8*EXP(-(($A35/Parameters!AC$9)^Parameters!AC$10))),""))</f>
        <v>8.8457884218085613E-21</v>
      </c>
      <c r="I35" s="30">
        <f>IF('Binding Energies'!I35="","",IF('Binding Energies'!I35&lt;HV,(Parameters!AD$2+Parameters!AD$3*$A35)*((HV)+Parameters!AD$4+(Parameters!AD$5*$A35)+((Parameters!AD$6*$A35)^2))^(Parameters!AD$7+Parameters!AD$8*EXP(-(($A35/Parameters!AD$9)^Parameters!AD$10))),""))</f>
        <v>5.8526139739008406E-22</v>
      </c>
      <c r="J35" s="30">
        <f>IF('Binding Energies'!J35="","",IF('Binding Energies'!J35&lt;HV,(Parameters!AE$2+Parameters!AE$3*$A35)*((HV)+Parameters!AE$4+(Parameters!AE$5*$A35)+((Parameters!AE$6*$A35)^2))^(Parameters!AE$7+Parameters!AE$8*EXP(-(($A35/Parameters!AE$9)^Parameters!AE$10))),""))</f>
        <v>1.1061586035952096E-21</v>
      </c>
      <c r="K35" s="30" t="str">
        <f>IF('Binding Energies'!K35="","",IF('Binding Energies'!K35&lt;HV,(Parameters!AF$2+Parameters!AF$3*$A35)*((HV)+Parameters!AF$4+(Parameters!AF$5*$A35)+((Parameters!AF$6*$A35)^2))^(Parameters!AF$7+Parameters!AF$8*EXP(-(($A35/Parameters!AF$9)^Parameters!AF$10))),""))</f>
        <v/>
      </c>
      <c r="L35" s="30" t="str">
        <f>IF('Binding Energies'!L35="","",IF('Binding Energies'!L35&lt;HV,(Parameters!AG$2+Parameters!AG$3*$A35)*((HV)+Parameters!AG$4+(Parameters!AG$5*$A35)+((Parameters!AG$6*$A35)^2))^(Parameters!AG$7+Parameters!AG$8*EXP(-(($A35/Parameters!AG$9)^Parameters!AG$10))),""))</f>
        <v/>
      </c>
      <c r="M35" s="30" t="str">
        <f>IF('Binding Energies'!M35="","",IF('Binding Energies'!M35&lt;HV,(Parameters!AH$2+Parameters!AH$3*$A35)*((HV)+Parameters!AH$4+(Parameters!AH$5*$A35)+((Parameters!AH$6*$A35)^2))^(Parameters!AH$7+Parameters!AH$8*EXP(-(($A35/Parameters!AH$9)^Parameters!AH$10))),""))</f>
        <v/>
      </c>
      <c r="N35" s="30" t="str">
        <f>IF('Binding Energies'!N35="","",IF('Binding Energies'!N35&lt;HV,(Parameters!AI$2+Parameters!AI$3*$A35)*((HV)+Parameters!AI$4+(Parameters!AI$5*$A35)+((Parameters!AI$6*$A35)^2))^(Parameters!AI$7+Parameters!AI$8*EXP(-(($A35/Parameters!AI$9)^Parameters!AI$10))),""))</f>
        <v/>
      </c>
      <c r="O35" s="30">
        <f>IF('Binding Energies'!O35="","",IF('Binding Energies'!O35&lt;HV,(Parameters!AJ$2+Parameters!AJ$3*$A35)*((HV)+Parameters!AJ$4+(Parameters!AJ$5*$A35)+((Parameters!AJ$6*$A35)^2))^(Parameters!AJ$7+Parameters!AJ$8*EXP(-(($A35/Parameters!AJ$9)^Parameters!AJ$10))),""))</f>
        <v>8.1595406033324443E-23</v>
      </c>
      <c r="P35" s="30">
        <f>IF('Binding Energies'!P35="","",IF('Binding Energies'!P35&lt;HV,(Parameters!AK$2+Parameters!AK$3*$A35)*((HV)+Parameters!AK$4+(Parameters!AK$5*$A35)+((Parameters!AK$6*$A35)^2))^(Parameters!AK$7+Parameters!AK$8*EXP(-(($A35/Parameters!AK$9)^Parameters!AK$10))),""))</f>
        <v>1.2181588689880672E-22</v>
      </c>
      <c r="Q35" s="30" t="str">
        <f>IF('Binding Energies'!Q35="","",IF('Binding Energies'!Q35&lt;HV,(Parameters!AL$2+Parameters!AL$3*$A35)*((HV)+Parameters!AL$4+(Parameters!AL$5*$A35)+((Parameters!AL$6*$A35)^2))^(Parameters!AL$7+Parameters!AL$8*EXP(-(($A35/Parameters!AL$9)^Parameters!AL$10))),""))</f>
        <v/>
      </c>
      <c r="R35" s="30" t="str">
        <f>IF('Binding Energies'!R35="","",IF('Binding Energies'!R35&lt;HV,(Parameters!AM$2+Parameters!AM$3*$A35)*((HV)+Parameters!AM$4+(Parameters!AM$5*$A35)+((Parameters!AM$6*$A35)^2))^(Parameters!AM$7+Parameters!AM$8*EXP(-(($A35/Parameters!AM$9)^Parameters!AM$10))),""))</f>
        <v/>
      </c>
      <c r="S35" s="30" t="str">
        <f>IF('Binding Energies'!S35="","",IF('Binding Energies'!S35&lt;HV,(Parameters!AN$2+Parameters!AN$3*$A35)*((HV)+Parameters!AN$4+(Parameters!AN$5*$A35)+((Parameters!AN$6*$A35)^2))^(Parameters!AN$7+Parameters!AN$8*EXP(-(($A35/Parameters!AN$9)^Parameters!AN$10))),""))</f>
        <v/>
      </c>
      <c r="T35" s="30" t="str">
        <f>IF('Binding Energies'!T35="","",IF('Binding Energies'!T35&lt;HV,(Parameters!AO$2+Parameters!AO$3*$A35)*((HV)+Parameters!AO$4+(Parameters!AO$5*$A35)+((Parameters!AO$6*$A35)^2))^(Parameters!AO$7+Parameters!AO$8*EXP(-(($A35/Parameters!AO$9)^Parameters!AO$10))),""))</f>
        <v/>
      </c>
    </row>
    <row r="36" spans="1:20" x14ac:dyDescent="0.35">
      <c r="A36" s="4">
        <v>36</v>
      </c>
      <c r="B36" s="30" t="str">
        <f>IF('Binding Energies'!B36="","",IF('Binding Energies'!B36&lt;HV,(Parameters!W$2+Parameters!W$3*$A36)*((HV)+Parameters!W$4+(Parameters!W$5*$A36)+((Parameters!W$6*$A36)^2))^(Parameters!W$7+Parameters!W$8*EXP(-(($A36/Parameters!W$9)^Parameters!W$10))),""))</f>
        <v/>
      </c>
      <c r="C36" s="30">
        <f>IF('Binding Energies'!C36="","",IF('Binding Energies'!C36&lt;HV,(Parameters!X$2+Parameters!X$3*$A36)*((HV)+Parameters!X$4+(Parameters!X$5*$A36)+((Parameters!X$6*$A36)^2))^(Parameters!X$7+Parameters!X$8*EXP(-(($A36/Parameters!X$9)^Parameters!X$10))),""))</f>
        <v>8.4735207508327772E-21</v>
      </c>
      <c r="D36" s="30">
        <f>IF('Binding Energies'!D36="","",IF('Binding Energies'!D36&lt;HV,(Parameters!Y$2+Parameters!Y$3*$A36)*((HV)+Parameters!Y$4+(Parameters!Y$5*$A36)+((Parameters!Y$6*$A36)^2))^(Parameters!Y$7+Parameters!Y$8*EXP(-(($A36/Parameters!Y$9)^Parameters!Y$10))),""))</f>
        <v>1.3698729945096843E-21</v>
      </c>
      <c r="E36" s="30" t="str">
        <f>IF('Binding Energies'!E36="","",IF('Binding Energies'!E36&lt;HV,(Parameters!Z$2+Parameters!Z$3*$A36)*((HV)+Parameters!Z$4+(Parameters!Z$5*$A36)+((Parameters!Z$6*$A36)^2))^(Parameters!Z$7+Parameters!Z$8*EXP(-(($A36/Parameters!Z$9)^Parameters!Z$10))),""))</f>
        <v/>
      </c>
      <c r="F36" s="30" t="str">
        <f>IF('Binding Energies'!F36="","",IF('Binding Energies'!F36&lt;HV,(Parameters!AA$2+Parameters!AA$3*$A36)*((HV)+Parameters!AA$4+(Parameters!AA$5*$A36)+((Parameters!AA$6*$A36)^2))^(Parameters!AA$7+Parameters!AA$8*EXP(-(($A36/Parameters!AA$9)^Parameters!AA$10))),""))</f>
        <v/>
      </c>
      <c r="G36" s="30">
        <f>IF('Binding Energies'!G36="","",IF('Binding Energies'!G36&lt;HV,(Parameters!AB$2+Parameters!AB$3*$A36)*((HV)+Parameters!AB$4+(Parameters!AB$5*$A36)+((Parameters!AB$6*$A36)^2))^(Parameters!AB$7+Parameters!AB$8*EXP(-(($A36/Parameters!AB$9)^Parameters!AB$10))),""))</f>
        <v>5.5184571582174384E-21</v>
      </c>
      <c r="H36" s="30">
        <f>IF('Binding Energies'!H36="","",IF('Binding Energies'!H36&lt;HV,(Parameters!AC$2+Parameters!AC$3*$A36)*((HV)+Parameters!AC$4+(Parameters!AC$5*$A36)+((Parameters!AC$6*$A36)^2))^(Parameters!AC$7+Parameters!AC$8*EXP(-(($A36/Parameters!AC$9)^Parameters!AC$10))),""))</f>
        <v>1.0099083990084033E-20</v>
      </c>
      <c r="I36" s="30">
        <f>IF('Binding Energies'!I36="","",IF('Binding Energies'!I36&lt;HV,(Parameters!AD$2+Parameters!AD$3*$A36)*((HV)+Parameters!AD$4+(Parameters!AD$5*$A36)+((Parameters!AD$6*$A36)^2))^(Parameters!AD$7+Parameters!AD$8*EXP(-(($A36/Parameters!AD$9)^Parameters!AD$10))),""))</f>
        <v>6.7717696867306438E-22</v>
      </c>
      <c r="J36" s="30">
        <f>IF('Binding Energies'!J36="","",IF('Binding Energies'!J36&lt;HV,(Parameters!AE$2+Parameters!AE$3*$A36)*((HV)+Parameters!AE$4+(Parameters!AE$5*$A36)+((Parameters!AE$6*$A36)^2))^(Parameters!AE$7+Parameters!AE$8*EXP(-(($A36/Parameters!AE$9)^Parameters!AE$10))),""))</f>
        <v>1.2750132321584149E-21</v>
      </c>
      <c r="K36" s="30" t="str">
        <f>IF('Binding Energies'!K36="","",IF('Binding Energies'!K36&lt;HV,(Parameters!AF$2+Parameters!AF$3*$A36)*((HV)+Parameters!AF$4+(Parameters!AF$5*$A36)+((Parameters!AF$6*$A36)^2))^(Parameters!AF$7+Parameters!AF$8*EXP(-(($A36/Parameters!AF$9)^Parameters!AF$10))),""))</f>
        <v/>
      </c>
      <c r="L36" s="30" t="str">
        <f>IF('Binding Energies'!L36="","",IF('Binding Energies'!L36&lt;HV,(Parameters!AG$2+Parameters!AG$3*$A36)*((HV)+Parameters!AG$4+(Parameters!AG$5*$A36)+((Parameters!AG$6*$A36)^2))^(Parameters!AG$7+Parameters!AG$8*EXP(-(($A36/Parameters!AG$9)^Parameters!AG$10))),""))</f>
        <v/>
      </c>
      <c r="M36" s="30" t="str">
        <f>IF('Binding Energies'!M36="","",IF('Binding Energies'!M36&lt;HV,(Parameters!AH$2+Parameters!AH$3*$A36)*((HV)+Parameters!AH$4+(Parameters!AH$5*$A36)+((Parameters!AH$6*$A36)^2))^(Parameters!AH$7+Parameters!AH$8*EXP(-(($A36/Parameters!AH$9)^Parameters!AH$10))),""))</f>
        <v/>
      </c>
      <c r="N36" s="30" t="str">
        <f>IF('Binding Energies'!N36="","",IF('Binding Energies'!N36&lt;HV,(Parameters!AI$2+Parameters!AI$3*$A36)*((HV)+Parameters!AI$4+(Parameters!AI$5*$A36)+((Parameters!AI$6*$A36)^2))^(Parameters!AI$7+Parameters!AI$8*EXP(-(($A36/Parameters!AI$9)^Parameters!AI$10))),""))</f>
        <v/>
      </c>
      <c r="O36" s="30">
        <f>IF('Binding Energies'!O36="","",IF('Binding Energies'!O36&lt;HV,(Parameters!AJ$2+Parameters!AJ$3*$A36)*((HV)+Parameters!AJ$4+(Parameters!AJ$5*$A36)+((Parameters!AJ$6*$A36)^2))^(Parameters!AJ$7+Parameters!AJ$8*EXP(-(($A36/Parameters!AJ$9)^Parameters!AJ$10))),""))</f>
        <v>1.05265431050239E-22</v>
      </c>
      <c r="P36" s="30">
        <f>IF('Binding Energies'!P36="","",IF('Binding Energies'!P36&lt;HV,(Parameters!AK$2+Parameters!AK$3*$A36)*((HV)+Parameters!AK$4+(Parameters!AK$5*$A36)+((Parameters!AK$6*$A36)^2))^(Parameters!AK$7+Parameters!AK$8*EXP(-(($A36/Parameters!AK$9)^Parameters!AK$10))),""))</f>
        <v>1.5711964807951629E-22</v>
      </c>
      <c r="Q36" s="30" t="str">
        <f>IF('Binding Energies'!Q36="","",IF('Binding Energies'!Q36&lt;HV,(Parameters!AL$2+Parameters!AL$3*$A36)*((HV)+Parameters!AL$4+(Parameters!AL$5*$A36)+((Parameters!AL$6*$A36)^2))^(Parameters!AL$7+Parameters!AL$8*EXP(-(($A36/Parameters!AL$9)^Parameters!AL$10))),""))</f>
        <v/>
      </c>
      <c r="R36" s="30" t="str">
        <f>IF('Binding Energies'!R36="","",IF('Binding Energies'!R36&lt;HV,(Parameters!AM$2+Parameters!AM$3*$A36)*((HV)+Parameters!AM$4+(Parameters!AM$5*$A36)+((Parameters!AM$6*$A36)^2))^(Parameters!AM$7+Parameters!AM$8*EXP(-(($A36/Parameters!AM$9)^Parameters!AM$10))),""))</f>
        <v/>
      </c>
      <c r="S36" s="30" t="str">
        <f>IF('Binding Energies'!S36="","",IF('Binding Energies'!S36&lt;HV,(Parameters!AN$2+Parameters!AN$3*$A36)*((HV)+Parameters!AN$4+(Parameters!AN$5*$A36)+((Parameters!AN$6*$A36)^2))^(Parameters!AN$7+Parameters!AN$8*EXP(-(($A36/Parameters!AN$9)^Parameters!AN$10))),""))</f>
        <v/>
      </c>
      <c r="T36" s="30" t="str">
        <f>IF('Binding Energies'!T36="","",IF('Binding Energies'!T36&lt;HV,(Parameters!AO$2+Parameters!AO$3*$A36)*((HV)+Parameters!AO$4+(Parameters!AO$5*$A36)+((Parameters!AO$6*$A36)^2))^(Parameters!AO$7+Parameters!AO$8*EXP(-(($A36/Parameters!AO$9)^Parameters!AO$10))),""))</f>
        <v/>
      </c>
    </row>
    <row r="37" spans="1:20" x14ac:dyDescent="0.35">
      <c r="A37" s="4">
        <v>37</v>
      </c>
      <c r="B37" s="30" t="str">
        <f>IF('Binding Energies'!B37="","",IF('Binding Energies'!B37&lt;HV,(Parameters!W$2+Parameters!W$3*$A37)*((HV)+Parameters!W$4+(Parameters!W$5*$A37)+((Parameters!W$6*$A37)^2))^(Parameters!W$7+Parameters!W$8*EXP(-(($A37/Parameters!W$9)^Parameters!W$10))),""))</f>
        <v/>
      </c>
      <c r="C37" s="30">
        <f>IF('Binding Energies'!C37="","",IF('Binding Energies'!C37&lt;HV,(Parameters!X$2+Parameters!X$3*$A37)*((HV)+Parameters!X$4+(Parameters!X$5*$A37)+((Parameters!X$6*$A37)^2))^(Parameters!X$7+Parameters!X$8*EXP(-(($A37/Parameters!X$9)^Parameters!X$10))),""))</f>
        <v>9.0671133376914702E-21</v>
      </c>
      <c r="D37" s="30">
        <f>IF('Binding Energies'!D37="","",IF('Binding Energies'!D37&lt;HV,(Parameters!Y$2+Parameters!Y$3*$A37)*((HV)+Parameters!Y$4+(Parameters!Y$5*$A37)+((Parameters!Y$6*$A37)^2))^(Parameters!Y$7+Parameters!Y$8*EXP(-(($A37/Parameters!Y$9)^Parameters!Y$10))),""))</f>
        <v>1.4980417839473981E-21</v>
      </c>
      <c r="E37" s="30" t="str">
        <f>IF('Binding Energies'!E37="","",IF('Binding Energies'!E37&lt;HV,(Parameters!Z$2+Parameters!Z$3*$A37)*((HV)+Parameters!Z$4+(Parameters!Z$5*$A37)+((Parameters!Z$6*$A37)^2))^(Parameters!Z$7+Parameters!Z$8*EXP(-(($A37/Parameters!Z$9)^Parameters!Z$10))),""))</f>
        <v/>
      </c>
      <c r="F37" s="30" t="str">
        <f>IF('Binding Energies'!F37="","",IF('Binding Energies'!F37&lt;HV,(Parameters!AA$2+Parameters!AA$3*$A37)*((HV)+Parameters!AA$4+(Parameters!AA$5*$A37)+((Parameters!AA$6*$A37)^2))^(Parameters!AA$7+Parameters!AA$8*EXP(-(($A37/Parameters!AA$9)^Parameters!AA$10))),""))</f>
        <v/>
      </c>
      <c r="G37" s="30">
        <f>IF('Binding Energies'!G37="","",IF('Binding Energies'!G37&lt;HV,(Parameters!AB$2+Parameters!AB$3*$A37)*((HV)+Parameters!AB$4+(Parameters!AB$5*$A37)+((Parameters!AB$6*$A37)^2))^(Parameters!AB$7+Parameters!AB$8*EXP(-(($A37/Parameters!AB$9)^Parameters!AB$10))),""))</f>
        <v>6.282797940647408E-21</v>
      </c>
      <c r="H37" s="30">
        <f>IF('Binding Energies'!H37="","",IF('Binding Energies'!H37&lt;HV,(Parameters!AC$2+Parameters!AC$3*$A37)*((HV)+Parameters!AC$4+(Parameters!AC$5*$A37)+((Parameters!AC$6*$A37)^2))^(Parameters!AC$7+Parameters!AC$8*EXP(-(($A37/Parameters!AC$9)^Parameters!AC$10))),""))</f>
        <v>1.1471553410099782E-20</v>
      </c>
      <c r="I37" s="30">
        <f>IF('Binding Energies'!I37="","",IF('Binding Energies'!I37&lt;HV,(Parameters!AD$2+Parameters!AD$3*$A37)*((HV)+Parameters!AD$4+(Parameters!AD$5*$A37)+((Parameters!AD$6*$A37)^2))^(Parameters!AD$7+Parameters!AD$8*EXP(-(($A37/Parameters!AD$9)^Parameters!AD$10))),""))</f>
        <v>7.7927813247255532E-22</v>
      </c>
      <c r="J37" s="30">
        <f>IF('Binding Energies'!J37="","",IF('Binding Energies'!J37&lt;HV,(Parameters!AE$2+Parameters!AE$3*$A37)*((HV)+Parameters!AE$4+(Parameters!AE$5*$A37)+((Parameters!AE$6*$A37)^2))^(Parameters!AE$7+Parameters!AE$8*EXP(-(($A37/Parameters!AE$9)^Parameters!AE$10))),""))</f>
        <v>1.461261969731338E-21</v>
      </c>
      <c r="K37" s="30" t="str">
        <f>IF('Binding Energies'!K37="","",IF('Binding Energies'!K37&lt;HV,(Parameters!AF$2+Parameters!AF$3*$A37)*((HV)+Parameters!AF$4+(Parameters!AF$5*$A37)+((Parameters!AF$6*$A37)^2))^(Parameters!AF$7+Parameters!AF$8*EXP(-(($A37/Parameters!AF$9)^Parameters!AF$10))),""))</f>
        <v/>
      </c>
      <c r="L37" s="30" t="str">
        <f>IF('Binding Energies'!L37="","",IF('Binding Energies'!L37&lt;HV,(Parameters!AG$2+Parameters!AG$3*$A37)*((HV)+Parameters!AG$4+(Parameters!AG$5*$A37)+((Parameters!AG$6*$A37)^2))^(Parameters!AG$7+Parameters!AG$8*EXP(-(($A37/Parameters!AG$9)^Parameters!AG$10))),""))</f>
        <v/>
      </c>
      <c r="M37" s="30" t="str">
        <f>IF('Binding Energies'!M37="","",IF('Binding Energies'!M37&lt;HV,(Parameters!AH$2+Parameters!AH$3*$A37)*((HV)+Parameters!AH$4+(Parameters!AH$5*$A37)+((Parameters!AH$6*$A37)^2))^(Parameters!AH$7+Parameters!AH$8*EXP(-(($A37/Parameters!AH$9)^Parameters!AH$10))),""))</f>
        <v/>
      </c>
      <c r="N37" s="30" t="str">
        <f>IF('Binding Energies'!N37="","",IF('Binding Energies'!N37&lt;HV,(Parameters!AI$2+Parameters!AI$3*$A37)*((HV)+Parameters!AI$4+(Parameters!AI$5*$A37)+((Parameters!AI$6*$A37)^2))^(Parameters!AI$7+Parameters!AI$8*EXP(-(($A37/Parameters!AI$9)^Parameters!AI$10))),""))</f>
        <v/>
      </c>
      <c r="O37" s="30">
        <f>IF('Binding Energies'!O37="","",IF('Binding Energies'!O37&lt;HV,(Parameters!AJ$2+Parameters!AJ$3*$A37)*((HV)+Parameters!AJ$4+(Parameters!AJ$5*$A37)+((Parameters!AJ$6*$A37)^2))^(Parameters!AJ$7+Parameters!AJ$8*EXP(-(($A37/Parameters!AJ$9)^Parameters!AJ$10))),""))</f>
        <v>1.3393445017610185E-22</v>
      </c>
      <c r="P37" s="30">
        <f>IF('Binding Energies'!P37="","",IF('Binding Energies'!P37&lt;HV,(Parameters!AK$2+Parameters!AK$3*$A37)*((HV)+Parameters!AK$4+(Parameters!AK$5*$A37)+((Parameters!AK$6*$A37)^2))^(Parameters!AK$7+Parameters!AK$8*EXP(-(($A37/Parameters!AK$9)^Parameters!AK$10))),""))</f>
        <v>1.9979574945356216E-22</v>
      </c>
      <c r="Q37" s="30" t="str">
        <f>IF('Binding Energies'!Q37="","",IF('Binding Energies'!Q37&lt;HV,(Parameters!AL$2+Parameters!AL$3*$A37)*((HV)+Parameters!AL$4+(Parameters!AL$5*$A37)+((Parameters!AL$6*$A37)^2))^(Parameters!AL$7+Parameters!AL$8*EXP(-(($A37/Parameters!AL$9)^Parameters!AL$10))),""))</f>
        <v/>
      </c>
      <c r="R37" s="30" t="str">
        <f>IF('Binding Energies'!R37="","",IF('Binding Energies'!R37&lt;HV,(Parameters!AM$2+Parameters!AM$3*$A37)*((HV)+Parameters!AM$4+(Parameters!AM$5*$A37)+((Parameters!AM$6*$A37)^2))^(Parameters!AM$7+Parameters!AM$8*EXP(-(($A37/Parameters!AM$9)^Parameters!AM$10))),""))</f>
        <v/>
      </c>
      <c r="S37" s="30" t="str">
        <f>IF('Binding Energies'!S37="","",IF('Binding Energies'!S37&lt;HV,(Parameters!AN$2+Parameters!AN$3*$A37)*((HV)+Parameters!AN$4+(Parameters!AN$5*$A37)+((Parameters!AN$6*$A37)^2))^(Parameters!AN$7+Parameters!AN$8*EXP(-(($A37/Parameters!AN$9)^Parameters!AN$10))),""))</f>
        <v/>
      </c>
      <c r="T37" s="30" t="str">
        <f>IF('Binding Energies'!T37="","",IF('Binding Energies'!T37&lt;HV,(Parameters!AO$2+Parameters!AO$3*$A37)*((HV)+Parameters!AO$4+(Parameters!AO$5*$A37)+((Parameters!AO$6*$A37)^2))^(Parameters!AO$7+Parameters!AO$8*EXP(-(($A37/Parameters!AO$9)^Parameters!AO$10))),""))</f>
        <v/>
      </c>
    </row>
    <row r="38" spans="1:20" x14ac:dyDescent="0.35">
      <c r="A38" s="4">
        <v>38</v>
      </c>
      <c r="B38" s="30" t="str">
        <f>IF('Binding Energies'!B38="","",IF('Binding Energies'!B38&lt;HV,(Parameters!W$2+Parameters!W$3*$A38)*((HV)+Parameters!W$4+(Parameters!W$5*$A38)+((Parameters!W$6*$A38)^2))^(Parameters!W$7+Parameters!W$8*EXP(-(($A38/Parameters!W$9)^Parameters!W$10))),""))</f>
        <v/>
      </c>
      <c r="C38" s="30">
        <f>IF('Binding Energies'!C38="","",IF('Binding Energies'!C38&lt;HV,(Parameters!X$2+Parameters!X$3*$A38)*((HV)+Parameters!X$4+(Parameters!X$5*$A38)+((Parameters!X$6*$A38)^2))^(Parameters!X$7+Parameters!X$8*EXP(-(($A38/Parameters!X$9)^Parameters!X$10))),""))</f>
        <v>9.67035464077372E-21</v>
      </c>
      <c r="D38" s="30">
        <f>IF('Binding Energies'!D38="","",IF('Binding Energies'!D38&lt;HV,(Parameters!Y$2+Parameters!Y$3*$A38)*((HV)+Parameters!Y$4+(Parameters!Y$5*$A38)+((Parameters!Y$6*$A38)^2))^(Parameters!Y$7+Parameters!Y$8*EXP(-(($A38/Parameters!Y$9)^Parameters!Y$10))),""))</f>
        <v>1.6330241987914759E-21</v>
      </c>
      <c r="E38" s="30" t="str">
        <f>IF('Binding Energies'!E38="","",IF('Binding Energies'!E38&lt;HV,(Parameters!Z$2+Parameters!Z$3*$A38)*((HV)+Parameters!Z$4+(Parameters!Z$5*$A38)+((Parameters!Z$6*$A38)^2))^(Parameters!Z$7+Parameters!Z$8*EXP(-(($A38/Parameters!Z$9)^Parameters!Z$10))),""))</f>
        <v/>
      </c>
      <c r="F38" s="30" t="str">
        <f>IF('Binding Energies'!F38="","",IF('Binding Energies'!F38&lt;HV,(Parameters!AA$2+Parameters!AA$3*$A38)*((HV)+Parameters!AA$4+(Parameters!AA$5*$A38)+((Parameters!AA$6*$A38)^2))^(Parameters!AA$7+Parameters!AA$8*EXP(-(($A38/Parameters!AA$9)^Parameters!AA$10))),""))</f>
        <v/>
      </c>
      <c r="G38" s="30">
        <f>IF('Binding Energies'!G38="","",IF('Binding Energies'!G38&lt;HV,(Parameters!AB$2+Parameters!AB$3*$A38)*((HV)+Parameters!AB$4+(Parameters!AB$5*$A38)+((Parameters!AB$6*$A38)^2))^(Parameters!AB$7+Parameters!AB$8*EXP(-(($A38/Parameters!AB$9)^Parameters!AB$10))),""))</f>
        <v>7.1178980070743792E-21</v>
      </c>
      <c r="H38" s="30">
        <f>IF('Binding Energies'!H38="","",IF('Binding Energies'!H38&lt;HV,(Parameters!AC$2+Parameters!AC$3*$A38)*((HV)+Parameters!AC$4+(Parameters!AC$5*$A38)+((Parameters!AC$6*$A38)^2))^(Parameters!AC$7+Parameters!AC$8*EXP(-(($A38/Parameters!AC$9)^Parameters!AC$10))),""))</f>
        <v>1.2968387377736141E-20</v>
      </c>
      <c r="I38" s="30">
        <f>IF('Binding Energies'!I38="","",IF('Binding Energies'!I38&lt;HV,(Parameters!AD$2+Parameters!AD$3*$A38)*((HV)+Parameters!AD$4+(Parameters!AD$5*$A38)+((Parameters!AD$6*$A38)^2))^(Parameters!AD$7+Parameters!AD$8*EXP(-(($A38/Parameters!AD$9)^Parameters!AD$10))),""))</f>
        <v>8.9209722534717472E-22</v>
      </c>
      <c r="J38" s="30">
        <f>IF('Binding Energies'!J38="","",IF('Binding Energies'!J38&lt;HV,(Parameters!AE$2+Parameters!AE$3*$A38)*((HV)+Parameters!AE$4+(Parameters!AE$5*$A38)+((Parameters!AE$6*$A38)^2))^(Parameters!AE$7+Parameters!AE$8*EXP(-(($A38/Parameters!AE$9)^Parameters!AE$10))),""))</f>
        <v>1.6657020022672396E-21</v>
      </c>
      <c r="K38" s="30" t="str">
        <f>IF('Binding Energies'!K38="","",IF('Binding Energies'!K38&lt;HV,(Parameters!AF$2+Parameters!AF$3*$A38)*((HV)+Parameters!AF$4+(Parameters!AF$5*$A38)+((Parameters!AF$6*$A38)^2))^(Parameters!AF$7+Parameters!AF$8*EXP(-(($A38/Parameters!AF$9)^Parameters!AF$10))),""))</f>
        <v/>
      </c>
      <c r="L38" s="30" t="str">
        <f>IF('Binding Energies'!L38="","",IF('Binding Energies'!L38&lt;HV,(Parameters!AG$2+Parameters!AG$3*$A38)*((HV)+Parameters!AG$4+(Parameters!AG$5*$A38)+((Parameters!AG$6*$A38)^2))^(Parameters!AG$7+Parameters!AG$8*EXP(-(($A38/Parameters!AG$9)^Parameters!AG$10))),""))</f>
        <v/>
      </c>
      <c r="M38" s="30" t="str">
        <f>IF('Binding Energies'!M38="","",IF('Binding Energies'!M38&lt;HV,(Parameters!AH$2+Parameters!AH$3*$A38)*((HV)+Parameters!AH$4+(Parameters!AH$5*$A38)+((Parameters!AH$6*$A38)^2))^(Parameters!AH$7+Parameters!AH$8*EXP(-(($A38/Parameters!AH$9)^Parameters!AH$10))),""))</f>
        <v/>
      </c>
      <c r="N38" s="30" t="str">
        <f>IF('Binding Energies'!N38="","",IF('Binding Energies'!N38&lt;HV,(Parameters!AI$2+Parameters!AI$3*$A38)*((HV)+Parameters!AI$4+(Parameters!AI$5*$A38)+((Parameters!AI$6*$A38)^2))^(Parameters!AI$7+Parameters!AI$8*EXP(-(($A38/Parameters!AI$9)^Parameters!AI$10))),""))</f>
        <v/>
      </c>
      <c r="O38" s="30">
        <f>IF('Binding Energies'!O38="","",IF('Binding Energies'!O38&lt;HV,(Parameters!AJ$2+Parameters!AJ$3*$A38)*((HV)+Parameters!AJ$4+(Parameters!AJ$5*$A38)+((Parameters!AJ$6*$A38)^2))^(Parameters!AJ$7+Parameters!AJ$8*EXP(-(($A38/Parameters!AJ$9)^Parameters!AJ$10))),""))</f>
        <v>1.6833393241983933E-22</v>
      </c>
      <c r="P38" s="30">
        <f>IF('Binding Energies'!P38="","",IF('Binding Energies'!P38&lt;HV,(Parameters!AK$2+Parameters!AK$3*$A38)*((HV)+Parameters!AK$4+(Parameters!AK$5*$A38)+((Parameters!AK$6*$A38)^2))^(Parameters!AK$7+Parameters!AK$8*EXP(-(($A38/Parameters!AK$9)^Parameters!AK$10))),""))</f>
        <v>2.5089689327958457E-22</v>
      </c>
      <c r="Q38" s="30" t="str">
        <f>IF('Binding Energies'!Q38="","",IF('Binding Energies'!Q38&lt;HV,(Parameters!AL$2+Parameters!AL$3*$A38)*((HV)+Parameters!AL$4+(Parameters!AL$5*$A38)+((Parameters!AL$6*$A38)^2))^(Parameters!AL$7+Parameters!AL$8*EXP(-(($A38/Parameters!AL$9)^Parameters!AL$10))),""))</f>
        <v/>
      </c>
      <c r="R38" s="30" t="str">
        <f>IF('Binding Energies'!R38="","",IF('Binding Energies'!R38&lt;HV,(Parameters!AM$2+Parameters!AM$3*$A38)*((HV)+Parameters!AM$4+(Parameters!AM$5*$A38)+((Parameters!AM$6*$A38)^2))^(Parameters!AM$7+Parameters!AM$8*EXP(-(($A38/Parameters!AM$9)^Parameters!AM$10))),""))</f>
        <v/>
      </c>
      <c r="S38" s="30" t="str">
        <f>IF('Binding Energies'!S38="","",IF('Binding Energies'!S38&lt;HV,(Parameters!AN$2+Parameters!AN$3*$A38)*((HV)+Parameters!AN$4+(Parameters!AN$5*$A38)+((Parameters!AN$6*$A38)^2))^(Parameters!AN$7+Parameters!AN$8*EXP(-(($A38/Parameters!AN$9)^Parameters!AN$10))),""))</f>
        <v/>
      </c>
      <c r="T38" s="30" t="str">
        <f>IF('Binding Energies'!T38="","",IF('Binding Energies'!T38&lt;HV,(Parameters!AO$2+Parameters!AO$3*$A38)*((HV)+Parameters!AO$4+(Parameters!AO$5*$A38)+((Parameters!AO$6*$A38)^2))^(Parameters!AO$7+Parameters!AO$8*EXP(-(($A38/Parameters!AO$9)^Parameters!AO$10))),""))</f>
        <v/>
      </c>
    </row>
    <row r="39" spans="1:20" x14ac:dyDescent="0.35">
      <c r="A39" s="4">
        <v>39</v>
      </c>
      <c r="B39" s="30" t="str">
        <f>IF('Binding Energies'!B39="","",IF('Binding Energies'!B39&lt;HV,(Parameters!W$2+Parameters!W$3*$A39)*((HV)+Parameters!W$4+(Parameters!W$5*$A39)+((Parameters!W$6*$A39)^2))^(Parameters!W$7+Parameters!W$8*EXP(-(($A39/Parameters!W$9)^Parameters!W$10))),""))</f>
        <v/>
      </c>
      <c r="C39" s="30">
        <f>IF('Binding Energies'!C39="","",IF('Binding Energies'!C39&lt;HV,(Parameters!X$2+Parameters!X$3*$A39)*((HV)+Parameters!X$4+(Parameters!X$5*$A39)+((Parameters!X$6*$A39)^2))^(Parameters!X$7+Parameters!X$8*EXP(-(($A39/Parameters!X$9)^Parameters!X$10))),""))</f>
        <v>1.0281674957604801E-20</v>
      </c>
      <c r="D39" s="30">
        <f>IF('Binding Energies'!D39="","",IF('Binding Energies'!D39&lt;HV,(Parameters!Y$2+Parameters!Y$3*$A39)*((HV)+Parameters!Y$4+(Parameters!Y$5*$A39)+((Parameters!Y$6*$A39)^2))^(Parameters!Y$7+Parameters!Y$8*EXP(-(($A39/Parameters!Y$9)^Parameters!Y$10))),""))</f>
        <v>1.7747663534328877E-21</v>
      </c>
      <c r="E39" s="30" t="str">
        <f>IF('Binding Energies'!E39="","",IF('Binding Energies'!E39&lt;HV,(Parameters!Z$2+Parameters!Z$3*$A39)*((HV)+Parameters!Z$4+(Parameters!Z$5*$A39)+((Parameters!Z$6*$A39)^2))^(Parameters!Z$7+Parameters!Z$8*EXP(-(($A39/Parameters!Z$9)^Parameters!Z$10))),""))</f>
        <v/>
      </c>
      <c r="F39" s="30" t="str">
        <f>IF('Binding Energies'!F39="","",IF('Binding Energies'!F39&lt;HV,(Parameters!AA$2+Parameters!AA$3*$A39)*((HV)+Parameters!AA$4+(Parameters!AA$5*$A39)+((Parameters!AA$6*$A39)^2))^(Parameters!AA$7+Parameters!AA$8*EXP(-(($A39/Parameters!AA$9)^Parameters!AA$10))),""))</f>
        <v/>
      </c>
      <c r="G39" s="30">
        <f>IF('Binding Energies'!G39="","",IF('Binding Energies'!G39&lt;HV,(Parameters!AB$2+Parameters!AB$3*$A39)*((HV)+Parameters!AB$4+(Parameters!AB$5*$A39)+((Parameters!AB$6*$A39)^2))^(Parameters!AB$7+Parameters!AB$8*EXP(-(($A39/Parameters!AB$9)^Parameters!AB$10))),""))</f>
        <v>8.0265869693828307E-21</v>
      </c>
      <c r="H39" s="30">
        <f>IF('Binding Energies'!H39="","",IF('Binding Energies'!H39&lt;HV,(Parameters!AC$2+Parameters!AC$3*$A39)*((HV)+Parameters!AC$4+(Parameters!AC$5*$A39)+((Parameters!AC$6*$A39)^2))^(Parameters!AC$7+Parameters!AC$8*EXP(-(($A39/Parameters!AC$9)^Parameters!AC$10))),""))</f>
        <v>1.4594560843774336E-20</v>
      </c>
      <c r="I39" s="30">
        <f>IF('Binding Energies'!I39="","",IF('Binding Energies'!I39&lt;HV,(Parameters!AD$2+Parameters!AD$3*$A39)*((HV)+Parameters!AD$4+(Parameters!AD$5*$A39)+((Parameters!AD$6*$A39)^2))^(Parameters!AD$7+Parameters!AD$8*EXP(-(($A39/Parameters!AD$9)^Parameters!AD$10))),""))</f>
        <v>1.0161268223577018E-21</v>
      </c>
      <c r="J39" s="30">
        <f>IF('Binding Energies'!J39="","",IF('Binding Energies'!J39&lt;HV,(Parameters!AE$2+Parameters!AE$3*$A39)*((HV)+Parameters!AE$4+(Parameters!AE$5*$A39)+((Parameters!AE$6*$A39)^2))^(Parameters!AE$7+Parameters!AE$8*EXP(-(($A39/Parameters!AE$9)^Parameters!AE$10))),""))</f>
        <v>1.8890829661641266E-21</v>
      </c>
      <c r="K39" s="30" t="str">
        <f>IF('Binding Energies'!K39="","",IF('Binding Energies'!K39&lt;HV,(Parameters!AF$2+Parameters!AF$3*$A39)*((HV)+Parameters!AF$4+(Parameters!AF$5*$A39)+((Parameters!AF$6*$A39)^2))^(Parameters!AF$7+Parameters!AF$8*EXP(-(($A39/Parameters!AF$9)^Parameters!AF$10))),""))</f>
        <v/>
      </c>
      <c r="L39" s="30" t="str">
        <f>IF('Binding Energies'!L39="","",IF('Binding Energies'!L39&lt;HV,(Parameters!AG$2+Parameters!AG$3*$A39)*((HV)+Parameters!AG$4+(Parameters!AG$5*$A39)+((Parameters!AG$6*$A39)^2))^(Parameters!AG$7+Parameters!AG$8*EXP(-(($A39/Parameters!AG$9)^Parameters!AG$10))),""))</f>
        <v/>
      </c>
      <c r="M39" s="30" t="str">
        <f>IF('Binding Energies'!M39="","",IF('Binding Energies'!M39&lt;HV,(Parameters!AH$2+Parameters!AH$3*$A39)*((HV)+Parameters!AH$4+(Parameters!AH$5*$A39)+((Parameters!AH$6*$A39)^2))^(Parameters!AH$7+Parameters!AH$8*EXP(-(($A39/Parameters!AH$9)^Parameters!AH$10))),""))</f>
        <v/>
      </c>
      <c r="N39" s="30" t="str">
        <f>IF('Binding Energies'!N39="","",IF('Binding Energies'!N39&lt;HV,(Parameters!AI$2+Parameters!AI$3*$A39)*((HV)+Parameters!AI$4+(Parameters!AI$5*$A39)+((Parameters!AI$6*$A39)^2))^(Parameters!AI$7+Parameters!AI$8*EXP(-(($A39/Parameters!AI$9)^Parameters!AI$10))),""))</f>
        <v/>
      </c>
      <c r="O39" s="30">
        <f>IF('Binding Energies'!O39="","",IF('Binding Energies'!O39&lt;HV,(Parameters!AJ$2+Parameters!AJ$3*$A39)*((HV)+Parameters!AJ$4+(Parameters!AJ$5*$A39)+((Parameters!AJ$6*$A39)^2))^(Parameters!AJ$7+Parameters!AJ$8*EXP(-(($A39/Parameters!AJ$9)^Parameters!AJ$10))),""))</f>
        <v>2.0925701706331457E-22</v>
      </c>
      <c r="P39" s="30">
        <f>IF('Binding Energies'!P39="","",IF('Binding Energies'!P39&lt;HV,(Parameters!AK$2+Parameters!AK$3*$A39)*((HV)+Parameters!AK$4+(Parameters!AK$5*$A39)+((Parameters!AK$6*$A39)^2))^(Parameters!AK$7+Parameters!AK$8*EXP(-(($A39/Parameters!AK$9)^Parameters!AK$10))),""))</f>
        <v>3.1155975334076862E-22</v>
      </c>
      <c r="Q39" s="30" t="str">
        <f>IF('Binding Energies'!Q39="","",IF('Binding Energies'!Q39&lt;HV,(Parameters!AL$2+Parameters!AL$3*$A39)*((HV)+Parameters!AL$4+(Parameters!AL$5*$A39)+((Parameters!AL$6*$A39)^2))^(Parameters!AL$7+Parameters!AL$8*EXP(-(($A39/Parameters!AL$9)^Parameters!AL$10))),""))</f>
        <v/>
      </c>
      <c r="R39" s="30" t="str">
        <f>IF('Binding Energies'!R39="","",IF('Binding Energies'!R39&lt;HV,(Parameters!AM$2+Parameters!AM$3*$A39)*((HV)+Parameters!AM$4+(Parameters!AM$5*$A39)+((Parameters!AM$6*$A39)^2))^(Parameters!AM$7+Parameters!AM$8*EXP(-(($A39/Parameters!AM$9)^Parameters!AM$10))),""))</f>
        <v/>
      </c>
      <c r="S39" s="30" t="str">
        <f>IF('Binding Energies'!S39="","",IF('Binding Energies'!S39&lt;HV,(Parameters!AN$2+Parameters!AN$3*$A39)*((HV)+Parameters!AN$4+(Parameters!AN$5*$A39)+((Parameters!AN$6*$A39)^2))^(Parameters!AN$7+Parameters!AN$8*EXP(-(($A39/Parameters!AN$9)^Parameters!AN$10))),""))</f>
        <v/>
      </c>
      <c r="T39" s="30" t="str">
        <f>IF('Binding Energies'!T39="","",IF('Binding Energies'!T39&lt;HV,(Parameters!AO$2+Parameters!AO$3*$A39)*((HV)+Parameters!AO$4+(Parameters!AO$5*$A39)+((Parameters!AO$6*$A39)^2))^(Parameters!AO$7+Parameters!AO$8*EXP(-(($A39/Parameters!AO$9)^Parameters!AO$10))),""))</f>
        <v/>
      </c>
    </row>
    <row r="40" spans="1:20" x14ac:dyDescent="0.35">
      <c r="A40" s="4">
        <v>40</v>
      </c>
      <c r="B40" s="30" t="str">
        <f>IF('Binding Energies'!B40="","",IF('Binding Energies'!B40&lt;HV,(Parameters!W$2+Parameters!W$3*$A40)*((HV)+Parameters!W$4+(Parameters!W$5*$A40)+((Parameters!W$6*$A40)^2))^(Parameters!W$7+Parameters!W$8*EXP(-(($A40/Parameters!W$9)^Parameters!W$10))),""))</f>
        <v/>
      </c>
      <c r="C40" s="30">
        <f>IF('Binding Energies'!C40="","",IF('Binding Energies'!C40&lt;HV,(Parameters!X$2+Parameters!X$3*$A40)*((HV)+Parameters!X$4+(Parameters!X$5*$A40)+((Parameters!X$6*$A40)^2))^(Parameters!X$7+Parameters!X$8*EXP(-(($A40/Parameters!X$9)^Parameters!X$10))),""))</f>
        <v>1.0899513897018588E-20</v>
      </c>
      <c r="D40" s="30">
        <f>IF('Binding Energies'!D40="","",IF('Binding Energies'!D40&lt;HV,(Parameters!Y$2+Parameters!Y$3*$A40)*((HV)+Parameters!Y$4+(Parameters!Y$5*$A40)+((Parameters!Y$6*$A40)^2))^(Parameters!Y$7+Parameters!Y$8*EXP(-(($A40/Parameters!Y$9)^Parameters!Y$10))),""))</f>
        <v>1.9231851575437056E-21</v>
      </c>
      <c r="E40" s="30">
        <f>IF('Binding Energies'!E40="","",IF('Binding Energies'!E40&lt;HV,(Parameters!Z$2+Parameters!Z$3*$A40)*((HV)+Parameters!Z$4+(Parameters!Z$5*$A40)+((Parameters!Z$6*$A40)^2))^(Parameters!Z$7+Parameters!Z$8*EXP(-(($A40/Parameters!Z$9)^Parameters!Z$10))),""))</f>
        <v>2.8302614928536914E-22</v>
      </c>
      <c r="F40" s="30" t="str">
        <f>IF('Binding Energies'!F40="","",IF('Binding Energies'!F40&lt;HV,(Parameters!AA$2+Parameters!AA$3*$A40)*((HV)+Parameters!AA$4+(Parameters!AA$5*$A40)+((Parameters!AA$6*$A40)^2))^(Parameters!AA$7+Parameters!AA$8*EXP(-(($A40/Parameters!AA$9)^Parameters!AA$10))),""))</f>
        <v/>
      </c>
      <c r="G40" s="30">
        <f>IF('Binding Energies'!G40="","",IF('Binding Energies'!G40&lt;HV,(Parameters!AB$2+Parameters!AB$3*$A40)*((HV)+Parameters!AB$4+(Parameters!AB$5*$A40)+((Parameters!AB$6*$A40)^2))^(Parameters!AB$7+Parameters!AB$8*EXP(-(($A40/Parameters!AB$9)^Parameters!AB$10))),""))</f>
        <v>9.0115265464431508E-21</v>
      </c>
      <c r="H40" s="30">
        <f>IF('Binding Energies'!H40="","",IF('Binding Energies'!H40&lt;HV,(Parameters!AC$2+Parameters!AC$3*$A40)*((HV)+Parameters!AC$4+(Parameters!AC$5*$A40)+((Parameters!AC$6*$A40)^2))^(Parameters!AC$7+Parameters!AC$8*EXP(-(($A40/Parameters!AC$9)^Parameters!AC$10))),""))</f>
        <v>1.635481160996873E-20</v>
      </c>
      <c r="I40" s="30">
        <f>IF('Binding Energies'!I40="","",IF('Binding Energies'!I40&lt;HV,(Parameters!AD$2+Parameters!AD$3*$A40)*((HV)+Parameters!AD$4+(Parameters!AD$5*$A40)+((Parameters!AD$6*$A40)^2))^(Parameters!AD$7+Parameters!AD$8*EXP(-(($A40/Parameters!AD$9)^Parameters!AD$10))),""))</f>
        <v>1.1518128629381565E-21</v>
      </c>
      <c r="J40" s="30">
        <f>IF('Binding Energies'!J40="","",IF('Binding Energies'!J40&lt;HV,(Parameters!AE$2+Parameters!AE$3*$A40)*((HV)+Parameters!AE$4+(Parameters!AE$5*$A40)+((Parameters!AE$6*$A40)^2))^(Parameters!AE$7+Parameters!AE$8*EXP(-(($A40/Parameters!AE$9)^Parameters!AE$10))),""))</f>
        <v>2.1321019663222146E-21</v>
      </c>
      <c r="K40" s="30" t="str">
        <f>IF('Binding Energies'!K40="","",IF('Binding Energies'!K40&lt;HV,(Parameters!AF$2+Parameters!AF$3*$A40)*((HV)+Parameters!AF$4+(Parameters!AF$5*$A40)+((Parameters!AF$6*$A40)^2))^(Parameters!AF$7+Parameters!AF$8*EXP(-(($A40/Parameters!AF$9)^Parameters!AF$10))),""))</f>
        <v/>
      </c>
      <c r="L40" s="30" t="str">
        <f>IF('Binding Energies'!L40="","",IF('Binding Energies'!L40&lt;HV,(Parameters!AG$2+Parameters!AG$3*$A40)*((HV)+Parameters!AG$4+(Parameters!AG$5*$A40)+((Parameters!AG$6*$A40)^2))^(Parameters!AG$7+Parameters!AG$8*EXP(-(($A40/Parameters!AG$9)^Parameters!AG$10))),""))</f>
        <v/>
      </c>
      <c r="M40" s="30" t="str">
        <f>IF('Binding Energies'!M40="","",IF('Binding Energies'!M40&lt;HV,(Parameters!AH$2+Parameters!AH$3*$A40)*((HV)+Parameters!AH$4+(Parameters!AH$5*$A40)+((Parameters!AH$6*$A40)^2))^(Parameters!AH$7+Parameters!AH$8*EXP(-(($A40/Parameters!AH$9)^Parameters!AH$10))),""))</f>
        <v/>
      </c>
      <c r="N40" s="30" t="str">
        <f>IF('Binding Energies'!N40="","",IF('Binding Energies'!N40&lt;HV,(Parameters!AI$2+Parameters!AI$3*$A40)*((HV)+Parameters!AI$4+(Parameters!AI$5*$A40)+((Parameters!AI$6*$A40)^2))^(Parameters!AI$7+Parameters!AI$8*EXP(-(($A40/Parameters!AI$9)^Parameters!AI$10))),""))</f>
        <v/>
      </c>
      <c r="O40" s="30">
        <f>IF('Binding Energies'!O40="","",IF('Binding Energies'!O40&lt;HV,(Parameters!AJ$2+Parameters!AJ$3*$A40)*((HV)+Parameters!AJ$4+(Parameters!AJ$5*$A40)+((Parameters!AJ$6*$A40)^2))^(Parameters!AJ$7+Parameters!AJ$8*EXP(-(($A40/Parameters!AJ$9)^Parameters!AJ$10))),""))</f>
        <v>2.5755903845776031E-22</v>
      </c>
      <c r="P40" s="30">
        <f>IF('Binding Energies'!P40="","",IF('Binding Energies'!P40&lt;HV,(Parameters!AK$2+Parameters!AK$3*$A40)*((HV)+Parameters!AK$4+(Parameters!AK$5*$A40)+((Parameters!AK$6*$A40)^2))^(Parameters!AK$7+Parameters!AK$8*EXP(-(($A40/Parameters!AK$9)^Parameters!AK$10))),""))</f>
        <v>3.8300512122505168E-22</v>
      </c>
      <c r="Q40" s="30" t="str">
        <f>IF('Binding Energies'!Q40="","",IF('Binding Energies'!Q40&lt;HV,(Parameters!AL$2+Parameters!AL$3*$A40)*((HV)+Parameters!AL$4+(Parameters!AL$5*$A40)+((Parameters!AL$6*$A40)^2))^(Parameters!AL$7+Parameters!AL$8*EXP(-(($A40/Parameters!AL$9)^Parameters!AL$10))),""))</f>
        <v/>
      </c>
      <c r="R40" s="30" t="str">
        <f>IF('Binding Energies'!R40="","",IF('Binding Energies'!R40&lt;HV,(Parameters!AM$2+Parameters!AM$3*$A40)*((HV)+Parameters!AM$4+(Parameters!AM$5*$A40)+((Parameters!AM$6*$A40)^2))^(Parameters!AM$7+Parameters!AM$8*EXP(-(($A40/Parameters!AM$9)^Parameters!AM$10))),""))</f>
        <v/>
      </c>
      <c r="S40" s="30" t="str">
        <f>IF('Binding Energies'!S40="","",IF('Binding Energies'!S40&lt;HV,(Parameters!AN$2+Parameters!AN$3*$A40)*((HV)+Parameters!AN$4+(Parameters!AN$5*$A40)+((Parameters!AN$6*$A40)^2))^(Parameters!AN$7+Parameters!AN$8*EXP(-(($A40/Parameters!AN$9)^Parameters!AN$10))),""))</f>
        <v/>
      </c>
      <c r="T40" s="30" t="str">
        <f>IF('Binding Energies'!T40="","",IF('Binding Energies'!T40&lt;HV,(Parameters!AO$2+Parameters!AO$3*$A40)*((HV)+Parameters!AO$4+(Parameters!AO$5*$A40)+((Parameters!AO$6*$A40)^2))^(Parameters!AO$7+Parameters!AO$8*EXP(-(($A40/Parameters!AO$9)^Parameters!AO$10))),""))</f>
        <v/>
      </c>
    </row>
    <row r="41" spans="1:20" x14ac:dyDescent="0.35">
      <c r="A41" s="4">
        <v>41</v>
      </c>
      <c r="B41" s="30" t="str">
        <f>IF('Binding Energies'!B41="","",IF('Binding Energies'!B41&lt;HV,(Parameters!W$2+Parameters!W$3*$A41)*((HV)+Parameters!W$4+(Parameters!W$5*$A41)+((Parameters!W$6*$A41)^2))^(Parameters!W$7+Parameters!W$8*EXP(-(($A41/Parameters!W$9)^Parameters!W$10))),""))</f>
        <v/>
      </c>
      <c r="C41" s="30">
        <f>IF('Binding Energies'!C41="","",IF('Binding Energies'!C41&lt;HV,(Parameters!X$2+Parameters!X$3*$A41)*((HV)+Parameters!X$4+(Parameters!X$5*$A41)+((Parameters!X$6*$A41)^2))^(Parameters!X$7+Parameters!X$8*EXP(-(($A41/Parameters!X$9)^Parameters!X$10))),""))</f>
        <v>1.1522329293798762E-20</v>
      </c>
      <c r="D41" s="30">
        <f>IF('Binding Energies'!D41="","",IF('Binding Energies'!D41&lt;HV,(Parameters!Y$2+Parameters!Y$3*$A41)*((HV)+Parameters!Y$4+(Parameters!Y$5*$A41)+((Parameters!Y$6*$A41)^2))^(Parameters!Y$7+Parameters!Y$8*EXP(-(($A41/Parameters!Y$9)^Parameters!Y$10))),""))</f>
        <v>2.0781685718259786E-21</v>
      </c>
      <c r="E41" s="30">
        <f>IF('Binding Energies'!E41="","",IF('Binding Energies'!E41&lt;HV,(Parameters!Z$2+Parameters!Z$3*$A41)*((HV)+Parameters!Z$4+(Parameters!Z$5*$A41)+((Parameters!Z$6*$A41)^2))^(Parameters!Z$7+Parameters!Z$8*EXP(-(($A41/Parameters!Z$9)^Parameters!Z$10))),""))</f>
        <v>3.1709692857855536E-22</v>
      </c>
      <c r="F41" s="30" t="str">
        <f>IF('Binding Energies'!F41="","",IF('Binding Energies'!F41&lt;HV,(Parameters!AA$2+Parameters!AA$3*$A41)*((HV)+Parameters!AA$4+(Parameters!AA$5*$A41)+((Parameters!AA$6*$A41)^2))^(Parameters!AA$7+Parameters!AA$8*EXP(-(($A41/Parameters!AA$9)^Parameters!AA$10))),""))</f>
        <v/>
      </c>
      <c r="G41" s="30">
        <f>IF('Binding Energies'!G41="","",IF('Binding Energies'!G41&lt;HV,(Parameters!AB$2+Parameters!AB$3*$A41)*((HV)+Parameters!AB$4+(Parameters!AB$5*$A41)+((Parameters!AB$6*$A41)^2))^(Parameters!AB$7+Parameters!AB$8*EXP(-(($A41/Parameters!AB$9)^Parameters!AB$10))),""))</f>
        <v>1.0075195830297457E-20</v>
      </c>
      <c r="H41" s="30">
        <f>IF('Binding Energies'!H41="","",IF('Binding Energies'!H41&lt;HV,(Parameters!AC$2+Parameters!AC$3*$A41)*((HV)+Parameters!AC$4+(Parameters!AC$5*$A41)+((Parameters!AC$6*$A41)^2))^(Parameters!AC$7+Parameters!AC$8*EXP(-(($A41/Parameters!AC$9)^Parameters!AC$10))),""))</f>
        <v>1.825362079779704E-20</v>
      </c>
      <c r="I41" s="30">
        <f>IF('Binding Energies'!I41="","",IF('Binding Energies'!I41&lt;HV,(Parameters!AD$2+Parameters!AD$3*$A41)*((HV)+Parameters!AD$4+(Parameters!AD$5*$A41)+((Parameters!AD$6*$A41)^2))^(Parameters!AD$7+Parameters!AD$8*EXP(-(($A41/Parameters!AD$9)^Parameters!AD$10))),""))</f>
        <v>1.2995482288469846E-21</v>
      </c>
      <c r="J41" s="30">
        <f>IF('Binding Energies'!J41="","",IF('Binding Energies'!J41&lt;HV,(Parameters!AE$2+Parameters!AE$3*$A41)*((HV)+Parameters!AE$4+(Parameters!AE$5*$A41)+((Parameters!AE$6*$A41)^2))^(Parameters!AE$7+Parameters!AE$8*EXP(-(($A41/Parameters!AE$9)^Parameters!AE$10))),""))</f>
        <v>2.3953991188358422E-21</v>
      </c>
      <c r="K41" s="30" t="str">
        <f>IF('Binding Energies'!K41="","",IF('Binding Energies'!K41&lt;HV,(Parameters!AF$2+Parameters!AF$3*$A41)*((HV)+Parameters!AF$4+(Parameters!AF$5*$A41)+((Parameters!AF$6*$A41)^2))^(Parameters!AF$7+Parameters!AF$8*EXP(-(($A41/Parameters!AF$9)^Parameters!AF$10))),""))</f>
        <v/>
      </c>
      <c r="L41" s="30" t="str">
        <f>IF('Binding Energies'!L41="","",IF('Binding Energies'!L41&lt;HV,(Parameters!AG$2+Parameters!AG$3*$A41)*((HV)+Parameters!AG$4+(Parameters!AG$5*$A41)+((Parameters!AG$6*$A41)^2))^(Parameters!AG$7+Parameters!AG$8*EXP(-(($A41/Parameters!AG$9)^Parameters!AG$10))),""))</f>
        <v/>
      </c>
      <c r="M41" s="30" t="str">
        <f>IF('Binding Energies'!M41="","",IF('Binding Energies'!M41&lt;HV,(Parameters!AH$2+Parameters!AH$3*$A41)*((HV)+Parameters!AH$4+(Parameters!AH$5*$A41)+((Parameters!AH$6*$A41)^2))^(Parameters!AH$7+Parameters!AH$8*EXP(-(($A41/Parameters!AH$9)^Parameters!AH$10))),""))</f>
        <v/>
      </c>
      <c r="N41" s="30" t="str">
        <f>IF('Binding Energies'!N41="","",IF('Binding Energies'!N41&lt;HV,(Parameters!AI$2+Parameters!AI$3*$A41)*((HV)+Parameters!AI$4+(Parameters!AI$5*$A41)+((Parameters!AI$6*$A41)^2))^(Parameters!AI$7+Parameters!AI$8*EXP(-(($A41/Parameters!AI$9)^Parameters!AI$10))),""))</f>
        <v/>
      </c>
      <c r="O41" s="30">
        <f>IF('Binding Energies'!O41="","",IF('Binding Energies'!O41&lt;HV,(Parameters!AJ$2+Parameters!AJ$3*$A41)*((HV)+Parameters!AJ$4+(Parameters!AJ$5*$A41)+((Parameters!AJ$6*$A41)^2))^(Parameters!AJ$7+Parameters!AJ$8*EXP(-(($A41/Parameters!AJ$9)^Parameters!AJ$10))),""))</f>
        <v>3.1415769083193513E-22</v>
      </c>
      <c r="P41" s="30">
        <f>IF('Binding Energies'!P41="","",IF('Binding Energies'!P41&lt;HV,(Parameters!AK$2+Parameters!AK$3*$A41)*((HV)+Parameters!AK$4+(Parameters!AK$5*$A41)+((Parameters!AK$6*$A41)^2))^(Parameters!AK$7+Parameters!AK$8*EXP(-(($A41/Parameters!AK$9)^Parameters!AK$10))),""))</f>
        <v>4.6653757090886523E-22</v>
      </c>
      <c r="Q41" s="30" t="str">
        <f>IF('Binding Energies'!Q41="","",IF('Binding Energies'!Q41&lt;HV,(Parameters!AL$2+Parameters!AL$3*$A41)*((HV)+Parameters!AL$4+(Parameters!AL$5*$A41)+((Parameters!AL$6*$A41)^2))^(Parameters!AL$7+Parameters!AL$8*EXP(-(($A41/Parameters!AL$9)^Parameters!AL$10))),""))</f>
        <v/>
      </c>
      <c r="R41" s="30" t="str">
        <f>IF('Binding Energies'!R41="","",IF('Binding Energies'!R41&lt;HV,(Parameters!AM$2+Parameters!AM$3*$A41)*((HV)+Parameters!AM$4+(Parameters!AM$5*$A41)+((Parameters!AM$6*$A41)^2))^(Parameters!AM$7+Parameters!AM$8*EXP(-(($A41/Parameters!AM$9)^Parameters!AM$10))),""))</f>
        <v/>
      </c>
      <c r="S41" s="30" t="str">
        <f>IF('Binding Energies'!S41="","",IF('Binding Energies'!S41&lt;HV,(Parameters!AN$2+Parameters!AN$3*$A41)*((HV)+Parameters!AN$4+(Parameters!AN$5*$A41)+((Parameters!AN$6*$A41)^2))^(Parameters!AN$7+Parameters!AN$8*EXP(-(($A41/Parameters!AN$9)^Parameters!AN$10))),""))</f>
        <v/>
      </c>
      <c r="T41" s="30" t="str">
        <f>IF('Binding Energies'!T41="","",IF('Binding Energies'!T41&lt;HV,(Parameters!AO$2+Parameters!AO$3*$A41)*((HV)+Parameters!AO$4+(Parameters!AO$5*$A41)+((Parameters!AO$6*$A41)^2))^(Parameters!AO$7+Parameters!AO$8*EXP(-(($A41/Parameters!AO$9)^Parameters!AO$10))),""))</f>
        <v/>
      </c>
    </row>
    <row r="42" spans="1:20" x14ac:dyDescent="0.35">
      <c r="A42" s="4">
        <v>42</v>
      </c>
      <c r="B42" s="30" t="str">
        <f>IF('Binding Energies'!B42="","",IF('Binding Energies'!B42&lt;HV,(Parameters!W$2+Parameters!W$3*$A42)*((HV)+Parameters!W$4+(Parameters!W$5*$A42)+((Parameters!W$6*$A42)^2))^(Parameters!W$7+Parameters!W$8*EXP(-(($A42/Parameters!W$9)^Parameters!W$10))),""))</f>
        <v/>
      </c>
      <c r="C42" s="30">
        <f>IF('Binding Energies'!C42="","",IF('Binding Energies'!C42&lt;HV,(Parameters!X$2+Parameters!X$3*$A42)*((HV)+Parameters!X$4+(Parameters!X$5*$A42)+((Parameters!X$6*$A42)^2))^(Parameters!X$7+Parameters!X$8*EXP(-(($A42/Parameters!X$9)^Parameters!X$10))),""))</f>
        <v>1.2148605289751099E-20</v>
      </c>
      <c r="D42" s="30">
        <f>IF('Binding Energies'!D42="","",IF('Binding Energies'!D42&lt;HV,(Parameters!Y$2+Parameters!Y$3*$A42)*((HV)+Parameters!Y$4+(Parameters!Y$5*$A42)+((Parameters!Y$6*$A42)^2))^(Parameters!Y$7+Parameters!Y$8*EXP(-(($A42/Parameters!Y$9)^Parameters!Y$10))),""))</f>
        <v>2.2395760494902665E-21</v>
      </c>
      <c r="E42" s="30">
        <f>IF('Binding Energies'!E42="","",IF('Binding Energies'!E42&lt;HV,(Parameters!Z$2+Parameters!Z$3*$A42)*((HV)+Parameters!Z$4+(Parameters!Z$5*$A42)+((Parameters!Z$6*$A42)^2))^(Parameters!Z$7+Parameters!Z$8*EXP(-(($A42/Parameters!Z$9)^Parameters!Z$10))),""))</f>
        <v>3.5344303955819738E-22</v>
      </c>
      <c r="F42" s="30" t="str">
        <f>IF('Binding Energies'!F42="","",IF('Binding Energies'!F42&lt;HV,(Parameters!AA$2+Parameters!AA$3*$A42)*((HV)+Parameters!AA$4+(Parameters!AA$5*$A42)+((Parameters!AA$6*$A42)^2))^(Parameters!AA$7+Parameters!AA$8*EXP(-(($A42/Parameters!AA$9)^Parameters!AA$10))),""))</f>
        <v/>
      </c>
      <c r="G42" s="30">
        <f>IF('Binding Energies'!G42="","",IF('Binding Energies'!G42&lt;HV,(Parameters!AB$2+Parameters!AB$3*$A42)*((HV)+Parameters!AB$4+(Parameters!AB$5*$A42)+((Parameters!AB$6*$A42)^2))^(Parameters!AB$7+Parameters!AB$8*EXP(-(($A42/Parameters!AB$9)^Parameters!AB$10))),""))</f>
        <v>1.1219878023895256E-20</v>
      </c>
      <c r="H42" s="30">
        <f>IF('Binding Energies'!H42="","",IF('Binding Energies'!H42&lt;HV,(Parameters!AC$2+Parameters!AC$3*$A42)*((HV)+Parameters!AC$4+(Parameters!AC$5*$A42)+((Parameters!AC$6*$A42)^2))^(Parameters!AC$7+Parameters!AC$8*EXP(-(($A42/Parameters!AC$9)^Parameters!AC$10))),""))</f>
        <v>2.0295195212321666E-20</v>
      </c>
      <c r="I42" s="30">
        <f>IF('Binding Energies'!I42="","",IF('Binding Energies'!I42&lt;HV,(Parameters!AD$2+Parameters!AD$3*$A42)*((HV)+Parameters!AD$4+(Parameters!AD$5*$A42)+((Parameters!AD$6*$A42)^2))^(Parameters!AD$7+Parameters!AD$8*EXP(-(($A42/Parameters!AD$9)^Parameters!AD$10))),""))</f>
        <v>1.4596668805250935E-21</v>
      </c>
      <c r="J42" s="30">
        <f>IF('Binding Energies'!J42="","",IF('Binding Energies'!J42&lt;HV,(Parameters!AE$2+Parameters!AE$3*$A42)*((HV)+Parameters!AE$4+(Parameters!AE$5*$A42)+((Parameters!AE$6*$A42)^2))^(Parameters!AE$7+Parameters!AE$8*EXP(-(($A42/Parameters!AE$9)^Parameters!AE$10))),""))</f>
        <v>2.6795536348151111E-21</v>
      </c>
      <c r="K42" s="30" t="str">
        <f>IF('Binding Energies'!K42="","",IF('Binding Energies'!K42&lt;HV,(Parameters!AF$2+Parameters!AF$3*$A42)*((HV)+Parameters!AF$4+(Parameters!AF$5*$A42)+((Parameters!AF$6*$A42)^2))^(Parameters!AF$7+Parameters!AF$8*EXP(-(($A42/Parameters!AF$9)^Parameters!AF$10))),""))</f>
        <v/>
      </c>
      <c r="L42" s="30" t="str">
        <f>IF('Binding Energies'!L42="","",IF('Binding Energies'!L42&lt;HV,(Parameters!AG$2+Parameters!AG$3*$A42)*((HV)+Parameters!AG$4+(Parameters!AG$5*$A42)+((Parameters!AG$6*$A42)^2))^(Parameters!AG$7+Parameters!AG$8*EXP(-(($A42/Parameters!AG$9)^Parameters!AG$10))),""))</f>
        <v/>
      </c>
      <c r="M42" s="30" t="str">
        <f>IF('Binding Energies'!M42="","",IF('Binding Energies'!M42&lt;HV,(Parameters!AH$2+Parameters!AH$3*$A42)*((HV)+Parameters!AH$4+(Parameters!AH$5*$A42)+((Parameters!AH$6*$A42)^2))^(Parameters!AH$7+Parameters!AH$8*EXP(-(($A42/Parameters!AH$9)^Parameters!AH$10))),""))</f>
        <v/>
      </c>
      <c r="N42" s="30" t="str">
        <f>IF('Binding Energies'!N42="","",IF('Binding Energies'!N42&lt;HV,(Parameters!AI$2+Parameters!AI$3*$A42)*((HV)+Parameters!AI$4+(Parameters!AI$5*$A42)+((Parameters!AI$6*$A42)^2))^(Parameters!AI$7+Parameters!AI$8*EXP(-(($A42/Parameters!AI$9)^Parameters!AI$10))),""))</f>
        <v/>
      </c>
      <c r="O42" s="30">
        <f>IF('Binding Energies'!O42="","",IF('Binding Energies'!O42&lt;HV,(Parameters!AJ$2+Parameters!AJ$3*$A42)*((HV)+Parameters!AJ$4+(Parameters!AJ$5*$A42)+((Parameters!AJ$6*$A42)^2))^(Parameters!AJ$7+Parameters!AJ$8*EXP(-(($A42/Parameters!AJ$9)^Parameters!AJ$10))),""))</f>
        <v>3.8003283310184553E-22</v>
      </c>
      <c r="P42" s="30">
        <f>IF('Binding Energies'!P42="","",IF('Binding Energies'!P42&lt;HV,(Parameters!AK$2+Parameters!AK$3*$A42)*((HV)+Parameters!AK$4+(Parameters!AK$5*$A42)+((Parameters!AK$6*$A42)^2))^(Parameters!AK$7+Parameters!AK$8*EXP(-(($A42/Parameters!AK$9)^Parameters!AK$10))),""))</f>
        <v>5.635446511031483E-22</v>
      </c>
      <c r="Q42" s="30" t="str">
        <f>IF('Binding Energies'!Q42="","",IF('Binding Energies'!Q42&lt;HV,(Parameters!AL$2+Parameters!AL$3*$A42)*((HV)+Parameters!AL$4+(Parameters!AL$5*$A42)+((Parameters!AL$6*$A42)^2))^(Parameters!AL$7+Parameters!AL$8*EXP(-(($A42/Parameters!AL$9)^Parameters!AL$10))),""))</f>
        <v/>
      </c>
      <c r="R42" s="30" t="str">
        <f>IF('Binding Energies'!R42="","",IF('Binding Energies'!R42&lt;HV,(Parameters!AM$2+Parameters!AM$3*$A42)*((HV)+Parameters!AM$4+(Parameters!AM$5*$A42)+((Parameters!AM$6*$A42)^2))^(Parameters!AM$7+Parameters!AM$8*EXP(-(($A42/Parameters!AM$9)^Parameters!AM$10))),""))</f>
        <v/>
      </c>
      <c r="S42" s="30" t="str">
        <f>IF('Binding Energies'!S42="","",IF('Binding Energies'!S42&lt;HV,(Parameters!AN$2+Parameters!AN$3*$A42)*((HV)+Parameters!AN$4+(Parameters!AN$5*$A42)+((Parameters!AN$6*$A42)^2))^(Parameters!AN$7+Parameters!AN$8*EXP(-(($A42/Parameters!AN$9)^Parameters!AN$10))),""))</f>
        <v/>
      </c>
      <c r="T42" s="30" t="str">
        <f>IF('Binding Energies'!T42="","",IF('Binding Energies'!T42&lt;HV,(Parameters!AO$2+Parameters!AO$3*$A42)*((HV)+Parameters!AO$4+(Parameters!AO$5*$A42)+((Parameters!AO$6*$A42)^2))^(Parameters!AO$7+Parameters!AO$8*EXP(-(($A42/Parameters!AO$9)^Parameters!AO$10))),""))</f>
        <v/>
      </c>
    </row>
    <row r="43" spans="1:20" x14ac:dyDescent="0.35">
      <c r="A43" s="4">
        <v>43</v>
      </c>
      <c r="B43" s="30" t="str">
        <f>IF('Binding Energies'!B43="","",IF('Binding Energies'!B43&lt;HV,(Parameters!W$2+Parameters!W$3*$A43)*((HV)+Parameters!W$4+(Parameters!W$5*$A43)+((Parameters!W$6*$A43)^2))^(Parameters!W$7+Parameters!W$8*EXP(-(($A43/Parameters!W$9)^Parameters!W$10))),""))</f>
        <v/>
      </c>
      <c r="C43" s="30">
        <f>IF('Binding Energies'!C43="","",IF('Binding Energies'!C43&lt;HV,(Parameters!X$2+Parameters!X$3*$A43)*((HV)+Parameters!X$4+(Parameters!X$5*$A43)+((Parameters!X$6*$A43)^2))^(Parameters!X$7+Parameters!X$8*EXP(-(($A43/Parameters!X$9)^Parameters!X$10))),""))</f>
        <v>1.2776859586754787E-20</v>
      </c>
      <c r="D43" s="30">
        <f>IF('Binding Energies'!D43="","",IF('Binding Energies'!D43&lt;HV,(Parameters!Y$2+Parameters!Y$3*$A43)*((HV)+Parameters!Y$4+(Parameters!Y$5*$A43)+((Parameters!Y$6*$A43)^2))^(Parameters!Y$7+Parameters!Y$8*EXP(-(($A43/Parameters!Y$9)^Parameters!Y$10))),""))</f>
        <v>2.4072391540818111E-21</v>
      </c>
      <c r="E43" s="30">
        <f>IF('Binding Energies'!E43="","",IF('Binding Energies'!E43&lt;HV,(Parameters!Z$2+Parameters!Z$3*$A43)*((HV)+Parameters!Z$4+(Parameters!Z$5*$A43)+((Parameters!Z$6*$A43)^2))^(Parameters!Z$7+Parameters!Z$8*EXP(-(($A43/Parameters!Z$9)^Parameters!Z$10))),""))</f>
        <v>3.9207730775649745E-22</v>
      </c>
      <c r="F43" s="30" t="str">
        <f>IF('Binding Energies'!F43="","",IF('Binding Energies'!F43&lt;HV,(Parameters!AA$2+Parameters!AA$3*$A43)*((HV)+Parameters!AA$4+(Parameters!AA$5*$A43)+((Parameters!AA$6*$A43)^2))^(Parameters!AA$7+Parameters!AA$8*EXP(-(($A43/Parameters!AA$9)^Parameters!AA$10))),""))</f>
        <v/>
      </c>
      <c r="G43" s="30">
        <f>IF('Binding Energies'!G43="","",IF('Binding Energies'!G43&lt;HV,(Parameters!AB$2+Parameters!AB$3*$A43)*((HV)+Parameters!AB$4+(Parameters!AB$5*$A43)+((Parameters!AB$6*$A43)^2))^(Parameters!AB$7+Parameters!AB$8*EXP(-(($A43/Parameters!AB$9)^Parameters!AB$10))),""))</f>
        <v>1.244764869538246E-20</v>
      </c>
      <c r="H43" s="30">
        <f>IF('Binding Energies'!H43="","",IF('Binding Energies'!H43&lt;HV,(Parameters!AC$2+Parameters!AC$3*$A43)*((HV)+Parameters!AC$4+(Parameters!AC$5*$A43)+((Parameters!AC$6*$A43)^2))^(Parameters!AC$7+Parameters!AC$8*EXP(-(($A43/Parameters!AC$9)^Parameters!AC$10))),""))</f>
        <v>2.2483451607834975E-20</v>
      </c>
      <c r="I43" s="30">
        <f>IF('Binding Energies'!I43="","",IF('Binding Energies'!I43&lt;HV,(Parameters!AD$2+Parameters!AD$3*$A43)*((HV)+Parameters!AD$4+(Parameters!AD$5*$A43)+((Parameters!AD$6*$A43)^2))^(Parameters!AD$7+Parameters!AD$8*EXP(-(($A43/Parameters!AD$9)^Parameters!AD$10))),""))</f>
        <v>1.6324386453175625E-21</v>
      </c>
      <c r="J43" s="30">
        <f>IF('Binding Energies'!J43="","",IF('Binding Energies'!J43&lt;HV,(Parameters!AE$2+Parameters!AE$3*$A43)*((HV)+Parameters!AE$4+(Parameters!AE$5*$A43)+((Parameters!AE$6*$A43)^2))^(Parameters!AE$7+Parameters!AE$8*EXP(-(($A43/Parameters!AE$9)^Parameters!AE$10))),""))</f>
        <v>2.985080454433345E-21</v>
      </c>
      <c r="K43" s="30" t="str">
        <f>IF('Binding Energies'!K43="","",IF('Binding Energies'!K43&lt;HV,(Parameters!AF$2+Parameters!AF$3*$A43)*((HV)+Parameters!AF$4+(Parameters!AF$5*$A43)+((Parameters!AF$6*$A43)^2))^(Parameters!AF$7+Parameters!AF$8*EXP(-(($A43/Parameters!AF$9)^Parameters!AF$10))),""))</f>
        <v/>
      </c>
      <c r="L43" s="30" t="str">
        <f>IF('Binding Energies'!L43="","",IF('Binding Energies'!L43&lt;HV,(Parameters!AG$2+Parameters!AG$3*$A43)*((HV)+Parameters!AG$4+(Parameters!AG$5*$A43)+((Parameters!AG$6*$A43)^2))^(Parameters!AG$7+Parameters!AG$8*EXP(-(($A43/Parameters!AG$9)^Parameters!AG$10))),""))</f>
        <v/>
      </c>
      <c r="M43" s="30" t="str">
        <f>IF('Binding Energies'!M43="","",IF('Binding Energies'!M43&lt;HV,(Parameters!AH$2+Parameters!AH$3*$A43)*((HV)+Parameters!AH$4+(Parameters!AH$5*$A43)+((Parameters!AH$6*$A43)^2))^(Parameters!AH$7+Parameters!AH$8*EXP(-(($A43/Parameters!AH$9)^Parameters!AH$10))),""))</f>
        <v/>
      </c>
      <c r="N43" s="30" t="str">
        <f>IF('Binding Energies'!N43="","",IF('Binding Energies'!N43&lt;HV,(Parameters!AI$2+Parameters!AI$3*$A43)*((HV)+Parameters!AI$4+(Parameters!AI$5*$A43)+((Parameters!AI$6*$A43)^2))^(Parameters!AI$7+Parameters!AI$8*EXP(-(($A43/Parameters!AI$9)^Parameters!AI$10))),""))</f>
        <v/>
      </c>
      <c r="O43" s="30">
        <f>IF('Binding Energies'!O43="","",IF('Binding Energies'!O43&lt;HV,(Parameters!AJ$2+Parameters!AJ$3*$A43)*((HV)+Parameters!AJ$4+(Parameters!AJ$5*$A43)+((Parameters!AJ$6*$A43)^2))^(Parameters!AJ$7+Parameters!AJ$8*EXP(-(($A43/Parameters!AJ$9)^Parameters!AJ$10))),""))</f>
        <v>4.562259368116033E-22</v>
      </c>
      <c r="P43" s="30">
        <f>IF('Binding Energies'!P43="","",IF('Binding Energies'!P43&lt;HV,(Parameters!AK$2+Parameters!AK$3*$A43)*((HV)+Parameters!AK$4+(Parameters!AK$5*$A43)+((Parameters!AK$6*$A43)^2))^(Parameters!AK$7+Parameters!AK$8*EXP(-(($A43/Parameters!AK$9)^Parameters!AK$10))),""))</f>
        <v>6.7549561846603168E-22</v>
      </c>
      <c r="Q43" s="30" t="str">
        <f>IF('Binding Energies'!Q43="","",IF('Binding Energies'!Q43&lt;HV,(Parameters!AL$2+Parameters!AL$3*$A43)*((HV)+Parameters!AL$4+(Parameters!AL$5*$A43)+((Parameters!AL$6*$A43)^2))^(Parameters!AL$7+Parameters!AL$8*EXP(-(($A43/Parameters!AL$9)^Parameters!AL$10))),""))</f>
        <v/>
      </c>
      <c r="R43" s="30" t="str">
        <f>IF('Binding Energies'!R43="","",IF('Binding Energies'!R43&lt;HV,(Parameters!AM$2+Parameters!AM$3*$A43)*((HV)+Parameters!AM$4+(Parameters!AM$5*$A43)+((Parameters!AM$6*$A43)^2))^(Parameters!AM$7+Parameters!AM$8*EXP(-(($A43/Parameters!AM$9)^Parameters!AM$10))),""))</f>
        <v/>
      </c>
      <c r="S43" s="30" t="str">
        <f>IF('Binding Energies'!S43="","",IF('Binding Energies'!S43&lt;HV,(Parameters!AN$2+Parameters!AN$3*$A43)*((HV)+Parameters!AN$4+(Parameters!AN$5*$A43)+((Parameters!AN$6*$A43)^2))^(Parameters!AN$7+Parameters!AN$8*EXP(-(($A43/Parameters!AN$9)^Parameters!AN$10))),""))</f>
        <v/>
      </c>
      <c r="T43" s="30" t="str">
        <f>IF('Binding Energies'!T43="","",IF('Binding Energies'!T43&lt;HV,(Parameters!AO$2+Parameters!AO$3*$A43)*((HV)+Parameters!AO$4+(Parameters!AO$5*$A43)+((Parameters!AO$6*$A43)^2))^(Parameters!AO$7+Parameters!AO$8*EXP(-(($A43/Parameters!AO$9)^Parameters!AO$10))),""))</f>
        <v/>
      </c>
    </row>
    <row r="44" spans="1:20" x14ac:dyDescent="0.35">
      <c r="A44" s="4">
        <v>44</v>
      </c>
      <c r="B44" s="30" t="str">
        <f>IF('Binding Energies'!B44="","",IF('Binding Energies'!B44&lt;HV,(Parameters!W$2+Parameters!W$3*$A44)*((HV)+Parameters!W$4+(Parameters!W$5*$A44)+((Parameters!W$6*$A44)^2))^(Parameters!W$7+Parameters!W$8*EXP(-(($A44/Parameters!W$9)^Parameters!W$10))),""))</f>
        <v/>
      </c>
      <c r="C44" s="30">
        <f>IF('Binding Energies'!C44="","",IF('Binding Energies'!C44&lt;HV,(Parameters!X$2+Parameters!X$3*$A44)*((HV)+Parameters!X$4+(Parameters!X$5*$A44)+((Parameters!X$6*$A44)^2))^(Parameters!X$7+Parameters!X$8*EXP(-(($A44/Parameters!X$9)^Parameters!X$10))),""))</f>
        <v>1.3405649885733059E-20</v>
      </c>
      <c r="D44" s="30">
        <f>IF('Binding Energies'!D44="","",IF('Binding Energies'!D44&lt;HV,(Parameters!Y$2+Parameters!Y$3*$A44)*((HV)+Parameters!Y$4+(Parameters!Y$5*$A44)+((Parameters!Y$6*$A44)^2))^(Parameters!Y$7+Parameters!Y$8*EXP(-(($A44/Parameters!Y$9)^Parameters!Y$10))),""))</f>
        <v>2.5809623431429032E-21</v>
      </c>
      <c r="E44" s="30">
        <f>IF('Binding Energies'!E44="","",IF('Binding Energies'!E44&lt;HV,(Parameters!Z$2+Parameters!Z$3*$A44)*((HV)+Parameters!Z$4+(Parameters!Z$5*$A44)+((Parameters!Z$6*$A44)^2))^(Parameters!Z$7+Parameters!Z$8*EXP(-(($A44/Parameters!Z$9)^Parameters!Z$10))),""))</f>
        <v>4.3300438332385238E-22</v>
      </c>
      <c r="F44" s="30" t="str">
        <f>IF('Binding Energies'!F44="","",IF('Binding Energies'!F44&lt;HV,(Parameters!AA$2+Parameters!AA$3*$A44)*((HV)+Parameters!AA$4+(Parameters!AA$5*$A44)+((Parameters!AA$6*$A44)^2))^(Parameters!AA$7+Parameters!AA$8*EXP(-(($A44/Parameters!AA$9)^Parameters!AA$10))),""))</f>
        <v/>
      </c>
      <c r="G44" s="30">
        <f>IF('Binding Energies'!G44="","",IF('Binding Energies'!G44&lt;HV,(Parameters!AB$2+Parameters!AB$3*$A44)*((HV)+Parameters!AB$4+(Parameters!AB$5*$A44)+((Parameters!AB$6*$A44)^2))^(Parameters!AB$7+Parameters!AB$8*EXP(-(($A44/Parameters!AB$9)^Parameters!AB$10))),""))</f>
        <v>1.3760365577415581E-20</v>
      </c>
      <c r="H44" s="30">
        <f>IF('Binding Energies'!H44="","",IF('Binding Energies'!H44&lt;HV,(Parameters!AC$2+Parameters!AC$3*$A44)*((HV)+Parameters!AC$4+(Parameters!AC$5*$A44)+((Parameters!AC$6*$A44)^2))^(Parameters!AC$7+Parameters!AC$8*EXP(-(($A44/Parameters!AC$9)^Parameters!AC$10))),""))</f>
        <v>2.4822002847806175E-20</v>
      </c>
      <c r="I44" s="30">
        <f>IF('Binding Energies'!I44="","",IF('Binding Energies'!I44&lt;HV,(Parameters!AD$2+Parameters!AD$3*$A44)*((HV)+Parameters!AD$4+(Parameters!AD$5*$A44)+((Parameters!AD$6*$A44)^2))^(Parameters!AD$7+Parameters!AD$8*EXP(-(($A44/Parameters!AD$9)^Parameters!AD$10))),""))</f>
        <v>1.8180647364724707E-21</v>
      </c>
      <c r="J44" s="30">
        <f>IF('Binding Energies'!J44="","",IF('Binding Energies'!J44&lt;HV,(Parameters!AE$2+Parameters!AE$3*$A44)*((HV)+Parameters!AE$4+(Parameters!AE$5*$A44)+((Parameters!AE$6*$A44)^2))^(Parameters!AE$7+Parameters!AE$8*EXP(-(($A44/Parameters!AE$9)^Parameters!AE$10))),""))</f>
        <v>3.312427433541876E-21</v>
      </c>
      <c r="K44" s="30" t="str">
        <f>IF('Binding Energies'!K44="","",IF('Binding Energies'!K44&lt;HV,(Parameters!AF$2+Parameters!AF$3*$A44)*((HV)+Parameters!AF$4+(Parameters!AF$5*$A44)+((Parameters!AF$6*$A44)^2))^(Parameters!AF$7+Parameters!AF$8*EXP(-(($A44/Parameters!AF$9)^Parameters!AF$10))),""))</f>
        <v/>
      </c>
      <c r="L44" s="30" t="str">
        <f>IF('Binding Energies'!L44="","",IF('Binding Energies'!L44&lt;HV,(Parameters!AG$2+Parameters!AG$3*$A44)*((HV)+Parameters!AG$4+(Parameters!AG$5*$A44)+((Parameters!AG$6*$A44)^2))^(Parameters!AG$7+Parameters!AG$8*EXP(-(($A44/Parameters!AG$9)^Parameters!AG$10))),""))</f>
        <v/>
      </c>
      <c r="M44" s="30" t="str">
        <f>IF('Binding Energies'!M44="","",IF('Binding Energies'!M44&lt;HV,(Parameters!AH$2+Parameters!AH$3*$A44)*((HV)+Parameters!AH$4+(Parameters!AH$5*$A44)+((Parameters!AH$6*$A44)^2))^(Parameters!AH$7+Parameters!AH$8*EXP(-(($A44/Parameters!AH$9)^Parameters!AH$10))),""))</f>
        <v/>
      </c>
      <c r="N44" s="30" t="str">
        <f>IF('Binding Energies'!N44="","",IF('Binding Energies'!N44&lt;HV,(Parameters!AI$2+Parameters!AI$3*$A44)*((HV)+Parameters!AI$4+(Parameters!AI$5*$A44)+((Parameters!AI$6*$A44)^2))^(Parameters!AI$7+Parameters!AI$8*EXP(-(($A44/Parameters!AI$9)^Parameters!AI$10))),""))</f>
        <v/>
      </c>
      <c r="O44" s="30">
        <f>IF('Binding Energies'!O44="","",IF('Binding Energies'!O44&lt;HV,(Parameters!AJ$2+Parameters!AJ$3*$A44)*((HV)+Parameters!AJ$4+(Parameters!AJ$5*$A44)+((Parameters!AJ$6*$A44)^2))^(Parameters!AJ$7+Parameters!AJ$8*EXP(-(($A44/Parameters!AJ$9)^Parameters!AJ$10))),""))</f>
        <v>5.4383918323115892E-22</v>
      </c>
      <c r="P44" s="30">
        <f>IF('Binding Energies'!P44="","",IF('Binding Energies'!P44&lt;HV,(Parameters!AK$2+Parameters!AK$3*$A44)*((HV)+Parameters!AK$4+(Parameters!AK$5*$A44)+((Parameters!AK$6*$A44)^2))^(Parameters!AK$7+Parameters!AK$8*EXP(-(($A44/Parameters!AK$9)^Parameters!AK$10))),""))</f>
        <v>8.0393972799253323E-22</v>
      </c>
      <c r="Q44" s="30" t="str">
        <f>IF('Binding Energies'!Q44="","",IF('Binding Energies'!Q44&lt;HV,(Parameters!AL$2+Parameters!AL$3*$A44)*((HV)+Parameters!AL$4+(Parameters!AL$5*$A44)+((Parameters!AL$6*$A44)^2))^(Parameters!AL$7+Parameters!AL$8*EXP(-(($A44/Parameters!AL$9)^Parameters!AL$10))),""))</f>
        <v/>
      </c>
      <c r="R44" s="30" t="str">
        <f>IF('Binding Energies'!R44="","",IF('Binding Energies'!R44&lt;HV,(Parameters!AM$2+Parameters!AM$3*$A44)*((HV)+Parameters!AM$4+(Parameters!AM$5*$A44)+((Parameters!AM$6*$A44)^2))^(Parameters!AM$7+Parameters!AM$8*EXP(-(($A44/Parameters!AM$9)^Parameters!AM$10))),""))</f>
        <v/>
      </c>
      <c r="S44" s="30" t="str">
        <f>IF('Binding Energies'!S44="","",IF('Binding Energies'!S44&lt;HV,(Parameters!AN$2+Parameters!AN$3*$A44)*((HV)+Parameters!AN$4+(Parameters!AN$5*$A44)+((Parameters!AN$6*$A44)^2))^(Parameters!AN$7+Parameters!AN$8*EXP(-(($A44/Parameters!AN$9)^Parameters!AN$10))),""))</f>
        <v/>
      </c>
      <c r="T44" s="30" t="str">
        <f>IF('Binding Energies'!T44="","",IF('Binding Energies'!T44&lt;HV,(Parameters!AO$2+Parameters!AO$3*$A44)*((HV)+Parameters!AO$4+(Parameters!AO$5*$A44)+((Parameters!AO$6*$A44)^2))^(Parameters!AO$7+Parameters!AO$8*EXP(-(($A44/Parameters!AO$9)^Parameters!AO$10))),""))</f>
        <v/>
      </c>
    </row>
    <row r="45" spans="1:20" x14ac:dyDescent="0.35">
      <c r="A45" s="4">
        <v>45</v>
      </c>
      <c r="B45" s="30" t="str">
        <f>IF('Binding Energies'!B45="","",IF('Binding Energies'!B45&lt;HV,(Parameters!W$2+Parameters!W$3*$A45)*((HV)+Parameters!W$4+(Parameters!W$5*$A45)+((Parameters!W$6*$A45)^2))^(Parameters!W$7+Parameters!W$8*EXP(-(($A45/Parameters!W$9)^Parameters!W$10))),""))</f>
        <v/>
      </c>
      <c r="C45" s="30">
        <f>IF('Binding Energies'!C45="","",IF('Binding Energies'!C45&lt;HV,(Parameters!X$2+Parameters!X$3*$A45)*((HV)+Parameters!X$4+(Parameters!X$5*$A45)+((Parameters!X$6*$A45)^2))^(Parameters!X$7+Parameters!X$8*EXP(-(($A45/Parameters!X$9)^Parameters!X$10))),""))</f>
        <v>1.4033579532613501E-20</v>
      </c>
      <c r="D45" s="30">
        <f>IF('Binding Energies'!D45="","",IF('Binding Energies'!D45&lt;HV,(Parameters!Y$2+Parameters!Y$3*$A45)*((HV)+Parameters!Y$4+(Parameters!Y$5*$A45)+((Parameters!Y$6*$A45)^2))^(Parameters!Y$7+Parameters!Y$8*EXP(-(($A45/Parameters!Y$9)^Parameters!Y$10))),""))</f>
        <v>2.7605239062494959E-21</v>
      </c>
      <c r="E45" s="30">
        <f>IF('Binding Energies'!E45="","",IF('Binding Energies'!E45&lt;HV,(Parameters!Z$2+Parameters!Z$3*$A45)*((HV)+Parameters!Z$4+(Parameters!Z$5*$A45)+((Parameters!Z$6*$A45)^2))^(Parameters!Z$7+Parameters!Z$8*EXP(-(($A45/Parameters!Z$9)^Parameters!Z$10))),""))</f>
        <v>4.7622077993447561E-22</v>
      </c>
      <c r="F45" s="30" t="str">
        <f>IF('Binding Energies'!F45="","",IF('Binding Energies'!F45&lt;HV,(Parameters!AA$2+Parameters!AA$3*$A45)*((HV)+Parameters!AA$4+(Parameters!AA$5*$A45)+((Parameters!AA$6*$A45)^2))^(Parameters!AA$7+Parameters!AA$8*EXP(-(($A45/Parameters!AA$9)^Parameters!AA$10))),""))</f>
        <v/>
      </c>
      <c r="G45" s="30">
        <f>IF('Binding Energies'!G45="","",IF('Binding Energies'!G45&lt;HV,(Parameters!AB$2+Parameters!AB$3*$A45)*((HV)+Parameters!AB$4+(Parameters!AB$5*$A45)+((Parameters!AB$6*$A45)^2))^(Parameters!AB$7+Parameters!AB$8*EXP(-(($A45/Parameters!AB$9)^Parameters!AB$10))),""))</f>
        <v>1.5159659924436814E-20</v>
      </c>
      <c r="H45" s="30">
        <f>IF('Binding Energies'!H45="","",IF('Binding Energies'!H45&lt;HV,(Parameters!AC$2+Parameters!AC$3*$A45)*((HV)+Parameters!AC$4+(Parameters!AC$5*$A45)+((Parameters!AC$6*$A45)^2))^(Parameters!AC$7+Parameters!AC$8*EXP(-(($A45/Parameters!AC$9)^Parameters!AC$10))),""))</f>
        <v>2.7314145939038106E-20</v>
      </c>
      <c r="I45" s="30">
        <f>IF('Binding Energies'!I45="","",IF('Binding Energies'!I45&lt;HV,(Parameters!AD$2+Parameters!AD$3*$A45)*((HV)+Parameters!AD$4+(Parameters!AD$5*$A45)+((Parameters!AD$6*$A45)^2))^(Parameters!AD$7+Parameters!AD$8*EXP(-(($A45/Parameters!AD$9)^Parameters!AD$10))),""))</f>
        <v>2.0166740660882195E-21</v>
      </c>
      <c r="J45" s="30">
        <f>IF('Binding Energies'!J45="","",IF('Binding Energies'!J45&lt;HV,(Parameters!AE$2+Parameters!AE$3*$A45)*((HV)+Parameters!AE$4+(Parameters!AE$5*$A45)+((Parameters!AE$6*$A45)^2))^(Parameters!AE$7+Parameters!AE$8*EXP(-(($A45/Parameters!AE$9)^Parameters!AE$10))),""))</f>
        <v>3.6619730790984659E-21</v>
      </c>
      <c r="K45" s="30">
        <f>IF('Binding Energies'!K45="","",IF('Binding Energies'!K45&lt;HV,(Parameters!AF$2+Parameters!AF$3*$A45)*((HV)+Parameters!AF$4+(Parameters!AF$5*$A45)+((Parameters!AF$6*$A45)^2))^(Parameters!AF$7+Parameters!AF$8*EXP(-(($A45/Parameters!AF$9)^Parameters!AF$10))),""))</f>
        <v>2.9723428256741531E-22</v>
      </c>
      <c r="L45" s="30" t="str">
        <f>IF('Binding Energies'!L45="","",IF('Binding Energies'!L45&lt;HV,(Parameters!AG$2+Parameters!AG$3*$A45)*((HV)+Parameters!AG$4+(Parameters!AG$5*$A45)+((Parameters!AG$6*$A45)^2))^(Parameters!AG$7+Parameters!AG$8*EXP(-(($A45/Parameters!AG$9)^Parameters!AG$10))),""))</f>
        <v/>
      </c>
      <c r="M45" s="30" t="str">
        <f>IF('Binding Energies'!M45="","",IF('Binding Energies'!M45&lt;HV,(Parameters!AH$2+Parameters!AH$3*$A45)*((HV)+Parameters!AH$4+(Parameters!AH$5*$A45)+((Parameters!AH$6*$A45)^2))^(Parameters!AH$7+Parameters!AH$8*EXP(-(($A45/Parameters!AH$9)^Parameters!AH$10))),""))</f>
        <v/>
      </c>
      <c r="N45" s="30" t="str">
        <f>IF('Binding Energies'!N45="","",IF('Binding Energies'!N45&lt;HV,(Parameters!AI$2+Parameters!AI$3*$A45)*((HV)+Parameters!AI$4+(Parameters!AI$5*$A45)+((Parameters!AI$6*$A45)^2))^(Parameters!AI$7+Parameters!AI$8*EXP(-(($A45/Parameters!AI$9)^Parameters!AI$10))),""))</f>
        <v/>
      </c>
      <c r="O45" s="30">
        <f>IF('Binding Energies'!O45="","",IF('Binding Energies'!O45&lt;HV,(Parameters!AJ$2+Parameters!AJ$3*$A45)*((HV)+Parameters!AJ$4+(Parameters!AJ$5*$A45)+((Parameters!AJ$6*$A45)^2))^(Parameters!AJ$7+Parameters!AJ$8*EXP(-(($A45/Parameters!AJ$9)^Parameters!AJ$10))),""))</f>
        <v>6.4403421827916395E-22</v>
      </c>
      <c r="P45" s="30">
        <f>IF('Binding Energies'!P45="","",IF('Binding Energies'!P45&lt;HV,(Parameters!AK$2+Parameters!AK$3*$A45)*((HV)+Parameters!AK$4+(Parameters!AK$5*$A45)+((Parameters!AK$6*$A45)^2))^(Parameters!AK$7+Parameters!AK$8*EXP(-(($A45/Parameters!AK$9)^Parameters!AK$10))),""))</f>
        <v>9.5050409966927776E-22</v>
      </c>
      <c r="Q45" s="30" t="str">
        <f>IF('Binding Energies'!Q45="","",IF('Binding Energies'!Q45&lt;HV,(Parameters!AL$2+Parameters!AL$3*$A45)*((HV)+Parameters!AL$4+(Parameters!AL$5*$A45)+((Parameters!AL$6*$A45)^2))^(Parameters!AL$7+Parameters!AL$8*EXP(-(($A45/Parameters!AL$9)^Parameters!AL$10))),""))</f>
        <v/>
      </c>
      <c r="R45" s="30" t="str">
        <f>IF('Binding Energies'!R45="","",IF('Binding Energies'!R45&lt;HV,(Parameters!AM$2+Parameters!AM$3*$A45)*((HV)+Parameters!AM$4+(Parameters!AM$5*$A45)+((Parameters!AM$6*$A45)^2))^(Parameters!AM$7+Parameters!AM$8*EXP(-(($A45/Parameters!AM$9)^Parameters!AM$10))),""))</f>
        <v/>
      </c>
      <c r="S45" s="30" t="str">
        <f>IF('Binding Energies'!S45="","",IF('Binding Energies'!S45&lt;HV,(Parameters!AN$2+Parameters!AN$3*$A45)*((HV)+Parameters!AN$4+(Parameters!AN$5*$A45)+((Parameters!AN$6*$A45)^2))^(Parameters!AN$7+Parameters!AN$8*EXP(-(($A45/Parameters!AN$9)^Parameters!AN$10))),""))</f>
        <v/>
      </c>
      <c r="T45" s="30" t="str">
        <f>IF('Binding Energies'!T45="","",IF('Binding Energies'!T45&lt;HV,(Parameters!AO$2+Parameters!AO$3*$A45)*((HV)+Parameters!AO$4+(Parameters!AO$5*$A45)+((Parameters!AO$6*$A45)^2))^(Parameters!AO$7+Parameters!AO$8*EXP(-(($A45/Parameters!AO$9)^Parameters!AO$10))),""))</f>
        <v/>
      </c>
    </row>
    <row r="46" spans="1:20" x14ac:dyDescent="0.35">
      <c r="A46" s="4">
        <v>46</v>
      </c>
      <c r="B46" s="30" t="str">
        <f>IF('Binding Energies'!B46="","",IF('Binding Energies'!B46&lt;HV,(Parameters!W$2+Parameters!W$3*$A46)*((HV)+Parameters!W$4+(Parameters!W$5*$A46)+((Parameters!W$6*$A46)^2))^(Parameters!W$7+Parameters!W$8*EXP(-(($A46/Parameters!W$9)^Parameters!W$10))),""))</f>
        <v/>
      </c>
      <c r="C46" s="30">
        <f>IF('Binding Energies'!C46="","",IF('Binding Energies'!C46&lt;HV,(Parameters!X$2+Parameters!X$3*$A46)*((HV)+Parameters!X$4+(Parameters!X$5*$A46)+((Parameters!X$6*$A46)^2))^(Parameters!X$7+Parameters!X$8*EXP(-(($A46/Parameters!X$9)^Parameters!X$10))),""))</f>
        <v>1.4659302398307978E-20</v>
      </c>
      <c r="D46" s="30">
        <f>IF('Binding Energies'!D46="","",IF('Binding Energies'!D46&lt;HV,(Parameters!Y$2+Parameters!Y$3*$A46)*((HV)+Parameters!Y$4+(Parameters!Y$5*$A46)+((Parameters!Y$6*$A46)^2))^(Parameters!Y$7+Parameters!Y$8*EXP(-(($A46/Parameters!Y$9)^Parameters!Y$10))),""))</f>
        <v>2.9456770451873396E-21</v>
      </c>
      <c r="E46" s="30">
        <f>IF('Binding Energies'!E46="","",IF('Binding Energies'!E46&lt;HV,(Parameters!Z$2+Parameters!Z$3*$A46)*((HV)+Parameters!Z$4+(Parameters!Z$5*$A46)+((Parameters!Z$6*$A46)^2))^(Parameters!Z$7+Parameters!Z$8*EXP(-(($A46/Parameters!Z$9)^Parameters!Z$10))),""))</f>
        <v>5.2171495966171394E-22</v>
      </c>
      <c r="F46" s="30" t="str">
        <f>IF('Binding Energies'!F46="","",IF('Binding Energies'!F46&lt;HV,(Parameters!AA$2+Parameters!AA$3*$A46)*((HV)+Parameters!AA$4+(Parameters!AA$5*$A46)+((Parameters!AA$6*$A46)^2))^(Parameters!AA$7+Parameters!AA$8*EXP(-(($A46/Parameters!AA$9)^Parameters!AA$10))),""))</f>
        <v/>
      </c>
      <c r="G46" s="30">
        <f>IF('Binding Energies'!G46="","",IF('Binding Energies'!G46&lt;HV,(Parameters!AB$2+Parameters!AB$3*$A46)*((HV)+Parameters!AB$4+(Parameters!AB$5*$A46)+((Parameters!AB$6*$A46)^2))^(Parameters!AB$7+Parameters!AB$8*EXP(-(($A46/Parameters!AB$9)^Parameters!AB$10))),""))</f>
        <v>1.66469294263646E-20</v>
      </c>
      <c r="H46" s="30">
        <f>IF('Binding Energies'!H46="","",IF('Binding Energies'!H46&lt;HV,(Parameters!AC$2+Parameters!AC$3*$A46)*((HV)+Parameters!AC$4+(Parameters!AC$5*$A46)+((Parameters!AC$6*$A46)^2))^(Parameters!AC$7+Parameters!AC$8*EXP(-(($A46/Parameters!AC$9)^Parameters!AC$10))),""))</f>
        <v>2.9962851908751899E-20</v>
      </c>
      <c r="I46" s="30">
        <f>IF('Binding Energies'!I46="","",IF('Binding Energies'!I46&lt;HV,(Parameters!AD$2+Parameters!AD$3*$A46)*((HV)+Parameters!AD$4+(Parameters!AD$5*$A46)+((Parameters!AD$6*$A46)^2))^(Parameters!AD$7+Parameters!AD$8*EXP(-(($A46/Parameters!AD$9)^Parameters!AD$10))),""))</f>
        <v>2.2283203987148058E-21</v>
      </c>
      <c r="J46" s="30">
        <f>IF('Binding Energies'!J46="","",IF('Binding Energies'!J46&lt;HV,(Parameters!AE$2+Parameters!AE$3*$A46)*((HV)+Parameters!AE$4+(Parameters!AE$5*$A46)+((Parameters!AE$6*$A46)^2))^(Parameters!AE$7+Parameters!AE$8*EXP(-(($A46/Parameters!AE$9)^Parameters!AE$10))),""))</f>
        <v>4.034024824221506E-21</v>
      </c>
      <c r="K46" s="30">
        <f>IF('Binding Energies'!K46="","",IF('Binding Energies'!K46&lt;HV,(Parameters!AF$2+Parameters!AF$3*$A46)*((HV)+Parameters!AF$4+(Parameters!AF$5*$A46)+((Parameters!AF$6*$A46)^2))^(Parameters!AF$7+Parameters!AF$8*EXP(-(($A46/Parameters!AF$9)^Parameters!AF$10))),""))</f>
        <v>3.3811762557868537E-22</v>
      </c>
      <c r="L46" s="30">
        <f>IF('Binding Energies'!L46="","",IF('Binding Energies'!L46&lt;HV,(Parameters!AG$2+Parameters!AG$3*$A46)*((HV)+Parameters!AG$4+(Parameters!AG$5*$A46)+((Parameters!AG$6*$A46)^2))^(Parameters!AG$7+Parameters!AG$8*EXP(-(($A46/Parameters!AG$9)^Parameters!AG$10))),""))</f>
        <v>6.0488303178304126E-22</v>
      </c>
      <c r="M46" s="30" t="str">
        <f>IF('Binding Energies'!M46="","",IF('Binding Energies'!M46&lt;HV,(Parameters!AH$2+Parameters!AH$3*$A46)*((HV)+Parameters!AH$4+(Parameters!AH$5*$A46)+((Parameters!AH$6*$A46)^2))^(Parameters!AH$7+Parameters!AH$8*EXP(-(($A46/Parameters!AH$9)^Parameters!AH$10))),""))</f>
        <v/>
      </c>
      <c r="N46" s="30" t="str">
        <f>IF('Binding Energies'!N46="","",IF('Binding Energies'!N46&lt;HV,(Parameters!AI$2+Parameters!AI$3*$A46)*((HV)+Parameters!AI$4+(Parameters!AI$5*$A46)+((Parameters!AI$6*$A46)^2))^(Parameters!AI$7+Parameters!AI$8*EXP(-(($A46/Parameters!AI$9)^Parameters!AI$10))),""))</f>
        <v/>
      </c>
      <c r="O46" s="30">
        <f>IF('Binding Energies'!O46="","",IF('Binding Energies'!O46&lt;HV,(Parameters!AJ$2+Parameters!AJ$3*$A46)*((HV)+Parameters!AJ$4+(Parameters!AJ$5*$A46)+((Parameters!AJ$6*$A46)^2))^(Parameters!AJ$7+Parameters!AJ$8*EXP(-(($A46/Parameters!AJ$9)^Parameters!AJ$10))),""))</f>
        <v>7.5803057632401102E-22</v>
      </c>
      <c r="P46" s="30">
        <f>IF('Binding Energies'!P46="","",IF('Binding Energies'!P46&lt;HV,(Parameters!AK$2+Parameters!AK$3*$A46)*((HV)+Parameters!AK$4+(Parameters!AK$5*$A46)+((Parameters!AK$6*$A46)^2))^(Parameters!AK$7+Parameters!AK$8*EXP(-(($A46/Parameters!AK$9)^Parameters!AK$10))),""))</f>
        <v>1.1168911828464504E-21</v>
      </c>
      <c r="Q46" s="30" t="str">
        <f>IF('Binding Energies'!Q46="","",IF('Binding Energies'!Q46&lt;HV,(Parameters!AL$2+Parameters!AL$3*$A46)*((HV)+Parameters!AL$4+(Parameters!AL$5*$A46)+((Parameters!AL$6*$A46)^2))^(Parameters!AL$7+Parameters!AL$8*EXP(-(($A46/Parameters!AL$9)^Parameters!AL$10))),""))</f>
        <v/>
      </c>
      <c r="R46" s="30" t="str">
        <f>IF('Binding Energies'!R46="","",IF('Binding Energies'!R46&lt;HV,(Parameters!AM$2+Parameters!AM$3*$A46)*((HV)+Parameters!AM$4+(Parameters!AM$5*$A46)+((Parameters!AM$6*$A46)^2))^(Parameters!AM$7+Parameters!AM$8*EXP(-(($A46/Parameters!AM$9)^Parameters!AM$10))),""))</f>
        <v/>
      </c>
      <c r="S46" s="30" t="str">
        <f>IF('Binding Energies'!S46="","",IF('Binding Energies'!S46&lt;HV,(Parameters!AN$2+Parameters!AN$3*$A46)*((HV)+Parameters!AN$4+(Parameters!AN$5*$A46)+((Parameters!AN$6*$A46)^2))^(Parameters!AN$7+Parameters!AN$8*EXP(-(($A46/Parameters!AN$9)^Parameters!AN$10))),""))</f>
        <v/>
      </c>
      <c r="T46" s="30" t="str">
        <f>IF('Binding Energies'!T46="","",IF('Binding Energies'!T46&lt;HV,(Parameters!AO$2+Parameters!AO$3*$A46)*((HV)+Parameters!AO$4+(Parameters!AO$5*$A46)+((Parameters!AO$6*$A46)^2))^(Parameters!AO$7+Parameters!AO$8*EXP(-(($A46/Parameters!AO$9)^Parameters!AO$10))),""))</f>
        <v/>
      </c>
    </row>
    <row r="47" spans="1:20" x14ac:dyDescent="0.35">
      <c r="A47" s="4">
        <v>47</v>
      </c>
      <c r="B47" s="30" t="str">
        <f>IF('Binding Energies'!B47="","",IF('Binding Energies'!B47&lt;HV,(Parameters!W$2+Parameters!W$3*$A47)*((HV)+Parameters!W$4+(Parameters!W$5*$A47)+((Parameters!W$6*$A47)^2))^(Parameters!W$7+Parameters!W$8*EXP(-(($A47/Parameters!W$9)^Parameters!W$10))),""))</f>
        <v/>
      </c>
      <c r="C47" s="30">
        <f>IF('Binding Energies'!C47="","",IF('Binding Energies'!C47&lt;HV,(Parameters!X$2+Parameters!X$3*$A47)*((HV)+Parameters!X$4+(Parameters!X$5*$A47)+((Parameters!X$6*$A47)^2))^(Parameters!X$7+Parameters!X$8*EXP(-(($A47/Parameters!X$9)^Parameters!X$10))),""))</f>
        <v>1.528152702461056E-20</v>
      </c>
      <c r="D47" s="30">
        <f>IF('Binding Energies'!D47="","",IF('Binding Energies'!D47&lt;HV,(Parameters!Y$2+Parameters!Y$3*$A47)*((HV)+Parameters!Y$4+(Parameters!Y$5*$A47)+((Parameters!Y$6*$A47)^2))^(Parameters!Y$7+Parameters!Y$8*EXP(-(($A47/Parameters!Y$9)^Parameters!Y$10))),""))</f>
        <v>3.1361510834295276E-21</v>
      </c>
      <c r="E47" s="30">
        <f>IF('Binding Energies'!E47="","",IF('Binding Energies'!E47&lt;HV,(Parameters!Z$2+Parameters!Z$3*$A47)*((HV)+Parameters!Z$4+(Parameters!Z$5*$A47)+((Parameters!Z$6*$A47)^2))^(Parameters!Z$7+Parameters!Z$8*EXP(-(($A47/Parameters!Z$9)^Parameters!Z$10))),""))</f>
        <v>5.6946746105362483E-22</v>
      </c>
      <c r="F47" s="30" t="str">
        <f>IF('Binding Energies'!F47="","",IF('Binding Energies'!F47&lt;HV,(Parameters!AA$2+Parameters!AA$3*$A47)*((HV)+Parameters!AA$4+(Parameters!AA$5*$A47)+((Parameters!AA$6*$A47)^2))^(Parameters!AA$7+Parameters!AA$8*EXP(-(($A47/Parameters!AA$9)^Parameters!AA$10))),""))</f>
        <v/>
      </c>
      <c r="G47" s="30">
        <f>IF('Binding Energies'!G47="","",IF('Binding Energies'!G47&lt;HV,(Parameters!AB$2+Parameters!AB$3*$A47)*((HV)+Parameters!AB$4+(Parameters!AB$5*$A47)+((Parameters!AB$6*$A47)^2))^(Parameters!AB$7+Parameters!AB$8*EXP(-(($A47/Parameters!AB$9)^Parameters!AB$10))),""))</f>
        <v>1.822333266380054E-20</v>
      </c>
      <c r="H47" s="30">
        <f>IF('Binding Energies'!H47="","",IF('Binding Energies'!H47&lt;HV,(Parameters!AC$2+Parameters!AC$3*$A47)*((HV)+Parameters!AC$4+(Parameters!AC$5*$A47)+((Parameters!AC$6*$A47)^2))^(Parameters!AC$7+Parameters!AC$8*EXP(-(($A47/Parameters!AC$9)^Parameters!AC$10))),""))</f>
        <v>3.2770757483505911E-20</v>
      </c>
      <c r="I47" s="30">
        <f>IF('Binding Energies'!I47="","",IF('Binding Energies'!I47&lt;HV,(Parameters!AD$2+Parameters!AD$3*$A47)*((HV)+Parameters!AD$4+(Parameters!AD$5*$A47)+((Parameters!AD$6*$A47)^2))^(Parameters!AD$7+Parameters!AD$8*EXP(-(($A47/Parameters!AD$9)^Parameters!AD$10))),""))</f>
        <v>2.4529803755894742E-21</v>
      </c>
      <c r="J47" s="30">
        <f>IF('Binding Energies'!J47="","",IF('Binding Energies'!J47&lt;HV,(Parameters!AE$2+Parameters!AE$3*$A47)*((HV)+Parameters!AE$4+(Parameters!AE$5*$A47)+((Parameters!AE$6*$A47)^2))^(Parameters!AE$7+Parameters!AE$8*EXP(-(($A47/Parameters!AE$9)^Parameters!AE$10))),""))</f>
        <v>4.4288178289011943E-21</v>
      </c>
      <c r="K47" s="30">
        <f>IF('Binding Energies'!K47="","",IF('Binding Energies'!K47&lt;HV,(Parameters!AF$2+Parameters!AF$3*$A47)*((HV)+Parameters!AF$4+(Parameters!AF$5*$A47)+((Parameters!AF$6*$A47)^2))^(Parameters!AF$7+Parameters!AF$8*EXP(-(($A47/Parameters!AF$9)^Parameters!AF$10))),""))</f>
        <v>3.8246839914727015E-22</v>
      </c>
      <c r="L47" s="30">
        <f>IF('Binding Energies'!L47="","",IF('Binding Energies'!L47&lt;HV,(Parameters!AG$2+Parameters!AG$3*$A47)*((HV)+Parameters!AG$4+(Parameters!AG$5*$A47)+((Parameters!AG$6*$A47)^2))^(Parameters!AG$7+Parameters!AG$8*EXP(-(($A47/Parameters!AG$9)^Parameters!AG$10))),""))</f>
        <v>6.9335206964630573E-22</v>
      </c>
      <c r="M47" s="30" t="str">
        <f>IF('Binding Energies'!M47="","",IF('Binding Energies'!M47&lt;HV,(Parameters!AH$2+Parameters!AH$3*$A47)*((HV)+Parameters!AH$4+(Parameters!AH$5*$A47)+((Parameters!AH$6*$A47)^2))^(Parameters!AH$7+Parameters!AH$8*EXP(-(($A47/Parameters!AH$9)^Parameters!AH$10))),""))</f>
        <v/>
      </c>
      <c r="N47" s="30" t="str">
        <f>IF('Binding Energies'!N47="","",IF('Binding Energies'!N47&lt;HV,(Parameters!AI$2+Parameters!AI$3*$A47)*((HV)+Parameters!AI$4+(Parameters!AI$5*$A47)+((Parameters!AI$6*$A47)^2))^(Parameters!AI$7+Parameters!AI$8*EXP(-(($A47/Parameters!AI$9)^Parameters!AI$10))),""))</f>
        <v/>
      </c>
      <c r="O47" s="30">
        <f>IF('Binding Energies'!O47="","",IF('Binding Energies'!O47&lt;HV,(Parameters!AJ$2+Parameters!AJ$3*$A47)*((HV)+Parameters!AJ$4+(Parameters!AJ$5*$A47)+((Parameters!AJ$6*$A47)^2))^(Parameters!AJ$7+Parameters!AJ$8*EXP(-(($A47/Parameters!AJ$9)^Parameters!AJ$10))),""))</f>
        <v>8.8710378604055801E-22</v>
      </c>
      <c r="P47" s="30">
        <f>IF('Binding Energies'!P47="","",IF('Binding Energies'!P47&lt;HV,(Parameters!AK$2+Parameters!AK$3*$A47)*((HV)+Parameters!AK$4+(Parameters!AK$5*$A47)+((Parameters!AK$6*$A47)^2))^(Parameters!AK$7+Parameters!AK$8*EXP(-(($A47/Parameters!AK$9)^Parameters!AK$10))),""))</f>
        <v>1.3048758417504102E-21</v>
      </c>
      <c r="Q47" s="30" t="str">
        <f>IF('Binding Energies'!Q47="","",IF('Binding Energies'!Q47&lt;HV,(Parameters!AL$2+Parameters!AL$3*$A47)*((HV)+Parameters!AL$4+(Parameters!AL$5*$A47)+((Parameters!AL$6*$A47)^2))^(Parameters!AL$7+Parameters!AL$8*EXP(-(($A47/Parameters!AL$9)^Parameters!AL$10))),""))</f>
        <v/>
      </c>
      <c r="R47" s="30" t="str">
        <f>IF('Binding Energies'!R47="","",IF('Binding Energies'!R47&lt;HV,(Parameters!AM$2+Parameters!AM$3*$A47)*((HV)+Parameters!AM$4+(Parameters!AM$5*$A47)+((Parameters!AM$6*$A47)^2))^(Parameters!AM$7+Parameters!AM$8*EXP(-(($A47/Parameters!AM$9)^Parameters!AM$10))),""))</f>
        <v/>
      </c>
      <c r="S47" s="30" t="str">
        <f>IF('Binding Energies'!S47="","",IF('Binding Energies'!S47&lt;HV,(Parameters!AN$2+Parameters!AN$3*$A47)*((HV)+Parameters!AN$4+(Parameters!AN$5*$A47)+((Parameters!AN$6*$A47)^2))^(Parameters!AN$7+Parameters!AN$8*EXP(-(($A47/Parameters!AN$9)^Parameters!AN$10))),""))</f>
        <v/>
      </c>
      <c r="T47" s="30" t="str">
        <f>IF('Binding Energies'!T47="","",IF('Binding Energies'!T47&lt;HV,(Parameters!AO$2+Parameters!AO$3*$A47)*((HV)+Parameters!AO$4+(Parameters!AO$5*$A47)+((Parameters!AO$6*$A47)^2))^(Parameters!AO$7+Parameters!AO$8*EXP(-(($A47/Parameters!AO$9)^Parameters!AO$10))),""))</f>
        <v/>
      </c>
    </row>
    <row r="48" spans="1:20" x14ac:dyDescent="0.35">
      <c r="A48" s="4">
        <v>48</v>
      </c>
      <c r="B48" s="30" t="str">
        <f>IF('Binding Energies'!B48="","",IF('Binding Energies'!B48&lt;HV,(Parameters!W$2+Parameters!W$3*$A48)*((HV)+Parameters!W$4+(Parameters!W$5*$A48)+((Parameters!W$6*$A48)^2))^(Parameters!W$7+Parameters!W$8*EXP(-(($A48/Parameters!W$9)^Parameters!W$10))),""))</f>
        <v/>
      </c>
      <c r="C48" s="30">
        <f>IF('Binding Energies'!C48="","",IF('Binding Energies'!C48&lt;HV,(Parameters!X$2+Parameters!X$3*$A48)*((HV)+Parameters!X$4+(Parameters!X$5*$A48)+((Parameters!X$6*$A48)^2))^(Parameters!X$7+Parameters!X$8*EXP(-(($A48/Parameters!X$9)^Parameters!X$10))),""))</f>
        <v>1.5899020071784545E-20</v>
      </c>
      <c r="D48" s="30">
        <f>IF('Binding Energies'!D48="","",IF('Binding Energies'!D48&lt;HV,(Parameters!Y$2+Parameters!Y$3*$A48)*((HV)+Parameters!Y$4+(Parameters!Y$5*$A48)+((Parameters!Y$6*$A48)^2))^(Parameters!Y$7+Parameters!Y$8*EXP(-(($A48/Parameters!Y$9)^Parameters!Y$10))),""))</f>
        <v>3.3316527916393608E-21</v>
      </c>
      <c r="E48" s="30">
        <f>IF('Binding Energies'!E48="","",IF('Binding Energies'!E48&lt;HV,(Parameters!Z$2+Parameters!Z$3*$A48)*((HV)+Parameters!Z$4+(Parameters!Z$5*$A48)+((Parameters!Z$6*$A48)^2))^(Parameters!Z$7+Parameters!Z$8*EXP(-(($A48/Parameters!Z$9)^Parameters!Z$10))),""))</f>
        <v>6.1945106752224777E-22</v>
      </c>
      <c r="F48" s="30" t="str">
        <f>IF('Binding Energies'!F48="","",IF('Binding Energies'!F48&lt;HV,(Parameters!AA$2+Parameters!AA$3*$A48)*((HV)+Parameters!AA$4+(Parameters!AA$5*$A48)+((Parameters!AA$6*$A48)^2))^(Parameters!AA$7+Parameters!AA$8*EXP(-(($A48/Parameters!AA$9)^Parameters!AA$10))),""))</f>
        <v/>
      </c>
      <c r="G48" s="30">
        <f>IF('Binding Energies'!G48="","",IF('Binding Energies'!G48&lt;HV,(Parameters!AB$2+Parameters!AB$3*$A48)*((HV)+Parameters!AB$4+(Parameters!AB$5*$A48)+((Parameters!AB$6*$A48)^2))^(Parameters!AB$7+Parameters!AB$8*EXP(-(($A48/Parameters!AB$9)^Parameters!AB$10))),""))</f>
        <v>1.9889785077652112E-20</v>
      </c>
      <c r="H48" s="30">
        <f>IF('Binding Energies'!H48="","",IF('Binding Energies'!H48&lt;HV,(Parameters!AC$2+Parameters!AC$3*$A48)*((HV)+Parameters!AC$4+(Parameters!AC$5*$A48)+((Parameters!AC$6*$A48)^2))^(Parameters!AC$7+Parameters!AC$8*EXP(-(($A48/Parameters!AC$9)^Parameters!AC$10))),""))</f>
        <v>3.57401585202834E-20</v>
      </c>
      <c r="I48" s="30">
        <f>IF('Binding Energies'!I48="","",IF('Binding Energies'!I48&lt;HV,(Parameters!AD$2+Parameters!AD$3*$A48)*((HV)+Parameters!AD$4+(Parameters!AD$5*$A48)+((Parameters!AD$6*$A48)^2))^(Parameters!AD$7+Parameters!AD$8*EXP(-(($A48/Parameters!AD$9)^Parameters!AD$10))),""))</f>
        <v>2.6905524229340533E-21</v>
      </c>
      <c r="J48" s="30">
        <f>IF('Binding Energies'!J48="","",IF('Binding Energies'!J48&lt;HV,(Parameters!AE$2+Parameters!AE$3*$A48)*((HV)+Parameters!AE$4+(Parameters!AE$5*$A48)+((Parameters!AE$6*$A48)^2))^(Parameters!AE$7+Parameters!AE$8*EXP(-(($A48/Parameters!AE$9)^Parameters!AE$10))),""))</f>
        <v>4.8465142882544623E-21</v>
      </c>
      <c r="K48" s="30">
        <f>IF('Binding Energies'!K48="","",IF('Binding Energies'!K48&lt;HV,(Parameters!AF$2+Parameters!AF$3*$A48)*((HV)+Parameters!AF$4+(Parameters!AF$5*$A48)+((Parameters!AF$6*$A48)^2))^(Parameters!AF$7+Parameters!AF$8*EXP(-(($A48/Parameters!AF$9)^Parameters!AF$10))),""))</f>
        <v>4.3037541046158461E-22</v>
      </c>
      <c r="L48" s="30">
        <f>IF('Binding Energies'!L48="","",IF('Binding Energies'!L48&lt;HV,(Parameters!AG$2+Parameters!AG$3*$A48)*((HV)+Parameters!AG$4+(Parameters!AG$5*$A48)+((Parameters!AG$6*$A48)^2))^(Parameters!AG$7+Parameters!AG$8*EXP(-(($A48/Parameters!AG$9)^Parameters!AG$10))),""))</f>
        <v>7.8700995100603463E-22</v>
      </c>
      <c r="M48" s="30" t="str">
        <f>IF('Binding Energies'!M48="","",IF('Binding Energies'!M48&lt;HV,(Parameters!AH$2+Parameters!AH$3*$A48)*((HV)+Parameters!AH$4+(Parameters!AH$5*$A48)+((Parameters!AH$6*$A48)^2))^(Parameters!AH$7+Parameters!AH$8*EXP(-(($A48/Parameters!AH$9)^Parameters!AH$10))),""))</f>
        <v/>
      </c>
      <c r="N48" s="30" t="str">
        <f>IF('Binding Energies'!N48="","",IF('Binding Energies'!N48&lt;HV,(Parameters!AI$2+Parameters!AI$3*$A48)*((HV)+Parameters!AI$4+(Parameters!AI$5*$A48)+((Parameters!AI$6*$A48)^2))^(Parameters!AI$7+Parameters!AI$8*EXP(-(($A48/Parameters!AI$9)^Parameters!AI$10))),""))</f>
        <v/>
      </c>
      <c r="O48" s="30">
        <f>IF('Binding Energies'!O48="","",IF('Binding Energies'!O48&lt;HV,(Parameters!AJ$2+Parameters!AJ$3*$A48)*((HV)+Parameters!AJ$4+(Parameters!AJ$5*$A48)+((Parameters!AJ$6*$A48)^2))^(Parameters!AJ$7+Parameters!AJ$8*EXP(-(($A48/Parameters!AJ$9)^Parameters!AJ$10))),""))</f>
        <v>1.0325831733677922E-21</v>
      </c>
      <c r="P48" s="30">
        <f>IF('Binding Energies'!P48="","",IF('Binding Energies'!P48&lt;HV,(Parameters!AK$2+Parameters!AK$3*$A48)*((HV)+Parameters!AK$4+(Parameters!AK$5*$A48)+((Parameters!AK$6*$A48)^2))^(Parameters!AK$7+Parameters!AK$8*EXP(-(($A48/Parameters!AK$9)^Parameters!AK$10))),""))</f>
        <v>1.5163020871595498E-21</v>
      </c>
      <c r="Q48" s="30" t="str">
        <f>IF('Binding Energies'!Q48="","",IF('Binding Energies'!Q48&lt;HV,(Parameters!AL$2+Parameters!AL$3*$A48)*((HV)+Parameters!AL$4+(Parameters!AL$5*$A48)+((Parameters!AL$6*$A48)^2))^(Parameters!AL$7+Parameters!AL$8*EXP(-(($A48/Parameters!AL$9)^Parameters!AL$10))),""))</f>
        <v/>
      </c>
      <c r="R48" s="30" t="str">
        <f>IF('Binding Energies'!R48="","",IF('Binding Energies'!R48&lt;HV,(Parameters!AM$2+Parameters!AM$3*$A48)*((HV)+Parameters!AM$4+(Parameters!AM$5*$A48)+((Parameters!AM$6*$A48)^2))^(Parameters!AM$7+Parameters!AM$8*EXP(-(($A48/Parameters!AM$9)^Parameters!AM$10))),""))</f>
        <v/>
      </c>
      <c r="S48" s="30" t="str">
        <f>IF('Binding Energies'!S48="","",IF('Binding Energies'!S48&lt;HV,(Parameters!AN$2+Parameters!AN$3*$A48)*((HV)+Parameters!AN$4+(Parameters!AN$5*$A48)+((Parameters!AN$6*$A48)^2))^(Parameters!AN$7+Parameters!AN$8*EXP(-(($A48/Parameters!AN$9)^Parameters!AN$10))),""))</f>
        <v/>
      </c>
      <c r="T48" s="30" t="str">
        <f>IF('Binding Energies'!T48="","",IF('Binding Energies'!T48&lt;HV,(Parameters!AO$2+Parameters!AO$3*$A48)*((HV)+Parameters!AO$4+(Parameters!AO$5*$A48)+((Parameters!AO$6*$A48)^2))^(Parameters!AO$7+Parameters!AO$8*EXP(-(($A48/Parameters!AO$9)^Parameters!AO$10))),""))</f>
        <v/>
      </c>
    </row>
    <row r="49" spans="1:20" x14ac:dyDescent="0.35">
      <c r="A49" s="4">
        <v>49</v>
      </c>
      <c r="B49" s="30" t="str">
        <f>IF('Binding Energies'!B49="","",IF('Binding Energies'!B49&lt;HV,(Parameters!W$2+Parameters!W$3*$A49)*((HV)+Parameters!W$4+(Parameters!W$5*$A49)+((Parameters!W$6*$A49)^2))^(Parameters!W$7+Parameters!W$8*EXP(-(($A49/Parameters!W$9)^Parameters!W$10))),""))</f>
        <v/>
      </c>
      <c r="C49" s="30">
        <f>IF('Binding Energies'!C49="","",IF('Binding Energies'!C49&lt;HV,(Parameters!X$2+Parameters!X$3*$A49)*((HV)+Parameters!X$4+(Parameters!X$5*$A49)+((Parameters!X$6*$A49)^2))^(Parameters!X$7+Parameters!X$8*EXP(-(($A49/Parameters!X$9)^Parameters!X$10))),""))</f>
        <v>1.6510609106575461E-20</v>
      </c>
      <c r="D49" s="30">
        <f>IF('Binding Energies'!D49="","",IF('Binding Energies'!D49&lt;HV,(Parameters!Y$2+Parameters!Y$3*$A49)*((HV)+Parameters!Y$4+(Parameters!Y$5*$A49)+((Parameters!Y$6*$A49)^2))^(Parameters!Y$7+Parameters!Y$8*EXP(-(($A49/Parameters!Y$9)^Parameters!Y$10))),""))</f>
        <v>3.5318678156395712E-21</v>
      </c>
      <c r="E49" s="30">
        <f>IF('Binding Energies'!E49="","",IF('Binding Energies'!E49&lt;HV,(Parameters!Z$2+Parameters!Z$3*$A49)*((HV)+Parameters!Z$4+(Parameters!Z$5*$A49)+((Parameters!Z$6*$A49)^2))^(Parameters!Z$7+Parameters!Z$8*EXP(-(($A49/Parameters!Z$9)^Parameters!Z$10))),""))</f>
        <v>6.7163101307291937E-22</v>
      </c>
      <c r="F49" s="30" t="str">
        <f>IF('Binding Energies'!F49="","",IF('Binding Energies'!F49&lt;HV,(Parameters!AA$2+Parameters!AA$3*$A49)*((HV)+Parameters!AA$4+(Parameters!AA$5*$A49)+((Parameters!AA$6*$A49)^2))^(Parameters!AA$7+Parameters!AA$8*EXP(-(($A49/Parameters!AA$9)^Parameters!AA$10))),""))</f>
        <v/>
      </c>
      <c r="G49" s="30">
        <f>IF('Binding Energies'!G49="","",IF('Binding Energies'!G49&lt;HV,(Parameters!AB$2+Parameters!AB$3*$A49)*((HV)+Parameters!AB$4+(Parameters!AB$5*$A49)+((Parameters!AB$6*$A49)^2))^(Parameters!AB$7+Parameters!AB$8*EXP(-(($A49/Parameters!AB$9)^Parameters!AB$10))),""))</f>
        <v>2.1646956415053892E-20</v>
      </c>
      <c r="H49" s="30">
        <f>IF('Binding Energies'!H49="","",IF('Binding Energies'!H49&lt;HV,(Parameters!AC$2+Parameters!AC$3*$A49)*((HV)+Parameters!AC$4+(Parameters!AC$5*$A49)+((Parameters!AC$6*$A49)^2))^(Parameters!AC$7+Parameters!AC$8*EXP(-(($A49/Parameters!AC$9)^Parameters!AC$10))),""))</f>
        <v>3.8873005132720763E-20</v>
      </c>
      <c r="I49" s="30">
        <f>IF('Binding Energies'!I49="","",IF('Binding Energies'!I49&lt;HV,(Parameters!AD$2+Parameters!AD$3*$A49)*((HV)+Parameters!AD$4+(Parameters!AD$5*$A49)+((Parameters!AD$6*$A49)^2))^(Parameters!AD$7+Parameters!AD$8*EXP(-(($A49/Parameters!AD$9)^Parameters!AD$10))),""))</f>
        <v>2.9408565417586104E-21</v>
      </c>
      <c r="J49" s="30">
        <f>IF('Binding Energies'!J49="","",IF('Binding Energies'!J49&lt;HV,(Parameters!AE$2+Parameters!AE$3*$A49)*((HV)+Parameters!AE$4+(Parameters!AE$5*$A49)+((Parameters!AE$6*$A49)^2))^(Parameters!AE$7+Parameters!AE$8*EXP(-(($A49/Parameters!AE$9)^Parameters!AE$10))),""))</f>
        <v>5.2872032266779758E-21</v>
      </c>
      <c r="K49" s="30">
        <f>IF('Binding Energies'!K49="","",IF('Binding Energies'!K49&lt;HV,(Parameters!AF$2+Parameters!AF$3*$A49)*((HV)+Parameters!AF$4+(Parameters!AF$5*$A49)+((Parameters!AF$6*$A49)^2))^(Parameters!AF$7+Parameters!AF$8*EXP(-(($A49/Parameters!AF$9)^Parameters!AF$10))),""))</f>
        <v>4.8191286526753162E-22</v>
      </c>
      <c r="L49" s="30">
        <f>IF('Binding Energies'!L49="","",IF('Binding Energies'!L49&lt;HV,(Parameters!AG$2+Parameters!AG$3*$A49)*((HV)+Parameters!AG$4+(Parameters!AG$5*$A49)+((Parameters!AG$6*$A49)^2))^(Parameters!AG$7+Parameters!AG$8*EXP(-(($A49/Parameters!AG$9)^Parameters!AG$10))),""))</f>
        <v>8.8592823186086456E-22</v>
      </c>
      <c r="M49" s="30" t="str">
        <f>IF('Binding Energies'!M49="","",IF('Binding Energies'!M49&lt;HV,(Parameters!AH$2+Parameters!AH$3*$A49)*((HV)+Parameters!AH$4+(Parameters!AH$5*$A49)+((Parameters!AH$6*$A49)^2))^(Parameters!AH$7+Parameters!AH$8*EXP(-(($A49/Parameters!AH$9)^Parameters!AH$10))),""))</f>
        <v/>
      </c>
      <c r="N49" s="30" t="str">
        <f>IF('Binding Energies'!N49="","",IF('Binding Energies'!N49&lt;HV,(Parameters!AI$2+Parameters!AI$3*$A49)*((HV)+Parameters!AI$4+(Parameters!AI$5*$A49)+((Parameters!AI$6*$A49)^2))^(Parameters!AI$7+Parameters!AI$8*EXP(-(($A49/Parameters!AI$9)^Parameters!AI$10))),""))</f>
        <v/>
      </c>
      <c r="O49" s="30">
        <f>IF('Binding Energies'!O49="","",IF('Binding Energies'!O49&lt;HV,(Parameters!AJ$2+Parameters!AJ$3*$A49)*((HV)+Parameters!AJ$4+(Parameters!AJ$5*$A49)+((Parameters!AJ$6*$A49)^2))^(Parameters!AJ$7+Parameters!AJ$8*EXP(-(($A49/Parameters!AJ$9)^Parameters!AJ$10))),""))</f>
        <v>1.1958493782277408E-21</v>
      </c>
      <c r="P49" s="30">
        <f>IF('Binding Energies'!P49="","",IF('Binding Energies'!P49&lt;HV,(Parameters!AK$2+Parameters!AK$3*$A49)*((HV)+Parameters!AK$4+(Parameters!AK$5*$A49)+((Parameters!AK$6*$A49)^2))^(Parameters!AK$7+Parameters!AK$8*EXP(-(($A49/Parameters!AK$9)^Parameters!AK$10))),""))</f>
        <v>1.7530794805169249E-21</v>
      </c>
      <c r="Q49" s="30" t="str">
        <f>IF('Binding Energies'!Q49="","",IF('Binding Energies'!Q49&lt;HV,(Parameters!AL$2+Parameters!AL$3*$A49)*((HV)+Parameters!AL$4+(Parameters!AL$5*$A49)+((Parameters!AL$6*$A49)^2))^(Parameters!AL$7+Parameters!AL$8*EXP(-(($A49/Parameters!AL$9)^Parameters!AL$10))),""))</f>
        <v/>
      </c>
      <c r="R49" s="30" t="str">
        <f>IF('Binding Energies'!R49="","",IF('Binding Energies'!R49&lt;HV,(Parameters!AM$2+Parameters!AM$3*$A49)*((HV)+Parameters!AM$4+(Parameters!AM$5*$A49)+((Parameters!AM$6*$A49)^2))^(Parameters!AM$7+Parameters!AM$8*EXP(-(($A49/Parameters!AM$9)^Parameters!AM$10))),""))</f>
        <v/>
      </c>
      <c r="S49" s="30" t="str">
        <f>IF('Binding Energies'!S49="","",IF('Binding Energies'!S49&lt;HV,(Parameters!AN$2+Parameters!AN$3*$A49)*((HV)+Parameters!AN$4+(Parameters!AN$5*$A49)+((Parameters!AN$6*$A49)^2))^(Parameters!AN$7+Parameters!AN$8*EXP(-(($A49/Parameters!AN$9)^Parameters!AN$10))),""))</f>
        <v/>
      </c>
      <c r="T49" s="30" t="str">
        <f>IF('Binding Energies'!T49="","",IF('Binding Energies'!T49&lt;HV,(Parameters!AO$2+Parameters!AO$3*$A49)*((HV)+Parameters!AO$4+(Parameters!AO$5*$A49)+((Parameters!AO$6*$A49)^2))^(Parameters!AO$7+Parameters!AO$8*EXP(-(($A49/Parameters!AO$9)^Parameters!AO$10))),""))</f>
        <v/>
      </c>
    </row>
    <row r="50" spans="1:20" x14ac:dyDescent="0.35">
      <c r="A50" s="4">
        <v>50</v>
      </c>
      <c r="B50" s="30" t="str">
        <f>IF('Binding Energies'!B50="","",IF('Binding Energies'!B50&lt;HV,(Parameters!W$2+Parameters!W$3*$A50)*((HV)+Parameters!W$4+(Parameters!W$5*$A50)+((Parameters!W$6*$A50)^2))^(Parameters!W$7+Parameters!W$8*EXP(-(($A50/Parameters!W$9)^Parameters!W$10))),""))</f>
        <v/>
      </c>
      <c r="C50" s="30">
        <f>IF('Binding Energies'!C50="","",IF('Binding Energies'!C50&lt;HV,(Parameters!X$2+Parameters!X$3*$A50)*((HV)+Parameters!X$4+(Parameters!X$5*$A50)+((Parameters!X$6*$A50)^2))^(Parameters!X$7+Parameters!X$8*EXP(-(($A50/Parameters!X$9)^Parameters!X$10))),""))</f>
        <v>1.711518477153032E-20</v>
      </c>
      <c r="D50" s="30">
        <f>IF('Binding Energies'!D50="","",IF('Binding Energies'!D50&lt;HV,(Parameters!Y$2+Parameters!Y$3*$A50)*((HV)+Parameters!Y$4+(Parameters!Y$5*$A50)+((Parameters!Y$6*$A50)^2))^(Parameters!Y$7+Parameters!Y$8*EXP(-(($A50/Parameters!Y$9)^Parameters!Y$10))),""))</f>
        <v>3.7364621931523189E-21</v>
      </c>
      <c r="E50" s="30">
        <f>IF('Binding Energies'!E50="","",IF('Binding Energies'!E50&lt;HV,(Parameters!Z$2+Parameters!Z$3*$A50)*((HV)+Parameters!Z$4+(Parameters!Z$5*$A50)+((Parameters!Z$6*$A50)^2))^(Parameters!Z$7+Parameters!Z$8*EXP(-(($A50/Parameters!Z$9)^Parameters!Z$10))),""))</f>
        <v>7.2596522233983221E-22</v>
      </c>
      <c r="F50" s="30" t="str">
        <f>IF('Binding Energies'!F50="","",IF('Binding Energies'!F50&lt;HV,(Parameters!AA$2+Parameters!AA$3*$A50)*((HV)+Parameters!AA$4+(Parameters!AA$5*$A50)+((Parameters!AA$6*$A50)^2))^(Parameters!AA$7+Parameters!AA$8*EXP(-(($A50/Parameters!AA$9)^Parameters!AA$10))),""))</f>
        <v/>
      </c>
      <c r="G50" s="30">
        <f>IF('Binding Energies'!G50="","",IF('Binding Energies'!G50&lt;HV,(Parameters!AB$2+Parameters!AB$3*$A50)*((HV)+Parameters!AB$4+(Parameters!AB$5*$A50)+((Parameters!AB$6*$A50)^2))^(Parameters!AB$7+Parameters!AB$8*EXP(-(($A50/Parameters!AB$9)^Parameters!AB$10))),""))</f>
        <v>2.3495269603650656E-20</v>
      </c>
      <c r="H50" s="30">
        <f>IF('Binding Energies'!H50="","",IF('Binding Energies'!H50&lt;HV,(Parameters!AC$2+Parameters!AC$3*$A50)*((HV)+Parameters!AC$4+(Parameters!AC$5*$A50)+((Parameters!AC$6*$A50)^2))^(Parameters!AC$7+Parameters!AC$8*EXP(-(($A50/Parameters!AC$9)^Parameters!AC$10))),""))</f>
        <v>4.2170898449158824E-20</v>
      </c>
      <c r="I50" s="30">
        <f>IF('Binding Energies'!I50="","",IF('Binding Energies'!I50&lt;HV,(Parameters!AD$2+Parameters!AD$3*$A50)*((HV)+Parameters!AD$4+(Parameters!AD$5*$A50)+((Parameters!AD$6*$A50)^2))^(Parameters!AD$7+Parameters!AD$8*EXP(-(($A50/Parameters!AD$9)^Parameters!AD$10))),""))</f>
        <v>3.2036349615477028E-21</v>
      </c>
      <c r="J50" s="30">
        <f>IF('Binding Energies'!J50="","",IF('Binding Energies'!J50&lt;HV,(Parameters!AE$2+Parameters!AE$3*$A50)*((HV)+Parameters!AE$4+(Parameters!AE$5*$A50)+((Parameters!AE$6*$A50)^2))^(Parameters!AE$7+Parameters!AE$8*EXP(-(($A50/Parameters!AE$9)^Parameters!AE$10))),""))</f>
        <v>5.7509007533057177E-21</v>
      </c>
      <c r="K50" s="30">
        <f>IF('Binding Energies'!K50="","",IF('Binding Energies'!K50&lt;HV,(Parameters!AF$2+Parameters!AF$3*$A50)*((HV)+Parameters!AF$4+(Parameters!AF$5*$A50)+((Parameters!AF$6*$A50)^2))^(Parameters!AF$7+Parameters!AF$8*EXP(-(($A50/Parameters!AF$9)^Parameters!AF$10))),""))</f>
        <v>5.3713951761546881E-22</v>
      </c>
      <c r="L50" s="30">
        <f>IF('Binding Energies'!L50="","",IF('Binding Energies'!L50&lt;HV,(Parameters!AG$2+Parameters!AG$3*$A50)*((HV)+Parameters!AG$4+(Parameters!AG$5*$A50)+((Parameters!AG$6*$A50)^2))^(Parameters!AG$7+Parameters!AG$8*EXP(-(($A50/Parameters!AG$9)^Parameters!AG$10))),""))</f>
        <v>9.9017413956415833E-22</v>
      </c>
      <c r="M50" s="30" t="str">
        <f>IF('Binding Energies'!M50="","",IF('Binding Energies'!M50&lt;HV,(Parameters!AH$2+Parameters!AH$3*$A50)*((HV)+Parameters!AH$4+(Parameters!AH$5*$A50)+((Parameters!AH$6*$A50)^2))^(Parameters!AH$7+Parameters!AH$8*EXP(-(($A50/Parameters!AH$9)^Parameters!AH$10))),""))</f>
        <v/>
      </c>
      <c r="N50" s="30" t="str">
        <f>IF('Binding Energies'!N50="","",IF('Binding Energies'!N50&lt;HV,(Parameters!AI$2+Parameters!AI$3*$A50)*((HV)+Parameters!AI$4+(Parameters!AI$5*$A50)+((Parameters!AI$6*$A50)^2))^(Parameters!AI$7+Parameters!AI$8*EXP(-(($A50/Parameters!AI$9)^Parameters!AI$10))),""))</f>
        <v/>
      </c>
      <c r="O50" s="30">
        <f>IF('Binding Energies'!O50="","",IF('Binding Energies'!O50&lt;HV,(Parameters!AJ$2+Parameters!AJ$3*$A50)*((HV)+Parameters!AJ$4+(Parameters!AJ$5*$A50)+((Parameters!AJ$6*$A50)^2))^(Parameters!AJ$7+Parameters!AJ$8*EXP(-(($A50/Parameters!AJ$9)^Parameters!AJ$10))),""))</f>
        <v>1.3783316030361664E-21</v>
      </c>
      <c r="P50" s="30">
        <f>IF('Binding Energies'!P50="","",IF('Binding Energies'!P50&lt;HV,(Parameters!AK$2+Parameters!AK$3*$A50)*((HV)+Parameters!AK$4+(Parameters!AK$5*$A50)+((Parameters!AK$6*$A50)^2))^(Parameters!AK$7+Parameters!AK$8*EXP(-(($A50/Parameters!AK$9)^Parameters!AK$10))),""))</f>
        <v>2.01717923768139E-21</v>
      </c>
      <c r="Q50" s="30" t="str">
        <f>IF('Binding Energies'!Q50="","",IF('Binding Energies'!Q50&lt;HV,(Parameters!AL$2+Parameters!AL$3*$A50)*((HV)+Parameters!AL$4+(Parameters!AL$5*$A50)+((Parameters!AL$6*$A50)^2))^(Parameters!AL$7+Parameters!AL$8*EXP(-(($A50/Parameters!AL$9)^Parameters!AL$10))),""))</f>
        <v/>
      </c>
      <c r="R50" s="30" t="str">
        <f>IF('Binding Energies'!R50="","",IF('Binding Energies'!R50&lt;HV,(Parameters!AM$2+Parameters!AM$3*$A50)*((HV)+Parameters!AM$4+(Parameters!AM$5*$A50)+((Parameters!AM$6*$A50)^2))^(Parameters!AM$7+Parameters!AM$8*EXP(-(($A50/Parameters!AM$9)^Parameters!AM$10))),""))</f>
        <v/>
      </c>
      <c r="S50" s="30" t="str">
        <f>IF('Binding Energies'!S50="","",IF('Binding Energies'!S50&lt;HV,(Parameters!AN$2+Parameters!AN$3*$A50)*((HV)+Parameters!AN$4+(Parameters!AN$5*$A50)+((Parameters!AN$6*$A50)^2))^(Parameters!AN$7+Parameters!AN$8*EXP(-(($A50/Parameters!AN$9)^Parameters!AN$10))),""))</f>
        <v/>
      </c>
      <c r="T50" s="30" t="str">
        <f>IF('Binding Energies'!T50="","",IF('Binding Energies'!T50&lt;HV,(Parameters!AO$2+Parameters!AO$3*$A50)*((HV)+Parameters!AO$4+(Parameters!AO$5*$A50)+((Parameters!AO$6*$A50)^2))^(Parameters!AO$7+Parameters!AO$8*EXP(-(($A50/Parameters!AO$9)^Parameters!AO$10))),""))</f>
        <v/>
      </c>
    </row>
    <row r="51" spans="1:20" x14ac:dyDescent="0.35">
      <c r="A51" s="4">
        <v>51</v>
      </c>
      <c r="B51" s="30" t="str">
        <f>IF('Binding Energies'!B51="","",IF('Binding Energies'!B51&lt;HV,(Parameters!W$2+Parameters!W$3*$A51)*((HV)+Parameters!W$4+(Parameters!W$5*$A51)+((Parameters!W$6*$A51)^2))^(Parameters!W$7+Parameters!W$8*EXP(-(($A51/Parameters!W$9)^Parameters!W$10))),""))</f>
        <v/>
      </c>
      <c r="C51" s="30">
        <f>IF('Binding Energies'!C51="","",IF('Binding Energies'!C51&lt;HV,(Parameters!X$2+Parameters!X$3*$A51)*((HV)+Parameters!X$4+(Parameters!X$5*$A51)+((Parameters!X$6*$A51)^2))^(Parameters!X$7+Parameters!X$8*EXP(-(($A51/Parameters!X$9)^Parameters!X$10))),""))</f>
        <v>1.7711702377916956E-20</v>
      </c>
      <c r="D51" s="30">
        <f>IF('Binding Energies'!D51="","",IF('Binding Energies'!D51&lt;HV,(Parameters!Y$2+Parameters!Y$3*$A51)*((HV)+Parameters!Y$4+(Parameters!Y$5*$A51)+((Parameters!Y$6*$A51)^2))^(Parameters!Y$7+Parameters!Y$8*EXP(-(($A51/Parameters!Y$9)^Parameters!Y$10))),""))</f>
        <v>3.9450839456148416E-21</v>
      </c>
      <c r="E51" s="30">
        <f>IF('Binding Energies'!E51="","",IF('Binding Energies'!E51&lt;HV,(Parameters!Z$2+Parameters!Z$3*$A51)*((HV)+Parameters!Z$4+(Parameters!Z$5*$A51)+((Parameters!Z$6*$A51)^2))^(Parameters!Z$7+Parameters!Z$8*EXP(-(($A51/Parameters!Z$9)^Parameters!Z$10))),""))</f>
        <v>7.8240458185912021E-22</v>
      </c>
      <c r="F51" s="30" t="str">
        <f>IF('Binding Energies'!F51="","",IF('Binding Energies'!F51&lt;HV,(Parameters!AA$2+Parameters!AA$3*$A51)*((HV)+Parameters!AA$4+(Parameters!AA$5*$A51)+((Parameters!AA$6*$A51)^2))^(Parameters!AA$7+Parameters!AA$8*EXP(-(($A51/Parameters!AA$9)^Parameters!AA$10))),""))</f>
        <v/>
      </c>
      <c r="G51" s="30">
        <f>IF('Binding Energies'!G51="","",IF('Binding Energies'!G51&lt;HV,(Parameters!AB$2+Parameters!AB$3*$A51)*((HV)+Parameters!AB$4+(Parameters!AB$5*$A51)+((Parameters!AB$6*$A51)^2))^(Parameters!AB$7+Parameters!AB$8*EXP(-(($A51/Parameters!AB$9)^Parameters!AB$10))),""))</f>
        <v>2.5434900997657458E-20</v>
      </c>
      <c r="H51" s="30">
        <f>IF('Binding Energies'!H51="","",IF('Binding Energies'!H51&lt;HV,(Parameters!AC$2+Parameters!AC$3*$A51)*((HV)+Parameters!AC$4+(Parameters!AC$5*$A51)+((Parameters!AC$6*$A51)^2))^(Parameters!AC$7+Parameters!AC$8*EXP(-(($A51/Parameters!AC$9)^Parameters!AC$10))),""))</f>
        <v>4.5635088933948917E-20</v>
      </c>
      <c r="I51" s="30">
        <f>IF('Binding Energies'!I51="","",IF('Binding Energies'!I51&lt;HV,(Parameters!AD$2+Parameters!AD$3*$A51)*((HV)+Parameters!AD$4+(Parameters!AD$5*$A51)+((Parameters!AD$6*$A51)^2))^(Parameters!AD$7+Parameters!AD$8*EXP(-(($A51/Parameters!AD$9)^Parameters!AD$10))),""))</f>
        <v>3.4785536263462861E-21</v>
      </c>
      <c r="J51" s="30">
        <f>IF('Binding Energies'!J51="","",IF('Binding Energies'!J51&lt;HV,(Parameters!AE$2+Parameters!AE$3*$A51)*((HV)+Parameters!AE$4+(Parameters!AE$5*$A51)+((Parameters!AE$6*$A51)^2))^(Parameters!AE$7+Parameters!AE$8*EXP(-(($A51/Parameters!AE$9)^Parameters!AE$10))),""))</f>
        <v>6.237550751780414E-21</v>
      </c>
      <c r="K51" s="30">
        <f>IF('Binding Energies'!K51="","",IF('Binding Energies'!K51&lt;HV,(Parameters!AF$2+Parameters!AF$3*$A51)*((HV)+Parameters!AF$4+(Parameters!AF$5*$A51)+((Parameters!AF$6*$A51)^2))^(Parameters!AF$7+Parameters!AF$8*EXP(-(($A51/Parameters!AF$9)^Parameters!AF$10))),""))</f>
        <v>5.9609797323408793E-22</v>
      </c>
      <c r="L51" s="30">
        <f>IF('Binding Energies'!L51="","",IF('Binding Energies'!L51&lt;HV,(Parameters!AG$2+Parameters!AG$3*$A51)*((HV)+Parameters!AG$4+(Parameters!AG$5*$A51)+((Parameters!AG$6*$A51)^2))^(Parameters!AG$7+Parameters!AG$8*EXP(-(($A51/Parameters!AG$9)^Parameters!AG$10))),""))</f>
        <v>1.099810613480578E-21</v>
      </c>
      <c r="M51" s="30" t="str">
        <f>IF('Binding Energies'!M51="","",IF('Binding Energies'!M51&lt;HV,(Parameters!AH$2+Parameters!AH$3*$A51)*((HV)+Parameters!AH$4+(Parameters!AH$5*$A51)+((Parameters!AH$6*$A51)^2))^(Parameters!AH$7+Parameters!AH$8*EXP(-(($A51/Parameters!AH$9)^Parameters!AH$10))),""))</f>
        <v/>
      </c>
      <c r="N51" s="30" t="str">
        <f>IF('Binding Energies'!N51="","",IF('Binding Energies'!N51&lt;HV,(Parameters!AI$2+Parameters!AI$3*$A51)*((HV)+Parameters!AI$4+(Parameters!AI$5*$A51)+((Parameters!AI$6*$A51)^2))^(Parameters!AI$7+Parameters!AI$8*EXP(-(($A51/Parameters!AI$9)^Parameters!AI$10))),""))</f>
        <v/>
      </c>
      <c r="O51" s="30">
        <f>IF('Binding Energies'!O51="","",IF('Binding Energies'!O51&lt;HV,(Parameters!AJ$2+Parameters!AJ$3*$A51)*((HV)+Parameters!AJ$4+(Parameters!AJ$5*$A51)+((Parameters!AJ$6*$A51)^2))^(Parameters!AJ$7+Parameters!AJ$8*EXP(-(($A51/Parameters!AJ$9)^Parameters!AJ$10))),""))</f>
        <v>1.58150461216933E-21</v>
      </c>
      <c r="P51" s="30">
        <f>IF('Binding Energies'!P51="","",IF('Binding Energies'!P51&lt;HV,(Parameters!AK$2+Parameters!AK$3*$A51)*((HV)+Parameters!AK$4+(Parameters!AK$5*$A51)+((Parameters!AK$6*$A51)^2))^(Parameters!AK$7+Parameters!AK$8*EXP(-(($A51/Parameters!AK$9)^Parameters!AK$10))),""))</f>
        <v>2.3106300601492721E-21</v>
      </c>
      <c r="Q51" s="30" t="str">
        <f>IF('Binding Energies'!Q51="","",IF('Binding Energies'!Q51&lt;HV,(Parameters!AL$2+Parameters!AL$3*$A51)*((HV)+Parameters!AL$4+(Parameters!AL$5*$A51)+((Parameters!AL$6*$A51)^2))^(Parameters!AL$7+Parameters!AL$8*EXP(-(($A51/Parameters!AL$9)^Parameters!AL$10))),""))</f>
        <v/>
      </c>
      <c r="R51" s="30" t="str">
        <f>IF('Binding Energies'!R51="","",IF('Binding Energies'!R51&lt;HV,(Parameters!AM$2+Parameters!AM$3*$A51)*((HV)+Parameters!AM$4+(Parameters!AM$5*$A51)+((Parameters!AM$6*$A51)^2))^(Parameters!AM$7+Parameters!AM$8*EXP(-(($A51/Parameters!AM$9)^Parameters!AM$10))),""))</f>
        <v/>
      </c>
      <c r="S51" s="30" t="str">
        <f>IF('Binding Energies'!S51="","",IF('Binding Energies'!S51&lt;HV,(Parameters!AN$2+Parameters!AN$3*$A51)*((HV)+Parameters!AN$4+(Parameters!AN$5*$A51)+((Parameters!AN$6*$A51)^2))^(Parameters!AN$7+Parameters!AN$8*EXP(-(($A51/Parameters!AN$9)^Parameters!AN$10))),""))</f>
        <v/>
      </c>
      <c r="T51" s="30" t="str">
        <f>IF('Binding Energies'!T51="","",IF('Binding Energies'!T51&lt;HV,(Parameters!AO$2+Parameters!AO$3*$A51)*((HV)+Parameters!AO$4+(Parameters!AO$5*$A51)+((Parameters!AO$6*$A51)^2))^(Parameters!AO$7+Parameters!AO$8*EXP(-(($A51/Parameters!AO$9)^Parameters!AO$10))),""))</f>
        <v/>
      </c>
    </row>
    <row r="52" spans="1:20" x14ac:dyDescent="0.35">
      <c r="A52" s="4">
        <v>52</v>
      </c>
      <c r="B52" s="30" t="str">
        <f>IF('Binding Energies'!B52="","",IF('Binding Energies'!B52&lt;HV,(Parameters!W$2+Parameters!W$3*$A52)*((HV)+Parameters!W$4+(Parameters!W$5*$A52)+((Parameters!W$6*$A52)^2))^(Parameters!W$7+Parameters!W$8*EXP(-(($A52/Parameters!W$9)^Parameters!W$10))),""))</f>
        <v/>
      </c>
      <c r="C52" s="30">
        <f>IF('Binding Energies'!C52="","",IF('Binding Energies'!C52&lt;HV,(Parameters!X$2+Parameters!X$3*$A52)*((HV)+Parameters!X$4+(Parameters!X$5*$A52)+((Parameters!X$6*$A52)^2))^(Parameters!X$7+Parameters!X$8*EXP(-(($A52/Parameters!X$9)^Parameters!X$10))),""))</f>
        <v>1.8299182965297439E-20</v>
      </c>
      <c r="D52" s="30">
        <f>IF('Binding Energies'!D52="","",IF('Binding Energies'!D52&lt;HV,(Parameters!Y$2+Parameters!Y$3*$A52)*((HV)+Parameters!Y$4+(Parameters!Y$5*$A52)+((Parameters!Y$6*$A52)^2))^(Parameters!Y$7+Parameters!Y$8*EXP(-(($A52/Parameters!Y$9)^Parameters!Y$10))),""))</f>
        <v>4.1573647315007298E-21</v>
      </c>
      <c r="E52" s="30">
        <f>IF('Binding Energies'!E52="","",IF('Binding Energies'!E52&lt;HV,(Parameters!Z$2+Parameters!Z$3*$A52)*((HV)+Parameters!Z$4+(Parameters!Z$5*$A52)+((Parameters!Z$6*$A52)^2))^(Parameters!Z$7+Parameters!Z$8*EXP(-(($A52/Parameters!Z$9)^Parameters!Z$10))),""))</f>
        <v>8.4089323949811046E-22</v>
      </c>
      <c r="F52" s="30" t="str">
        <f>IF('Binding Energies'!F52="","",IF('Binding Energies'!F52&lt;HV,(Parameters!AA$2+Parameters!AA$3*$A52)*((HV)+Parameters!AA$4+(Parameters!AA$5*$A52)+((Parameters!AA$6*$A52)^2))^(Parameters!AA$7+Parameters!AA$8*EXP(-(($A52/Parameters!AA$9)^Parameters!AA$10))),""))</f>
        <v/>
      </c>
      <c r="G52" s="30">
        <f>IF('Binding Energies'!G52="","",IF('Binding Energies'!G52&lt;HV,(Parameters!AB$2+Parameters!AB$3*$A52)*((HV)+Parameters!AB$4+(Parameters!AB$5*$A52)+((Parameters!AB$6*$A52)^2))^(Parameters!AB$7+Parameters!AB$8*EXP(-(($A52/Parameters!AB$9)^Parameters!AB$10))),""))</f>
        <v>2.7465781931651826E-20</v>
      </c>
      <c r="H52" s="30">
        <f>IF('Binding Energies'!H52="","",IF('Binding Energies'!H52&lt;HV,(Parameters!AC$2+Parameters!AC$3*$A52)*((HV)+Parameters!AC$4+(Parameters!AC$5*$A52)+((Parameters!AC$6*$A52)^2))^(Parameters!AC$7+Parameters!AC$8*EXP(-(($A52/Parameters!AC$9)^Parameters!AC$10))),""))</f>
        <v>4.92664761991346E-20</v>
      </c>
      <c r="I52" s="30">
        <f>IF('Binding Energies'!I52="","",IF('Binding Energies'!I52&lt;HV,(Parameters!AD$2+Parameters!AD$3*$A52)*((HV)+Parameters!AD$4+(Parameters!AD$5*$A52)+((Parameters!AD$6*$A52)^2))^(Parameters!AD$7+Parameters!AD$8*EXP(-(($A52/Parameters!AD$9)^Parameters!AD$10))),""))</f>
        <v>3.7652044693463075E-21</v>
      </c>
      <c r="J52" s="30">
        <f>IF('Binding Energies'!J52="","",IF('Binding Energies'!J52&lt;HV,(Parameters!AE$2+Parameters!AE$3*$A52)*((HV)+Parameters!AE$4+(Parameters!AE$5*$A52)+((Parameters!AE$6*$A52)^2))^(Parameters!AE$7+Parameters!AE$8*EXP(-(($A52/Parameters!AE$9)^Parameters!AE$10))),""))</f>
        <v>6.7470259754659916E-21</v>
      </c>
      <c r="K52" s="30">
        <f>IF('Binding Energies'!K52="","",IF('Binding Energies'!K52&lt;HV,(Parameters!AF$2+Parameters!AF$3*$A52)*((HV)+Parameters!AF$4+(Parameters!AF$5*$A52)+((Parameters!AF$6*$A52)^2))^(Parameters!AF$7+Parameters!AF$8*EXP(-(($A52/Parameters!AF$9)^Parameters!AF$10))),""))</f>
        <v>6.5881415490386748E-22</v>
      </c>
      <c r="L52" s="30">
        <f>IF('Binding Energies'!L52="","",IF('Binding Energies'!L52&lt;HV,(Parameters!AG$2+Parameters!AG$3*$A52)*((HV)+Parameters!AG$4+(Parameters!AG$5*$A52)+((Parameters!AG$6*$A52)^2))^(Parameters!AG$7+Parameters!AG$8*EXP(-(($A52/Parameters!AG$9)^Parameters!AG$10))),""))</f>
        <v>1.2148963490170131E-21</v>
      </c>
      <c r="M52" s="30" t="str">
        <f>IF('Binding Energies'!M52="","",IF('Binding Energies'!M52&lt;HV,(Parameters!AH$2+Parameters!AH$3*$A52)*((HV)+Parameters!AH$4+(Parameters!AH$5*$A52)+((Parameters!AH$6*$A52)^2))^(Parameters!AH$7+Parameters!AH$8*EXP(-(($A52/Parameters!AH$9)^Parameters!AH$10))),""))</f>
        <v/>
      </c>
      <c r="N52" s="30" t="str">
        <f>IF('Binding Energies'!N52="","",IF('Binding Energies'!N52&lt;HV,(Parameters!AI$2+Parameters!AI$3*$A52)*((HV)+Parameters!AI$4+(Parameters!AI$5*$A52)+((Parameters!AI$6*$A52)^2))^(Parameters!AI$7+Parameters!AI$8*EXP(-(($A52/Parameters!AI$9)^Parameters!AI$10))),""))</f>
        <v/>
      </c>
      <c r="O52" s="30">
        <f>IF('Binding Energies'!O52="","",IF('Binding Energies'!O52&lt;HV,(Parameters!AJ$2+Parameters!AJ$3*$A52)*((HV)+Parameters!AJ$4+(Parameters!AJ$5*$A52)+((Parameters!AJ$6*$A52)^2))^(Parameters!AJ$7+Parameters!AJ$8*EXP(-(($A52/Parameters!AJ$9)^Parameters!AJ$10))),""))</f>
        <v>1.8068855024608042E-21</v>
      </c>
      <c r="P52" s="30">
        <f>IF('Binding Energies'!P52="","",IF('Binding Energies'!P52&lt;HV,(Parameters!AK$2+Parameters!AK$3*$A52)*((HV)+Parameters!AK$4+(Parameters!AK$5*$A52)+((Parameters!AK$6*$A52)^2))^(Parameters!AK$7+Parameters!AK$8*EXP(-(($A52/Parameters!AK$9)^Parameters!AK$10))),""))</f>
        <v>2.6355137219361562E-21</v>
      </c>
      <c r="Q52" s="30" t="str">
        <f>IF('Binding Energies'!Q52="","",IF('Binding Energies'!Q52&lt;HV,(Parameters!AL$2+Parameters!AL$3*$A52)*((HV)+Parameters!AL$4+(Parameters!AL$5*$A52)+((Parameters!AL$6*$A52)^2))^(Parameters!AL$7+Parameters!AL$8*EXP(-(($A52/Parameters!AL$9)^Parameters!AL$10))),""))</f>
        <v/>
      </c>
      <c r="R52" s="30" t="str">
        <f>IF('Binding Energies'!R52="","",IF('Binding Energies'!R52&lt;HV,(Parameters!AM$2+Parameters!AM$3*$A52)*((HV)+Parameters!AM$4+(Parameters!AM$5*$A52)+((Parameters!AM$6*$A52)^2))^(Parameters!AM$7+Parameters!AM$8*EXP(-(($A52/Parameters!AM$9)^Parameters!AM$10))),""))</f>
        <v/>
      </c>
      <c r="S52" s="30" t="str">
        <f>IF('Binding Energies'!S52="","",IF('Binding Energies'!S52&lt;HV,(Parameters!AN$2+Parameters!AN$3*$A52)*((HV)+Parameters!AN$4+(Parameters!AN$5*$A52)+((Parameters!AN$6*$A52)^2))^(Parameters!AN$7+Parameters!AN$8*EXP(-(($A52/Parameters!AN$9)^Parameters!AN$10))),""))</f>
        <v/>
      </c>
      <c r="T52" s="30" t="str">
        <f>IF('Binding Energies'!T52="","",IF('Binding Energies'!T52&lt;HV,(Parameters!AO$2+Parameters!AO$3*$A52)*((HV)+Parameters!AO$4+(Parameters!AO$5*$A52)+((Parameters!AO$6*$A52)^2))^(Parameters!AO$7+Parameters!AO$8*EXP(-(($A52/Parameters!AO$9)^Parameters!AO$10))),""))</f>
        <v/>
      </c>
    </row>
    <row r="53" spans="1:20" x14ac:dyDescent="0.35">
      <c r="A53" s="4">
        <v>53</v>
      </c>
      <c r="B53" s="30" t="str">
        <f>IF('Binding Energies'!B53="","",IF('Binding Energies'!B53&lt;HV,(Parameters!W$2+Parameters!W$3*$A53)*((HV)+Parameters!W$4+(Parameters!W$5*$A53)+((Parameters!W$6*$A53)^2))^(Parameters!W$7+Parameters!W$8*EXP(-(($A53/Parameters!W$9)^Parameters!W$10))),""))</f>
        <v/>
      </c>
      <c r="C53" s="30">
        <f>IF('Binding Energies'!C53="","",IF('Binding Energies'!C53&lt;HV,(Parameters!X$2+Parameters!X$3*$A53)*((HV)+Parameters!X$4+(Parameters!X$5*$A53)+((Parameters!X$6*$A53)^2))^(Parameters!X$7+Parameters!X$8*EXP(-(($A53/Parameters!X$9)^Parameters!X$10))),""))</f>
        <v>1.8876713871007584E-20</v>
      </c>
      <c r="D53" s="30">
        <f>IF('Binding Energies'!D53="","",IF('Binding Energies'!D53&lt;HV,(Parameters!Y$2+Parameters!Y$3*$A53)*((HV)+Parameters!Y$4+(Parameters!Y$5*$A53)+((Parameters!Y$6*$A53)^2))^(Parameters!Y$7+Parameters!Y$8*EXP(-(($A53/Parameters!Y$9)^Parameters!Y$10))),""))</f>
        <v>4.3729215478171045E-21</v>
      </c>
      <c r="E53" s="30">
        <f>IF('Binding Energies'!E53="","",IF('Binding Energies'!E53&lt;HV,(Parameters!Z$2+Parameters!Z$3*$A53)*((HV)+Parameters!Z$4+(Parameters!Z$5*$A53)+((Parameters!Z$6*$A53)^2))^(Parameters!Z$7+Parameters!Z$8*EXP(-(($A53/Parameters!Z$9)^Parameters!Z$10))),""))</f>
        <v>9.0136892896785624E-22</v>
      </c>
      <c r="F53" s="30" t="str">
        <f>IF('Binding Energies'!F53="","",IF('Binding Energies'!F53&lt;HV,(Parameters!AA$2+Parameters!AA$3*$A53)*((HV)+Parameters!AA$4+(Parameters!AA$5*$A53)+((Parameters!AA$6*$A53)^2))^(Parameters!AA$7+Parameters!AA$8*EXP(-(($A53/Parameters!AA$9)^Parameters!AA$10))),""))</f>
        <v/>
      </c>
      <c r="G53" s="30">
        <f>IF('Binding Energies'!G53="","",IF('Binding Energies'!G53&lt;HV,(Parameters!AB$2+Parameters!AB$3*$A53)*((HV)+Parameters!AB$4+(Parameters!AB$5*$A53)+((Parameters!AB$6*$A53)^2))^(Parameters!AB$7+Parameters!AB$8*EXP(-(($A53/Parameters!AB$9)^Parameters!AB$10))),""))</f>
        <v>2.9587601511717494E-20</v>
      </c>
      <c r="H53" s="30">
        <f>IF('Binding Energies'!H53="","",IF('Binding Energies'!H53&lt;HV,(Parameters!AC$2+Parameters!AC$3*$A53)*((HV)+Parameters!AC$4+(Parameters!AC$5*$A53)+((Parameters!AC$6*$A53)^2))^(Parameters!AC$7+Parameters!AC$8*EXP(-(($A53/Parameters!AC$9)^Parameters!AC$10))),""))</f>
        <v>5.3065610230171386E-20</v>
      </c>
      <c r="I53" s="30">
        <f>IF('Binding Energies'!I53="","",IF('Binding Energies'!I53&lt;HV,(Parameters!AD$2+Parameters!AD$3*$A53)*((HV)+Parameters!AD$4+(Parameters!AD$5*$A53)+((Parameters!AD$6*$A53)^2))^(Parameters!AD$7+Parameters!AD$8*EXP(-(($A53/Parameters!AD$9)^Parameters!AD$10))),""))</f>
        <v>4.063108421279019E-21</v>
      </c>
      <c r="J53" s="30">
        <f>IF('Binding Energies'!J53="","",IF('Binding Energies'!J53&lt;HV,(Parameters!AE$2+Parameters!AE$3*$A53)*((HV)+Parameters!AE$4+(Parameters!AE$5*$A53)+((Parameters!AE$6*$A53)^2))^(Parameters!AE$7+Parameters!AE$8*EXP(-(($A53/Parameters!AE$9)^Parameters!AE$10))),""))</f>
        <v>7.2791295178246089E-21</v>
      </c>
      <c r="K53" s="30">
        <f>IF('Binding Energies'!K53="","",IF('Binding Energies'!K53&lt;HV,(Parameters!AF$2+Parameters!AF$3*$A53)*((HV)+Parameters!AF$4+(Parameters!AF$5*$A53)+((Parameters!AF$6*$A53)^2))^(Parameters!AF$7+Parameters!AF$8*EXP(-(($A53/Parameters!AF$9)^Parameters!AF$10))),""))</f>
        <v>7.2529693547441041E-22</v>
      </c>
      <c r="L53" s="30">
        <f>IF('Binding Energies'!L53="","",IF('Binding Energies'!L53&lt;HV,(Parameters!AG$2+Parameters!AG$3*$A53)*((HV)+Parameters!AG$4+(Parameters!AG$5*$A53)+((Parameters!AG$6*$A53)^2))^(Parameters!AG$7+Parameters!AG$8*EXP(-(($A53/Parameters!AG$9)^Parameters!AG$10))),""))</f>
        <v>1.3354858448282954E-21</v>
      </c>
      <c r="M53" s="30" t="str">
        <f>IF('Binding Energies'!M53="","",IF('Binding Energies'!M53&lt;HV,(Parameters!AH$2+Parameters!AH$3*$A53)*((HV)+Parameters!AH$4+(Parameters!AH$5*$A53)+((Parameters!AH$6*$A53)^2))^(Parameters!AH$7+Parameters!AH$8*EXP(-(($A53/Parameters!AH$9)^Parameters!AH$10))),""))</f>
        <v/>
      </c>
      <c r="N53" s="30" t="str">
        <f>IF('Binding Energies'!N53="","",IF('Binding Energies'!N53&lt;HV,(Parameters!AI$2+Parameters!AI$3*$A53)*((HV)+Parameters!AI$4+(Parameters!AI$5*$A53)+((Parameters!AI$6*$A53)^2))^(Parameters!AI$7+Parameters!AI$8*EXP(-(($A53/Parameters!AI$9)^Parameters!AI$10))),""))</f>
        <v/>
      </c>
      <c r="O53" s="30">
        <f>IF('Binding Energies'!O53="","",IF('Binding Energies'!O53&lt;HV,(Parameters!AJ$2+Parameters!AJ$3*$A53)*((HV)+Parameters!AJ$4+(Parameters!AJ$5*$A53)+((Parameters!AJ$6*$A53)^2))^(Parameters!AJ$7+Parameters!AJ$8*EXP(-(($A53/Parameters!AJ$9)^Parameters!AJ$10))),""))</f>
        <v>2.0560302654972797E-21</v>
      </c>
      <c r="P53" s="30">
        <f>IF('Binding Energies'!P53="","",IF('Binding Energies'!P53&lt;HV,(Parameters!AK$2+Parameters!AK$3*$A53)*((HV)+Parameters!AK$4+(Parameters!AK$5*$A53)+((Parameters!AK$6*$A53)^2))^(Parameters!AK$7+Parameters!AK$8*EXP(-(($A53/Parameters!AK$9)^Parameters!AK$10))),""))</f>
        <v>2.9939604404205739E-21</v>
      </c>
      <c r="Q53" s="30" t="str">
        <f>IF('Binding Energies'!Q53="","",IF('Binding Energies'!Q53&lt;HV,(Parameters!AL$2+Parameters!AL$3*$A53)*((HV)+Parameters!AL$4+(Parameters!AL$5*$A53)+((Parameters!AL$6*$A53)^2))^(Parameters!AL$7+Parameters!AL$8*EXP(-(($A53/Parameters!AL$9)^Parameters!AL$10))),""))</f>
        <v/>
      </c>
      <c r="R53" s="30" t="str">
        <f>IF('Binding Energies'!R53="","",IF('Binding Energies'!R53&lt;HV,(Parameters!AM$2+Parameters!AM$3*$A53)*((HV)+Parameters!AM$4+(Parameters!AM$5*$A53)+((Parameters!AM$6*$A53)^2))^(Parameters!AM$7+Parameters!AM$8*EXP(-(($A53/Parameters!AM$9)^Parameters!AM$10))),""))</f>
        <v/>
      </c>
      <c r="S53" s="30" t="str">
        <f>IF('Binding Energies'!S53="","",IF('Binding Energies'!S53&lt;HV,(Parameters!AN$2+Parameters!AN$3*$A53)*((HV)+Parameters!AN$4+(Parameters!AN$5*$A53)+((Parameters!AN$6*$A53)^2))^(Parameters!AN$7+Parameters!AN$8*EXP(-(($A53/Parameters!AN$9)^Parameters!AN$10))),""))</f>
        <v/>
      </c>
      <c r="T53" s="30" t="str">
        <f>IF('Binding Energies'!T53="","",IF('Binding Energies'!T53&lt;HV,(Parameters!AO$2+Parameters!AO$3*$A53)*((HV)+Parameters!AO$4+(Parameters!AO$5*$A53)+((Parameters!AO$6*$A53)^2))^(Parameters!AO$7+Parameters!AO$8*EXP(-(($A53/Parameters!AO$9)^Parameters!AO$10))),""))</f>
        <v/>
      </c>
    </row>
    <row r="54" spans="1:20" x14ac:dyDescent="0.35">
      <c r="A54" s="4">
        <v>54</v>
      </c>
      <c r="B54" s="30" t="str">
        <f>IF('Binding Energies'!B54="","",IF('Binding Energies'!B54&lt;HV,(Parameters!W$2+Parameters!W$3*$A54)*((HV)+Parameters!W$4+(Parameters!W$5*$A54)+((Parameters!W$6*$A54)^2))^(Parameters!W$7+Parameters!W$8*EXP(-(($A54/Parameters!W$9)^Parameters!W$10))),""))</f>
        <v/>
      </c>
      <c r="C54" s="30">
        <f>IF('Binding Energies'!C54="","",IF('Binding Energies'!C54&lt;HV,(Parameters!X$2+Parameters!X$3*$A54)*((HV)+Parameters!X$4+(Parameters!X$5*$A54)+((Parameters!X$6*$A54)^2))^(Parameters!X$7+Parameters!X$8*EXP(-(($A54/Parameters!X$9)^Parameters!X$10))),""))</f>
        <v>1.9443448852490457E-20</v>
      </c>
      <c r="D54" s="30">
        <f>IF('Binding Energies'!D54="","",IF('Binding Energies'!D54&lt;HV,(Parameters!Y$2+Parameters!Y$3*$A54)*((HV)+Parameters!Y$4+(Parameters!Y$5*$A54)+((Parameters!Y$6*$A54)^2))^(Parameters!Y$7+Parameters!Y$8*EXP(-(($A54/Parameters!Y$9)^Parameters!Y$10))),""))</f>
        <v>4.591358466789973E-21</v>
      </c>
      <c r="E54" s="30">
        <f>IF('Binding Energies'!E54="","",IF('Binding Energies'!E54&lt;HV,(Parameters!Z$2+Parameters!Z$3*$A54)*((HV)+Parameters!Z$4+(Parameters!Z$5*$A54)+((Parameters!Z$6*$A54)^2))^(Parameters!Z$7+Parameters!Z$8*EXP(-(($A54/Parameters!Z$9)^Parameters!Z$10))),""))</f>
        <v>9.6376331637307742E-22</v>
      </c>
      <c r="F54" s="30" t="str">
        <f>IF('Binding Energies'!F54="","",IF('Binding Energies'!F54&lt;HV,(Parameters!AA$2+Parameters!AA$3*$A54)*((HV)+Parameters!AA$4+(Parameters!AA$5*$A54)+((Parameters!AA$6*$A54)^2))^(Parameters!AA$7+Parameters!AA$8*EXP(-(($A54/Parameters!AA$9)^Parameters!AA$10))),""))</f>
        <v/>
      </c>
      <c r="G54" s="30">
        <f>IF('Binding Energies'!G54="","",IF('Binding Energies'!G54&lt;HV,(Parameters!AB$2+Parameters!AB$3*$A54)*((HV)+Parameters!AB$4+(Parameters!AB$5*$A54)+((Parameters!AB$6*$A54)^2))^(Parameters!AB$7+Parameters!AB$8*EXP(-(($A54/Parameters!AB$9)^Parameters!AB$10))),""))</f>
        <v>3.1799810568340821E-20</v>
      </c>
      <c r="H54" s="30">
        <f>IF('Binding Energies'!H54="","",IF('Binding Energies'!H54&lt;HV,(Parameters!AC$2+Parameters!AC$3*$A54)*((HV)+Parameters!AC$4+(Parameters!AC$5*$A54)+((Parameters!AC$6*$A54)^2))^(Parameters!AC$7+Parameters!AC$8*EXP(-(($A54/Parameters!AC$9)^Parameters!AC$10))),""))</f>
        <v>5.7032693946718175E-20</v>
      </c>
      <c r="I54" s="30">
        <f>IF('Binding Energies'!I54="","",IF('Binding Energies'!I54&lt;HV,(Parameters!AD$2+Parameters!AD$3*$A54)*((HV)+Parameters!AD$4+(Parameters!AD$5*$A54)+((Parameters!AD$6*$A54)^2))^(Parameters!AD$7+Parameters!AD$8*EXP(-(($A54/Parameters!AD$9)^Parameters!AD$10))),""))</f>
        <v>4.3717190888577293E-21</v>
      </c>
      <c r="J54" s="30">
        <f>IF('Binding Energies'!J54="","",IF('Binding Energies'!J54&lt;HV,(Parameters!AE$2+Parameters!AE$3*$A54)*((HV)+Parameters!AE$4+(Parameters!AE$5*$A54)+((Parameters!AE$6*$A54)^2))^(Parameters!AE$7+Parameters!AE$8*EXP(-(($A54/Parameters!AE$9)^Parameters!AE$10))),""))</f>
        <v>7.8335966267169551E-21</v>
      </c>
      <c r="K54" s="30">
        <f>IF('Binding Energies'!K54="","",IF('Binding Energies'!K54&lt;HV,(Parameters!AF$2+Parameters!AF$3*$A54)*((HV)+Parameters!AF$4+(Parameters!AF$5*$A54)+((Parameters!AF$6*$A54)^2))^(Parameters!AF$7+Parameters!AF$8*EXP(-(($A54/Parameters!AF$9)^Parameters!AF$10))),""))</f>
        <v>7.9553794139160313E-22</v>
      </c>
      <c r="L54" s="30">
        <f>IF('Binding Energies'!L54="","",IF('Binding Energies'!L54&lt;HV,(Parameters!AG$2+Parameters!AG$3*$A54)*((HV)+Parameters!AG$4+(Parameters!AG$5*$A54)+((Parameters!AG$6*$A54)^2))^(Parameters!AG$7+Parameters!AG$8*EXP(-(($A54/Parameters!AG$9)^Parameters!AG$10))),""))</f>
        <v>1.4616294530044213E-21</v>
      </c>
      <c r="M54" s="30" t="str">
        <f>IF('Binding Energies'!M54="","",IF('Binding Energies'!M54&lt;HV,(Parameters!AH$2+Parameters!AH$3*$A54)*((HV)+Parameters!AH$4+(Parameters!AH$5*$A54)+((Parameters!AH$6*$A54)^2))^(Parameters!AH$7+Parameters!AH$8*EXP(-(($A54/Parameters!AH$9)^Parameters!AH$10))),""))</f>
        <v/>
      </c>
      <c r="N54" s="30" t="str">
        <f>IF('Binding Energies'!N54="","",IF('Binding Energies'!N54&lt;HV,(Parameters!AI$2+Parameters!AI$3*$A54)*((HV)+Parameters!AI$4+(Parameters!AI$5*$A54)+((Parameters!AI$6*$A54)^2))^(Parameters!AI$7+Parameters!AI$8*EXP(-(($A54/Parameters!AI$9)^Parameters!AI$10))),""))</f>
        <v/>
      </c>
      <c r="O54" s="30">
        <f>IF('Binding Energies'!O54="","",IF('Binding Energies'!O54&lt;HV,(Parameters!AJ$2+Parameters!AJ$3*$A54)*((HV)+Parameters!AJ$4+(Parameters!AJ$5*$A54)+((Parameters!AJ$6*$A54)^2))^(Parameters!AJ$7+Parameters!AJ$8*EXP(-(($A54/Parameters!AJ$9)^Parameters!AJ$10))),""))</f>
        <v>2.330530162977694E-21</v>
      </c>
      <c r="P54" s="30">
        <f>IF('Binding Energies'!P54="","",IF('Binding Energies'!P54&lt;HV,(Parameters!AK$2+Parameters!AK$3*$A54)*((HV)+Parameters!AK$4+(Parameters!AK$5*$A54)+((Parameters!AK$6*$A54)^2))^(Parameters!AK$7+Parameters!AK$8*EXP(-(($A54/Parameters!AK$9)^Parameters!AK$10))),""))</f>
        <v>3.3881440593384982E-21</v>
      </c>
      <c r="Q54" s="30">
        <f>IF('Binding Energies'!Q54="","",IF('Binding Energies'!Q54&lt;HV,(Parameters!AL$2+Parameters!AL$3*$A54)*((HV)+Parameters!AL$4+(Parameters!AL$5*$A54)+((Parameters!AL$6*$A54)^2))^(Parameters!AL$7+Parameters!AL$8*EXP(-(($A54/Parameters!AL$9)^Parameters!AL$10))),""))</f>
        <v>3.5235692509345304E-22</v>
      </c>
      <c r="R54" s="30">
        <f>IF('Binding Energies'!R54="","",IF('Binding Energies'!R54&lt;HV,(Parameters!AM$2+Parameters!AM$3*$A54)*((HV)+Parameters!AM$4+(Parameters!AM$5*$A54)+((Parameters!AM$6*$A54)^2))^(Parameters!AM$7+Parameters!AM$8*EXP(-(($A54/Parameters!AM$9)^Parameters!AM$10))),""))</f>
        <v>5.2661374946571808E-22</v>
      </c>
      <c r="S54" s="30" t="str">
        <f>IF('Binding Energies'!S54="","",IF('Binding Energies'!S54&lt;HV,(Parameters!AN$2+Parameters!AN$3*$A54)*((HV)+Parameters!AN$4+(Parameters!AN$5*$A54)+((Parameters!AN$6*$A54)^2))^(Parameters!AN$7+Parameters!AN$8*EXP(-(($A54/Parameters!AN$9)^Parameters!AN$10))),""))</f>
        <v/>
      </c>
      <c r="T54" s="30" t="str">
        <f>IF('Binding Energies'!T54="","",IF('Binding Energies'!T54&lt;HV,(Parameters!AO$2+Parameters!AO$3*$A54)*((HV)+Parameters!AO$4+(Parameters!AO$5*$A54)+((Parameters!AO$6*$A54)^2))^(Parameters!AO$7+Parameters!AO$8*EXP(-(($A54/Parameters!AO$9)^Parameters!AO$10))),""))</f>
        <v/>
      </c>
    </row>
    <row r="55" spans="1:20" x14ac:dyDescent="0.35">
      <c r="A55" s="4">
        <v>55</v>
      </c>
      <c r="B55" s="30" t="str">
        <f>IF('Binding Energies'!B55="","",IF('Binding Energies'!B55&lt;HV,(Parameters!W$2+Parameters!W$3*$A55)*((HV)+Parameters!W$4+(Parameters!W$5*$A55)+((Parameters!W$6*$A55)^2))^(Parameters!W$7+Parameters!W$8*EXP(-(($A55/Parameters!W$9)^Parameters!W$10))),""))</f>
        <v/>
      </c>
      <c r="C55" s="30">
        <f>IF('Binding Energies'!C55="","",IF('Binding Energies'!C55&lt;HV,(Parameters!X$2+Parameters!X$3*$A55)*((HV)+Parameters!X$4+(Parameters!X$5*$A55)+((Parameters!X$6*$A55)^2))^(Parameters!X$7+Parameters!X$8*EXP(-(($A55/Parameters!X$9)^Parameters!X$10))),""))</f>
        <v>1.9998607804714988E-20</v>
      </c>
      <c r="D55" s="30">
        <f>IF('Binding Energies'!D55="","",IF('Binding Energies'!D55&lt;HV,(Parameters!Y$2+Parameters!Y$3*$A55)*((HV)+Parameters!Y$4+(Parameters!Y$5*$A55)+((Parameters!Y$6*$A55)^2))^(Parameters!Y$7+Parameters!Y$8*EXP(-(($A55/Parameters!Y$9)^Parameters!Y$10))),""))</f>
        <v>4.8122683951850285E-21</v>
      </c>
      <c r="E55" s="30">
        <f>IF('Binding Energies'!E55="","",IF('Binding Energies'!E55&lt;HV,(Parameters!Z$2+Parameters!Z$3*$A55)*((HV)+Parameters!Z$4+(Parameters!Z$5*$A55)+((Parameters!Z$6*$A55)^2))^(Parameters!Z$7+Parameters!Z$8*EXP(-(($A55/Parameters!Z$9)^Parameters!Z$10))),""))</f>
        <v>1.0280023657978277E-21</v>
      </c>
      <c r="F55" s="30" t="str">
        <f>IF('Binding Energies'!F55="","",IF('Binding Energies'!F55&lt;HV,(Parameters!AA$2+Parameters!AA$3*$A55)*((HV)+Parameters!AA$4+(Parameters!AA$5*$A55)+((Parameters!AA$6*$A55)^2))^(Parameters!AA$7+Parameters!AA$8*EXP(-(($A55/Parameters!AA$9)^Parameters!AA$10))),""))</f>
        <v/>
      </c>
      <c r="G55" s="30">
        <f>IF('Binding Energies'!G55="","",IF('Binding Energies'!G55&lt;HV,(Parameters!AB$2+Parameters!AB$3*$A55)*((HV)+Parameters!AB$4+(Parameters!AB$5*$A55)+((Parameters!AB$6*$A55)^2))^(Parameters!AB$7+Parameters!AB$8*EXP(-(($A55/Parameters!AB$9)^Parameters!AB$10))),""))</f>
        <v>3.4101626691295604E-20</v>
      </c>
      <c r="H55" s="30">
        <f>IF('Binding Energies'!H55="","",IF('Binding Energies'!H55&lt;HV,(Parameters!AC$2+Parameters!AC$3*$A55)*((HV)+Parameters!AC$4+(Parameters!AC$5*$A55)+((Parameters!AC$6*$A55)^2))^(Parameters!AC$7+Parameters!AC$8*EXP(-(($A55/Parameters!AC$9)^Parameters!AC$10))),""))</f>
        <v>6.1167587017596726E-20</v>
      </c>
      <c r="I55" s="30">
        <f>IF('Binding Energies'!I55="","",IF('Binding Energies'!I55&lt;HV,(Parameters!AD$2+Parameters!AD$3*$A55)*((HV)+Parameters!AD$4+(Parameters!AD$5*$A55)+((Parameters!AD$6*$A55)^2))^(Parameters!AD$7+Parameters!AD$8*EXP(-(($A55/Parameters!AD$9)^Parameters!AD$10))),""))</f>
        <v>4.6904270322569428E-21</v>
      </c>
      <c r="J55" s="30">
        <f>IF('Binding Energies'!J55="","",IF('Binding Energies'!J55&lt;HV,(Parameters!AE$2+Parameters!AE$3*$A55)*((HV)+Parameters!AE$4+(Parameters!AE$5*$A55)+((Parameters!AE$6*$A55)^2))^(Parameters!AE$7+Parameters!AE$8*EXP(-(($A55/Parameters!AE$9)^Parameters!AE$10))),""))</f>
        <v>8.4100968308201344E-21</v>
      </c>
      <c r="K55" s="30">
        <f>IF('Binding Energies'!K55="","",IF('Binding Energies'!K55&lt;HV,(Parameters!AF$2+Parameters!AF$3*$A55)*((HV)+Parameters!AF$4+(Parameters!AF$5*$A55)+((Parameters!AF$6*$A55)^2))^(Parameters!AF$7+Parameters!AF$8*EXP(-(($A55/Parameters!AF$9)^Parameters!AF$10))),""))</f>
        <v>8.6951152683717014E-22</v>
      </c>
      <c r="L55" s="30">
        <f>IF('Binding Energies'!L55="","",IF('Binding Energies'!L55&lt;HV,(Parameters!AG$2+Parameters!AG$3*$A55)*((HV)+Parameters!AG$4+(Parameters!AG$5*$A55)+((Parameters!AG$6*$A55)^2))^(Parameters!AG$7+Parameters!AG$8*EXP(-(($A55/Parameters!AG$9)^Parameters!AG$10))),""))</f>
        <v>1.5933734320522172E-21</v>
      </c>
      <c r="M55" s="30" t="str">
        <f>IF('Binding Energies'!M55="","",IF('Binding Energies'!M55&lt;HV,(Parameters!AH$2+Parameters!AH$3*$A55)*((HV)+Parameters!AH$4+(Parameters!AH$5*$A55)+((Parameters!AH$6*$A55)^2))^(Parameters!AH$7+Parameters!AH$8*EXP(-(($A55/Parameters!AH$9)^Parameters!AH$10))),""))</f>
        <v/>
      </c>
      <c r="N55" s="30" t="str">
        <f>IF('Binding Energies'!N55="","",IF('Binding Energies'!N55&lt;HV,(Parameters!AI$2+Parameters!AI$3*$A55)*((HV)+Parameters!AI$4+(Parameters!AI$5*$A55)+((Parameters!AI$6*$A55)^2))^(Parameters!AI$7+Parameters!AI$8*EXP(-(($A55/Parameters!AI$9)^Parameters!AI$10))),""))</f>
        <v/>
      </c>
      <c r="O55" s="30">
        <f>IF('Binding Energies'!O55="","",IF('Binding Energies'!O55&lt;HV,(Parameters!AJ$2+Parameters!AJ$3*$A55)*((HV)+Parameters!AJ$4+(Parameters!AJ$5*$A55)+((Parameters!AJ$6*$A55)^2))^(Parameters!AJ$7+Parameters!AJ$8*EXP(-(($A55/Parameters!AJ$9)^Parameters!AJ$10))),""))</f>
        <v>2.6320079367070321E-21</v>
      </c>
      <c r="P55" s="30">
        <f>IF('Binding Energies'!P55="","",IF('Binding Energies'!P55&lt;HV,(Parameters!AK$2+Parameters!AK$3*$A55)*((HV)+Parameters!AK$4+(Parameters!AK$5*$A55)+((Parameters!AK$6*$A55)^2))^(Parameters!AK$7+Parameters!AK$8*EXP(-(($A55/Parameters!AK$9)^Parameters!AK$10))),""))</f>
        <v>3.8202770718102284E-21</v>
      </c>
      <c r="Q55" s="30">
        <f>IF('Binding Energies'!Q55="","",IF('Binding Energies'!Q55&lt;HV,(Parameters!AL$2+Parameters!AL$3*$A55)*((HV)+Parameters!AL$4+(Parameters!AL$5*$A55)+((Parameters!AL$6*$A55)^2))^(Parameters!AL$7+Parameters!AL$8*EXP(-(($A55/Parameters!AL$9)^Parameters!AL$10))),""))</f>
        <v>4.0220067657577608E-22</v>
      </c>
      <c r="R55" s="30">
        <f>IF('Binding Energies'!R55="","",IF('Binding Energies'!R55&lt;HV,(Parameters!AM$2+Parameters!AM$3*$A55)*((HV)+Parameters!AM$4+(Parameters!AM$5*$A55)+((Parameters!AM$6*$A55)^2))^(Parameters!AM$7+Parameters!AM$8*EXP(-(($A55/Parameters!AM$9)^Parameters!AM$10))),""))</f>
        <v>5.9794327801641815E-22</v>
      </c>
      <c r="S55" s="30" t="str">
        <f>IF('Binding Energies'!S55="","",IF('Binding Energies'!S55&lt;HV,(Parameters!AN$2+Parameters!AN$3*$A55)*((HV)+Parameters!AN$4+(Parameters!AN$5*$A55)+((Parameters!AN$6*$A55)^2))^(Parameters!AN$7+Parameters!AN$8*EXP(-(($A55/Parameters!AN$9)^Parameters!AN$10))),""))</f>
        <v/>
      </c>
      <c r="T55" s="30" t="str">
        <f>IF('Binding Energies'!T55="","",IF('Binding Energies'!T55&lt;HV,(Parameters!AO$2+Parameters!AO$3*$A55)*((HV)+Parameters!AO$4+(Parameters!AO$5*$A55)+((Parameters!AO$6*$A55)^2))^(Parameters!AO$7+Parameters!AO$8*EXP(-(($A55/Parameters!AO$9)^Parameters!AO$10))),""))</f>
        <v/>
      </c>
    </row>
    <row r="56" spans="1:20" x14ac:dyDescent="0.35">
      <c r="A56" s="4">
        <v>56</v>
      </c>
      <c r="B56" s="30" t="str">
        <f>IF('Binding Energies'!B56="","",IF('Binding Energies'!B56&lt;HV,(Parameters!W$2+Parameters!W$3*$A56)*((HV)+Parameters!W$4+(Parameters!W$5*$A56)+((Parameters!W$6*$A56)^2))^(Parameters!W$7+Parameters!W$8*EXP(-(($A56/Parameters!W$9)^Parameters!W$10))),""))</f>
        <v/>
      </c>
      <c r="C56" s="30">
        <f>IF('Binding Energies'!C56="","",IF('Binding Energies'!C56&lt;HV,(Parameters!X$2+Parameters!X$3*$A56)*((HV)+Parameters!X$4+(Parameters!X$5*$A56)+((Parameters!X$6*$A56)^2))^(Parameters!X$7+Parameters!X$8*EXP(-(($A56/Parameters!X$9)^Parameters!X$10))),""))</f>
        <v>2.0541476113830294E-20</v>
      </c>
      <c r="D56" s="30">
        <f>IF('Binding Energies'!D56="","",IF('Binding Energies'!D56&lt;HV,(Parameters!Y$2+Parameters!Y$3*$A56)*((HV)+Parameters!Y$4+(Parameters!Y$5*$A56)+((Parameters!Y$6*$A56)^2))^(Parameters!Y$7+Parameters!Y$8*EXP(-(($A56/Parameters!Y$9)^Parameters!Y$10))),""))</f>
        <v>5.0352348442237746E-21</v>
      </c>
      <c r="E56" s="30">
        <f>IF('Binding Energies'!E56="","",IF('Binding Energies'!E56&lt;HV,(Parameters!Z$2+Parameters!Z$3*$A56)*((HV)+Parameters!Z$4+(Parameters!Z$5*$A56)+((Parameters!Z$6*$A56)^2))^(Parameters!Z$7+Parameters!Z$8*EXP(-(($A56/Parameters!Z$9)^Parameters!Z$10))),""))</f>
        <v>1.0940067209847305E-21</v>
      </c>
      <c r="F56" s="30" t="str">
        <f>IF('Binding Energies'!F56="","",IF('Binding Energies'!F56&lt;HV,(Parameters!AA$2+Parameters!AA$3*$A56)*((HV)+Parameters!AA$4+(Parameters!AA$5*$A56)+((Parameters!AA$6*$A56)^2))^(Parameters!AA$7+Parameters!AA$8*EXP(-(($A56/Parameters!AA$9)^Parameters!AA$10))),""))</f>
        <v/>
      </c>
      <c r="G56" s="30">
        <f>IF('Binding Energies'!G56="","",IF('Binding Energies'!G56&lt;HV,(Parameters!AB$2+Parameters!AB$3*$A56)*((HV)+Parameters!AB$4+(Parameters!AB$5*$A56)+((Parameters!AB$6*$A56)^2))^(Parameters!AB$7+Parameters!AB$8*EXP(-(($A56/Parameters!AB$9)^Parameters!AB$10))),""))</f>
        <v>3.64920402635969E-20</v>
      </c>
      <c r="H56" s="30">
        <f>IF('Binding Energies'!H56="","",IF('Binding Energies'!H56&lt;HV,(Parameters!AC$2+Parameters!AC$3*$A56)*((HV)+Parameters!AC$4+(Parameters!AC$5*$A56)+((Parameters!AC$6*$A56)^2))^(Parameters!AC$7+Parameters!AC$8*EXP(-(($A56/Parameters!AC$9)^Parameters!AC$10))),""))</f>
        <v>6.546981084779345E-20</v>
      </c>
      <c r="I56" s="30">
        <f>IF('Binding Energies'!I56="","",IF('Binding Energies'!I56&lt;HV,(Parameters!AD$2+Parameters!AD$3*$A56)*((HV)+Parameters!AD$4+(Parameters!AD$5*$A56)+((Parameters!AD$6*$A56)^2))^(Parameters!AD$7+Parameters!AD$8*EXP(-(($A56/Parameters!AD$9)^Parameters!AD$10))),""))</f>
        <v>5.0185645651638544E-21</v>
      </c>
      <c r="J56" s="30">
        <f>IF('Binding Energies'!J56="","",IF('Binding Energies'!J56&lt;HV,(Parameters!AE$2+Parameters!AE$3*$A56)*((HV)+Parameters!AE$4+(Parameters!AE$5*$A56)+((Parameters!AE$6*$A56)^2))^(Parameters!AE$7+Parameters!AE$8*EXP(-(($A56/Parameters!AE$9)^Parameters!AE$10))),""))</f>
        <v>9.0082363461536877E-21</v>
      </c>
      <c r="K56" s="30">
        <f>IF('Binding Energies'!K56="","",IF('Binding Energies'!K56&lt;HV,(Parameters!AF$2+Parameters!AF$3*$A56)*((HV)+Parameters!AF$4+(Parameters!AF$5*$A56)+((Parameters!AF$6*$A56)^2))^(Parameters!AF$7+Parameters!AF$8*EXP(-(($A56/Parameters!AF$9)^Parameters!AF$10))),""))</f>
        <v>9.4717491589700917E-22</v>
      </c>
      <c r="L56" s="30">
        <f>IF('Binding Energies'!L56="","",IF('Binding Energies'!L56&lt;HV,(Parameters!AG$2+Parameters!AG$3*$A56)*((HV)+Parameters!AG$4+(Parameters!AG$5*$A56)+((Parameters!AG$6*$A56)^2))^(Parameters!AG$7+Parameters!AG$8*EXP(-(($A56/Parameters!AG$9)^Parameters!AG$10))),""))</f>
        <v>1.7307600024893408E-21</v>
      </c>
      <c r="M56" s="30" t="str">
        <f>IF('Binding Energies'!M56="","",IF('Binding Energies'!M56&lt;HV,(Parameters!AH$2+Parameters!AH$3*$A56)*((HV)+Parameters!AH$4+(Parameters!AH$5*$A56)+((Parameters!AH$6*$A56)^2))^(Parameters!AH$7+Parameters!AH$8*EXP(-(($A56/Parameters!AH$9)^Parameters!AH$10))),""))</f>
        <v/>
      </c>
      <c r="N56" s="30" t="str">
        <f>IF('Binding Energies'!N56="","",IF('Binding Energies'!N56&lt;HV,(Parameters!AI$2+Parameters!AI$3*$A56)*((HV)+Parameters!AI$4+(Parameters!AI$5*$A56)+((Parameters!AI$6*$A56)^2))^(Parameters!AI$7+Parameters!AI$8*EXP(-(($A56/Parameters!AI$9)^Parameters!AI$10))),""))</f>
        <v/>
      </c>
      <c r="O56" s="30">
        <f>IF('Binding Energies'!O56="","",IF('Binding Energies'!O56&lt;HV,(Parameters!AJ$2+Parameters!AJ$3*$A56)*((HV)+Parameters!AJ$4+(Parameters!AJ$5*$A56)+((Parameters!AJ$6*$A56)^2))^(Parameters!AJ$7+Parameters!AJ$8*EXP(-(($A56/Parameters!AJ$9)^Parameters!AJ$10))),""))</f>
        <v>2.9621138749303823E-21</v>
      </c>
      <c r="P56" s="30">
        <f>IF('Binding Energies'!P56="","",IF('Binding Energies'!P56&lt;HV,(Parameters!AK$2+Parameters!AK$3*$A56)*((HV)+Parameters!AK$4+(Parameters!AK$5*$A56)+((Parameters!AK$6*$A56)^2))^(Parameters!AK$7+Parameters!AK$8*EXP(-(($A56/Parameters!AK$9)^Parameters!AK$10))),""))</f>
        <v>4.292605510794259E-21</v>
      </c>
      <c r="Q56" s="30">
        <f>IF('Binding Energies'!Q56="","",IF('Binding Energies'!Q56&lt;HV,(Parameters!AL$2+Parameters!AL$3*$A56)*((HV)+Parameters!AL$4+(Parameters!AL$5*$A56)+((Parameters!AL$6*$A56)^2))^(Parameters!AL$7+Parameters!AL$8*EXP(-(($A56/Parameters!AL$9)^Parameters!AL$10))),""))</f>
        <v>4.5741708689908842E-22</v>
      </c>
      <c r="R56" s="30">
        <f>IF('Binding Energies'!R56="","",IF('Binding Energies'!R56&lt;HV,(Parameters!AM$2+Parameters!AM$3*$A56)*((HV)+Parameters!AM$4+(Parameters!AM$5*$A56)+((Parameters!AM$6*$A56)^2))^(Parameters!AM$7+Parameters!AM$8*EXP(-(($A56/Parameters!AM$9)^Parameters!AM$10))),""))</f>
        <v>6.766440126429885E-22</v>
      </c>
      <c r="S56" s="30" t="str">
        <f>IF('Binding Energies'!S56="","",IF('Binding Energies'!S56&lt;HV,(Parameters!AN$2+Parameters!AN$3*$A56)*((HV)+Parameters!AN$4+(Parameters!AN$5*$A56)+((Parameters!AN$6*$A56)^2))^(Parameters!AN$7+Parameters!AN$8*EXP(-(($A56/Parameters!AN$9)^Parameters!AN$10))),""))</f>
        <v/>
      </c>
      <c r="T56" s="30" t="str">
        <f>IF('Binding Energies'!T56="","",IF('Binding Energies'!T56&lt;HV,(Parameters!AO$2+Parameters!AO$3*$A56)*((HV)+Parameters!AO$4+(Parameters!AO$5*$A56)+((Parameters!AO$6*$A56)^2))^(Parameters!AO$7+Parameters!AO$8*EXP(-(($A56/Parameters!AO$9)^Parameters!AO$10))),""))</f>
        <v/>
      </c>
    </row>
    <row r="57" spans="1:20" x14ac:dyDescent="0.35">
      <c r="A57" s="4">
        <v>57</v>
      </c>
      <c r="B57" s="30" t="str">
        <f>IF('Binding Energies'!B57="","",IF('Binding Energies'!B57&lt;HV,(Parameters!W$2+Parameters!W$3*$A57)*((HV)+Parameters!W$4+(Parameters!W$5*$A57)+((Parameters!W$6*$A57)^2))^(Parameters!W$7+Parameters!W$8*EXP(-(($A57/Parameters!W$9)^Parameters!W$10))),""))</f>
        <v/>
      </c>
      <c r="C57" s="30" t="str">
        <f>IF('Binding Energies'!C57="","",IF('Binding Energies'!C57&lt;HV,(Parameters!X$2+Parameters!X$3*$A57)*((HV)+Parameters!X$4+(Parameters!X$5*$A57)+((Parameters!X$6*$A57)^2))^(Parameters!X$7+Parameters!X$8*EXP(-(($A57/Parameters!X$9)^Parameters!X$10))),""))</f>
        <v/>
      </c>
      <c r="D57" s="30">
        <f>IF('Binding Energies'!D57="","",IF('Binding Energies'!D57&lt;HV,(Parameters!Y$2+Parameters!Y$3*$A57)*((HV)+Parameters!Y$4+(Parameters!Y$5*$A57)+((Parameters!Y$6*$A57)^2))^(Parameters!Y$7+Parameters!Y$8*EXP(-(($A57/Parameters!Y$9)^Parameters!Y$10))),""))</f>
        <v>5.2598336986381257E-21</v>
      </c>
      <c r="E57" s="30">
        <f>IF('Binding Energies'!E57="","",IF('Binding Energies'!E57&lt;HV,(Parameters!Z$2+Parameters!Z$3*$A57)*((HV)+Parameters!Z$4+(Parameters!Z$5*$A57)+((Parameters!Z$6*$A57)^2))^(Parameters!Z$7+Parameters!Z$8*EXP(-(($A57/Parameters!Z$9)^Parameters!Z$10))),""))</f>
        <v>1.1616921002392422E-21</v>
      </c>
      <c r="F57" s="30" t="str">
        <f>IF('Binding Energies'!F57="","",IF('Binding Energies'!F57&lt;HV,(Parameters!AA$2+Parameters!AA$3*$A57)*((HV)+Parameters!AA$4+(Parameters!AA$5*$A57)+((Parameters!AA$6*$A57)^2))^(Parameters!AA$7+Parameters!AA$8*EXP(-(($A57/Parameters!AA$9)^Parameters!AA$10))),""))</f>
        <v/>
      </c>
      <c r="G57" s="30">
        <f>IF('Binding Energies'!G57="","",IF('Binding Energies'!G57&lt;HV,(Parameters!AB$2+Parameters!AB$3*$A57)*((HV)+Parameters!AB$4+(Parameters!AB$5*$A57)+((Parameters!AB$6*$A57)^2))^(Parameters!AB$7+Parameters!AB$8*EXP(-(($A57/Parameters!AB$9)^Parameters!AB$10))),""))</f>
        <v>3.8969821409401033E-20</v>
      </c>
      <c r="H57" s="30">
        <f>IF('Binding Energies'!H57="","",IF('Binding Energies'!H57&lt;HV,(Parameters!AC$2+Parameters!AC$3*$A57)*((HV)+Parameters!AC$4+(Parameters!AC$5*$A57)+((Parameters!AC$6*$A57)^2))^(Parameters!AC$7+Parameters!AC$8*EXP(-(($A57/Parameters!AC$9)^Parameters!AC$10))),""))</f>
        <v>6.9938554654702642E-20</v>
      </c>
      <c r="I57" s="30">
        <f>IF('Binding Energies'!I57="","",IF('Binding Energies'!I57&lt;HV,(Parameters!AD$2+Parameters!AD$3*$A57)*((HV)+Parameters!AD$4+(Parameters!AD$5*$A57)+((Parameters!AD$6*$A57)^2))^(Parameters!AD$7+Parameters!AD$8*EXP(-(($A57/Parameters!AD$9)^Parameters!AD$10))),""))</f>
        <v>5.3554109972650756E-21</v>
      </c>
      <c r="J57" s="30">
        <f>IF('Binding Energies'!J57="","",IF('Binding Energies'!J57&lt;HV,(Parameters!AE$2+Parameters!AE$3*$A57)*((HV)+Parameters!AE$4+(Parameters!AE$5*$A57)+((Parameters!AE$6*$A57)^2))^(Parameters!AE$7+Parameters!AE$8*EXP(-(($A57/Parameters!AE$9)^Parameters!AE$10))),""))</f>
        <v>9.627560730826155E-21</v>
      </c>
      <c r="K57" s="30">
        <f>IF('Binding Energies'!K57="","",IF('Binding Energies'!K57&lt;HV,(Parameters!AF$2+Parameters!AF$3*$A57)*((HV)+Parameters!AF$4+(Parameters!AF$5*$A57)+((Parameters!AF$6*$A57)^2))^(Parameters!AF$7+Parameters!AF$8*EXP(-(($A57/Parameters!AF$9)^Parameters!AF$10))),""))</f>
        <v>1.0284685076242808E-21</v>
      </c>
      <c r="L57" s="30">
        <f>IF('Binding Energies'!L57="","",IF('Binding Energies'!L57&lt;HV,(Parameters!AG$2+Parameters!AG$3*$A57)*((HV)+Parameters!AG$4+(Parameters!AG$5*$A57)+((Parameters!AG$6*$A57)^2))^(Parameters!AG$7+Parameters!AG$8*EXP(-(($A57/Parameters!AG$9)^Parameters!AG$10))),""))</f>
        <v>1.8738274048750321E-21</v>
      </c>
      <c r="M57" s="30" t="str">
        <f>IF('Binding Energies'!M57="","",IF('Binding Energies'!M57&lt;HV,(Parameters!AH$2+Parameters!AH$3*$A57)*((HV)+Parameters!AH$4+(Parameters!AH$5*$A57)+((Parameters!AH$6*$A57)^2))^(Parameters!AH$7+Parameters!AH$8*EXP(-(($A57/Parameters!AH$9)^Parameters!AH$10))),""))</f>
        <v/>
      </c>
      <c r="N57" s="30" t="str">
        <f>IF('Binding Energies'!N57="","",IF('Binding Energies'!N57&lt;HV,(Parameters!AI$2+Parameters!AI$3*$A57)*((HV)+Parameters!AI$4+(Parameters!AI$5*$A57)+((Parameters!AI$6*$A57)^2))^(Parameters!AI$7+Parameters!AI$8*EXP(-(($A57/Parameters!AI$9)^Parameters!AI$10))),""))</f>
        <v/>
      </c>
      <c r="O57" s="30">
        <f>IF('Binding Energies'!O57="","",IF('Binding Energies'!O57&lt;HV,(Parameters!AJ$2+Parameters!AJ$3*$A57)*((HV)+Parameters!AJ$4+(Parameters!AJ$5*$A57)+((Parameters!AJ$6*$A57)^2))^(Parameters!AJ$7+Parameters!AJ$8*EXP(-(($A57/Parameters!AJ$9)^Parameters!AJ$10))),""))</f>
        <v>3.3225217566851035E-21</v>
      </c>
      <c r="P57" s="30">
        <f>IF('Binding Energies'!P57="","",IF('Binding Energies'!P57&lt;HV,(Parameters!AK$2+Parameters!AK$3*$A57)*((HV)+Parameters!AK$4+(Parameters!AK$5*$A57)+((Parameters!AK$6*$A57)^2))^(Parameters!AK$7+Parameters!AK$8*EXP(-(($A57/Parameters!AK$9)^Parameters!AK$10))),""))</f>
        <v>4.8074037337258335E-21</v>
      </c>
      <c r="Q57" s="30">
        <f>IF('Binding Energies'!Q57="","",IF('Binding Energies'!Q57&lt;HV,(Parameters!AL$2+Parameters!AL$3*$A57)*((HV)+Parameters!AL$4+(Parameters!AL$5*$A57)+((Parameters!AL$6*$A57)^2))^(Parameters!AL$7+Parameters!AL$8*EXP(-(($A57/Parameters!AL$9)^Parameters!AL$10))),""))</f>
        <v>5.1838029739891788E-22</v>
      </c>
      <c r="R57" s="30">
        <f>IF('Binding Energies'!R57="","",IF('Binding Energies'!R57&lt;HV,(Parameters!AM$2+Parameters!AM$3*$A57)*((HV)+Parameters!AM$4+(Parameters!AM$5*$A57)+((Parameters!AM$6*$A57)^2))^(Parameters!AM$7+Parameters!AM$8*EXP(-(($A57/Parameters!AM$9)^Parameters!AM$10))),""))</f>
        <v>7.6321220658824749E-22</v>
      </c>
      <c r="S57" s="30" t="str">
        <f>IF('Binding Energies'!S57="","",IF('Binding Energies'!S57&lt;HV,(Parameters!AN$2+Parameters!AN$3*$A57)*((HV)+Parameters!AN$4+(Parameters!AN$5*$A57)+((Parameters!AN$6*$A57)^2))^(Parameters!AN$7+Parameters!AN$8*EXP(-(($A57/Parameters!AN$9)^Parameters!AN$10))),""))</f>
        <v/>
      </c>
      <c r="T57" s="30" t="str">
        <f>IF('Binding Energies'!T57="","",IF('Binding Energies'!T57&lt;HV,(Parameters!AO$2+Parameters!AO$3*$A57)*((HV)+Parameters!AO$4+(Parameters!AO$5*$A57)+((Parameters!AO$6*$A57)^2))^(Parameters!AO$7+Parameters!AO$8*EXP(-(($A57/Parameters!AO$9)^Parameters!AO$10))),""))</f>
        <v/>
      </c>
    </row>
    <row r="58" spans="1:20" x14ac:dyDescent="0.35">
      <c r="A58" s="4">
        <v>58</v>
      </c>
      <c r="B58" s="30" t="str">
        <f>IF('Binding Energies'!B58="","",IF('Binding Energies'!B58&lt;HV,(Parameters!W$2+Parameters!W$3*$A58)*((HV)+Parameters!W$4+(Parameters!W$5*$A58)+((Parameters!W$6*$A58)^2))^(Parameters!W$7+Parameters!W$8*EXP(-(($A58/Parameters!W$9)^Parameters!W$10))),""))</f>
        <v/>
      </c>
      <c r="C58" s="30" t="str">
        <f>IF('Binding Energies'!C58="","",IF('Binding Energies'!C58&lt;HV,(Parameters!X$2+Parameters!X$3*$A58)*((HV)+Parameters!X$4+(Parameters!X$5*$A58)+((Parameters!X$6*$A58)^2))^(Parameters!X$7+Parameters!X$8*EXP(-(($A58/Parameters!X$9)^Parameters!X$10))),""))</f>
        <v/>
      </c>
      <c r="D58" s="30">
        <f>IF('Binding Energies'!D58="","",IF('Binding Energies'!D58&lt;HV,(Parameters!Y$2+Parameters!Y$3*$A58)*((HV)+Parameters!Y$4+(Parameters!Y$5*$A58)+((Parameters!Y$6*$A58)^2))^(Parameters!Y$7+Parameters!Y$8*EXP(-(($A58/Parameters!Y$9)^Parameters!Y$10))),""))</f>
        <v>5.4856349740457016E-21</v>
      </c>
      <c r="E58" s="30">
        <f>IF('Binding Energies'!E58="","",IF('Binding Energies'!E58&lt;HV,(Parameters!Z$2+Parameters!Z$3*$A58)*((HV)+Parameters!Z$4+(Parameters!Z$5*$A58)+((Parameters!Z$6*$A58)^2))^(Parameters!Z$7+Parameters!Z$8*EXP(-(($A58/Parameters!Z$9)^Parameters!Z$10))),""))</f>
        <v>1.2309697017761308E-21</v>
      </c>
      <c r="F58" s="30" t="str">
        <f>IF('Binding Energies'!F58="","",IF('Binding Energies'!F58&lt;HV,(Parameters!AA$2+Parameters!AA$3*$A58)*((HV)+Parameters!AA$4+(Parameters!AA$5*$A58)+((Parameters!AA$6*$A58)^2))^(Parameters!AA$7+Parameters!AA$8*EXP(-(($A58/Parameters!AA$9)^Parameters!AA$10))),""))</f>
        <v/>
      </c>
      <c r="G58" s="30" t="str">
        <f>IF('Binding Energies'!G58="","",IF('Binding Energies'!G58&lt;HV,(Parameters!AB$2+Parameters!AB$3*$A58)*((HV)+Parameters!AB$4+(Parameters!AB$5*$A58)+((Parameters!AB$6*$A58)^2))^(Parameters!AB$7+Parameters!AB$8*EXP(-(($A58/Parameters!AB$9)^Parameters!AB$10))),""))</f>
        <v/>
      </c>
      <c r="H58" s="30">
        <f>IF('Binding Energies'!H58="","",IF('Binding Energies'!H58&lt;HV,(Parameters!AC$2+Parameters!AC$3*$A58)*((HV)+Parameters!AC$4+(Parameters!AC$5*$A58)+((Parameters!AC$6*$A58)^2))^(Parameters!AC$7+Parameters!AC$8*EXP(-(($A58/Parameters!AC$9)^Parameters!AC$10))),""))</f>
        <v>7.45726825507536E-20</v>
      </c>
      <c r="I58" s="30">
        <f>IF('Binding Energies'!I58="","",IF('Binding Energies'!I58&lt;HV,(Parameters!AD$2+Parameters!AD$3*$A58)*((HV)+Parameters!AD$4+(Parameters!AD$5*$A58)+((Parameters!AD$6*$A58)^2))^(Parameters!AD$7+Parameters!AD$8*EXP(-(($A58/Parameters!AD$9)^Parameters!AD$10))),""))</f>
        <v>5.7001982370576531E-21</v>
      </c>
      <c r="J58" s="30">
        <f>IF('Binding Energies'!J58="","",IF('Binding Energies'!J58&lt;HV,(Parameters!AE$2+Parameters!AE$3*$A58)*((HV)+Parameters!AE$4+(Parameters!AE$5*$A58)+((Parameters!AE$6*$A58)^2))^(Parameters!AE$7+Parameters!AE$8*EXP(-(($A58/Parameters!AE$9)^Parameters!AE$10))),""))</f>
        <v>1.026755775651927E-20</v>
      </c>
      <c r="K58" s="30">
        <f>IF('Binding Energies'!K58="","",IF('Binding Energies'!K58&lt;HV,(Parameters!AF$2+Parameters!AF$3*$A58)*((HV)+Parameters!AF$4+(Parameters!AF$5*$A58)+((Parameters!AF$6*$A58)^2))^(Parameters!AF$7+Parameters!AF$8*EXP(-(($A58/Parameters!AF$9)^Parameters!AF$10))),""))</f>
        <v>1.1133163364994153E-21</v>
      </c>
      <c r="L58" s="30">
        <f>IF('Binding Energies'!L58="","",IF('Binding Energies'!L58&lt;HV,(Parameters!AG$2+Parameters!AG$3*$A58)*((HV)+Parameters!AG$4+(Parameters!AG$5*$A58)+((Parameters!AG$6*$A58)^2))^(Parameters!AG$7+Parameters!AG$8*EXP(-(($A58/Parameters!AG$9)^Parameters!AG$10))),""))</f>
        <v>2.0226099601068193E-21</v>
      </c>
      <c r="M58" s="30" t="str">
        <f>IF('Binding Energies'!M58="","",IF('Binding Energies'!M58&lt;HV,(Parameters!AH$2+Parameters!AH$3*$A58)*((HV)+Parameters!AH$4+(Parameters!AH$5*$A58)+((Parameters!AH$6*$A58)^2))^(Parameters!AH$7+Parameters!AH$8*EXP(-(($A58/Parameters!AH$9)^Parameters!AH$10))),""))</f>
        <v/>
      </c>
      <c r="N58" s="30" t="str">
        <f>IF('Binding Energies'!N58="","",IF('Binding Energies'!N58&lt;HV,(Parameters!AI$2+Parameters!AI$3*$A58)*((HV)+Parameters!AI$4+(Parameters!AI$5*$A58)+((Parameters!AI$6*$A58)^2))^(Parameters!AI$7+Parameters!AI$8*EXP(-(($A58/Parameters!AI$9)^Parameters!AI$10))),""))</f>
        <v/>
      </c>
      <c r="O58" s="30">
        <f>IF('Binding Energies'!O58="","",IF('Binding Energies'!O58&lt;HV,(Parameters!AJ$2+Parameters!AJ$3*$A58)*((HV)+Parameters!AJ$4+(Parameters!AJ$5*$A58)+((Parameters!AJ$6*$A58)^2))^(Parameters!AJ$7+Parameters!AJ$8*EXP(-(($A58/Parameters!AJ$9)^Parameters!AJ$10))),""))</f>
        <v>3.7149246956778304E-21</v>
      </c>
      <c r="P58" s="30">
        <f>IF('Binding Energies'!P58="","",IF('Binding Energies'!P58&lt;HV,(Parameters!AK$2+Parameters!AK$3*$A58)*((HV)+Parameters!AK$4+(Parameters!AK$5*$A58)+((Parameters!AK$6*$A58)^2))^(Parameters!AK$7+Parameters!AK$8*EXP(-(($A58/Parameters!AK$9)^Parameters!AK$10))),""))</f>
        <v>5.3669691273250273E-21</v>
      </c>
      <c r="Q58" s="30">
        <f>IF('Binding Energies'!Q58="","",IF('Binding Energies'!Q58&lt;HV,(Parameters!AL$2+Parameters!AL$3*$A58)*((HV)+Parameters!AL$4+(Parameters!AL$5*$A58)+((Parameters!AL$6*$A58)^2))^(Parameters!AL$7+Parameters!AL$8*EXP(-(($A58/Parameters!AL$9)^Parameters!AL$10))),""))</f>
        <v>5.8547036496643115E-22</v>
      </c>
      <c r="R58" s="30">
        <f>IF('Binding Energies'!R58="","",IF('Binding Energies'!R58&lt;HV,(Parameters!AM$2+Parameters!AM$3*$A58)*((HV)+Parameters!AM$4+(Parameters!AM$5*$A58)+((Parameters!AM$6*$A58)^2))^(Parameters!AM$7+Parameters!AM$8*EXP(-(($A58/Parameters!AM$9)^Parameters!AM$10))),""))</f>
        <v>8.5815294698608919E-22</v>
      </c>
      <c r="S58" s="30" t="str">
        <f>IF('Binding Energies'!S58="","",IF('Binding Energies'!S58&lt;HV,(Parameters!AN$2+Parameters!AN$3*$A58)*((HV)+Parameters!AN$4+(Parameters!AN$5*$A58)+((Parameters!AN$6*$A58)^2))^(Parameters!AN$7+Parameters!AN$8*EXP(-(($A58/Parameters!AN$9)^Parameters!AN$10))),""))</f>
        <v/>
      </c>
      <c r="T58" s="30" t="str">
        <f>IF('Binding Energies'!T58="","",IF('Binding Energies'!T58&lt;HV,(Parameters!AO$2+Parameters!AO$3*$A58)*((HV)+Parameters!AO$4+(Parameters!AO$5*$A58)+((Parameters!AO$6*$A58)^2))^(Parameters!AO$7+Parameters!AO$8*EXP(-(($A58/Parameters!AO$9)^Parameters!AO$10))),""))</f>
        <v/>
      </c>
    </row>
    <row r="59" spans="1:20" x14ac:dyDescent="0.35">
      <c r="A59" s="4">
        <v>59</v>
      </c>
      <c r="B59" s="30" t="str">
        <f>IF('Binding Energies'!B59="","",IF('Binding Energies'!B59&lt;HV,(Parameters!W$2+Parameters!W$3*$A59)*((HV)+Parameters!W$4+(Parameters!W$5*$A59)+((Parameters!W$6*$A59)^2))^(Parameters!W$7+Parameters!W$8*EXP(-(($A59/Parameters!W$9)^Parameters!W$10))),""))</f>
        <v/>
      </c>
      <c r="C59" s="30" t="str">
        <f>IF('Binding Energies'!C59="","",IF('Binding Energies'!C59&lt;HV,(Parameters!X$2+Parameters!X$3*$A59)*((HV)+Parameters!X$4+(Parameters!X$5*$A59)+((Parameters!X$6*$A59)^2))^(Parameters!X$7+Parameters!X$8*EXP(-(($A59/Parameters!X$9)^Parameters!X$10))),""))</f>
        <v/>
      </c>
      <c r="D59" s="30">
        <f>IF('Binding Energies'!D59="","",IF('Binding Energies'!D59&lt;HV,(Parameters!Y$2+Parameters!Y$3*$A59)*((HV)+Parameters!Y$4+(Parameters!Y$5*$A59)+((Parameters!Y$6*$A59)^2))^(Parameters!Y$7+Parameters!Y$8*EXP(-(($A59/Parameters!Y$9)^Parameters!Y$10))),""))</f>
        <v>5.7122045525146504E-21</v>
      </c>
      <c r="E59" s="30">
        <f>IF('Binding Energies'!E59="","",IF('Binding Energies'!E59&lt;HV,(Parameters!Z$2+Parameters!Z$3*$A59)*((HV)+Parameters!Z$4+(Parameters!Z$5*$A59)+((Parameters!Z$6*$A59)^2))^(Parameters!Z$7+Parameters!Z$8*EXP(-(($A59/Parameters!Z$9)^Parameters!Z$10))),""))</f>
        <v>1.3017466168224426E-21</v>
      </c>
      <c r="F59" s="30" t="str">
        <f>IF('Binding Energies'!F59="","",IF('Binding Energies'!F59&lt;HV,(Parameters!AA$2+Parameters!AA$3*$A59)*((HV)+Parameters!AA$4+(Parameters!AA$5*$A59)+((Parameters!AA$6*$A59)^2))^(Parameters!AA$7+Parameters!AA$8*EXP(-(($A59/Parameters!AA$9)^Parameters!AA$10))),""))</f>
        <v/>
      </c>
      <c r="G59" s="30" t="str">
        <f>IF('Binding Energies'!G59="","",IF('Binding Energies'!G59&lt;HV,(Parameters!AB$2+Parameters!AB$3*$A59)*((HV)+Parameters!AB$4+(Parameters!AB$5*$A59)+((Parameters!AB$6*$A59)^2))^(Parameters!AB$7+Parameters!AB$8*EXP(-(($A59/Parameters!AB$9)^Parameters!AB$10))),""))</f>
        <v/>
      </c>
      <c r="H59" s="30">
        <f>IF('Binding Energies'!H59="","",IF('Binding Energies'!H59&lt;HV,(Parameters!AC$2+Parameters!AC$3*$A59)*((HV)+Parameters!AC$4+(Parameters!AC$5*$A59)+((Parameters!AC$6*$A59)^2))^(Parameters!AC$7+Parameters!AC$8*EXP(-(($A59/Parameters!AC$9)^Parameters!AC$10))),""))</f>
        <v>7.9370741549925016E-20</v>
      </c>
      <c r="I59" s="30">
        <f>IF('Binding Energies'!I59="","",IF('Binding Energies'!I59&lt;HV,(Parameters!AD$2+Parameters!AD$3*$A59)*((HV)+Parameters!AD$4+(Parameters!AD$5*$A59)+((Parameters!AD$6*$A59)^2))^(Parameters!AD$7+Parameters!AD$8*EXP(-(($A59/Parameters!AD$9)^Parameters!AD$10))),""))</f>
        <v>6.0521166724943929E-21</v>
      </c>
      <c r="J59" s="30">
        <f>IF('Binding Energies'!J59="","",IF('Binding Energies'!J59&lt;HV,(Parameters!AE$2+Parameters!AE$3*$A59)*((HV)+Parameters!AE$4+(Parameters!AE$5*$A59)+((Parameters!AE$6*$A59)^2))^(Parameters!AE$7+Parameters!AE$8*EXP(-(($A59/Parameters!AE$9)^Parameters!AE$10))),""))</f>
        <v>1.0927660465887184E-20</v>
      </c>
      <c r="K59" s="30">
        <f>IF('Binding Energies'!K59="","",IF('Binding Energies'!K59&lt;HV,(Parameters!AF$2+Parameters!AF$3*$A59)*((HV)+Parameters!AF$4+(Parameters!AF$5*$A59)+((Parameters!AF$6*$A59)^2))^(Parameters!AF$7+Parameters!AF$8*EXP(-(($A59/Parameters!AF$9)^Parameters!AF$10))),""))</f>
        <v>1.2016266786577516E-21</v>
      </c>
      <c r="L59" s="30">
        <f>IF('Binding Energies'!L59="","",IF('Binding Energies'!L59&lt;HV,(Parameters!AG$2+Parameters!AG$3*$A59)*((HV)+Parameters!AG$4+(Parameters!AG$5*$A59)+((Parameters!AG$6*$A59)^2))^(Parameters!AG$7+Parameters!AG$8*EXP(-(($A59/Parameters!AG$9)^Parameters!AG$10))),""))</f>
        <v>2.177138131817875E-21</v>
      </c>
      <c r="M59" s="30" t="str">
        <f>IF('Binding Energies'!M59="","",IF('Binding Energies'!M59&lt;HV,(Parameters!AH$2+Parameters!AH$3*$A59)*((HV)+Parameters!AH$4+(Parameters!AH$5*$A59)+((Parameters!AH$6*$A59)^2))^(Parameters!AH$7+Parameters!AH$8*EXP(-(($A59/Parameters!AH$9)^Parameters!AH$10))),""))</f>
        <v/>
      </c>
      <c r="N59" s="30" t="str">
        <f>IF('Binding Energies'!N59="","",IF('Binding Energies'!N59&lt;HV,(Parameters!AI$2+Parameters!AI$3*$A59)*((HV)+Parameters!AI$4+(Parameters!AI$5*$A59)+((Parameters!AI$6*$A59)^2))^(Parameters!AI$7+Parameters!AI$8*EXP(-(($A59/Parameters!AI$9)^Parameters!AI$10))),""))</f>
        <v/>
      </c>
      <c r="O59" s="30">
        <f>IF('Binding Energies'!O59="","",IF('Binding Energies'!O59&lt;HV,(Parameters!AJ$2+Parameters!AJ$3*$A59)*((HV)+Parameters!AJ$4+(Parameters!AJ$5*$A59)+((Parameters!AJ$6*$A59)^2))^(Parameters!AJ$7+Parameters!AJ$8*EXP(-(($A59/Parameters!AJ$9)^Parameters!AJ$10))),""))</f>
        <v>4.1410309048854468E-21</v>
      </c>
      <c r="P59" s="30">
        <f>IF('Binding Energies'!P59="","",IF('Binding Energies'!P59&lt;HV,(Parameters!AK$2+Parameters!AK$3*$A59)*((HV)+Parameters!AK$4+(Parameters!AK$5*$A59)+((Parameters!AK$6*$A59)^2))^(Parameters!AK$7+Parameters!AK$8*EXP(-(($A59/Parameters!AK$9)^Parameters!AK$10))),""))</f>
        <v>5.973616757675174E-21</v>
      </c>
      <c r="Q59" s="30">
        <f>IF('Binding Energies'!Q59="","",IF('Binding Energies'!Q59&lt;HV,(Parameters!AL$2+Parameters!AL$3*$A59)*((HV)+Parameters!AL$4+(Parameters!AL$5*$A59)+((Parameters!AL$6*$A59)^2))^(Parameters!AL$7+Parameters!AL$8*EXP(-(($A59/Parameters!AL$9)^Parameters!AL$10))),""))</f>
        <v>6.5907159918680927E-22</v>
      </c>
      <c r="R59" s="30">
        <f>IF('Binding Energies'!R59="","",IF('Binding Energies'!R59&lt;HV,(Parameters!AM$2+Parameters!AM$3*$A59)*((HV)+Parameters!AM$4+(Parameters!AM$5*$A59)+((Parameters!AM$6*$A59)^2))^(Parameters!AM$7+Parameters!AM$8*EXP(-(($A59/Parameters!AM$9)^Parameters!AM$10))),""))</f>
        <v>9.6197834457373784E-22</v>
      </c>
      <c r="S59" s="30" t="str">
        <f>IF('Binding Energies'!S59="","",IF('Binding Energies'!S59&lt;HV,(Parameters!AN$2+Parameters!AN$3*$A59)*((HV)+Parameters!AN$4+(Parameters!AN$5*$A59)+((Parameters!AN$6*$A59)^2))^(Parameters!AN$7+Parameters!AN$8*EXP(-(($A59/Parameters!AN$9)^Parameters!AN$10))),""))</f>
        <v/>
      </c>
      <c r="T59" s="30" t="str">
        <f>IF('Binding Energies'!T59="","",IF('Binding Energies'!T59&lt;HV,(Parameters!AO$2+Parameters!AO$3*$A59)*((HV)+Parameters!AO$4+(Parameters!AO$5*$A59)+((Parameters!AO$6*$A59)^2))^(Parameters!AO$7+Parameters!AO$8*EXP(-(($A59/Parameters!AO$9)^Parameters!AO$10))),""))</f>
        <v/>
      </c>
    </row>
    <row r="60" spans="1:20" x14ac:dyDescent="0.35">
      <c r="A60" s="4">
        <v>60</v>
      </c>
      <c r="B60" s="30" t="str">
        <f>IF('Binding Energies'!B60="","",IF('Binding Energies'!B60&lt;HV,(Parameters!W$2+Parameters!W$3*$A60)*((HV)+Parameters!W$4+(Parameters!W$5*$A60)+((Parameters!W$6*$A60)^2))^(Parameters!W$7+Parameters!W$8*EXP(-(($A60/Parameters!W$9)^Parameters!W$10))),""))</f>
        <v/>
      </c>
      <c r="C60" s="30" t="str">
        <f>IF('Binding Energies'!C60="","",IF('Binding Energies'!C60&lt;HV,(Parameters!X$2+Parameters!X$3*$A60)*((HV)+Parameters!X$4+(Parameters!X$5*$A60)+((Parameters!X$6*$A60)^2))^(Parameters!X$7+Parameters!X$8*EXP(-(($A60/Parameters!X$9)^Parameters!X$10))),""))</f>
        <v/>
      </c>
      <c r="D60" s="30">
        <f>IF('Binding Energies'!D60="","",IF('Binding Energies'!D60&lt;HV,(Parameters!Y$2+Parameters!Y$3*$A60)*((HV)+Parameters!Y$4+(Parameters!Y$5*$A60)+((Parameters!Y$6*$A60)^2))^(Parameters!Y$7+Parameters!Y$8*EXP(-(($A60/Parameters!Y$9)^Parameters!Y$10))),""))</f>
        <v>5.9391058869108414E-21</v>
      </c>
      <c r="E60" s="30">
        <f>IF('Binding Energies'!E60="","",IF('Binding Energies'!E60&lt;HV,(Parameters!Z$2+Parameters!Z$3*$A60)*((HV)+Parameters!Z$4+(Parameters!Z$5*$A60)+((Parameters!Z$6*$A60)^2))^(Parameters!Z$7+Parameters!Z$8*EXP(-(($A60/Parameters!Z$9)^Parameters!Z$10))),""))</f>
        <v>1.3739262478978204E-21</v>
      </c>
      <c r="F60" s="30" t="str">
        <f>IF('Binding Energies'!F60="","",IF('Binding Energies'!F60&lt;HV,(Parameters!AA$2+Parameters!AA$3*$A60)*((HV)+Parameters!AA$4+(Parameters!AA$5*$A60)+((Parameters!AA$6*$A60)^2))^(Parameters!AA$7+Parameters!AA$8*EXP(-(($A60/Parameters!AA$9)^Parameters!AA$10))),""))</f>
        <v/>
      </c>
      <c r="G60" s="30" t="str">
        <f>IF('Binding Energies'!G60="","",IF('Binding Energies'!G60&lt;HV,(Parameters!AB$2+Parameters!AB$3*$A60)*((HV)+Parameters!AB$4+(Parameters!AB$5*$A60)+((Parameters!AB$6*$A60)^2))^(Parameters!AB$7+Parameters!AB$8*EXP(-(($A60/Parameters!AB$9)^Parameters!AB$10))),""))</f>
        <v/>
      </c>
      <c r="H60" s="30" t="str">
        <f>IF('Binding Energies'!H60="","",IF('Binding Energies'!H60&lt;HV,(Parameters!AC$2+Parameters!AC$3*$A60)*((HV)+Parameters!AC$4+(Parameters!AC$5*$A60)+((Parameters!AC$6*$A60)^2))^(Parameters!AC$7+Parameters!AC$8*EXP(-(($A60/Parameters!AC$9)^Parameters!AC$10))),""))</f>
        <v/>
      </c>
      <c r="I60" s="30">
        <f>IF('Binding Energies'!I60="","",IF('Binding Energies'!I60&lt;HV,(Parameters!AD$2+Parameters!AD$3*$A60)*((HV)+Parameters!AD$4+(Parameters!AD$5*$A60)+((Parameters!AD$6*$A60)^2))^(Parameters!AD$7+Parameters!AD$8*EXP(-(($A60/Parameters!AD$9)^Parameters!AD$10))),""))</f>
        <v>6.4103212480487398E-21</v>
      </c>
      <c r="J60" s="30">
        <f>IF('Binding Energies'!J60="","",IF('Binding Energies'!J60&lt;HV,(Parameters!AE$2+Parameters!AE$3*$A60)*((HV)+Parameters!AE$4+(Parameters!AE$5*$A60)+((Parameters!AE$6*$A60)^2))^(Parameters!AE$7+Parameters!AE$8*EXP(-(($A60/Parameters!AE$9)^Parameters!AE$10))),""))</f>
        <v>1.1607250385918492E-20</v>
      </c>
      <c r="K60" s="30">
        <f>IF('Binding Energies'!K60="","",IF('Binding Energies'!K60&lt;HV,(Parameters!AF$2+Parameters!AF$3*$A60)*((HV)+Parameters!AF$4+(Parameters!AF$5*$A60)+((Parameters!AF$6*$A60)^2))^(Parameters!AF$7+Parameters!AF$8*EXP(-(($A60/Parameters!AF$9)^Parameters!AF$10))),""))</f>
        <v>1.2932927923911913E-21</v>
      </c>
      <c r="L60" s="30">
        <f>IF('Binding Energies'!L60="","",IF('Binding Energies'!L60&lt;HV,(Parameters!AG$2+Parameters!AG$3*$A60)*((HV)+Parameters!AG$4+(Parameters!AG$5*$A60)+((Parameters!AG$6*$A60)^2))^(Parameters!AG$7+Parameters!AG$8*EXP(-(($A60/Parameters!AG$9)^Parameters!AG$10))),""))</f>
        <v>2.3374385907147956E-21</v>
      </c>
      <c r="M60" s="30" t="str">
        <f>IF('Binding Energies'!M60="","",IF('Binding Energies'!M60&lt;HV,(Parameters!AH$2+Parameters!AH$3*$A60)*((HV)+Parameters!AH$4+(Parameters!AH$5*$A60)+((Parameters!AH$6*$A60)^2))^(Parameters!AH$7+Parameters!AH$8*EXP(-(($A60/Parameters!AH$9)^Parameters!AH$10))),""))</f>
        <v/>
      </c>
      <c r="N60" s="30" t="str">
        <f>IF('Binding Energies'!N60="","",IF('Binding Energies'!N60&lt;HV,(Parameters!AI$2+Parameters!AI$3*$A60)*((HV)+Parameters!AI$4+(Parameters!AI$5*$A60)+((Parameters!AI$6*$A60)^2))^(Parameters!AI$7+Parameters!AI$8*EXP(-(($A60/Parameters!AI$9)^Parameters!AI$10))),""))</f>
        <v/>
      </c>
      <c r="O60" s="30">
        <f>IF('Binding Energies'!O60="","",IF('Binding Energies'!O60&lt;HV,(Parameters!AJ$2+Parameters!AJ$3*$A60)*((HV)+Parameters!AJ$4+(Parameters!AJ$5*$A60)+((Parameters!AJ$6*$A60)^2))^(Parameters!AJ$7+Parameters!AJ$8*EXP(-(($A60/Parameters!AJ$9)^Parameters!AJ$10))),""))</f>
        <v>4.6025594026553293E-21</v>
      </c>
      <c r="P60" s="30">
        <f>IF('Binding Energies'!P60="","",IF('Binding Energies'!P60&lt;HV,(Parameters!AK$2+Parameters!AK$3*$A60)*((HV)+Parameters!AK$4+(Parameters!AK$5*$A60)+((Parameters!AK$6*$A60)^2))^(Parameters!AK$7+Parameters!AK$8*EXP(-(($A60/Parameters!AK$9)^Parameters!AK$10))),""))</f>
        <v>6.6296739896893006E-21</v>
      </c>
      <c r="Q60" s="30">
        <f>IF('Binding Energies'!Q60="","",IF('Binding Energies'!Q60&lt;HV,(Parameters!AL$2+Parameters!AL$3*$A60)*((HV)+Parameters!AL$4+(Parameters!AL$5*$A60)+((Parameters!AL$6*$A60)^2))^(Parameters!AL$7+Parameters!AL$8*EXP(-(($A60/Parameters!AL$9)^Parameters!AL$10))),""))</f>
        <v>7.3957079629647218E-22</v>
      </c>
      <c r="R60" s="30">
        <f>IF('Binding Energies'!R60="","",IF('Binding Energies'!R60&lt;HV,(Parameters!AM$2+Parameters!AM$3*$A60)*((HV)+Parameters!AM$4+(Parameters!AM$5*$A60)+((Parameters!AM$6*$A60)^2))^(Parameters!AM$7+Parameters!AM$8*EXP(-(($A60/Parameters!AM$9)^Parameters!AM$10))),""))</f>
        <v>1.0752056125873119E-21</v>
      </c>
      <c r="S60" s="30" t="str">
        <f>IF('Binding Energies'!S60="","",IF('Binding Energies'!S60&lt;HV,(Parameters!AN$2+Parameters!AN$3*$A60)*((HV)+Parameters!AN$4+(Parameters!AN$5*$A60)+((Parameters!AN$6*$A60)^2))^(Parameters!AN$7+Parameters!AN$8*EXP(-(($A60/Parameters!AN$9)^Parameters!AN$10))),""))</f>
        <v/>
      </c>
      <c r="T60" s="30" t="str">
        <f>IF('Binding Energies'!T60="","",IF('Binding Energies'!T60&lt;HV,(Parameters!AO$2+Parameters!AO$3*$A60)*((HV)+Parameters!AO$4+(Parameters!AO$5*$A60)+((Parameters!AO$6*$A60)^2))^(Parameters!AO$7+Parameters!AO$8*EXP(-(($A60/Parameters!AO$9)^Parameters!AO$10))),""))</f>
        <v/>
      </c>
    </row>
    <row r="61" spans="1:20" x14ac:dyDescent="0.35">
      <c r="A61" s="4">
        <v>61</v>
      </c>
      <c r="B61" s="30" t="str">
        <f>IF('Binding Energies'!B61="","",IF('Binding Energies'!B61&lt;HV,(Parameters!W$2+Parameters!W$3*$A61)*((HV)+Parameters!W$4+(Parameters!W$5*$A61)+((Parameters!W$6*$A61)^2))^(Parameters!W$7+Parameters!W$8*EXP(-(($A61/Parameters!W$9)^Parameters!W$10))),""))</f>
        <v/>
      </c>
      <c r="C61" s="30" t="str">
        <f>IF('Binding Energies'!C61="","",IF('Binding Energies'!C61&lt;HV,(Parameters!X$2+Parameters!X$3*$A61)*((HV)+Parameters!X$4+(Parameters!X$5*$A61)+((Parameters!X$6*$A61)^2))^(Parameters!X$7+Parameters!X$8*EXP(-(($A61/Parameters!X$9)^Parameters!X$10))),""))</f>
        <v/>
      </c>
      <c r="D61" s="30">
        <f>IF('Binding Energies'!D61="","",IF('Binding Energies'!D61&lt;HV,(Parameters!Y$2+Parameters!Y$3*$A61)*((HV)+Parameters!Y$4+(Parameters!Y$5*$A61)+((Parameters!Y$6*$A61)^2))^(Parameters!Y$7+Parameters!Y$8*EXP(-(($A61/Parameters!Y$9)^Parameters!Y$10))),""))</f>
        <v>6.1659016653689437E-21</v>
      </c>
      <c r="E61" s="30">
        <f>IF('Binding Energies'!E61="","",IF('Binding Energies'!E61&lt;HV,(Parameters!Z$2+Parameters!Z$3*$A61)*((HV)+Parameters!Z$4+(Parameters!Z$5*$A61)+((Parameters!Z$6*$A61)^2))^(Parameters!Z$7+Parameters!Z$8*EXP(-(($A61/Parameters!Z$9)^Parameters!Z$10))),""))</f>
        <v>1.4474087298083093E-21</v>
      </c>
      <c r="F61" s="30" t="str">
        <f>IF('Binding Energies'!F61="","",IF('Binding Energies'!F61&lt;HV,(Parameters!AA$2+Parameters!AA$3*$A61)*((HV)+Parameters!AA$4+(Parameters!AA$5*$A61)+((Parameters!AA$6*$A61)^2))^(Parameters!AA$7+Parameters!AA$8*EXP(-(($A61/Parameters!AA$9)^Parameters!AA$10))),""))</f>
        <v/>
      </c>
      <c r="G61" s="30" t="str">
        <f>IF('Binding Energies'!G61="","",IF('Binding Energies'!G61&lt;HV,(Parameters!AB$2+Parameters!AB$3*$A61)*((HV)+Parameters!AB$4+(Parameters!AB$5*$A61)+((Parameters!AB$6*$A61)^2))^(Parameters!AB$7+Parameters!AB$8*EXP(-(($A61/Parameters!AB$9)^Parameters!AB$10))),""))</f>
        <v/>
      </c>
      <c r="H61" s="30" t="str">
        <f>IF('Binding Energies'!H61="","",IF('Binding Energies'!H61&lt;HV,(Parameters!AC$2+Parameters!AC$3*$A61)*((HV)+Parameters!AC$4+(Parameters!AC$5*$A61)+((Parameters!AC$6*$A61)^2))^(Parameters!AC$7+Parameters!AC$8*EXP(-(($A61/Parameters!AC$9)^Parameters!AC$10))),""))</f>
        <v/>
      </c>
      <c r="I61" s="30">
        <f>IF('Binding Energies'!I61="","",IF('Binding Energies'!I61&lt;HV,(Parameters!AD$2+Parameters!AD$3*$A61)*((HV)+Parameters!AD$4+(Parameters!AD$5*$A61)+((Parameters!AD$6*$A61)^2))^(Parameters!AD$7+Parameters!AD$8*EXP(-(($A61/Parameters!AD$9)^Parameters!AD$10))),""))</f>
        <v>6.7739376591667924E-21</v>
      </c>
      <c r="J61" s="30">
        <f>IF('Binding Energies'!J61="","",IF('Binding Energies'!J61&lt;HV,(Parameters!AE$2+Parameters!AE$3*$A61)*((HV)+Parameters!AE$4+(Parameters!AE$5*$A61)+((Parameters!AE$6*$A61)^2))^(Parameters!AE$7+Parameters!AE$8*EXP(-(($A61/Parameters!AE$9)^Parameters!AE$10))),""))</f>
        <v>1.2305660868372163E-20</v>
      </c>
      <c r="K61" s="30">
        <f>IF('Binding Energies'!K61="","",IF('Binding Energies'!K61&lt;HV,(Parameters!AF$2+Parameters!AF$3*$A61)*((HV)+Parameters!AF$4+(Parameters!AF$5*$A61)+((Parameters!AF$6*$A61)^2))^(Parameters!AF$7+Parameters!AF$8*EXP(-(($A61/Parameters!AF$9)^Parameters!AF$10))),""))</f>
        <v>1.3881937798623418E-21</v>
      </c>
      <c r="L61" s="30">
        <f>IF('Binding Energies'!L61="","",IF('Binding Energies'!L61&lt;HV,(Parameters!AG$2+Parameters!AG$3*$A61)*((HV)+Parameters!AG$4+(Parameters!AG$5*$A61)+((Parameters!AG$6*$A61)^2))^(Parameters!AG$7+Parameters!AG$8*EXP(-(($A61/Parameters!AG$9)^Parameters!AG$10))),""))</f>
        <v>2.5035342807008896E-21</v>
      </c>
      <c r="M61" s="30" t="str">
        <f>IF('Binding Energies'!M61="","",IF('Binding Energies'!M61&lt;HV,(Parameters!AH$2+Parameters!AH$3*$A61)*((HV)+Parameters!AH$4+(Parameters!AH$5*$A61)+((Parameters!AH$6*$A61)^2))^(Parameters!AH$7+Parameters!AH$8*EXP(-(($A61/Parameters!AH$9)^Parameters!AH$10))),""))</f>
        <v/>
      </c>
      <c r="N61" s="30" t="str">
        <f>IF('Binding Energies'!N61="","",IF('Binding Energies'!N61&lt;HV,(Parameters!AI$2+Parameters!AI$3*$A61)*((HV)+Parameters!AI$4+(Parameters!AI$5*$A61)+((Parameters!AI$6*$A61)^2))^(Parameters!AI$7+Parameters!AI$8*EXP(-(($A61/Parameters!AI$9)^Parameters!AI$10))),""))</f>
        <v/>
      </c>
      <c r="O61" s="30">
        <f>IF('Binding Energies'!O61="","",IF('Binding Energies'!O61&lt;HV,(Parameters!AJ$2+Parameters!AJ$3*$A61)*((HV)+Parameters!AJ$4+(Parameters!AJ$5*$A61)+((Parameters!AJ$6*$A61)^2))^(Parameters!AJ$7+Parameters!AJ$8*EXP(-(($A61/Parameters!AJ$9)^Parameters!AJ$10))),""))</f>
        <v>5.1012356805486136E-21</v>
      </c>
      <c r="P61" s="30">
        <f>IF('Binding Energies'!P61="","",IF('Binding Energies'!P61&lt;HV,(Parameters!AK$2+Parameters!AK$3*$A61)*((HV)+Parameters!AK$4+(Parameters!AK$5*$A61)+((Parameters!AK$6*$A61)^2))^(Parameters!AK$7+Parameters!AK$8*EXP(-(($A61/Parameters!AK$9)^Parameters!AK$10))),""))</f>
        <v>7.337475099025128E-21</v>
      </c>
      <c r="Q61" s="30">
        <f>IF('Binding Energies'!Q61="","",IF('Binding Energies'!Q61&lt;HV,(Parameters!AL$2+Parameters!AL$3*$A61)*((HV)+Parameters!AL$4+(Parameters!AL$5*$A61)+((Parameters!AL$6*$A61)^2))^(Parameters!AL$7+Parameters!AL$8*EXP(-(($A61/Parameters!AL$9)^Parameters!AL$10))),""))</f>
        <v>8.2735537858081516E-22</v>
      </c>
      <c r="R61" s="30">
        <f>IF('Binding Energies'!R61="","",IF('Binding Energies'!R61&lt;HV,(Parameters!AM$2+Parameters!AM$3*$A61)*((HV)+Parameters!AM$4+(Parameters!AM$5*$A61)+((Parameters!AM$6*$A61)^2))^(Parameters!AM$7+Parameters!AM$8*EXP(-(($A61/Parameters!AM$9)^Parameters!AM$10))),""))</f>
        <v>1.1983550432016229E-21</v>
      </c>
      <c r="S61" s="30" t="str">
        <f>IF('Binding Energies'!S61="","",IF('Binding Energies'!S61&lt;HV,(Parameters!AN$2+Parameters!AN$3*$A61)*((HV)+Parameters!AN$4+(Parameters!AN$5*$A61)+((Parameters!AN$6*$A61)^2))^(Parameters!AN$7+Parameters!AN$8*EXP(-(($A61/Parameters!AN$9)^Parameters!AN$10))),""))</f>
        <v/>
      </c>
      <c r="T61" s="30" t="str">
        <f>IF('Binding Energies'!T61="","",IF('Binding Energies'!T61&lt;HV,(Parameters!AO$2+Parameters!AO$3*$A61)*((HV)+Parameters!AO$4+(Parameters!AO$5*$A61)+((Parameters!AO$6*$A61)^2))^(Parameters!AO$7+Parameters!AO$8*EXP(-(($A61/Parameters!AO$9)^Parameters!AO$10))),""))</f>
        <v/>
      </c>
    </row>
    <row r="62" spans="1:20" x14ac:dyDescent="0.35">
      <c r="A62" s="4">
        <v>62</v>
      </c>
      <c r="B62" s="30" t="str">
        <f>IF('Binding Energies'!B62="","",IF('Binding Energies'!B62&lt;HV,(Parameters!W$2+Parameters!W$3*$A62)*((HV)+Parameters!W$4+(Parameters!W$5*$A62)+((Parameters!W$6*$A62)^2))^(Parameters!W$7+Parameters!W$8*EXP(-(($A62/Parameters!W$9)^Parameters!W$10))),""))</f>
        <v/>
      </c>
      <c r="C62" s="30" t="str">
        <f>IF('Binding Energies'!C62="","",IF('Binding Energies'!C62&lt;HV,(Parameters!X$2+Parameters!X$3*$A62)*((HV)+Parameters!X$4+(Parameters!X$5*$A62)+((Parameters!X$6*$A62)^2))^(Parameters!X$7+Parameters!X$8*EXP(-(($A62/Parameters!X$9)^Parameters!X$10))),""))</f>
        <v/>
      </c>
      <c r="D62" s="30">
        <f>IF('Binding Energies'!D62="","",IF('Binding Energies'!D62&lt;HV,(Parameters!Y$2+Parameters!Y$3*$A62)*((HV)+Parameters!Y$4+(Parameters!Y$5*$A62)+((Parameters!Y$6*$A62)^2))^(Parameters!Y$7+Parameters!Y$8*EXP(-(($A62/Parameters!Y$9)^Parameters!Y$10))),""))</f>
        <v>6.3921554279994771E-21</v>
      </c>
      <c r="E62" s="30">
        <f>IF('Binding Energies'!E62="","",IF('Binding Energies'!E62&lt;HV,(Parameters!Z$2+Parameters!Z$3*$A62)*((HV)+Parameters!Z$4+(Parameters!Z$5*$A62)+((Parameters!Z$6*$A62)^2))^(Parameters!Z$7+Parameters!Z$8*EXP(-(($A62/Parameters!Z$9)^Parameters!Z$10))),""))</f>
        <v>1.5220913510121383E-21</v>
      </c>
      <c r="F62" s="30" t="str">
        <f>IF('Binding Energies'!F62="","",IF('Binding Energies'!F62&lt;HV,(Parameters!AA$2+Parameters!AA$3*$A62)*((HV)+Parameters!AA$4+(Parameters!AA$5*$A62)+((Parameters!AA$6*$A62)^2))^(Parameters!AA$7+Parameters!AA$8*EXP(-(($A62/Parameters!AA$9)^Parameters!AA$10))),""))</f>
        <v/>
      </c>
      <c r="G62" s="30" t="str">
        <f>IF('Binding Energies'!G62="","",IF('Binding Energies'!G62&lt;HV,(Parameters!AB$2+Parameters!AB$3*$A62)*((HV)+Parameters!AB$4+(Parameters!AB$5*$A62)+((Parameters!AB$6*$A62)^2))^(Parameters!AB$7+Parameters!AB$8*EXP(-(($A62/Parameters!AB$9)^Parameters!AB$10))),""))</f>
        <v/>
      </c>
      <c r="H62" s="30" t="str">
        <f>IF('Binding Energies'!H62="","",IF('Binding Energies'!H62&lt;HV,(Parameters!AC$2+Parameters!AC$3*$A62)*((HV)+Parameters!AC$4+(Parameters!AC$5*$A62)+((Parameters!AC$6*$A62)^2))^(Parameters!AC$7+Parameters!AC$8*EXP(-(($A62/Parameters!AC$9)^Parameters!AC$10))),""))</f>
        <v/>
      </c>
      <c r="I62" s="30">
        <f>IF('Binding Energies'!I62="","",IF('Binding Energies'!I62&lt;HV,(Parameters!AD$2+Parameters!AD$3*$A62)*((HV)+Parameters!AD$4+(Parameters!AD$5*$A62)+((Parameters!AD$6*$A62)^2))^(Parameters!AD$7+Parameters!AD$8*EXP(-(($A62/Parameters!AD$9)^Parameters!AD$10))),""))</f>
        <v>7.1420685885868067E-21</v>
      </c>
      <c r="J62" s="30">
        <f>IF('Binding Energies'!J62="","",IF('Binding Energies'!J62&lt;HV,(Parameters!AE$2+Parameters!AE$3*$A62)*((HV)+Parameters!AE$4+(Parameters!AE$5*$A62)+((Parameters!AE$6*$A62)^2))^(Parameters!AE$7+Parameters!AE$8*EXP(-(($A62/Parameters!AE$9)^Parameters!AE$10))),""))</f>
        <v>1.3022180529606841E-20</v>
      </c>
      <c r="K62" s="30">
        <f>IF('Binding Energies'!K62="","",IF('Binding Energies'!K62&lt;HV,(Parameters!AF$2+Parameters!AF$3*$A62)*((HV)+Parameters!AF$4+(Parameters!AF$5*$A62)+((Parameters!AF$6*$A62)^2))^(Parameters!AF$7+Parameters!AF$8*EXP(-(($A62/Parameters!AF$9)^Parameters!AF$10))),""))</f>
        <v>1.4861955557133306E-21</v>
      </c>
      <c r="L62" s="30">
        <f>IF('Binding Energies'!L62="","",IF('Binding Energies'!L62&lt;HV,(Parameters!AG$2+Parameters!AG$3*$A62)*((HV)+Parameters!AG$4+(Parameters!AG$5*$A62)+((Parameters!AG$6*$A62)^2))^(Parameters!AG$7+Parameters!AG$8*EXP(-(($A62/Parameters!AG$9)^Parameters!AG$10))),""))</f>
        <v>2.6754444866346865E-21</v>
      </c>
      <c r="M62" s="30" t="str">
        <f>IF('Binding Energies'!M62="","",IF('Binding Energies'!M62&lt;HV,(Parameters!AH$2+Parameters!AH$3*$A62)*((HV)+Parameters!AH$4+(Parameters!AH$5*$A62)+((Parameters!AH$6*$A62)^2))^(Parameters!AH$7+Parameters!AH$8*EXP(-(($A62/Parameters!AH$9)^Parameters!AH$10))),""))</f>
        <v/>
      </c>
      <c r="N62" s="30" t="str">
        <f>IF('Binding Energies'!N62="","",IF('Binding Energies'!N62&lt;HV,(Parameters!AI$2+Parameters!AI$3*$A62)*((HV)+Parameters!AI$4+(Parameters!AI$5*$A62)+((Parameters!AI$6*$A62)^2))^(Parameters!AI$7+Parameters!AI$8*EXP(-(($A62/Parameters!AI$9)^Parameters!AI$10))),""))</f>
        <v/>
      </c>
      <c r="O62" s="30">
        <f>IF('Binding Energies'!O62="","",IF('Binding Energies'!O62&lt;HV,(Parameters!AJ$2+Parameters!AJ$3*$A62)*((HV)+Parameters!AJ$4+(Parameters!AJ$5*$A62)+((Parameters!AJ$6*$A62)^2))^(Parameters!AJ$7+Parameters!AJ$8*EXP(-(($A62/Parameters!AJ$9)^Parameters!AJ$10))),""))</f>
        <v>5.6387873525429904E-21</v>
      </c>
      <c r="P62" s="30">
        <f>IF('Binding Energies'!P62="","",IF('Binding Energies'!P62&lt;HV,(Parameters!AK$2+Parameters!AK$3*$A62)*((HV)+Parameters!AK$4+(Parameters!AK$5*$A62)+((Parameters!AK$6*$A62)^2))^(Parameters!AK$7+Parameters!AK$8*EXP(-(($A62/Parameters!AK$9)^Parameters!AK$10))),""))</f>
        <v>8.0993558983816399E-21</v>
      </c>
      <c r="Q62" s="30">
        <f>IF('Binding Energies'!Q62="","",IF('Binding Energies'!Q62&lt;HV,(Parameters!AL$2+Parameters!AL$3*$A62)*((HV)+Parameters!AL$4+(Parameters!AL$5*$A62)+((Parameters!AL$6*$A62)^2))^(Parameters!AL$7+Parameters!AL$8*EXP(-(($A62/Parameters!AL$9)^Parameters!AL$10))),""))</f>
        <v>9.228114484518165E-22</v>
      </c>
      <c r="R62" s="30">
        <f>IF('Binding Energies'!R62="","",IF('Binding Energies'!R62&lt;HV,(Parameters!AM$2+Parameters!AM$3*$A62)*((HV)+Parameters!AM$4+(Parameters!AM$5*$A62)+((Parameters!AM$6*$A62)^2))^(Parameters!AM$7+Parameters!AM$8*EXP(-(($A62/Parameters!AM$9)^Parameters!AM$10))),""))</f>
        <v>1.3319478904397932E-21</v>
      </c>
      <c r="S62" s="30" t="str">
        <f>IF('Binding Energies'!S62="","",IF('Binding Energies'!S62&lt;HV,(Parameters!AN$2+Parameters!AN$3*$A62)*((HV)+Parameters!AN$4+(Parameters!AN$5*$A62)+((Parameters!AN$6*$A62)^2))^(Parameters!AN$7+Parameters!AN$8*EXP(-(($A62/Parameters!AN$9)^Parameters!AN$10))),""))</f>
        <v/>
      </c>
      <c r="T62" s="30" t="str">
        <f>IF('Binding Energies'!T62="","",IF('Binding Energies'!T62&lt;HV,(Parameters!AO$2+Parameters!AO$3*$A62)*((HV)+Parameters!AO$4+(Parameters!AO$5*$A62)+((Parameters!AO$6*$A62)^2))^(Parameters!AO$7+Parameters!AO$8*EXP(-(($A62/Parameters!AO$9)^Parameters!AO$10))),""))</f>
        <v/>
      </c>
    </row>
    <row r="63" spans="1:20" x14ac:dyDescent="0.35">
      <c r="A63" s="4">
        <v>63</v>
      </c>
      <c r="B63" s="30" t="str">
        <f>IF('Binding Energies'!B63="","",IF('Binding Energies'!B63&lt;HV,(Parameters!W$2+Parameters!W$3*$A63)*((HV)+Parameters!W$4+(Parameters!W$5*$A63)+((Parameters!W$6*$A63)^2))^(Parameters!W$7+Parameters!W$8*EXP(-(($A63/Parameters!W$9)^Parameters!W$10))),""))</f>
        <v/>
      </c>
      <c r="C63" s="30" t="str">
        <f>IF('Binding Energies'!C63="","",IF('Binding Energies'!C63&lt;HV,(Parameters!X$2+Parameters!X$3*$A63)*((HV)+Parameters!X$4+(Parameters!X$5*$A63)+((Parameters!X$6*$A63)^2))^(Parameters!X$7+Parameters!X$8*EXP(-(($A63/Parameters!X$9)^Parameters!X$10))),""))</f>
        <v/>
      </c>
      <c r="D63" s="30">
        <f>IF('Binding Energies'!D63="","",IF('Binding Energies'!D63&lt;HV,(Parameters!Y$2+Parameters!Y$3*$A63)*((HV)+Parameters!Y$4+(Parameters!Y$5*$A63)+((Parameters!Y$6*$A63)^2))^(Parameters!Y$7+Parameters!Y$8*EXP(-(($A63/Parameters!Y$9)^Parameters!Y$10))),""))</f>
        <v>6.6174331287197158E-21</v>
      </c>
      <c r="E63" s="30">
        <f>IF('Binding Energies'!E63="","",IF('Binding Energies'!E63&lt;HV,(Parameters!Z$2+Parameters!Z$3*$A63)*((HV)+Parameters!Z$4+(Parameters!Z$5*$A63)+((Parameters!Z$6*$A63)^2))^(Parameters!Z$7+Parameters!Z$8*EXP(-(($A63/Parameters!Z$9)^Parameters!Z$10))),""))</f>
        <v>1.5978689731447048E-21</v>
      </c>
      <c r="F63" s="30" t="str">
        <f>IF('Binding Energies'!F63="","",IF('Binding Energies'!F63&lt;HV,(Parameters!AA$2+Parameters!AA$3*$A63)*((HV)+Parameters!AA$4+(Parameters!AA$5*$A63)+((Parameters!AA$6*$A63)^2))^(Parameters!AA$7+Parameters!AA$8*EXP(-(($A63/Parameters!AA$9)^Parameters!AA$10))),""))</f>
        <v/>
      </c>
      <c r="G63" s="30" t="str">
        <f>IF('Binding Energies'!G63="","",IF('Binding Energies'!G63&lt;HV,(Parameters!AB$2+Parameters!AB$3*$A63)*((HV)+Parameters!AB$4+(Parameters!AB$5*$A63)+((Parameters!AB$6*$A63)^2))^(Parameters!AB$7+Parameters!AB$8*EXP(-(($A63/Parameters!AB$9)^Parameters!AB$10))),""))</f>
        <v/>
      </c>
      <c r="H63" s="30" t="str">
        <f>IF('Binding Energies'!H63="","",IF('Binding Energies'!H63&lt;HV,(Parameters!AC$2+Parameters!AC$3*$A63)*((HV)+Parameters!AC$4+(Parameters!AC$5*$A63)+((Parameters!AC$6*$A63)^2))^(Parameters!AC$7+Parameters!AC$8*EXP(-(($A63/Parameters!AC$9)^Parameters!AC$10))),""))</f>
        <v/>
      </c>
      <c r="I63" s="30">
        <f>IF('Binding Energies'!I63="","",IF('Binding Energies'!I63&lt;HV,(Parameters!AD$2+Parameters!AD$3*$A63)*((HV)+Parameters!AD$4+(Parameters!AD$5*$A63)+((Parameters!AD$6*$A63)^2))^(Parameters!AD$7+Parameters!AD$8*EXP(-(($A63/Parameters!AD$9)^Parameters!AD$10))),""))</f>
        <v>7.5137999134828493E-21</v>
      </c>
      <c r="J63" s="30">
        <f>IF('Binding Energies'!J63="","",IF('Binding Energies'!J63&lt;HV,(Parameters!AE$2+Parameters!AE$3*$A63)*((HV)+Parameters!AE$4+(Parameters!AE$5*$A63)+((Parameters!AE$6*$A63)^2))^(Parameters!AE$7+Parameters!AE$8*EXP(-(($A63/Parameters!AE$9)^Parameters!AE$10))),""))</f>
        <v>1.3756056763465564E-20</v>
      </c>
      <c r="K63" s="30">
        <f>IF('Binding Energies'!K63="","",IF('Binding Energies'!K63&lt;HV,(Parameters!AF$2+Parameters!AF$3*$A63)*((HV)+Parameters!AF$4+(Parameters!AF$5*$A63)+((Parameters!AF$6*$A63)^2))^(Parameters!AF$7+Parameters!AF$8*EXP(-(($A63/Parameters!AF$9)^Parameters!AF$10))),""))</f>
        <v>1.5871519073202429E-21</v>
      </c>
      <c r="L63" s="30">
        <f>IF('Binding Energies'!L63="","",IF('Binding Energies'!L63&lt;HV,(Parameters!AG$2+Parameters!AG$3*$A63)*((HV)+Parameters!AG$4+(Parameters!AG$5*$A63)+((Parameters!AG$6*$A63)^2))^(Parameters!AG$7+Parameters!AG$8*EXP(-(($A63/Parameters!AG$9)^Parameters!AG$10))),""))</f>
        <v>2.8531849035786561E-21</v>
      </c>
      <c r="M63" s="30" t="str">
        <f>IF('Binding Energies'!M63="","",IF('Binding Energies'!M63&lt;HV,(Parameters!AH$2+Parameters!AH$3*$A63)*((HV)+Parameters!AH$4+(Parameters!AH$5*$A63)+((Parameters!AH$6*$A63)^2))^(Parameters!AH$7+Parameters!AH$8*EXP(-(($A63/Parameters!AH$9)^Parameters!AH$10))),""))</f>
        <v/>
      </c>
      <c r="N63" s="30" t="str">
        <f>IF('Binding Energies'!N63="","",IF('Binding Energies'!N63&lt;HV,(Parameters!AI$2+Parameters!AI$3*$A63)*((HV)+Parameters!AI$4+(Parameters!AI$5*$A63)+((Parameters!AI$6*$A63)^2))^(Parameters!AI$7+Parameters!AI$8*EXP(-(($A63/Parameters!AI$9)^Parameters!AI$10))),""))</f>
        <v/>
      </c>
      <c r="O63" s="30">
        <f>IF('Binding Energies'!O63="","",IF('Binding Energies'!O63&lt;HV,(Parameters!AJ$2+Parameters!AJ$3*$A63)*((HV)+Parameters!AJ$4+(Parameters!AJ$5*$A63)+((Parameters!AJ$6*$A63)^2))^(Parameters!AJ$7+Parameters!AJ$8*EXP(-(($A63/Parameters!AJ$9)^Parameters!AJ$10))),""))</f>
        <v>6.2169398045067229E-21</v>
      </c>
      <c r="P63" s="30">
        <f>IF('Binding Energies'!P63="","",IF('Binding Energies'!P63&lt;HV,(Parameters!AK$2+Parameters!AK$3*$A63)*((HV)+Parameters!AK$4+(Parameters!AK$5*$A63)+((Parameters!AK$6*$A63)^2))^(Parameters!AK$7+Parameters!AK$8*EXP(-(($A63/Parameters!AK$9)^Parameters!AK$10))),""))</f>
        <v>8.9176483989405657E-21</v>
      </c>
      <c r="Q63" s="30">
        <f>IF('Binding Energies'!Q63="","",IF('Binding Energies'!Q63&lt;HV,(Parameters!AL$2+Parameters!AL$3*$A63)*((HV)+Parameters!AL$4+(Parameters!AL$5*$A63)+((Parameters!AL$6*$A63)^2))^(Parameters!AL$7+Parameters!AL$8*EXP(-(($A63/Parameters!AL$9)^Parameters!AL$10))),""))</f>
        <v>1.0263217669697985E-21</v>
      </c>
      <c r="R63" s="30">
        <f>IF('Binding Energies'!R63="","",IF('Binding Energies'!R63&lt;HV,(Parameters!AM$2+Parameters!AM$3*$A63)*((HV)+Parameters!AM$4+(Parameters!AM$5*$A63)+((Parameters!AM$6*$A63)^2))^(Parameters!AM$7+Parameters!AM$8*EXP(-(($A63/Parameters!AM$9)^Parameters!AM$10))),""))</f>
        <v>1.4765041689649079E-21</v>
      </c>
      <c r="S63" s="30" t="str">
        <f>IF('Binding Energies'!S63="","",IF('Binding Energies'!S63&lt;HV,(Parameters!AN$2+Parameters!AN$3*$A63)*((HV)+Parameters!AN$4+(Parameters!AN$5*$A63)+((Parameters!AN$6*$A63)^2))^(Parameters!AN$7+Parameters!AN$8*EXP(-(($A63/Parameters!AN$9)^Parameters!AN$10))),""))</f>
        <v/>
      </c>
      <c r="T63" s="30" t="str">
        <f>IF('Binding Energies'!T63="","",IF('Binding Energies'!T63&lt;HV,(Parameters!AO$2+Parameters!AO$3*$A63)*((HV)+Parameters!AO$4+(Parameters!AO$5*$A63)+((Parameters!AO$6*$A63)^2))^(Parameters!AO$7+Parameters!AO$8*EXP(-(($A63/Parameters!AO$9)^Parameters!AO$10))),""))</f>
        <v/>
      </c>
    </row>
    <row r="64" spans="1:20" x14ac:dyDescent="0.35">
      <c r="A64" s="4">
        <v>64</v>
      </c>
      <c r="B64" s="30" t="str">
        <f>IF('Binding Energies'!B64="","",IF('Binding Energies'!B64&lt;HV,(Parameters!W$2+Parameters!W$3*$A64)*((HV)+Parameters!W$4+(Parameters!W$5*$A64)+((Parameters!W$6*$A64)^2))^(Parameters!W$7+Parameters!W$8*EXP(-(($A64/Parameters!W$9)^Parameters!W$10))),""))</f>
        <v/>
      </c>
      <c r="C64" s="30" t="str">
        <f>IF('Binding Energies'!C64="","",IF('Binding Energies'!C64&lt;HV,(Parameters!X$2+Parameters!X$3*$A64)*((HV)+Parameters!X$4+(Parameters!X$5*$A64)+((Parameters!X$6*$A64)^2))^(Parameters!X$7+Parameters!X$8*EXP(-(($A64/Parameters!X$9)^Parameters!X$10))),""))</f>
        <v/>
      </c>
      <c r="D64" s="30">
        <f>IF('Binding Energies'!D64="","",IF('Binding Energies'!D64&lt;HV,(Parameters!Y$2+Parameters!Y$3*$A64)*((HV)+Parameters!Y$4+(Parameters!Y$5*$A64)+((Parameters!Y$6*$A64)^2))^(Parameters!Y$7+Parameters!Y$8*EXP(-(($A64/Parameters!Y$9)^Parameters!Y$10))),""))</f>
        <v>6.8413046358781432E-21</v>
      </c>
      <c r="E64" s="30">
        <f>IF('Binding Energies'!E64="","",IF('Binding Energies'!E64&lt;HV,(Parameters!Z$2+Parameters!Z$3*$A64)*((HV)+Parameters!Z$4+(Parameters!Z$5*$A64)+((Parameters!Z$6*$A64)^2))^(Parameters!Z$7+Parameters!Z$8*EXP(-(($A64/Parameters!Z$9)^Parameters!Z$10))),""))</f>
        <v>1.6746344466233856E-21</v>
      </c>
      <c r="F64" s="30" t="str">
        <f>IF('Binding Energies'!F64="","",IF('Binding Energies'!F64&lt;HV,(Parameters!AA$2+Parameters!AA$3*$A64)*((HV)+Parameters!AA$4+(Parameters!AA$5*$A64)+((Parameters!AA$6*$A64)^2))^(Parameters!AA$7+Parameters!AA$8*EXP(-(($A64/Parameters!AA$9)^Parameters!AA$10))),""))</f>
        <v/>
      </c>
      <c r="G64" s="30" t="str">
        <f>IF('Binding Energies'!G64="","",IF('Binding Energies'!G64&lt;HV,(Parameters!AB$2+Parameters!AB$3*$A64)*((HV)+Parameters!AB$4+(Parameters!AB$5*$A64)+((Parameters!AB$6*$A64)^2))^(Parameters!AB$7+Parameters!AB$8*EXP(-(($A64/Parameters!AB$9)^Parameters!AB$10))),""))</f>
        <v/>
      </c>
      <c r="H64" s="30" t="str">
        <f>IF('Binding Energies'!H64="","",IF('Binding Energies'!H64&lt;HV,(Parameters!AC$2+Parameters!AC$3*$A64)*((HV)+Parameters!AC$4+(Parameters!AC$5*$A64)+((Parameters!AC$6*$A64)^2))^(Parameters!AC$7+Parameters!AC$8*EXP(-(($A64/Parameters!AC$9)^Parameters!AC$10))),""))</f>
        <v/>
      </c>
      <c r="I64" s="30">
        <f>IF('Binding Energies'!I64="","",IF('Binding Energies'!I64&lt;HV,(Parameters!AD$2+Parameters!AD$3*$A64)*((HV)+Parameters!AD$4+(Parameters!AD$5*$A64)+((Parameters!AD$6*$A64)^2))^(Parameters!AD$7+Parameters!AD$8*EXP(-(($A64/Parameters!AD$9)^Parameters!AD$10))),""))</f>
        <v>7.8882068176419616E-21</v>
      </c>
      <c r="J64" s="30">
        <f>IF('Binding Energies'!J64="","",IF('Binding Energies'!J64&lt;HV,(Parameters!AE$2+Parameters!AE$3*$A64)*((HV)+Parameters!AE$4+(Parameters!AE$5*$A64)+((Parameters!AE$6*$A64)^2))^(Parameters!AE$7+Parameters!AE$8*EXP(-(($A64/Parameters!AE$9)^Parameters!AE$10))),""))</f>
        <v>1.4506499302314829E-20</v>
      </c>
      <c r="K64" s="30">
        <f>IF('Binding Energies'!K64="","",IF('Binding Energies'!K64&lt;HV,(Parameters!AF$2+Parameters!AF$3*$A64)*((HV)+Parameters!AF$4+(Parameters!AF$5*$A64)+((Parameters!AF$6*$A64)^2))^(Parameters!AF$7+Parameters!AF$8*EXP(-(($A64/Parameters!AF$9)^Parameters!AF$10))),""))</f>
        <v>1.6909056308327379E-21</v>
      </c>
      <c r="L64" s="30">
        <f>IF('Binding Energies'!L64="","",IF('Binding Energies'!L64&lt;HV,(Parameters!AG$2+Parameters!AG$3*$A64)*((HV)+Parameters!AG$4+(Parameters!AG$5*$A64)+((Parameters!AG$6*$A64)^2))^(Parameters!AG$7+Parameters!AG$8*EXP(-(($A64/Parameters!AG$9)^Parameters!AG$10))),""))</f>
        <v>3.0367677073972293E-21</v>
      </c>
      <c r="M64" s="30" t="str">
        <f>IF('Binding Energies'!M64="","",IF('Binding Energies'!M64&lt;HV,(Parameters!AH$2+Parameters!AH$3*$A64)*((HV)+Parameters!AH$4+(Parameters!AH$5*$A64)+((Parameters!AH$6*$A64)^2))^(Parameters!AH$7+Parameters!AH$8*EXP(-(($A64/Parameters!AH$9)^Parameters!AH$10))),""))</f>
        <v/>
      </c>
      <c r="N64" s="30" t="str">
        <f>IF('Binding Energies'!N64="","",IF('Binding Energies'!N64&lt;HV,(Parameters!AI$2+Parameters!AI$3*$A64)*((HV)+Parameters!AI$4+(Parameters!AI$5*$A64)+((Parameters!AI$6*$A64)^2))^(Parameters!AI$7+Parameters!AI$8*EXP(-(($A64/Parameters!AI$9)^Parameters!AI$10))),""))</f>
        <v/>
      </c>
      <c r="O64" s="30">
        <f>IF('Binding Energies'!O64="","",IF('Binding Energies'!O64&lt;HV,(Parameters!AJ$2+Parameters!AJ$3*$A64)*((HV)+Parameters!AJ$4+(Parameters!AJ$5*$A64)+((Parameters!AJ$6*$A64)^2))^(Parameters!AJ$7+Parameters!AJ$8*EXP(-(($A64/Parameters!AJ$9)^Parameters!AJ$10))),""))</f>
        <v>6.8374118620752799E-21</v>
      </c>
      <c r="P64" s="30">
        <f>IF('Binding Energies'!P64="","",IF('Binding Energies'!P64&lt;HV,(Parameters!AK$2+Parameters!AK$3*$A64)*((HV)+Parameters!AK$4+(Parameters!AK$5*$A64)+((Parameters!AK$6*$A64)^2))^(Parameters!AK$7+Parameters!AK$8*EXP(-(($A64/Parameters!AK$9)^Parameters!AK$10))),""))</f>
        <v>9.7946755265037671E-21</v>
      </c>
      <c r="Q64" s="30">
        <f>IF('Binding Energies'!Q64="","",IF('Binding Energies'!Q64&lt;HV,(Parameters!AL$2+Parameters!AL$3*$A64)*((HV)+Parameters!AL$4+(Parameters!AL$5*$A64)+((Parameters!AL$6*$A64)^2))^(Parameters!AL$7+Parameters!AL$8*EXP(-(($A64/Parameters!AL$9)^Parameters!AL$10))),""))</f>
        <v>1.13826366700766E-21</v>
      </c>
      <c r="R64" s="30">
        <f>IF('Binding Energies'!R64="","",IF('Binding Energies'!R64&lt;HV,(Parameters!AM$2+Parameters!AM$3*$A64)*((HV)+Parameters!AM$4+(Parameters!AM$5*$A64)+((Parameters!AM$6*$A64)^2))^(Parameters!AM$7+Parameters!AM$8*EXP(-(($A64/Parameters!AM$9)^Parameters!AM$10))),""))</f>
        <v>1.6325403785726823E-21</v>
      </c>
      <c r="S64" s="30" t="str">
        <f>IF('Binding Energies'!S64="","",IF('Binding Energies'!S64&lt;HV,(Parameters!AN$2+Parameters!AN$3*$A64)*((HV)+Parameters!AN$4+(Parameters!AN$5*$A64)+((Parameters!AN$6*$A64)^2))^(Parameters!AN$7+Parameters!AN$8*EXP(-(($A64/Parameters!AN$9)^Parameters!AN$10))),""))</f>
        <v/>
      </c>
      <c r="T64" s="30" t="str">
        <f>IF('Binding Energies'!T64="","",IF('Binding Energies'!T64&lt;HV,(Parameters!AO$2+Parameters!AO$3*$A64)*((HV)+Parameters!AO$4+(Parameters!AO$5*$A64)+((Parameters!AO$6*$A64)^2))^(Parameters!AO$7+Parameters!AO$8*EXP(-(($A64/Parameters!AO$9)^Parameters!AO$10))),""))</f>
        <v/>
      </c>
    </row>
    <row r="65" spans="1:20" x14ac:dyDescent="0.35">
      <c r="A65" s="4">
        <v>65</v>
      </c>
      <c r="B65" s="30" t="str">
        <f>IF('Binding Energies'!B65="","",IF('Binding Energies'!B65&lt;HV,(Parameters!W$2+Parameters!W$3*$A65)*((HV)+Parameters!W$4+(Parameters!W$5*$A65)+((Parameters!W$6*$A65)^2))^(Parameters!W$7+Parameters!W$8*EXP(-(($A65/Parameters!W$9)^Parameters!W$10))),""))</f>
        <v/>
      </c>
      <c r="C65" s="30" t="str">
        <f>IF('Binding Energies'!C65="","",IF('Binding Energies'!C65&lt;HV,(Parameters!X$2+Parameters!X$3*$A65)*((HV)+Parameters!X$4+(Parameters!X$5*$A65)+((Parameters!X$6*$A65)^2))^(Parameters!X$7+Parameters!X$8*EXP(-(($A65/Parameters!X$9)^Parameters!X$10))),""))</f>
        <v/>
      </c>
      <c r="D65" s="30">
        <f>IF('Binding Energies'!D65="","",IF('Binding Energies'!D65&lt;HV,(Parameters!Y$2+Parameters!Y$3*$A65)*((HV)+Parameters!Y$4+(Parameters!Y$5*$A65)+((Parameters!Y$6*$A65)^2))^(Parameters!Y$7+Parameters!Y$8*EXP(-(($A65/Parameters!Y$9)^Parameters!Y$10))),""))</f>
        <v>7.0633451661161352E-21</v>
      </c>
      <c r="E65" s="30">
        <f>IF('Binding Energies'!E65="","",IF('Binding Energies'!E65&lt;HV,(Parameters!Z$2+Parameters!Z$3*$A65)*((HV)+Parameters!Z$4+(Parameters!Z$5*$A65)+((Parameters!Z$6*$A65)^2))^(Parameters!Z$7+Parameters!Z$8*EXP(-(($A65/Parameters!Z$9)^Parameters!Z$10))),""))</f>
        <v>1.7522790203908562E-21</v>
      </c>
      <c r="F65" s="30" t="str">
        <f>IF('Binding Energies'!F65="","",IF('Binding Energies'!F65&lt;HV,(Parameters!AA$2+Parameters!AA$3*$A65)*((HV)+Parameters!AA$4+(Parameters!AA$5*$A65)+((Parameters!AA$6*$A65)^2))^(Parameters!AA$7+Parameters!AA$8*EXP(-(($A65/Parameters!AA$9)^Parameters!AA$10))),""))</f>
        <v/>
      </c>
      <c r="G65" s="30" t="str">
        <f>IF('Binding Energies'!G65="","",IF('Binding Energies'!G65&lt;HV,(Parameters!AB$2+Parameters!AB$3*$A65)*((HV)+Parameters!AB$4+(Parameters!AB$5*$A65)+((Parameters!AB$6*$A65)^2))^(Parameters!AB$7+Parameters!AB$8*EXP(-(($A65/Parameters!AB$9)^Parameters!AB$10))),""))</f>
        <v/>
      </c>
      <c r="H65" s="30" t="str">
        <f>IF('Binding Energies'!H65="","",IF('Binding Energies'!H65&lt;HV,(Parameters!AC$2+Parameters!AC$3*$A65)*((HV)+Parameters!AC$4+(Parameters!AC$5*$A65)+((Parameters!AC$6*$A65)^2))^(Parameters!AC$7+Parameters!AC$8*EXP(-(($A65/Parameters!AC$9)^Parameters!AC$10))),""))</f>
        <v/>
      </c>
      <c r="I65" s="30">
        <f>IF('Binding Energies'!I65="","",IF('Binding Energies'!I65&lt;HV,(Parameters!AD$2+Parameters!AD$3*$A65)*((HV)+Parameters!AD$4+(Parameters!AD$5*$A65)+((Parameters!AD$6*$A65)^2))^(Parameters!AD$7+Parameters!AD$8*EXP(-(($A65/Parameters!AD$9)^Parameters!AD$10))),""))</f>
        <v>8.2643597487479361E-21</v>
      </c>
      <c r="J65" s="30">
        <f>IF('Binding Energies'!J65="","",IF('Binding Energies'!J65&lt;HV,(Parameters!AE$2+Parameters!AE$3*$A65)*((HV)+Parameters!AE$4+(Parameters!AE$5*$A65)+((Parameters!AE$6*$A65)^2))^(Parameters!AE$7+Parameters!AE$8*EXP(-(($A65/Parameters!AE$9)^Parameters!AE$10))),""))</f>
        <v>1.5272683802851995E-20</v>
      </c>
      <c r="K65" s="30">
        <f>IF('Binding Energies'!K65="","",IF('Binding Energies'!K65&lt;HV,(Parameters!AF$2+Parameters!AF$3*$A65)*((HV)+Parameters!AF$4+(Parameters!AF$5*$A65)+((Parameters!AF$6*$A65)^2))^(Parameters!AF$7+Parameters!AF$8*EXP(-(($A65/Parameters!AF$9)^Parameters!AF$10))),""))</f>
        <v>1.7972897268451258E-21</v>
      </c>
      <c r="L65" s="30">
        <f>IF('Binding Energies'!L65="","",IF('Binding Energies'!L65&lt;HV,(Parameters!AG$2+Parameters!AG$3*$A65)*((HV)+Parameters!AG$4+(Parameters!AG$5*$A65)+((Parameters!AG$6*$A65)^2))^(Parameters!AG$7+Parameters!AG$8*EXP(-(($A65/Parameters!AG$9)^Parameters!AG$10))),""))</f>
        <v>3.226201626568865E-21</v>
      </c>
      <c r="M65" s="30" t="str">
        <f>IF('Binding Energies'!M65="","",IF('Binding Energies'!M65&lt;HV,(Parameters!AH$2+Parameters!AH$3*$A65)*((HV)+Parameters!AH$4+(Parameters!AH$5*$A65)+((Parameters!AH$6*$A65)^2))^(Parameters!AH$7+Parameters!AH$8*EXP(-(($A65/Parameters!AH$9)^Parameters!AH$10))),""))</f>
        <v/>
      </c>
      <c r="N65" s="30" t="str">
        <f>IF('Binding Energies'!N65="","",IF('Binding Energies'!N65&lt;HV,(Parameters!AI$2+Parameters!AI$3*$A65)*((HV)+Parameters!AI$4+(Parameters!AI$5*$A65)+((Parameters!AI$6*$A65)^2))^(Parameters!AI$7+Parameters!AI$8*EXP(-(($A65/Parameters!AI$9)^Parameters!AI$10))),""))</f>
        <v/>
      </c>
      <c r="O65" s="30">
        <f>IF('Binding Energies'!O65="","",IF('Binding Energies'!O65&lt;HV,(Parameters!AJ$2+Parameters!AJ$3*$A65)*((HV)+Parameters!AJ$4+(Parameters!AJ$5*$A65)+((Parameters!AJ$6*$A65)^2))^(Parameters!AJ$7+Parameters!AJ$8*EXP(-(($A65/Parameters!AJ$9)^Parameters!AJ$10))),""))</f>
        <v>7.5019114942250871E-21</v>
      </c>
      <c r="P65" s="30">
        <f>IF('Binding Energies'!P65="","",IF('Binding Energies'!P65&lt;HV,(Parameters!AK$2+Parameters!AK$3*$A65)*((HV)+Parameters!AK$4+(Parameters!AK$5*$A65)+((Parameters!AK$6*$A65)^2))^(Parameters!AK$7+Parameters!AK$8*EXP(-(($A65/Parameters!AK$9)^Parameters!AK$10))),""))</f>
        <v>1.0732745910643194E-20</v>
      </c>
      <c r="Q65" s="30">
        <f>IF('Binding Energies'!Q65="","",IF('Binding Energies'!Q65&lt;HV,(Parameters!AL$2+Parameters!AL$3*$A65)*((HV)+Parameters!AL$4+(Parameters!AL$5*$A65)+((Parameters!AL$6*$A65)^2))^(Parameters!AL$7+Parameters!AL$8*EXP(-(($A65/Parameters!AL$9)^Parameters!AL$10))),""))</f>
        <v>1.2590069115965156E-21</v>
      </c>
      <c r="R65" s="30">
        <f>IF('Binding Energies'!R65="","",IF('Binding Energies'!R65&lt;HV,(Parameters!AM$2+Parameters!AM$3*$A65)*((HV)+Parameters!AM$4+(Parameters!AM$5*$A65)+((Parameters!AM$6*$A65)^2))^(Parameters!AM$7+Parameters!AM$8*EXP(-(($A65/Parameters!AM$9)^Parameters!AM$10))),""))</f>
        <v>1.8005671645318418E-21</v>
      </c>
      <c r="S65" s="30" t="str">
        <f>IF('Binding Energies'!S65="","",IF('Binding Energies'!S65&lt;HV,(Parameters!AN$2+Parameters!AN$3*$A65)*((HV)+Parameters!AN$4+(Parameters!AN$5*$A65)+((Parameters!AN$6*$A65)^2))^(Parameters!AN$7+Parameters!AN$8*EXP(-(($A65/Parameters!AN$9)^Parameters!AN$10))),""))</f>
        <v/>
      </c>
      <c r="T65" s="30" t="str">
        <f>IF('Binding Energies'!T65="","",IF('Binding Energies'!T65&lt;HV,(Parameters!AO$2+Parameters!AO$3*$A65)*((HV)+Parameters!AO$4+(Parameters!AO$5*$A65)+((Parameters!AO$6*$A65)^2))^(Parameters!AO$7+Parameters!AO$8*EXP(-(($A65/Parameters!AO$9)^Parameters!AO$10))),""))</f>
        <v/>
      </c>
    </row>
    <row r="66" spans="1:20" x14ac:dyDescent="0.35">
      <c r="A66" s="4">
        <v>66</v>
      </c>
      <c r="B66" s="30" t="str">
        <f>IF('Binding Energies'!B66="","",IF('Binding Energies'!B66&lt;HV,(Parameters!W$2+Parameters!W$3*$A66)*((HV)+Parameters!W$4+(Parameters!W$5*$A66)+((Parameters!W$6*$A66)^2))^(Parameters!W$7+Parameters!W$8*EXP(-(($A66/Parameters!W$9)^Parameters!W$10))),""))</f>
        <v/>
      </c>
      <c r="C66" s="30" t="str">
        <f>IF('Binding Energies'!C66="","",IF('Binding Energies'!C66&lt;HV,(Parameters!X$2+Parameters!X$3*$A66)*((HV)+Parameters!X$4+(Parameters!X$5*$A66)+((Parameters!X$6*$A66)^2))^(Parameters!X$7+Parameters!X$8*EXP(-(($A66/Parameters!X$9)^Parameters!X$10))),""))</f>
        <v/>
      </c>
      <c r="D66" s="30">
        <f>IF('Binding Energies'!D66="","",IF('Binding Energies'!D66&lt;HV,(Parameters!Y$2+Parameters!Y$3*$A66)*((HV)+Parameters!Y$4+(Parameters!Y$5*$A66)+((Parameters!Y$6*$A66)^2))^(Parameters!Y$7+Parameters!Y$8*EXP(-(($A66/Parameters!Y$9)^Parameters!Y$10))),""))</f>
        <v>7.2831366466737472E-21</v>
      </c>
      <c r="E66" s="30">
        <f>IF('Binding Energies'!E66="","",IF('Binding Energies'!E66&lt;HV,(Parameters!Z$2+Parameters!Z$3*$A66)*((HV)+Parameters!Z$4+(Parameters!Z$5*$A66)+((Parameters!Z$6*$A66)^2))^(Parameters!Z$7+Parameters!Z$8*EXP(-(($A66/Parameters!Z$9)^Parameters!Z$10))),""))</f>
        <v>1.830692743995556E-21</v>
      </c>
      <c r="F66" s="30">
        <f>IF('Binding Energies'!F66="","",IF('Binding Energies'!F66&lt;HV,(Parameters!AA$2+Parameters!AA$3*$A66)*((HV)+Parameters!AA$4+(Parameters!AA$5*$A66)+((Parameters!AA$6*$A66)^2))^(Parameters!AA$7+Parameters!AA$8*EXP(-(($A66/Parameters!AA$9)^Parameters!AA$10))),""))</f>
        <v>2.6332996973381996E-22</v>
      </c>
      <c r="G66" s="30" t="str">
        <f>IF('Binding Energies'!G66="","",IF('Binding Energies'!G66&lt;HV,(Parameters!AB$2+Parameters!AB$3*$A66)*((HV)+Parameters!AB$4+(Parameters!AB$5*$A66)+((Parameters!AB$6*$A66)^2))^(Parameters!AB$7+Parameters!AB$8*EXP(-(($A66/Parameters!AB$9)^Parameters!AB$10))),""))</f>
        <v/>
      </c>
      <c r="H66" s="30" t="str">
        <f>IF('Binding Energies'!H66="","",IF('Binding Energies'!H66&lt;HV,(Parameters!AC$2+Parameters!AC$3*$A66)*((HV)+Parameters!AC$4+(Parameters!AC$5*$A66)+((Parameters!AC$6*$A66)^2))^(Parameters!AC$7+Parameters!AC$8*EXP(-(($A66/Parameters!AC$9)^Parameters!AC$10))),""))</f>
        <v/>
      </c>
      <c r="I66" s="30">
        <f>IF('Binding Energies'!I66="","",IF('Binding Energies'!I66&lt;HV,(Parameters!AD$2+Parameters!AD$3*$A66)*((HV)+Parameters!AD$4+(Parameters!AD$5*$A66)+((Parameters!AD$6*$A66)^2))^(Parameters!AD$7+Parameters!AD$8*EXP(-(($A66/Parameters!AD$9)^Parameters!AD$10))),""))</f>
        <v>8.6413301671419332E-21</v>
      </c>
      <c r="J66" s="30">
        <f>IF('Binding Energies'!J66="","",IF('Binding Energies'!J66&lt;HV,(Parameters!AE$2+Parameters!AE$3*$A66)*((HV)+Parameters!AE$4+(Parameters!AE$5*$A66)+((Parameters!AE$6*$A66)^2))^(Parameters!AE$7+Parameters!AE$8*EXP(-(($A66/Parameters!AE$9)^Parameters!AE$10))),""))</f>
        <v>1.6053755434864052E-20</v>
      </c>
      <c r="K66" s="30">
        <f>IF('Binding Energies'!K66="","",IF('Binding Energies'!K66&lt;HV,(Parameters!AF$2+Parameters!AF$3*$A66)*((HV)+Parameters!AF$4+(Parameters!AF$5*$A66)+((Parameters!AF$6*$A66)^2))^(Parameters!AF$7+Parameters!AF$8*EXP(-(($A66/Parameters!AF$9)^Parameters!AF$10))),""))</f>
        <v>1.9061286395498598E-21</v>
      </c>
      <c r="L66" s="30">
        <f>IF('Binding Energies'!L66="","",IF('Binding Energies'!L66&lt;HV,(Parameters!AG$2+Parameters!AG$3*$A66)*((HV)+Parameters!AG$4+(Parameters!AG$5*$A66)+((Parameters!AG$6*$A66)^2))^(Parameters!AG$7+Parameters!AG$8*EXP(-(($A66/Parameters!AG$9)^Parameters!AG$10))),""))</f>
        <v>3.4214920150807587E-21</v>
      </c>
      <c r="M66" s="30" t="str">
        <f>IF('Binding Energies'!M66="","",IF('Binding Energies'!M66&lt;HV,(Parameters!AH$2+Parameters!AH$3*$A66)*((HV)+Parameters!AH$4+(Parameters!AH$5*$A66)+((Parameters!AH$6*$A66)^2))^(Parameters!AH$7+Parameters!AH$8*EXP(-(($A66/Parameters!AH$9)^Parameters!AH$10))),""))</f>
        <v/>
      </c>
      <c r="N66" s="30" t="str">
        <f>IF('Binding Energies'!N66="","",IF('Binding Energies'!N66&lt;HV,(Parameters!AI$2+Parameters!AI$3*$A66)*((HV)+Parameters!AI$4+(Parameters!AI$5*$A66)+((Parameters!AI$6*$A66)^2))^(Parameters!AI$7+Parameters!AI$8*EXP(-(($A66/Parameters!AI$9)^Parameters!AI$10))),""))</f>
        <v/>
      </c>
      <c r="O66" s="30">
        <f>IF('Binding Energies'!O66="","",IF('Binding Energies'!O66&lt;HV,(Parameters!AJ$2+Parameters!AJ$3*$A66)*((HV)+Parameters!AJ$4+(Parameters!AJ$5*$A66)+((Parameters!AJ$6*$A66)^2))^(Parameters!AJ$7+Parameters!AJ$8*EXP(-(($A66/Parameters!AJ$9)^Parameters!AJ$10))),""))</f>
        <v>8.2121315689524893E-21</v>
      </c>
      <c r="P66" s="30">
        <f>IF('Binding Energies'!P66="","",IF('Binding Energies'!P66&lt;HV,(Parameters!AK$2+Parameters!AK$3*$A66)*((HV)+Parameters!AK$4+(Parameters!AK$5*$A66)+((Parameters!AK$6*$A66)^2))^(Parameters!AK$7+Parameters!AK$8*EXP(-(($A66/Parameters!AK$9)^Parameters!AK$10))),""))</f>
        <v>1.1734148763931839E-20</v>
      </c>
      <c r="Q66" s="30">
        <f>IF('Binding Energies'!Q66="","",IF('Binding Energies'!Q66&lt;HV,(Parameters!AL$2+Parameters!AL$3*$A66)*((HV)+Parameters!AL$4+(Parameters!AL$5*$A66)+((Parameters!AL$6*$A66)^2))^(Parameters!AL$7+Parameters!AL$8*EXP(-(($A66/Parameters!AL$9)^Parameters!AL$10))),""))</f>
        <v>1.3889115082418256E-21</v>
      </c>
      <c r="R66" s="30">
        <f>IF('Binding Energies'!R66="","",IF('Binding Energies'!R66&lt;HV,(Parameters!AM$2+Parameters!AM$3*$A66)*((HV)+Parameters!AM$4+(Parameters!AM$5*$A66)+((Parameters!AM$6*$A66)^2))^(Parameters!AM$7+Parameters!AM$8*EXP(-(($A66/Parameters!AM$9)^Parameters!AM$10))),""))</f>
        <v>1.9810869241701627E-21</v>
      </c>
      <c r="S66" s="30" t="str">
        <f>IF('Binding Energies'!S66="","",IF('Binding Energies'!S66&lt;HV,(Parameters!AN$2+Parameters!AN$3*$A66)*((HV)+Parameters!AN$4+(Parameters!AN$5*$A66)+((Parameters!AN$6*$A66)^2))^(Parameters!AN$7+Parameters!AN$8*EXP(-(($A66/Parameters!AN$9)^Parameters!AN$10))),""))</f>
        <v/>
      </c>
      <c r="T66" s="30" t="str">
        <f>IF('Binding Energies'!T66="","",IF('Binding Energies'!T66&lt;HV,(Parameters!AO$2+Parameters!AO$3*$A66)*((HV)+Parameters!AO$4+(Parameters!AO$5*$A66)+((Parameters!AO$6*$A66)^2))^(Parameters!AO$7+Parameters!AO$8*EXP(-(($A66/Parameters!AO$9)^Parameters!AO$10))),""))</f>
        <v/>
      </c>
    </row>
    <row r="67" spans="1:20" x14ac:dyDescent="0.35">
      <c r="A67" s="4">
        <v>67</v>
      </c>
      <c r="B67" s="30" t="str">
        <f>IF('Binding Energies'!B67="","",IF('Binding Energies'!B67&lt;HV,(Parameters!W$2+Parameters!W$3*$A67)*((HV)+Parameters!W$4+(Parameters!W$5*$A67)+((Parameters!W$6*$A67)^2))^(Parameters!W$7+Parameters!W$8*EXP(-(($A67/Parameters!W$9)^Parameters!W$10))),""))</f>
        <v/>
      </c>
      <c r="C67" s="30" t="str">
        <f>IF('Binding Energies'!C67="","",IF('Binding Energies'!C67&lt;HV,(Parameters!X$2+Parameters!X$3*$A67)*((HV)+Parameters!X$4+(Parameters!X$5*$A67)+((Parameters!X$6*$A67)^2))^(Parameters!X$7+Parameters!X$8*EXP(-(($A67/Parameters!X$9)^Parameters!X$10))),""))</f>
        <v/>
      </c>
      <c r="D67" s="30">
        <f>IF('Binding Energies'!D67="","",IF('Binding Energies'!D67&lt;HV,(Parameters!Y$2+Parameters!Y$3*$A67)*((HV)+Parameters!Y$4+(Parameters!Y$5*$A67)+((Parameters!Y$6*$A67)^2))^(Parameters!Y$7+Parameters!Y$8*EXP(-(($A67/Parameters!Y$9)^Parameters!Y$10))),""))</f>
        <v>7.50026900209367E-21</v>
      </c>
      <c r="E67" s="30">
        <f>IF('Binding Energies'!E67="","",IF('Binding Energies'!E67&lt;HV,(Parameters!Z$2+Parameters!Z$3*$A67)*((HV)+Parameters!Z$4+(Parameters!Z$5*$A67)+((Parameters!Z$6*$A67)^2))^(Parameters!Z$7+Parameters!Z$8*EXP(-(($A67/Parameters!Z$9)^Parameters!Z$10))),""))</f>
        <v>1.9097648603512133E-21</v>
      </c>
      <c r="F67" s="30">
        <f>IF('Binding Energies'!F67="","",IF('Binding Energies'!F67&lt;HV,(Parameters!AA$2+Parameters!AA$3*$A67)*((HV)+Parameters!AA$4+(Parameters!AA$5*$A67)+((Parameters!AA$6*$A67)^2))^(Parameters!AA$7+Parameters!AA$8*EXP(-(($A67/Parameters!AA$9)^Parameters!AA$10))),""))</f>
        <v>2.7475401333041065E-22</v>
      </c>
      <c r="G67" s="30" t="str">
        <f>IF('Binding Energies'!G67="","",IF('Binding Energies'!G67&lt;HV,(Parameters!AB$2+Parameters!AB$3*$A67)*((HV)+Parameters!AB$4+(Parameters!AB$5*$A67)+((Parameters!AB$6*$A67)^2))^(Parameters!AB$7+Parameters!AB$8*EXP(-(($A67/Parameters!AB$9)^Parameters!AB$10))),""))</f>
        <v/>
      </c>
      <c r="H67" s="30" t="str">
        <f>IF('Binding Energies'!H67="","",IF('Binding Energies'!H67&lt;HV,(Parameters!AC$2+Parameters!AC$3*$A67)*((HV)+Parameters!AC$4+(Parameters!AC$5*$A67)+((Parameters!AC$6*$A67)^2))^(Parameters!AC$7+Parameters!AC$8*EXP(-(($A67/Parameters!AC$9)^Parameters!AC$10))),""))</f>
        <v/>
      </c>
      <c r="I67" s="30">
        <f>IF('Binding Energies'!I67="","",IF('Binding Energies'!I67&lt;HV,(Parameters!AD$2+Parameters!AD$3*$A67)*((HV)+Parameters!AD$4+(Parameters!AD$5*$A67)+((Parameters!AD$6*$A67)^2))^(Parameters!AD$7+Parameters!AD$8*EXP(-(($A67/Parameters!AD$9)^Parameters!AD$10))),""))</f>
        <v>9.0181960390073614E-21</v>
      </c>
      <c r="J67" s="30">
        <f>IF('Binding Energies'!J67="","",IF('Binding Energies'!J67&lt;HV,(Parameters!AE$2+Parameters!AE$3*$A67)*((HV)+Parameters!AE$4+(Parameters!AE$5*$A67)+((Parameters!AE$6*$A67)^2))^(Parameters!AE$7+Parameters!AE$8*EXP(-(($A67/Parameters!AE$9)^Parameters!AE$10))),""))</f>
        <v>1.6848832452721753E-20</v>
      </c>
      <c r="K67" s="30">
        <f>IF('Binding Energies'!K67="","",IF('Binding Energies'!K67&lt;HV,(Parameters!AF$2+Parameters!AF$3*$A67)*((HV)+Parameters!AF$4+(Parameters!AF$5*$A67)+((Parameters!AF$6*$A67)^2))^(Parameters!AF$7+Parameters!AF$8*EXP(-(($A67/Parameters!AF$9)^Parameters!AF$10))),""))</f>
        <v>2.0172395235092695E-21</v>
      </c>
      <c r="L67" s="30">
        <f>IF('Binding Energies'!L67="","",IF('Binding Energies'!L67&lt;HV,(Parameters!AG$2+Parameters!AG$3*$A67)*((HV)+Parameters!AG$4+(Parameters!AG$5*$A67)+((Parameters!AG$6*$A67)^2))^(Parameters!AG$7+Parameters!AG$8*EXP(-(($A67/Parameters!AG$9)^Parameters!AG$10))),""))</f>
        <v>3.6226409262796678E-21</v>
      </c>
      <c r="M67" s="30" t="str">
        <f>IF('Binding Energies'!M67="","",IF('Binding Energies'!M67&lt;HV,(Parameters!AH$2+Parameters!AH$3*$A67)*((HV)+Parameters!AH$4+(Parameters!AH$5*$A67)+((Parameters!AH$6*$A67)^2))^(Parameters!AH$7+Parameters!AH$8*EXP(-(($A67/Parameters!AH$9)^Parameters!AH$10))),""))</f>
        <v/>
      </c>
      <c r="N67" s="30" t="str">
        <f>IF('Binding Energies'!N67="","",IF('Binding Energies'!N67&lt;HV,(Parameters!AI$2+Parameters!AI$3*$A67)*((HV)+Parameters!AI$4+(Parameters!AI$5*$A67)+((Parameters!AI$6*$A67)^2))^(Parameters!AI$7+Parameters!AI$8*EXP(-(($A67/Parameters!AI$9)^Parameters!AI$10))),""))</f>
        <v/>
      </c>
      <c r="O67" s="30">
        <f>IF('Binding Energies'!O67="","",IF('Binding Energies'!O67&lt;HV,(Parameters!AJ$2+Parameters!AJ$3*$A67)*((HV)+Parameters!AJ$4+(Parameters!AJ$5*$A67)+((Parameters!AJ$6*$A67)^2))^(Parameters!AJ$7+Parameters!AJ$8*EXP(-(($A67/Parameters!AJ$9)^Parameters!AJ$10))),""))</f>
        <v>8.9697456765386424E-21</v>
      </c>
      <c r="P67" s="30">
        <f>IF('Binding Energies'!P67="","",IF('Binding Energies'!P67&lt;HV,(Parameters!AK$2+Parameters!AK$3*$A67)*((HV)+Parameters!AK$4+(Parameters!AK$5*$A67)+((Parameters!AK$6*$A67)^2))^(Parameters!AK$7+Parameters!AK$8*EXP(-(($A67/Parameters!AK$9)^Parameters!AK$10))),""))</f>
        <v>1.2801148867068775E-20</v>
      </c>
      <c r="Q67" s="30">
        <f>IF('Binding Energies'!Q67="","",IF('Binding Energies'!Q67&lt;HV,(Parameters!AL$2+Parameters!AL$3*$A67)*((HV)+Parameters!AL$4+(Parameters!AL$5*$A67)+((Parameters!AL$6*$A67)^2))^(Parameters!AL$7+Parameters!AL$8*EXP(-(($A67/Parameters!AL$9)^Parameters!AL$10))),""))</f>
        <v>1.5283254901602947E-21</v>
      </c>
      <c r="R67" s="30">
        <f>IF('Binding Energies'!R67="","",IF('Binding Energies'!R67&lt;HV,(Parameters!AM$2+Parameters!AM$3*$A67)*((HV)+Parameters!AM$4+(Parameters!AM$5*$A67)+((Parameters!AM$6*$A67)^2))^(Parameters!AM$7+Parameters!AM$8*EXP(-(($A67/Parameters!AM$9)^Parameters!AM$10))),""))</f>
        <v>2.1745913702763274E-21</v>
      </c>
      <c r="S67" s="30" t="str">
        <f>IF('Binding Energies'!S67="","",IF('Binding Energies'!S67&lt;HV,(Parameters!AN$2+Parameters!AN$3*$A67)*((HV)+Parameters!AN$4+(Parameters!AN$5*$A67)+((Parameters!AN$6*$A67)^2))^(Parameters!AN$7+Parameters!AN$8*EXP(-(($A67/Parameters!AN$9)^Parameters!AN$10))),""))</f>
        <v/>
      </c>
      <c r="T67" s="30" t="str">
        <f>IF('Binding Energies'!T67="","",IF('Binding Energies'!T67&lt;HV,(Parameters!AO$2+Parameters!AO$3*$A67)*((HV)+Parameters!AO$4+(Parameters!AO$5*$A67)+((Parameters!AO$6*$A67)^2))^(Parameters!AO$7+Parameters!AO$8*EXP(-(($A67/Parameters!AO$9)^Parameters!AO$10))),""))</f>
        <v/>
      </c>
    </row>
    <row r="68" spans="1:20" x14ac:dyDescent="0.35">
      <c r="A68" s="4">
        <v>68</v>
      </c>
      <c r="B68" s="30" t="str">
        <f>IF('Binding Energies'!B68="","",IF('Binding Energies'!B68&lt;HV,(Parameters!W$2+Parameters!W$3*$A68)*((HV)+Parameters!W$4+(Parameters!W$5*$A68)+((Parameters!W$6*$A68)^2))^(Parameters!W$7+Parameters!W$8*EXP(-(($A68/Parameters!W$9)^Parameters!W$10))),""))</f>
        <v/>
      </c>
      <c r="C68" s="30" t="str">
        <f>IF('Binding Energies'!C68="","",IF('Binding Energies'!C68&lt;HV,(Parameters!X$2+Parameters!X$3*$A68)*((HV)+Parameters!X$4+(Parameters!X$5*$A68)+((Parameters!X$6*$A68)^2))^(Parameters!X$7+Parameters!X$8*EXP(-(($A68/Parameters!X$9)^Parameters!X$10))),""))</f>
        <v/>
      </c>
      <c r="D68" s="30">
        <f>IF('Binding Energies'!D68="","",IF('Binding Energies'!D68&lt;HV,(Parameters!Y$2+Parameters!Y$3*$A68)*((HV)+Parameters!Y$4+(Parameters!Y$5*$A68)+((Parameters!Y$6*$A68)^2))^(Parameters!Y$7+Parameters!Y$8*EXP(-(($A68/Parameters!Y$9)^Parameters!Y$10))),""))</f>
        <v>7.7143413620010531E-21</v>
      </c>
      <c r="E68" s="30">
        <f>IF('Binding Energies'!E68="","",IF('Binding Energies'!E68&lt;HV,(Parameters!Z$2+Parameters!Z$3*$A68)*((HV)+Parameters!Z$4+(Parameters!Z$5*$A68)+((Parameters!Z$6*$A68)^2))^(Parameters!Z$7+Parameters!Z$8*EXP(-(($A68/Parameters!Z$9)^Parameters!Z$10))),""))</f>
        <v>1.9893841876601995E-21</v>
      </c>
      <c r="F68" s="30">
        <f>IF('Binding Energies'!F68="","",IF('Binding Energies'!F68&lt;HV,(Parameters!AA$2+Parameters!AA$3*$A68)*((HV)+Parameters!AA$4+(Parameters!AA$5*$A68)+((Parameters!AA$6*$A68)^2))^(Parameters!AA$7+Parameters!AA$8*EXP(-(($A68/Parameters!AA$9)^Parameters!AA$10))),""))</f>
        <v>2.8722160749593128E-22</v>
      </c>
      <c r="G68" s="30" t="str">
        <f>IF('Binding Energies'!G68="","",IF('Binding Energies'!G68&lt;HV,(Parameters!AB$2+Parameters!AB$3*$A68)*((HV)+Parameters!AB$4+(Parameters!AB$5*$A68)+((Parameters!AB$6*$A68)^2))^(Parameters!AB$7+Parameters!AB$8*EXP(-(($A68/Parameters!AB$9)^Parameters!AB$10))),""))</f>
        <v/>
      </c>
      <c r="H68" s="30" t="str">
        <f>IF('Binding Energies'!H68="","",IF('Binding Energies'!H68&lt;HV,(Parameters!AC$2+Parameters!AC$3*$A68)*((HV)+Parameters!AC$4+(Parameters!AC$5*$A68)+((Parameters!AC$6*$A68)^2))^(Parameters!AC$7+Parameters!AC$8*EXP(-(($A68/Parameters!AC$9)^Parameters!AC$10))),""))</f>
        <v/>
      </c>
      <c r="I68" s="30">
        <f>IF('Binding Energies'!I68="","",IF('Binding Energies'!I68&lt;HV,(Parameters!AD$2+Parameters!AD$3*$A68)*((HV)+Parameters!AD$4+(Parameters!AD$5*$A68)+((Parameters!AD$6*$A68)^2))^(Parameters!AD$7+Parameters!AD$8*EXP(-(($A68/Parameters!AD$9)^Parameters!AD$10))),""))</f>
        <v>9.3940470336362765E-21</v>
      </c>
      <c r="J68" s="30">
        <f>IF('Binding Energies'!J68="","",IF('Binding Energies'!J68&lt;HV,(Parameters!AE$2+Parameters!AE$3*$A68)*((HV)+Parameters!AE$4+(Parameters!AE$5*$A68)+((Parameters!AE$6*$A68)^2))^(Parameters!AE$7+Parameters!AE$8*EXP(-(($A68/Parameters!AE$9)^Parameters!AE$10))),""))</f>
        <v>1.7657009731012092E-20</v>
      </c>
      <c r="K68" s="30">
        <f>IF('Binding Energies'!K68="","",IF('Binding Energies'!K68&lt;HV,(Parameters!AF$2+Parameters!AF$3*$A68)*((HV)+Parameters!AF$4+(Parameters!AF$5*$A68)+((Parameters!AF$6*$A68)^2))^(Parameters!AF$7+Parameters!AF$8*EXP(-(($A68/Parameters!AF$9)^Parameters!AF$10))),""))</f>
        <v>2.1304335227187755E-21</v>
      </c>
      <c r="L68" s="30">
        <f>IF('Binding Energies'!L68="","",IF('Binding Energies'!L68&lt;HV,(Parameters!AG$2+Parameters!AG$3*$A68)*((HV)+Parameters!AG$4+(Parameters!AG$5*$A68)+((Parameters!AG$6*$A68)^2))^(Parameters!AG$7+Parameters!AG$8*EXP(-(($A68/Parameters!AG$9)^Parameters!AG$10))),""))</f>
        <v>3.8296471875566465E-21</v>
      </c>
      <c r="M68" s="30" t="str">
        <f>IF('Binding Energies'!M68="","",IF('Binding Energies'!M68&lt;HV,(Parameters!AH$2+Parameters!AH$3*$A68)*((HV)+Parameters!AH$4+(Parameters!AH$5*$A68)+((Parameters!AH$6*$A68)^2))^(Parameters!AH$7+Parameters!AH$8*EXP(-(($A68/Parameters!AH$9)^Parameters!AH$10))),""))</f>
        <v/>
      </c>
      <c r="N68" s="30" t="str">
        <f>IF('Binding Energies'!N68="","",IF('Binding Energies'!N68&lt;HV,(Parameters!AI$2+Parameters!AI$3*$A68)*((HV)+Parameters!AI$4+(Parameters!AI$5*$A68)+((Parameters!AI$6*$A68)^2))^(Parameters!AI$7+Parameters!AI$8*EXP(-(($A68/Parameters!AI$9)^Parameters!AI$10))),""))</f>
        <v/>
      </c>
      <c r="O68" s="30">
        <f>IF('Binding Energies'!O68="","",IF('Binding Energies'!O68&lt;HV,(Parameters!AJ$2+Parameters!AJ$3*$A68)*((HV)+Parameters!AJ$4+(Parameters!AJ$5*$A68)+((Parameters!AJ$6*$A68)^2))^(Parameters!AJ$7+Parameters!AJ$8*EXP(-(($A68/Parameters!AJ$9)^Parameters!AJ$10))),""))</f>
        <v>9.7764040349235883E-21</v>
      </c>
      <c r="P68" s="30">
        <f>IF('Binding Energies'!P68="","",IF('Binding Energies'!P68&lt;HV,(Parameters!AK$2+Parameters!AK$3*$A68)*((HV)+Parameters!AK$4+(Parameters!AK$5*$A68)+((Parameters!AK$6*$A68)^2))^(Parameters!AK$7+Parameters!AK$8*EXP(-(($A68/Parameters!AK$9)^Parameters!AK$10))),""))</f>
        <v>1.3935981674460357E-20</v>
      </c>
      <c r="Q68" s="30">
        <f>IF('Binding Energies'!Q68="","",IF('Binding Energies'!Q68&lt;HV,(Parameters!AL$2+Parameters!AL$3*$A68)*((HV)+Parameters!AL$4+(Parameters!AL$5*$A68)+((Parameters!AL$6*$A68)^2))^(Parameters!AL$7+Parameters!AL$8*EXP(-(($A68/Parameters!AL$9)^Parameters!AL$10))),""))</f>
        <v>1.6775826754620903E-21</v>
      </c>
      <c r="R68" s="30">
        <f>IF('Binding Energies'!R68="","",IF('Binding Energies'!R68&lt;HV,(Parameters!AM$2+Parameters!AM$3*$A68)*((HV)+Parameters!AM$4+(Parameters!AM$5*$A68)+((Parameters!AM$6*$A68)^2))^(Parameters!AM$7+Parameters!AM$8*EXP(-(($A68/Parameters!AM$9)^Parameters!AM$10))),""))</f>
        <v>2.3815590619886782E-21</v>
      </c>
      <c r="S68" s="30" t="str">
        <f>IF('Binding Energies'!S68="","",IF('Binding Energies'!S68&lt;HV,(Parameters!AN$2+Parameters!AN$3*$A68)*((HV)+Parameters!AN$4+(Parameters!AN$5*$A68)+((Parameters!AN$6*$A68)^2))^(Parameters!AN$7+Parameters!AN$8*EXP(-(($A68/Parameters!AN$9)^Parameters!AN$10))),""))</f>
        <v/>
      </c>
      <c r="T68" s="30" t="str">
        <f>IF('Binding Energies'!T68="","",IF('Binding Energies'!T68&lt;HV,(Parameters!AO$2+Parameters!AO$3*$A68)*((HV)+Parameters!AO$4+(Parameters!AO$5*$A68)+((Parameters!AO$6*$A68)^2))^(Parameters!AO$7+Parameters!AO$8*EXP(-(($A68/Parameters!AO$9)^Parameters!AO$10))),""))</f>
        <v/>
      </c>
    </row>
    <row r="69" spans="1:20" x14ac:dyDescent="0.35">
      <c r="A69" s="4">
        <v>69</v>
      </c>
      <c r="B69" s="30" t="str">
        <f>IF('Binding Energies'!B69="","",IF('Binding Energies'!B69&lt;HV,(Parameters!W$2+Parameters!W$3*$A69)*((HV)+Parameters!W$4+(Parameters!W$5*$A69)+((Parameters!W$6*$A69)^2))^(Parameters!W$7+Parameters!W$8*EXP(-(($A69/Parameters!W$9)^Parameters!W$10))),""))</f>
        <v/>
      </c>
      <c r="C69" s="30" t="str">
        <f>IF('Binding Energies'!C69="","",IF('Binding Energies'!C69&lt;HV,(Parameters!X$2+Parameters!X$3*$A69)*((HV)+Parameters!X$4+(Parameters!X$5*$A69)+((Parameters!X$6*$A69)^2))^(Parameters!X$7+Parameters!X$8*EXP(-(($A69/Parameters!X$9)^Parameters!X$10))),""))</f>
        <v/>
      </c>
      <c r="D69" s="30">
        <f>IF('Binding Energies'!D69="","",IF('Binding Energies'!D69&lt;HV,(Parameters!Y$2+Parameters!Y$3*$A69)*((HV)+Parameters!Y$4+(Parameters!Y$5*$A69)+((Parameters!Y$6*$A69)^2))^(Parameters!Y$7+Parameters!Y$8*EXP(-(($A69/Parameters!Y$9)^Parameters!Y$10))),""))</f>
        <v>7.9249631873344562E-21</v>
      </c>
      <c r="E69" s="30">
        <f>IF('Binding Energies'!E69="","",IF('Binding Energies'!E69&lt;HV,(Parameters!Z$2+Parameters!Z$3*$A69)*((HV)+Parameters!Z$4+(Parameters!Z$5*$A69)+((Parameters!Z$6*$A69)^2))^(Parameters!Z$7+Parameters!Z$8*EXP(-(($A69/Parameters!Z$9)^Parameters!Z$10))),""))</f>
        <v>2.0694394891301602E-21</v>
      </c>
      <c r="F69" s="30">
        <f>IF('Binding Energies'!F69="","",IF('Binding Energies'!F69&lt;HV,(Parameters!AA$2+Parameters!AA$3*$A69)*((HV)+Parameters!AA$4+(Parameters!AA$5*$A69)+((Parameters!AA$6*$A69)^2))^(Parameters!AA$7+Parameters!AA$8*EXP(-(($A69/Parameters!AA$9)^Parameters!AA$10))),""))</f>
        <v>3.0081176431715097E-22</v>
      </c>
      <c r="G69" s="30" t="str">
        <f>IF('Binding Energies'!G69="","",IF('Binding Energies'!G69&lt;HV,(Parameters!AB$2+Parameters!AB$3*$A69)*((HV)+Parameters!AB$4+(Parameters!AB$5*$A69)+((Parameters!AB$6*$A69)^2))^(Parameters!AB$7+Parameters!AB$8*EXP(-(($A69/Parameters!AB$9)^Parameters!AB$10))),""))</f>
        <v/>
      </c>
      <c r="H69" s="30" t="str">
        <f>IF('Binding Energies'!H69="","",IF('Binding Energies'!H69&lt;HV,(Parameters!AC$2+Parameters!AC$3*$A69)*((HV)+Parameters!AC$4+(Parameters!AC$5*$A69)+((Parameters!AC$6*$A69)^2))^(Parameters!AC$7+Parameters!AC$8*EXP(-(($A69/Parameters!AC$9)^Parameters!AC$10))),""))</f>
        <v/>
      </c>
      <c r="I69" s="30">
        <f>IF('Binding Energies'!I69="","",IF('Binding Energies'!I69&lt;HV,(Parameters!AD$2+Parameters!AD$3*$A69)*((HV)+Parameters!AD$4+(Parameters!AD$5*$A69)+((Parameters!AD$6*$A69)^2))^(Parameters!AD$7+Parameters!AD$8*EXP(-(($A69/Parameters!AD$9)^Parameters!AD$10))),""))</f>
        <v>9.767989391143129E-21</v>
      </c>
      <c r="J69" s="30">
        <f>IF('Binding Energies'!J69="","",IF('Binding Energies'!J69&lt;HV,(Parameters!AE$2+Parameters!AE$3*$A69)*((HV)+Parameters!AE$4+(Parameters!AE$5*$A69)+((Parameters!AE$6*$A69)^2))^(Parameters!AE$7+Parameters!AE$8*EXP(-(($A69/Parameters!AE$9)^Parameters!AE$10))),""))</f>
        <v>1.84773622473303E-20</v>
      </c>
      <c r="K69" s="30">
        <f>IF('Binding Energies'!K69="","",IF('Binding Energies'!K69&lt;HV,(Parameters!AF$2+Parameters!AF$3*$A69)*((HV)+Parameters!AF$4+(Parameters!AF$5*$A69)+((Parameters!AF$6*$A69)^2))^(Parameters!AF$7+Parameters!AF$8*EXP(-(($A69/Parameters!AF$9)^Parameters!AF$10))),""))</f>
        <v>2.2455170473947895E-21</v>
      </c>
      <c r="L69" s="30">
        <f>IF('Binding Energies'!L69="","",IF('Binding Energies'!L69&lt;HV,(Parameters!AG$2+Parameters!AG$3*$A69)*((HV)+Parameters!AG$4+(Parameters!AG$5*$A69)+((Parameters!AG$6*$A69)^2))^(Parameters!AG$7+Parameters!AG$8*EXP(-(($A69/Parameters!AG$9)^Parameters!AG$10))),""))</f>
        <v>4.0425064757482395E-21</v>
      </c>
      <c r="M69" s="30" t="str">
        <f>IF('Binding Energies'!M69="","",IF('Binding Energies'!M69&lt;HV,(Parameters!AH$2+Parameters!AH$3*$A69)*((HV)+Parameters!AH$4+(Parameters!AH$5*$A69)+((Parameters!AH$6*$A69)^2))^(Parameters!AH$7+Parameters!AH$8*EXP(-(($A69/Parameters!AH$9)^Parameters!AH$10))),""))</f>
        <v/>
      </c>
      <c r="N69" s="30" t="str">
        <f>IF('Binding Energies'!N69="","",IF('Binding Energies'!N69&lt;HV,(Parameters!AI$2+Parameters!AI$3*$A69)*((HV)+Parameters!AI$4+(Parameters!AI$5*$A69)+((Parameters!AI$6*$A69)^2))^(Parameters!AI$7+Parameters!AI$8*EXP(-(($A69/Parameters!AI$9)^Parameters!AI$10))),""))</f>
        <v/>
      </c>
      <c r="O69" s="30">
        <f>IF('Binding Energies'!O69="","",IF('Binding Energies'!O69&lt;HV,(Parameters!AJ$2+Parameters!AJ$3*$A69)*((HV)+Parameters!AJ$4+(Parameters!AJ$5*$A69)+((Parameters!AJ$6*$A69)^2))^(Parameters!AJ$7+Parameters!AJ$8*EXP(-(($A69/Parameters!AJ$9)^Parameters!AJ$10))),""))</f>
        <v>1.0633729490733941E-20</v>
      </c>
      <c r="P69" s="30">
        <f>IF('Binding Energies'!P69="","",IF('Binding Energies'!P69&lt;HV,(Parameters!AK$2+Parameters!AK$3*$A69)*((HV)+Parameters!AK$4+(Parameters!AK$5*$A69)+((Parameters!AK$6*$A69)^2))^(Parameters!AK$7+Parameters!AK$8*EXP(-(($A69/Parameters!AK$9)^Parameters!AK$10))),""))</f>
        <v>1.5140848553583363E-20</v>
      </c>
      <c r="Q69" s="30">
        <f>IF('Binding Energies'!Q69="","",IF('Binding Energies'!Q69&lt;HV,(Parameters!AL$2+Parameters!AL$3*$A69)*((HV)+Parameters!AL$4+(Parameters!AL$5*$A69)+((Parameters!AL$6*$A69)^2))^(Parameters!AL$7+Parameters!AL$8*EXP(-(($A69/Parameters!AL$9)^Parameters!AL$10))),""))</f>
        <v>1.8370004152947867E-21</v>
      </c>
      <c r="R69" s="30">
        <f>IF('Binding Energies'!R69="","",IF('Binding Energies'!R69&lt;HV,(Parameters!AM$2+Parameters!AM$3*$A69)*((HV)+Parameters!AM$4+(Parameters!AM$5*$A69)+((Parameters!AM$6*$A69)^2))^(Parameters!AM$7+Parameters!AM$8*EXP(-(($A69/Parameters!AM$9)^Parameters!AM$10))),""))</f>
        <v>2.6024529138689822E-21</v>
      </c>
      <c r="S69" s="30" t="str">
        <f>IF('Binding Energies'!S69="","",IF('Binding Energies'!S69&lt;HV,(Parameters!AN$2+Parameters!AN$3*$A69)*((HV)+Parameters!AN$4+(Parameters!AN$5*$A69)+((Parameters!AN$6*$A69)^2))^(Parameters!AN$7+Parameters!AN$8*EXP(-(($A69/Parameters!AN$9)^Parameters!AN$10))),""))</f>
        <v/>
      </c>
      <c r="T69" s="30" t="str">
        <f>IF('Binding Energies'!T69="","",IF('Binding Energies'!T69&lt;HV,(Parameters!AO$2+Parameters!AO$3*$A69)*((HV)+Parameters!AO$4+(Parameters!AO$5*$A69)+((Parameters!AO$6*$A69)^2))^(Parameters!AO$7+Parameters!AO$8*EXP(-(($A69/Parameters!AO$9)^Parameters!AO$10))),""))</f>
        <v/>
      </c>
    </row>
    <row r="70" spans="1:20" x14ac:dyDescent="0.35">
      <c r="A70" s="4">
        <v>70</v>
      </c>
      <c r="B70" s="30" t="str">
        <f>IF('Binding Energies'!B70="","",IF('Binding Energies'!B70&lt;HV,(Parameters!W$2+Parameters!W$3*$A70)*((HV)+Parameters!W$4+(Parameters!W$5*$A70)+((Parameters!W$6*$A70)^2))^(Parameters!W$7+Parameters!W$8*EXP(-(($A70/Parameters!W$9)^Parameters!W$10))),""))</f>
        <v/>
      </c>
      <c r="C70" s="30" t="str">
        <f>IF('Binding Energies'!C70="","",IF('Binding Energies'!C70&lt;HV,(Parameters!X$2+Parameters!X$3*$A70)*((HV)+Parameters!X$4+(Parameters!X$5*$A70)+((Parameters!X$6*$A70)^2))^(Parameters!X$7+Parameters!X$8*EXP(-(($A70/Parameters!X$9)^Parameters!X$10))),""))</f>
        <v/>
      </c>
      <c r="D70" s="30">
        <f>IF('Binding Energies'!D70="","",IF('Binding Energies'!D70&lt;HV,(Parameters!Y$2+Parameters!Y$3*$A70)*((HV)+Parameters!Y$4+(Parameters!Y$5*$A70)+((Parameters!Y$6*$A70)^2))^(Parameters!Y$7+Parameters!Y$8*EXP(-(($A70/Parameters!Y$9)^Parameters!Y$10))),""))</f>
        <v>8.1317553130709801E-21</v>
      </c>
      <c r="E70" s="30">
        <f>IF('Binding Energies'!E70="","",IF('Binding Energies'!E70&lt;HV,(Parameters!Z$2+Parameters!Z$3*$A70)*((HV)+Parameters!Z$4+(Parameters!Z$5*$A70)+((Parameters!Z$6*$A70)^2))^(Parameters!Z$7+Parameters!Z$8*EXP(-(($A70/Parameters!Z$9)^Parameters!Z$10))),""))</f>
        <v>2.1498198292555238E-21</v>
      </c>
      <c r="F70" s="30">
        <f>IF('Binding Energies'!F70="","",IF('Binding Energies'!F70&lt;HV,(Parameters!AA$2+Parameters!AA$3*$A70)*((HV)+Parameters!AA$4+(Parameters!AA$5*$A70)+((Parameters!AA$6*$A70)^2))^(Parameters!AA$7+Parameters!AA$8*EXP(-(($A70/Parameters!AA$9)^Parameters!AA$10))),""))</f>
        <v>3.1560673177997378E-22</v>
      </c>
      <c r="G70" s="30" t="str">
        <f>IF('Binding Energies'!G70="","",IF('Binding Energies'!G70&lt;HV,(Parameters!AB$2+Parameters!AB$3*$A70)*((HV)+Parameters!AB$4+(Parameters!AB$5*$A70)+((Parameters!AB$6*$A70)^2))^(Parameters!AB$7+Parameters!AB$8*EXP(-(($A70/Parameters!AB$9)^Parameters!AB$10))),""))</f>
        <v/>
      </c>
      <c r="H70" s="30" t="str">
        <f>IF('Binding Energies'!H70="","",IF('Binding Energies'!H70&lt;HV,(Parameters!AC$2+Parameters!AC$3*$A70)*((HV)+Parameters!AC$4+(Parameters!AC$5*$A70)+((Parameters!AC$6*$A70)^2))^(Parameters!AC$7+Parameters!AC$8*EXP(-(($A70/Parameters!AC$9)^Parameters!AC$10))),""))</f>
        <v/>
      </c>
      <c r="I70" s="30">
        <f>IF('Binding Energies'!I70="","",IF('Binding Energies'!I70&lt;HV,(Parameters!AD$2+Parameters!AD$3*$A70)*((HV)+Parameters!AD$4+(Parameters!AD$5*$A70)+((Parameters!AD$6*$A70)^2))^(Parameters!AD$7+Parameters!AD$8*EXP(-(($A70/Parameters!AD$9)^Parameters!AD$10))),""))</f>
        <v>1.0139150433584315E-20</v>
      </c>
      <c r="J70" s="30">
        <f>IF('Binding Energies'!J70="","",IF('Binding Energies'!J70&lt;HV,(Parameters!AE$2+Parameters!AE$3*$A70)*((HV)+Parameters!AE$4+(Parameters!AE$5*$A70)+((Parameters!AE$6*$A70)^2))^(Parameters!AE$7+Parameters!AE$8*EXP(-(($A70/Parameters!AE$9)^Parameters!AE$10))),""))</f>
        <v>1.9308948496857745E-20</v>
      </c>
      <c r="K70" s="30">
        <f>IF('Binding Energies'!K70="","",IF('Binding Energies'!K70&lt;HV,(Parameters!AF$2+Parameters!AF$3*$A70)*((HV)+Parameters!AF$4+(Parameters!AF$5*$A70)+((Parameters!AF$6*$A70)^2))^(Parameters!AF$7+Parameters!AF$8*EXP(-(($A70/Parameters!AF$9)^Parameters!AF$10))),""))</f>
        <v>2.362293034869643E-21</v>
      </c>
      <c r="L70" s="30">
        <f>IF('Binding Energies'!L70="","",IF('Binding Energies'!L70&lt;HV,(Parameters!AG$2+Parameters!AG$3*$A70)*((HV)+Parameters!AG$4+(Parameters!AG$5*$A70)+((Parameters!AG$6*$A70)^2))^(Parameters!AG$7+Parameters!AG$8*EXP(-(($A70/Parameters!AG$9)^Parameters!AG$10))),""))</f>
        <v>4.2612113931406437E-21</v>
      </c>
      <c r="M70" s="30" t="str">
        <f>IF('Binding Energies'!M70="","",IF('Binding Energies'!M70&lt;HV,(Parameters!AH$2+Parameters!AH$3*$A70)*((HV)+Parameters!AH$4+(Parameters!AH$5*$A70)+((Parameters!AH$6*$A70)^2))^(Parameters!AH$7+Parameters!AH$8*EXP(-(($A70/Parameters!AH$9)^Parameters!AH$10))),""))</f>
        <v/>
      </c>
      <c r="N70" s="30" t="str">
        <f>IF('Binding Energies'!N70="","",IF('Binding Energies'!N70&lt;HV,(Parameters!AI$2+Parameters!AI$3*$A70)*((HV)+Parameters!AI$4+(Parameters!AI$5*$A70)+((Parameters!AI$6*$A70)^2))^(Parameters!AI$7+Parameters!AI$8*EXP(-(($A70/Parameters!AI$9)^Parameters!AI$10))),""))</f>
        <v/>
      </c>
      <c r="O70" s="30">
        <f>IF('Binding Energies'!O70="","",IF('Binding Energies'!O70&lt;HV,(Parameters!AJ$2+Parameters!AJ$3*$A70)*((HV)+Parameters!AJ$4+(Parameters!AJ$5*$A70)+((Parameters!AJ$6*$A70)^2))^(Parameters!AJ$7+Parameters!AJ$8*EXP(-(($A70/Parameters!AJ$9)^Parameters!AJ$10))),""))</f>
        <v>1.1543313628512698E-20</v>
      </c>
      <c r="P70" s="30">
        <f>IF('Binding Energies'!P70="","",IF('Binding Energies'!P70&lt;HV,(Parameters!AK$2+Parameters!AK$3*$A70)*((HV)+Parameters!AK$4+(Parameters!AK$5*$A70)+((Parameters!AK$6*$A70)^2))^(Parameters!AK$7+Parameters!AK$8*EXP(-(($A70/Parameters!AK$9)^Parameters!AK$10))),""))</f>
        <v>1.6417912170228383E-20</v>
      </c>
      <c r="Q70" s="30">
        <f>IF('Binding Energies'!Q70="","",IF('Binding Energies'!Q70&lt;HV,(Parameters!AL$2+Parameters!AL$3*$A70)*((HV)+Parameters!AL$4+(Parameters!AL$5*$A70)+((Parameters!AL$6*$A70)^2))^(Parameters!AL$7+Parameters!AL$8*EXP(-(($A70/Parameters!AL$9)^Parameters!AL$10))),""))</f>
        <v>2.0068773418778925E-21</v>
      </c>
      <c r="R70" s="30">
        <f>IF('Binding Energies'!R70="","",IF('Binding Energies'!R70&lt;HV,(Parameters!AM$2+Parameters!AM$3*$A70)*((HV)+Parameters!AM$4+(Parameters!AM$5*$A70)+((Parameters!AM$6*$A70)^2))^(Parameters!AM$7+Parameters!AM$8*EXP(-(($A70/Parameters!AM$9)^Parameters!AM$10))),""))</f>
        <v>2.837717693819682E-21</v>
      </c>
      <c r="S70" s="30" t="str">
        <f>IF('Binding Energies'!S70="","",IF('Binding Energies'!S70&lt;HV,(Parameters!AN$2+Parameters!AN$3*$A70)*((HV)+Parameters!AN$4+(Parameters!AN$5*$A70)+((Parameters!AN$6*$A70)^2))^(Parameters!AN$7+Parameters!AN$8*EXP(-(($A70/Parameters!AN$9)^Parameters!AN$10))),""))</f>
        <v/>
      </c>
      <c r="T70" s="30" t="str">
        <f>IF('Binding Energies'!T70="","",IF('Binding Energies'!T70&lt;HV,(Parameters!AO$2+Parameters!AO$3*$A70)*((HV)+Parameters!AO$4+(Parameters!AO$5*$A70)+((Parameters!AO$6*$A70)^2))^(Parameters!AO$7+Parameters!AO$8*EXP(-(($A70/Parameters!AO$9)^Parameters!AO$10))),""))</f>
        <v/>
      </c>
    </row>
    <row r="71" spans="1:20" x14ac:dyDescent="0.35">
      <c r="A71" s="4">
        <v>71</v>
      </c>
      <c r="B71" s="30" t="str">
        <f>IF('Binding Energies'!B71="","",IF('Binding Energies'!B71&lt;HV,(Parameters!W$2+Parameters!W$3*$A71)*((HV)+Parameters!W$4+(Parameters!W$5*$A71)+((Parameters!W$6*$A71)^2))^(Parameters!W$7+Parameters!W$8*EXP(-(($A71/Parameters!W$9)^Parameters!W$10))),""))</f>
        <v/>
      </c>
      <c r="C71" s="30" t="str">
        <f>IF('Binding Energies'!C71="","",IF('Binding Energies'!C71&lt;HV,(Parameters!X$2+Parameters!X$3*$A71)*((HV)+Parameters!X$4+(Parameters!X$5*$A71)+((Parameters!X$6*$A71)^2))^(Parameters!X$7+Parameters!X$8*EXP(-(($A71/Parameters!X$9)^Parameters!X$10))),""))</f>
        <v/>
      </c>
      <c r="D71" s="30">
        <f>IF('Binding Energies'!D71="","",IF('Binding Energies'!D71&lt;HV,(Parameters!Y$2+Parameters!Y$3*$A71)*((HV)+Parameters!Y$4+(Parameters!Y$5*$A71)+((Parameters!Y$6*$A71)^2))^(Parameters!Y$7+Parameters!Y$8*EXP(-(($A71/Parameters!Y$9)^Parameters!Y$10))),""))</f>
        <v>8.3343509061228745E-21</v>
      </c>
      <c r="E71" s="30">
        <f>IF('Binding Energies'!E71="","",IF('Binding Energies'!E71&lt;HV,(Parameters!Z$2+Parameters!Z$3*$A71)*((HV)+Parameters!Z$4+(Parameters!Z$5*$A71)+((Parameters!Z$6*$A71)^2))^(Parameters!Z$7+Parameters!Z$8*EXP(-(($A71/Parameters!Z$9)^Parameters!Z$10))),""))</f>
        <v>2.2304149155780528E-21</v>
      </c>
      <c r="F71" s="30">
        <f>IF('Binding Energies'!F71="","",IF('Binding Energies'!F71&lt;HV,(Parameters!AA$2+Parameters!AA$3*$A71)*((HV)+Parameters!AA$4+(Parameters!AA$5*$A71)+((Parameters!AA$6*$A71)^2))^(Parameters!AA$7+Parameters!AA$8*EXP(-(($A71/Parameters!AA$9)^Parameters!AA$10))),""))</f>
        <v>3.3169104375828002E-22</v>
      </c>
      <c r="G71" s="30" t="str">
        <f>IF('Binding Energies'!G71="","",IF('Binding Energies'!G71&lt;HV,(Parameters!AB$2+Parameters!AB$3*$A71)*((HV)+Parameters!AB$4+(Parameters!AB$5*$A71)+((Parameters!AB$6*$A71)^2))^(Parameters!AB$7+Parameters!AB$8*EXP(-(($A71/Parameters!AB$9)^Parameters!AB$10))),""))</f>
        <v/>
      </c>
      <c r="H71" s="30" t="str">
        <f>IF('Binding Energies'!H71="","",IF('Binding Energies'!H71&lt;HV,(Parameters!AC$2+Parameters!AC$3*$A71)*((HV)+Parameters!AC$4+(Parameters!AC$5*$A71)+((Parameters!AC$6*$A71)^2))^(Parameters!AC$7+Parameters!AC$8*EXP(-(($A71/Parameters!AC$9)^Parameters!AC$10))),""))</f>
        <v/>
      </c>
      <c r="I71" s="30">
        <f>IF('Binding Energies'!I71="","",IF('Binding Energies'!I71&lt;HV,(Parameters!AD$2+Parameters!AD$3*$A71)*((HV)+Parameters!AD$4+(Parameters!AD$5*$A71)+((Parameters!AD$6*$A71)^2))^(Parameters!AD$7+Parameters!AD$8*EXP(-(($A71/Parameters!AD$9)^Parameters!AD$10))),""))</f>
        <v>1.0506682698817868E-20</v>
      </c>
      <c r="J71" s="30">
        <f>IF('Binding Energies'!J71="","",IF('Binding Energies'!J71&lt;HV,(Parameters!AE$2+Parameters!AE$3*$A71)*((HV)+Parameters!AE$4+(Parameters!AE$5*$A71)+((Parameters!AE$6*$A71)^2))^(Parameters!AE$7+Parameters!AE$8*EXP(-(($A71/Parameters!AE$9)^Parameters!AE$10))),""))</f>
        <v>2.0150813824925042E-20</v>
      </c>
      <c r="K71" s="30">
        <f>IF('Binding Energies'!K71="","",IF('Binding Energies'!K71&lt;HV,(Parameters!AF$2+Parameters!AF$3*$A71)*((HV)+Parameters!AF$4+(Parameters!AF$5*$A71)+((Parameters!AF$6*$A71)^2))^(Parameters!AF$7+Parameters!AF$8*EXP(-(($A71/Parameters!AF$9)^Parameters!AF$10))),""))</f>
        <v>2.4805621820816047E-21</v>
      </c>
      <c r="L71" s="30">
        <f>IF('Binding Energies'!L71="","",IF('Binding Energies'!L71&lt;HV,(Parameters!AG$2+Parameters!AG$3*$A71)*((HV)+Parameters!AG$4+(Parameters!AG$5*$A71)+((Parameters!AG$6*$A71)^2))^(Parameters!AG$7+Parameters!AG$8*EXP(-(($A71/Parameters!AG$9)^Parameters!AG$10))),""))</f>
        <v>4.4857515439677573E-21</v>
      </c>
      <c r="M71" s="30" t="str">
        <f>IF('Binding Energies'!M71="","",IF('Binding Energies'!M71&lt;HV,(Parameters!AH$2+Parameters!AH$3*$A71)*((HV)+Parameters!AH$4+(Parameters!AH$5*$A71)+((Parameters!AH$6*$A71)^2))^(Parameters!AH$7+Parameters!AH$8*EXP(-(($A71/Parameters!AH$9)^Parameters!AH$10))),""))</f>
        <v/>
      </c>
      <c r="N71" s="30" t="str">
        <f>IF('Binding Energies'!N71="","",IF('Binding Energies'!N71&lt;HV,(Parameters!AI$2+Parameters!AI$3*$A71)*((HV)+Parameters!AI$4+(Parameters!AI$5*$A71)+((Parameters!AI$6*$A71)^2))^(Parameters!AI$7+Parameters!AI$8*EXP(-(($A71/Parameters!AI$9)^Parameters!AI$10))),""))</f>
        <v/>
      </c>
      <c r="O71" s="30">
        <f>IF('Binding Energies'!O71="","",IF('Binding Energies'!O71&lt;HV,(Parameters!AJ$2+Parameters!AJ$3*$A71)*((HV)+Parameters!AJ$4+(Parameters!AJ$5*$A71)+((Parameters!AJ$6*$A71)^2))^(Parameters!AJ$7+Parameters!AJ$8*EXP(-(($A71/Parameters!AJ$9)^Parameters!AJ$10))),""))</f>
        <v>1.2506712999698965E-20</v>
      </c>
      <c r="P71" s="30">
        <f>IF('Binding Energies'!P71="","",IF('Binding Energies'!P71&lt;HV,(Parameters!AK$2+Parameters!AK$3*$A71)*((HV)+Parameters!AK$4+(Parameters!AK$5*$A71)+((Parameters!AK$6*$A71)^2))^(Parameters!AK$7+Parameters!AK$8*EXP(-(($A71/Parameters!AK$9)^Parameters!AK$10))),""))</f>
        <v>1.7769292030528942E-20</v>
      </c>
      <c r="Q71" s="30">
        <f>IF('Binding Energies'!Q71="","",IF('Binding Energies'!Q71&lt;HV,(Parameters!AL$2+Parameters!AL$3*$A71)*((HV)+Parameters!AL$4+(Parameters!AL$5*$A71)+((Parameters!AL$6*$A71)^2))^(Parameters!AL$7+Parameters!AL$8*EXP(-(($A71/Parameters!AL$9)^Parameters!AL$10))),""))</f>
        <v>2.1874911271950246E-21</v>
      </c>
      <c r="R71" s="30">
        <f>IF('Binding Energies'!R71="","",IF('Binding Energies'!R71&lt;HV,(Parameters!AM$2+Parameters!AM$3*$A71)*((HV)+Parameters!AM$4+(Parameters!AM$5*$A71)+((Parameters!AM$6*$A71)^2))^(Parameters!AM$7+Parameters!AM$8*EXP(-(($A71/Parameters!AM$9)^Parameters!AM$10))),""))</f>
        <v>3.0877775203969327E-21</v>
      </c>
      <c r="S71" s="30" t="str">
        <f>IF('Binding Energies'!S71="","",IF('Binding Energies'!S71&lt;HV,(Parameters!AN$2+Parameters!AN$3*$A71)*((HV)+Parameters!AN$4+(Parameters!AN$5*$A71)+((Parameters!AN$6*$A71)^2))^(Parameters!AN$7+Parameters!AN$8*EXP(-(($A71/Parameters!AN$9)^Parameters!AN$10))),""))</f>
        <v/>
      </c>
      <c r="T71" s="30" t="str">
        <f>IF('Binding Energies'!T71="","",IF('Binding Energies'!T71&lt;HV,(Parameters!AO$2+Parameters!AO$3*$A71)*((HV)+Parameters!AO$4+(Parameters!AO$5*$A71)+((Parameters!AO$6*$A71)^2))^(Parameters!AO$7+Parameters!AO$8*EXP(-(($A71/Parameters!AO$9)^Parameters!AO$10))),""))</f>
        <v/>
      </c>
    </row>
    <row r="72" spans="1:20" x14ac:dyDescent="0.35">
      <c r="A72" s="4">
        <v>72</v>
      </c>
      <c r="B72" s="30" t="str">
        <f>IF('Binding Energies'!B72="","",IF('Binding Energies'!B72&lt;HV,(Parameters!W$2+Parameters!W$3*$A72)*((HV)+Parameters!W$4+(Parameters!W$5*$A72)+((Parameters!W$6*$A72)^2))^(Parameters!W$7+Parameters!W$8*EXP(-(($A72/Parameters!W$9)^Parameters!W$10))),""))</f>
        <v/>
      </c>
      <c r="C72" s="30" t="str">
        <f>IF('Binding Energies'!C72="","",IF('Binding Energies'!C72&lt;HV,(Parameters!X$2+Parameters!X$3*$A72)*((HV)+Parameters!X$4+(Parameters!X$5*$A72)+((Parameters!X$6*$A72)^2))^(Parameters!X$7+Parameters!X$8*EXP(-(($A72/Parameters!X$9)^Parameters!X$10))),""))</f>
        <v/>
      </c>
      <c r="D72" s="30">
        <f>IF('Binding Energies'!D72="","",IF('Binding Energies'!D72&lt;HV,(Parameters!Y$2+Parameters!Y$3*$A72)*((HV)+Parameters!Y$4+(Parameters!Y$5*$A72)+((Parameters!Y$6*$A72)^2))^(Parameters!Y$7+Parameters!Y$8*EXP(-(($A72/Parameters!Y$9)^Parameters!Y$10))),""))</f>
        <v>8.5323963376817148E-21</v>
      </c>
      <c r="E72" s="30">
        <f>IF('Binding Energies'!E72="","",IF('Binding Energies'!E72&lt;HV,(Parameters!Z$2+Parameters!Z$3*$A72)*((HV)+Parameters!Z$4+(Parameters!Z$5*$A72)+((Parameters!Z$6*$A72)^2))^(Parameters!Z$7+Parameters!Z$8*EXP(-(($A72/Parameters!Z$9)^Parameters!Z$10))),""))</f>
        <v>2.3111154249794181E-21</v>
      </c>
      <c r="F72" s="30">
        <f>IF('Binding Energies'!F72="","",IF('Binding Energies'!F72&lt;HV,(Parameters!AA$2+Parameters!AA$3*$A72)*((HV)+Parameters!AA$4+(Parameters!AA$5*$A72)+((Parameters!AA$6*$A72)^2))^(Parameters!AA$7+Parameters!AA$8*EXP(-(($A72/Parameters!AA$9)^Parameters!AA$10))),""))</f>
        <v>3.491501594008713E-22</v>
      </c>
      <c r="G72" s="30" t="str">
        <f>IF('Binding Energies'!G72="","",IF('Binding Energies'!G72&lt;HV,(Parameters!AB$2+Parameters!AB$3*$A72)*((HV)+Parameters!AB$4+(Parameters!AB$5*$A72)+((Parameters!AB$6*$A72)^2))^(Parameters!AB$7+Parameters!AB$8*EXP(-(($A72/Parameters!AB$9)^Parameters!AB$10))),""))</f>
        <v/>
      </c>
      <c r="H72" s="30" t="str">
        <f>IF('Binding Energies'!H72="","",IF('Binding Energies'!H72&lt;HV,(Parameters!AC$2+Parameters!AC$3*$A72)*((HV)+Parameters!AC$4+(Parameters!AC$5*$A72)+((Parameters!AC$6*$A72)^2))^(Parameters!AC$7+Parameters!AC$8*EXP(-(($A72/Parameters!AC$9)^Parameters!AC$10))),""))</f>
        <v/>
      </c>
      <c r="I72" s="30">
        <f>IF('Binding Energies'!I72="","",IF('Binding Energies'!I72&lt;HV,(Parameters!AD$2+Parameters!AD$3*$A72)*((HV)+Parameters!AD$4+(Parameters!AD$5*$A72)+((Parameters!AD$6*$A72)^2))^(Parameters!AD$7+Parameters!AD$8*EXP(-(($A72/Parameters!AD$9)^Parameters!AD$10))),""))</f>
        <v>1.0869767682510783E-20</v>
      </c>
      <c r="J72" s="30">
        <f>IF('Binding Energies'!J72="","",IF('Binding Energies'!J72&lt;HV,(Parameters!AE$2+Parameters!AE$3*$A72)*((HV)+Parameters!AE$4+(Parameters!AE$5*$A72)+((Parameters!AE$6*$A72)^2))^(Parameters!AE$7+Parameters!AE$8*EXP(-(($A72/Parameters!AE$9)^Parameters!AE$10))),""))</f>
        <v>2.1001993665305249E-20</v>
      </c>
      <c r="K72" s="30">
        <f>IF('Binding Energies'!K72="","",IF('Binding Energies'!K72&lt;HV,(Parameters!AF$2+Parameters!AF$3*$A72)*((HV)+Parameters!AF$4+(Parameters!AF$5*$A72)+((Parameters!AF$6*$A72)^2))^(Parameters!AF$7+Parameters!AF$8*EXP(-(($A72/Parameters!AF$9)^Parameters!AF$10))),""))</f>
        <v>2.6001241383723597E-21</v>
      </c>
      <c r="L72" s="30">
        <f>IF('Binding Energies'!L72="","",IF('Binding Energies'!L72&lt;HV,(Parameters!AG$2+Parameters!AG$3*$A72)*((HV)+Parameters!AG$4+(Parameters!AG$5*$A72)+((Parameters!AG$6*$A72)^2))^(Parameters!AG$7+Parameters!AG$8*EXP(-(($A72/Parameters!AG$9)^Parameters!AG$10))),""))</f>
        <v>4.7161136112981878E-21</v>
      </c>
      <c r="M72" s="30" t="str">
        <f>IF('Binding Energies'!M72="","",IF('Binding Energies'!M72&lt;HV,(Parameters!AH$2+Parameters!AH$3*$A72)*((HV)+Parameters!AH$4+(Parameters!AH$5*$A72)+((Parameters!AH$6*$A72)^2))^(Parameters!AH$7+Parameters!AH$8*EXP(-(($A72/Parameters!AH$9)^Parameters!AH$10))),""))</f>
        <v/>
      </c>
      <c r="N72" s="30" t="str">
        <f>IF('Binding Energies'!N72="","",IF('Binding Energies'!N72&lt;HV,(Parameters!AI$2+Parameters!AI$3*$A72)*((HV)+Parameters!AI$4+(Parameters!AI$5*$A72)+((Parameters!AI$6*$A72)^2))^(Parameters!AI$7+Parameters!AI$8*EXP(-(($A72/Parameters!AI$9)^Parameters!AI$10))),""))</f>
        <v/>
      </c>
      <c r="O72" s="30">
        <f>IF('Binding Energies'!O72="","",IF('Binding Energies'!O72&lt;HV,(Parameters!AJ$2+Parameters!AJ$3*$A72)*((HV)+Parameters!AJ$4+(Parameters!AJ$5*$A72)+((Parameters!AJ$6*$A72)^2))^(Parameters!AJ$7+Parameters!AJ$8*EXP(-(($A72/Parameters!AJ$9)^Parameters!AJ$10))),""))</f>
        <v>1.3525445481902699E-20</v>
      </c>
      <c r="P72" s="30">
        <f>IF('Binding Energies'!P72="","",IF('Binding Energies'!P72&lt;HV,(Parameters!AK$2+Parameters!AK$3*$A72)*((HV)+Parameters!AK$4+(Parameters!AK$5*$A72)+((Parameters!AK$6*$A72)^2))^(Parameters!AK$7+Parameters!AK$8*EXP(-(($A72/Parameters!AK$9)^Parameters!AK$10))),""))</f>
        <v>1.9197060189508057E-20</v>
      </c>
      <c r="Q72" s="30">
        <f>IF('Binding Energies'!Q72="","",IF('Binding Energies'!Q72&lt;HV,(Parameters!AL$2+Parameters!AL$3*$A72)*((HV)+Parameters!AL$4+(Parameters!AL$5*$A72)+((Parameters!AL$6*$A72)^2))^(Parameters!AL$7+Parameters!AL$8*EXP(-(($A72/Parameters!AL$9)^Parameters!AL$10))),""))</f>
        <v>2.3790962628794849E-21</v>
      </c>
      <c r="R72" s="30">
        <f>IF('Binding Energies'!R72="","",IF('Binding Energies'!R72&lt;HV,(Parameters!AM$2+Parameters!AM$3*$A72)*((HV)+Parameters!AM$4+(Parameters!AM$5*$A72)+((Parameters!AM$6*$A72)^2))^(Parameters!AM$7+Parameters!AM$8*EXP(-(($A72/Parameters!AM$9)^Parameters!AM$10))),""))</f>
        <v>3.3530333699057763E-21</v>
      </c>
      <c r="S72" s="30" t="str">
        <f>IF('Binding Energies'!S72="","",IF('Binding Energies'!S72&lt;HV,(Parameters!AN$2+Parameters!AN$3*$A72)*((HV)+Parameters!AN$4+(Parameters!AN$5*$A72)+((Parameters!AN$6*$A72)^2))^(Parameters!AN$7+Parameters!AN$8*EXP(-(($A72/Parameters!AN$9)^Parameters!AN$10))),""))</f>
        <v/>
      </c>
      <c r="T72" s="30" t="str">
        <f>IF('Binding Energies'!T72="","",IF('Binding Energies'!T72&lt;HV,(Parameters!AO$2+Parameters!AO$3*$A72)*((HV)+Parameters!AO$4+(Parameters!AO$5*$A72)+((Parameters!AO$6*$A72)^2))^(Parameters!AO$7+Parameters!AO$8*EXP(-(($A72/Parameters!AO$9)^Parameters!AO$10))),""))</f>
        <v/>
      </c>
    </row>
    <row r="73" spans="1:20" x14ac:dyDescent="0.35">
      <c r="A73" s="4">
        <v>73</v>
      </c>
      <c r="B73" s="30" t="str">
        <f>IF('Binding Energies'!B73="","",IF('Binding Energies'!B73&lt;HV,(Parameters!W$2+Parameters!W$3*$A73)*((HV)+Parameters!W$4+(Parameters!W$5*$A73)+((Parameters!W$6*$A73)^2))^(Parameters!W$7+Parameters!W$8*EXP(-(($A73/Parameters!W$9)^Parameters!W$10))),""))</f>
        <v/>
      </c>
      <c r="C73" s="30" t="str">
        <f>IF('Binding Energies'!C73="","",IF('Binding Energies'!C73&lt;HV,(Parameters!X$2+Parameters!X$3*$A73)*((HV)+Parameters!X$4+(Parameters!X$5*$A73)+((Parameters!X$6*$A73)^2))^(Parameters!X$7+Parameters!X$8*EXP(-(($A73/Parameters!X$9)^Parameters!X$10))),""))</f>
        <v/>
      </c>
      <c r="D73" s="30">
        <f>IF('Binding Energies'!D73="","",IF('Binding Energies'!D73&lt;HV,(Parameters!Y$2+Parameters!Y$3*$A73)*((HV)+Parameters!Y$4+(Parameters!Y$5*$A73)+((Parameters!Y$6*$A73)^2))^(Parameters!Y$7+Parameters!Y$8*EXP(-(($A73/Parameters!Y$9)^Parameters!Y$10))),""))</f>
        <v>8.725551969846634E-21</v>
      </c>
      <c r="E73" s="30">
        <f>IF('Binding Energies'!E73="","",IF('Binding Energies'!E73&lt;HV,(Parameters!Z$2+Parameters!Z$3*$A73)*((HV)+Parameters!Z$4+(Parameters!Z$5*$A73)+((Parameters!Z$6*$A73)^2))^(Parameters!Z$7+Parameters!Z$8*EXP(-(($A73/Parameters!Z$9)^Parameters!Z$10))),""))</f>
        <v>2.3918133136956352E-21</v>
      </c>
      <c r="F73" s="30">
        <f>IF('Binding Energies'!F73="","",IF('Binding Energies'!F73&lt;HV,(Parameters!AA$2+Parameters!AA$3*$A73)*((HV)+Parameters!AA$4+(Parameters!AA$5*$A73)+((Parameters!AA$6*$A73)^2))^(Parameters!AA$7+Parameters!AA$8*EXP(-(($A73/Parameters!AA$9)^Parameters!AA$10))),""))</f>
        <v>3.6806858380252343E-22</v>
      </c>
      <c r="G73" s="30" t="str">
        <f>IF('Binding Energies'!G73="","",IF('Binding Energies'!G73&lt;HV,(Parameters!AB$2+Parameters!AB$3*$A73)*((HV)+Parameters!AB$4+(Parameters!AB$5*$A73)+((Parameters!AB$6*$A73)^2))^(Parameters!AB$7+Parameters!AB$8*EXP(-(($A73/Parameters!AB$9)^Parameters!AB$10))),""))</f>
        <v/>
      </c>
      <c r="H73" s="30" t="str">
        <f>IF('Binding Energies'!H73="","",IF('Binding Energies'!H73&lt;HV,(Parameters!AC$2+Parameters!AC$3*$A73)*((HV)+Parameters!AC$4+(Parameters!AC$5*$A73)+((Parameters!AC$6*$A73)^2))^(Parameters!AC$7+Parameters!AC$8*EXP(-(($A73/Parameters!AC$9)^Parameters!AC$10))),""))</f>
        <v/>
      </c>
      <c r="I73" s="30">
        <f>IF('Binding Energies'!I73="","",IF('Binding Energies'!I73&lt;HV,(Parameters!AD$2+Parameters!AD$3*$A73)*((HV)+Parameters!AD$4+(Parameters!AD$5*$A73)+((Parameters!AD$6*$A73)^2))^(Parameters!AD$7+Parameters!AD$8*EXP(-(($A73/Parameters!AD$9)^Parameters!AD$10))),""))</f>
        <v>1.1227619179406869E-20</v>
      </c>
      <c r="J73" s="30">
        <f>IF('Binding Energies'!J73="","",IF('Binding Energies'!J73&lt;HV,(Parameters!AE$2+Parameters!AE$3*$A73)*((HV)+Parameters!AE$4+(Parameters!AE$5*$A73)+((Parameters!AE$6*$A73)^2))^(Parameters!AE$7+Parameters!AE$8*EXP(-(($A73/Parameters!AE$9)^Parameters!AE$10))),""))</f>
        <v>2.1861516673473303E-20</v>
      </c>
      <c r="K73" s="30">
        <f>IF('Binding Energies'!K73="","",IF('Binding Energies'!K73&lt;HV,(Parameters!AF$2+Parameters!AF$3*$A73)*((HV)+Parameters!AF$4+(Parameters!AF$5*$A73)+((Parameters!AF$6*$A73)^2))^(Parameters!AF$7+Parameters!AF$8*EXP(-(($A73/Parameters!AF$9)^Parameters!AF$10))),""))</f>
        <v>2.7207786486162685E-21</v>
      </c>
      <c r="L73" s="30">
        <f>IF('Binding Energies'!L73="","",IF('Binding Energies'!L73&lt;HV,(Parameters!AG$2+Parameters!AG$3*$A73)*((HV)+Parameters!AG$4+(Parameters!AG$5*$A73)+((Parameters!AG$6*$A73)^2))^(Parameters!AG$7+Parameters!AG$8*EXP(-(($A73/Parameters!AG$9)^Parameters!AG$10))),""))</f>
        <v>4.9522814342107027E-21</v>
      </c>
      <c r="M73" s="30" t="str">
        <f>IF('Binding Energies'!M73="","",IF('Binding Energies'!M73&lt;HV,(Parameters!AH$2+Parameters!AH$3*$A73)*((HV)+Parameters!AH$4+(Parameters!AH$5*$A73)+((Parameters!AH$6*$A73)^2))^(Parameters!AH$7+Parameters!AH$8*EXP(-(($A73/Parameters!AH$9)^Parameters!AH$10))),""))</f>
        <v/>
      </c>
      <c r="N73" s="30" t="str">
        <f>IF('Binding Energies'!N73="","",IF('Binding Energies'!N73&lt;HV,(Parameters!AI$2+Parameters!AI$3*$A73)*((HV)+Parameters!AI$4+(Parameters!AI$5*$A73)+((Parameters!AI$6*$A73)^2))^(Parameters!AI$7+Parameters!AI$8*EXP(-(($A73/Parameters!AI$9)^Parameters!AI$10))),""))</f>
        <v/>
      </c>
      <c r="O73" s="30">
        <f>IF('Binding Energies'!O73="","",IF('Binding Energies'!O73&lt;HV,(Parameters!AJ$2+Parameters!AJ$3*$A73)*((HV)+Parameters!AJ$4+(Parameters!AJ$5*$A73)+((Parameters!AJ$6*$A73)^2))^(Parameters!AJ$7+Parameters!AJ$8*EXP(-(($A73/Parameters!AJ$9)^Parameters!AJ$10))),""))</f>
        <v>1.4600986778020393E-20</v>
      </c>
      <c r="P73" s="30">
        <f>IF('Binding Energies'!P73="","",IF('Binding Energies'!P73&lt;HV,(Parameters!AK$2+Parameters!AK$3*$A73)*((HV)+Parameters!AK$4+(Parameters!AK$5*$A73)+((Parameters!AK$6*$A73)^2))^(Parameters!AK$7+Parameters!AK$8*EXP(-(($A73/Parameters!AK$9)^Parameters!AK$10))),""))</f>
        <v>2.0703237134734302E-20</v>
      </c>
      <c r="Q73" s="30">
        <f>IF('Binding Energies'!Q73="","",IF('Binding Energies'!Q73&lt;HV,(Parameters!AL$2+Parameters!AL$3*$A73)*((HV)+Parameters!AL$4+(Parameters!AL$5*$A73)+((Parameters!AL$6*$A73)^2))^(Parameters!AL$7+Parameters!AL$8*EXP(-(($A73/Parameters!AL$9)^Parameters!AL$10))),""))</f>
        <v>2.5819218715330277E-21</v>
      </c>
      <c r="R73" s="30">
        <f>IF('Binding Energies'!R73="","",IF('Binding Energies'!R73&lt;HV,(Parameters!AM$2+Parameters!AM$3*$A73)*((HV)+Parameters!AM$4+(Parameters!AM$5*$A73)+((Parameters!AM$6*$A73)^2))^(Parameters!AM$7+Parameters!AM$8*EXP(-(($A73/Parameters!AM$9)^Parameters!AM$10))),""))</f>
        <v>3.6338606034395116E-21</v>
      </c>
      <c r="S73" s="30" t="str">
        <f>IF('Binding Energies'!S73="","",IF('Binding Energies'!S73&lt;HV,(Parameters!AN$2+Parameters!AN$3*$A73)*((HV)+Parameters!AN$4+(Parameters!AN$5*$A73)+((Parameters!AN$6*$A73)^2))^(Parameters!AN$7+Parameters!AN$8*EXP(-(($A73/Parameters!AN$9)^Parameters!AN$10))),""))</f>
        <v/>
      </c>
      <c r="T73" s="30" t="str">
        <f>IF('Binding Energies'!T73="","",IF('Binding Energies'!T73&lt;HV,(Parameters!AO$2+Parameters!AO$3*$A73)*((HV)+Parameters!AO$4+(Parameters!AO$5*$A73)+((Parameters!AO$6*$A73)^2))^(Parameters!AO$7+Parameters!AO$8*EXP(-(($A73/Parameters!AO$9)^Parameters!AO$10))),""))</f>
        <v/>
      </c>
    </row>
    <row r="74" spans="1:20" x14ac:dyDescent="0.35">
      <c r="A74" s="4">
        <v>74</v>
      </c>
      <c r="B74" s="30" t="str">
        <f>IF('Binding Energies'!B74="","",IF('Binding Energies'!B74&lt;HV,(Parameters!W$2+Parameters!W$3*$A74)*((HV)+Parameters!W$4+(Parameters!W$5*$A74)+((Parameters!W$6*$A74)^2))^(Parameters!W$7+Parameters!W$8*EXP(-(($A74/Parameters!W$9)^Parameters!W$10))),""))</f>
        <v/>
      </c>
      <c r="C74" s="30" t="str">
        <f>IF('Binding Energies'!C74="","",IF('Binding Energies'!C74&lt;HV,(Parameters!X$2+Parameters!X$3*$A74)*((HV)+Parameters!X$4+(Parameters!X$5*$A74)+((Parameters!X$6*$A74)^2))^(Parameters!X$7+Parameters!X$8*EXP(-(($A74/Parameters!X$9)^Parameters!X$10))),""))</f>
        <v/>
      </c>
      <c r="D74" s="30">
        <f>IF('Binding Energies'!D74="","",IF('Binding Energies'!D74&lt;HV,(Parameters!Y$2+Parameters!Y$3*$A74)*((HV)+Parameters!Y$4+(Parameters!Y$5*$A74)+((Parameters!Y$6*$A74)^2))^(Parameters!Y$7+Parameters!Y$8*EXP(-(($A74/Parameters!Y$9)^Parameters!Y$10))),""))</f>
        <v>8.9134928568952597E-21</v>
      </c>
      <c r="E74" s="30">
        <f>IF('Binding Energies'!E74="","",IF('Binding Energies'!E74&lt;HV,(Parameters!Z$2+Parameters!Z$3*$A74)*((HV)+Parameters!Z$4+(Parameters!Z$5*$A74)+((Parameters!Z$6*$A74)^2))^(Parameters!Z$7+Parameters!Z$8*EXP(-(($A74/Parameters!Z$9)^Parameters!Z$10))),""))</f>
        <v>2.4724021103762804E-21</v>
      </c>
      <c r="F74" s="30">
        <f>IF('Binding Energies'!F74="","",IF('Binding Energies'!F74&lt;HV,(Parameters!AA$2+Parameters!AA$3*$A74)*((HV)+Parameters!AA$4+(Parameters!AA$5*$A74)+((Parameters!AA$6*$A74)^2))^(Parameters!AA$7+Parameters!AA$8*EXP(-(($A74/Parameters!AA$9)^Parameters!AA$10))),""))</f>
        <v>3.8852733999233605E-22</v>
      </c>
      <c r="G74" s="30" t="str">
        <f>IF('Binding Energies'!G74="","",IF('Binding Energies'!G74&lt;HV,(Parameters!AB$2+Parameters!AB$3*$A74)*((HV)+Parameters!AB$4+(Parameters!AB$5*$A74)+((Parameters!AB$6*$A74)^2))^(Parameters!AB$7+Parameters!AB$8*EXP(-(($A74/Parameters!AB$9)^Parameters!AB$10))),""))</f>
        <v/>
      </c>
      <c r="H74" s="30" t="str">
        <f>IF('Binding Energies'!H74="","",IF('Binding Energies'!H74&lt;HV,(Parameters!AC$2+Parameters!AC$3*$A74)*((HV)+Parameters!AC$4+(Parameters!AC$5*$A74)+((Parameters!AC$6*$A74)^2))^(Parameters!AC$7+Parameters!AC$8*EXP(-(($A74/Parameters!AC$9)^Parameters!AC$10))),""))</f>
        <v/>
      </c>
      <c r="I74" s="30">
        <f>IF('Binding Energies'!I74="","",IF('Binding Energies'!I74&lt;HV,(Parameters!AD$2+Parameters!AD$3*$A74)*((HV)+Parameters!AD$4+(Parameters!AD$5*$A74)+((Parameters!AD$6*$A74)^2))^(Parameters!AD$7+Parameters!AD$8*EXP(-(($A74/Parameters!AD$9)^Parameters!AD$10))),""))</f>
        <v>1.1579486220248927E-20</v>
      </c>
      <c r="J74" s="30">
        <f>IF('Binding Energies'!J74="","",IF('Binding Energies'!J74&lt;HV,(Parameters!AE$2+Parameters!AE$3*$A74)*((HV)+Parameters!AE$4+(Parameters!AE$5*$A74)+((Parameters!AE$6*$A74)^2))^(Parameters!AE$7+Parameters!AE$8*EXP(-(($A74/Parameters!AE$9)^Parameters!AE$10))),""))</f>
        <v>2.2728407745505742E-20</v>
      </c>
      <c r="K74" s="30">
        <f>IF('Binding Energies'!K74="","",IF('Binding Energies'!K74&lt;HV,(Parameters!AF$2+Parameters!AF$3*$A74)*((HV)+Parameters!AF$4+(Parameters!AF$5*$A74)+((Parameters!AF$6*$A74)^2))^(Parameters!AF$7+Parameters!AF$8*EXP(-(($A74/Parameters!AF$9)^Parameters!AF$10))),""))</f>
        <v>2.8423266380694557E-21</v>
      </c>
      <c r="L74" s="30">
        <f>IF('Binding Energies'!L74="","",IF('Binding Energies'!L74&lt;HV,(Parameters!AG$2+Parameters!AG$3*$A74)*((HV)+Parameters!AG$4+(Parameters!AG$5*$A74)+((Parameters!AG$6*$A74)^2))^(Parameters!AG$7+Parameters!AG$8*EXP(-(($A74/Parameters!AG$9)^Parameters!AG$10))),""))</f>
        <v>5.1942360851613185E-21</v>
      </c>
      <c r="M74" s="30" t="str">
        <f>IF('Binding Energies'!M74="","",IF('Binding Energies'!M74&lt;HV,(Parameters!AH$2+Parameters!AH$3*$A74)*((HV)+Parameters!AH$4+(Parameters!AH$5*$A74)+((Parameters!AH$6*$A74)^2))^(Parameters!AH$7+Parameters!AH$8*EXP(-(($A74/Parameters!AH$9)^Parameters!AH$10))),""))</f>
        <v/>
      </c>
      <c r="N74" s="30" t="str">
        <f>IF('Binding Energies'!N74="","",IF('Binding Energies'!N74&lt;HV,(Parameters!AI$2+Parameters!AI$3*$A74)*((HV)+Parameters!AI$4+(Parameters!AI$5*$A74)+((Parameters!AI$6*$A74)^2))^(Parameters!AI$7+Parameters!AI$8*EXP(-(($A74/Parameters!AI$9)^Parameters!AI$10))),""))</f>
        <v/>
      </c>
      <c r="O74" s="30">
        <f>IF('Binding Energies'!O74="","",IF('Binding Energies'!O74&lt;HV,(Parameters!AJ$2+Parameters!AJ$3*$A74)*((HV)+Parameters!AJ$4+(Parameters!AJ$5*$A74)+((Parameters!AJ$6*$A74)^2))^(Parameters!AJ$7+Parameters!AJ$8*EXP(-(($A74/Parameters!AJ$9)^Parameters!AJ$10))),""))</f>
        <v>1.5734767063750835E-20</v>
      </c>
      <c r="P74" s="30">
        <f>IF('Binding Energies'!P74="","",IF('Binding Energies'!P74&lt;HV,(Parameters!AK$2+Parameters!AK$3*$A74)*((HV)+Parameters!AK$4+(Parameters!AK$5*$A74)+((Parameters!AK$6*$A74)^2))^(Parameters!AK$7+Parameters!AK$8*EXP(-(($A74/Parameters!AK$9)^Parameters!AK$10))),""))</f>
        <v>2.228978785258717E-20</v>
      </c>
      <c r="Q74" s="30">
        <f>IF('Binding Energies'!Q74="","",IF('Binding Energies'!Q74&lt;HV,(Parameters!AL$2+Parameters!AL$3*$A74)*((HV)+Parameters!AL$4+(Parameters!AL$5*$A74)+((Parameters!AL$6*$A74)^2))^(Parameters!AL$7+Parameters!AL$8*EXP(-(($A74/Parameters!AL$9)^Parameters!AL$10))),""))</f>
        <v>2.7961695593636497E-21</v>
      </c>
      <c r="R74" s="30">
        <f>IF('Binding Energies'!R74="","",IF('Binding Energies'!R74&lt;HV,(Parameters!AM$2+Parameters!AM$3*$A74)*((HV)+Parameters!AM$4+(Parameters!AM$5*$A74)+((Parameters!AM$6*$A74)^2))^(Parameters!AM$7+Parameters!AM$8*EXP(-(($A74/Parameters!AM$9)^Parameters!AM$10))),""))</f>
        <v>3.9306065237496578E-21</v>
      </c>
      <c r="S74" s="30" t="str">
        <f>IF('Binding Energies'!S74="","",IF('Binding Energies'!S74&lt;HV,(Parameters!AN$2+Parameters!AN$3*$A74)*((HV)+Parameters!AN$4+(Parameters!AN$5*$A74)+((Parameters!AN$6*$A74)^2))^(Parameters!AN$7+Parameters!AN$8*EXP(-(($A74/Parameters!AN$9)^Parameters!AN$10))),""))</f>
        <v/>
      </c>
      <c r="T74" s="30" t="str">
        <f>IF('Binding Energies'!T74="","",IF('Binding Energies'!T74&lt;HV,(Parameters!AO$2+Parameters!AO$3*$A74)*((HV)+Parameters!AO$4+(Parameters!AO$5*$A74)+((Parameters!AO$6*$A74)^2))^(Parameters!AO$7+Parameters!AO$8*EXP(-(($A74/Parameters!AO$9)^Parameters!AO$10))),""))</f>
        <v/>
      </c>
    </row>
    <row r="75" spans="1:20" x14ac:dyDescent="0.35">
      <c r="A75" s="4">
        <v>75</v>
      </c>
      <c r="B75" s="30" t="str">
        <f>IF('Binding Energies'!B75="","",IF('Binding Energies'!B75&lt;HV,(Parameters!W$2+Parameters!W$3*$A75)*((HV)+Parameters!W$4+(Parameters!W$5*$A75)+((Parameters!W$6*$A75)^2))^(Parameters!W$7+Parameters!W$8*EXP(-(($A75/Parameters!W$9)^Parameters!W$10))),""))</f>
        <v/>
      </c>
      <c r="C75" s="30" t="str">
        <f>IF('Binding Energies'!C75="","",IF('Binding Energies'!C75&lt;HV,(Parameters!X$2+Parameters!X$3*$A75)*((HV)+Parameters!X$4+(Parameters!X$5*$A75)+((Parameters!X$6*$A75)^2))^(Parameters!X$7+Parameters!X$8*EXP(-(($A75/Parameters!X$9)^Parameters!X$10))),""))</f>
        <v/>
      </c>
      <c r="D75" s="30">
        <f>IF('Binding Energies'!D75="","",IF('Binding Energies'!D75&lt;HV,(Parameters!Y$2+Parameters!Y$3*$A75)*((HV)+Parameters!Y$4+(Parameters!Y$5*$A75)+((Parameters!Y$6*$A75)^2))^(Parameters!Y$7+Parameters!Y$8*EXP(-(($A75/Parameters!Y$9)^Parameters!Y$10))),""))</f>
        <v>9.0959093620375144E-21</v>
      </c>
      <c r="E75" s="30">
        <f>IF('Binding Energies'!E75="","",IF('Binding Energies'!E75&lt;HV,(Parameters!Z$2+Parameters!Z$3*$A75)*((HV)+Parameters!Z$4+(Parameters!Z$5*$A75)+((Parameters!Z$6*$A75)^2))^(Parameters!Z$7+Parameters!Z$8*EXP(-(($A75/Parameters!Z$9)^Parameters!Z$10))),""))</f>
        <v>2.5527771916398677E-21</v>
      </c>
      <c r="F75" s="30">
        <f>IF('Binding Energies'!F75="","",IF('Binding Energies'!F75&lt;HV,(Parameters!AA$2+Parameters!AA$3*$A75)*((HV)+Parameters!AA$4+(Parameters!AA$5*$A75)+((Parameters!AA$6*$A75)^2))^(Parameters!AA$7+Parameters!AA$8*EXP(-(($A75/Parameters!AA$9)^Parameters!AA$10))),""))</f>
        <v>4.1060063754187504E-22</v>
      </c>
      <c r="G75" s="30" t="str">
        <f>IF('Binding Energies'!G75="","",IF('Binding Energies'!G75&lt;HV,(Parameters!AB$2+Parameters!AB$3*$A75)*((HV)+Parameters!AB$4+(Parameters!AB$5*$A75)+((Parameters!AB$6*$A75)^2))^(Parameters!AB$7+Parameters!AB$8*EXP(-(($A75/Parameters!AB$9)^Parameters!AB$10))),""))</f>
        <v/>
      </c>
      <c r="H75" s="30" t="str">
        <f>IF('Binding Energies'!H75="","",IF('Binding Energies'!H75&lt;HV,(Parameters!AC$2+Parameters!AC$3*$A75)*((HV)+Parameters!AC$4+(Parameters!AC$5*$A75)+((Parameters!AC$6*$A75)^2))^(Parameters!AC$7+Parameters!AC$8*EXP(-(($A75/Parameters!AC$9)^Parameters!AC$10))),""))</f>
        <v/>
      </c>
      <c r="I75" s="30">
        <f>IF('Binding Energies'!I75="","",IF('Binding Energies'!I75&lt;HV,(Parameters!AD$2+Parameters!AD$3*$A75)*((HV)+Parameters!AD$4+(Parameters!AD$5*$A75)+((Parameters!AD$6*$A75)^2))^(Parameters!AD$7+Parameters!AD$8*EXP(-(($A75/Parameters!AD$9)^Parameters!AD$10))),""))</f>
        <v>1.1924655605571541E-20</v>
      </c>
      <c r="J75" s="30">
        <f>IF('Binding Energies'!J75="","",IF('Binding Energies'!J75&lt;HV,(Parameters!AE$2+Parameters!AE$3*$A75)*((HV)+Parameters!AE$4+(Parameters!AE$5*$A75)+((Parameters!AE$6*$A75)^2))^(Parameters!AE$7+Parameters!AE$8*EXP(-(($A75/Parameters!AE$9)^Parameters!AE$10))),""))</f>
        <v>2.3601690914678166E-20</v>
      </c>
      <c r="K75" s="30">
        <f>IF('Binding Energies'!K75="","",IF('Binding Energies'!K75&lt;HV,(Parameters!AF$2+Parameters!AF$3*$A75)*((HV)+Parameters!AF$4+(Parameters!AF$5*$A75)+((Parameters!AF$6*$A75)^2))^(Parameters!AF$7+Parameters!AF$8*EXP(-(($A75/Parameters!AF$9)^Parameters!AF$10))),""))</f>
        <v>2.9645712317129135E-21</v>
      </c>
      <c r="L75" s="30">
        <f>IF('Binding Energies'!L75="","",IF('Binding Energies'!L75&lt;HV,(Parameters!AG$2+Parameters!AG$3*$A75)*((HV)+Parameters!AG$4+(Parameters!AG$5*$A75)+((Parameters!AG$6*$A75)^2))^(Parameters!AG$7+Parameters!AG$8*EXP(-(($A75/Parameters!AG$9)^Parameters!AG$10))),""))</f>
        <v>5.4419559474492248E-21</v>
      </c>
      <c r="M75" s="30" t="str">
        <f>IF('Binding Energies'!M75="","",IF('Binding Energies'!M75&lt;HV,(Parameters!AH$2+Parameters!AH$3*$A75)*((HV)+Parameters!AH$4+(Parameters!AH$5*$A75)+((Parameters!AH$6*$A75)^2))^(Parameters!AH$7+Parameters!AH$8*EXP(-(($A75/Parameters!AH$9)^Parameters!AH$10))),""))</f>
        <v/>
      </c>
      <c r="N75" s="30" t="str">
        <f>IF('Binding Energies'!N75="","",IF('Binding Energies'!N75&lt;HV,(Parameters!AI$2+Parameters!AI$3*$A75)*((HV)+Parameters!AI$4+(Parameters!AI$5*$A75)+((Parameters!AI$6*$A75)^2))^(Parameters!AI$7+Parameters!AI$8*EXP(-(($A75/Parameters!AI$9)^Parameters!AI$10))),""))</f>
        <v/>
      </c>
      <c r="O75" s="30">
        <f>IF('Binding Energies'!O75="","",IF('Binding Energies'!O75&lt;HV,(Parameters!AJ$2+Parameters!AJ$3*$A75)*((HV)+Parameters!AJ$4+(Parameters!AJ$5*$A75)+((Parameters!AJ$6*$A75)^2))^(Parameters!AJ$7+Parameters!AJ$8*EXP(-(($A75/Parameters!AJ$9)^Parameters!AJ$10))),""))</f>
        <v>1.6928167791097142E-20</v>
      </c>
      <c r="P75" s="30">
        <f>IF('Binding Energies'!P75="","",IF('Binding Energies'!P75&lt;HV,(Parameters!AK$2+Parameters!AK$3*$A75)*((HV)+Parameters!AK$4+(Parameters!AK$5*$A75)+((Parameters!AK$6*$A75)^2))^(Parameters!AK$7+Parameters!AK$8*EXP(-(($A75/Parameters!AK$9)^Parameters!AK$10))),""))</f>
        <v>2.3958618083554498E-20</v>
      </c>
      <c r="Q75" s="30">
        <f>IF('Binding Energies'!Q75="","",IF('Binding Energies'!Q75&lt;HV,(Parameters!AL$2+Parameters!AL$3*$A75)*((HV)+Parameters!AL$4+(Parameters!AL$5*$A75)+((Parameters!AL$6*$A75)^2))^(Parameters!AL$7+Parameters!AL$8*EXP(-(($A75/Parameters!AL$9)^Parameters!AL$10))),""))</f>
        <v>3.0220113196198278E-21</v>
      </c>
      <c r="R75" s="30">
        <f>IF('Binding Energies'!R75="","",IF('Binding Energies'!R75&lt;HV,(Parameters!AM$2+Parameters!AM$3*$A75)*((HV)+Parameters!AM$4+(Parameters!AM$5*$A75)+((Parameters!AM$6*$A75)^2))^(Parameters!AM$7+Parameters!AM$8*EXP(-(($A75/Parameters!AM$9)^Parameters!AM$10))),""))</f>
        <v>4.2435879715066184E-21</v>
      </c>
      <c r="S75" s="30" t="str">
        <f>IF('Binding Energies'!S75="","",IF('Binding Energies'!S75&lt;HV,(Parameters!AN$2+Parameters!AN$3*$A75)*((HV)+Parameters!AN$4+(Parameters!AN$5*$A75)+((Parameters!AN$6*$A75)^2))^(Parameters!AN$7+Parameters!AN$8*EXP(-(($A75/Parameters!AN$9)^Parameters!AN$10))),""))</f>
        <v/>
      </c>
      <c r="T75" s="30" t="str">
        <f>IF('Binding Energies'!T75="","",IF('Binding Energies'!T75&lt;HV,(Parameters!AO$2+Parameters!AO$3*$A75)*((HV)+Parameters!AO$4+(Parameters!AO$5*$A75)+((Parameters!AO$6*$A75)^2))^(Parameters!AO$7+Parameters!AO$8*EXP(-(($A75/Parameters!AO$9)^Parameters!AO$10))),""))</f>
        <v/>
      </c>
    </row>
    <row r="76" spans="1:20" x14ac:dyDescent="0.35">
      <c r="A76" s="4">
        <v>76</v>
      </c>
      <c r="B76" s="30" t="str">
        <f>IF('Binding Energies'!B76="","",IF('Binding Energies'!B76&lt;HV,(Parameters!W$2+Parameters!W$3*$A76)*((HV)+Parameters!W$4+(Parameters!W$5*$A76)+((Parameters!W$6*$A76)^2))^(Parameters!W$7+Parameters!W$8*EXP(-(($A76/Parameters!W$9)^Parameters!W$10))),""))</f>
        <v/>
      </c>
      <c r="C76" s="30" t="str">
        <f>IF('Binding Energies'!C76="","",IF('Binding Energies'!C76&lt;HV,(Parameters!X$2+Parameters!X$3*$A76)*((HV)+Parameters!X$4+(Parameters!X$5*$A76)+((Parameters!X$6*$A76)^2))^(Parameters!X$7+Parameters!X$8*EXP(-(($A76/Parameters!X$9)^Parameters!X$10))),""))</f>
        <v/>
      </c>
      <c r="D76" s="30">
        <f>IF('Binding Energies'!D76="","",IF('Binding Energies'!D76&lt;HV,(Parameters!Y$2+Parameters!Y$3*$A76)*((HV)+Parameters!Y$4+(Parameters!Y$5*$A76)+((Parameters!Y$6*$A76)^2))^(Parameters!Y$7+Parameters!Y$8*EXP(-(($A76/Parameters!Y$9)^Parameters!Y$10))),""))</f>
        <v>9.2725076909340068E-21</v>
      </c>
      <c r="E76" s="30">
        <f>IF('Binding Energies'!E76="","",IF('Binding Energies'!E76&lt;HV,(Parameters!Z$2+Parameters!Z$3*$A76)*((HV)+Parameters!Z$4+(Parameters!Z$5*$A76)+((Parameters!Z$6*$A76)^2))^(Parameters!Z$7+Parameters!Z$8*EXP(-(($A76/Parameters!Z$9)^Parameters!Z$10))),""))</f>
        <v>2.6328360397018724E-21</v>
      </c>
      <c r="F76" s="30">
        <f>IF('Binding Energies'!F76="","",IF('Binding Energies'!F76&lt;HV,(Parameters!AA$2+Parameters!AA$3*$A76)*((HV)+Parameters!AA$4+(Parameters!AA$5*$A76)+((Parameters!AA$6*$A76)^2))^(Parameters!AA$7+Parameters!AA$8*EXP(-(($A76/Parameters!AA$9)^Parameters!AA$10))),""))</f>
        <v>4.3435155562891908E-22</v>
      </c>
      <c r="G76" s="30" t="str">
        <f>IF('Binding Energies'!G76="","",IF('Binding Energies'!G76&lt;HV,(Parameters!AB$2+Parameters!AB$3*$A76)*((HV)+Parameters!AB$4+(Parameters!AB$5*$A76)+((Parameters!AB$6*$A76)^2))^(Parameters!AB$7+Parameters!AB$8*EXP(-(($A76/Parameters!AB$9)^Parameters!AB$10))),""))</f>
        <v/>
      </c>
      <c r="H76" s="30" t="str">
        <f>IF('Binding Energies'!H76="","",IF('Binding Energies'!H76&lt;HV,(Parameters!AC$2+Parameters!AC$3*$A76)*((HV)+Parameters!AC$4+(Parameters!AC$5*$A76)+((Parameters!AC$6*$A76)^2))^(Parameters!AC$7+Parameters!AC$8*EXP(-(($A76/Parameters!AC$9)^Parameters!AC$10))),""))</f>
        <v/>
      </c>
      <c r="I76" s="30">
        <f>IF('Binding Energies'!I76="","",IF('Binding Energies'!I76&lt;HV,(Parameters!AD$2+Parameters!AD$3*$A76)*((HV)+Parameters!AD$4+(Parameters!AD$5*$A76)+((Parameters!AD$6*$A76)^2))^(Parameters!AD$7+Parameters!AD$8*EXP(-(($A76/Parameters!AD$9)^Parameters!AD$10))),""))</f>
        <v>1.2262454041913877E-20</v>
      </c>
      <c r="J76" s="30">
        <f>IF('Binding Energies'!J76="","",IF('Binding Energies'!J76&lt;HV,(Parameters!AE$2+Parameters!AE$3*$A76)*((HV)+Parameters!AE$4+(Parameters!AE$5*$A76)+((Parameters!AE$6*$A76)^2))^(Parameters!AE$7+Parameters!AE$8*EXP(-(($A76/Parameters!AE$9)^Parameters!AE$10))),""))</f>
        <v>2.4480392119127641E-20</v>
      </c>
      <c r="K76" s="30">
        <f>IF('Binding Energies'!K76="","",IF('Binding Energies'!K76&lt;HV,(Parameters!AF$2+Parameters!AF$3*$A76)*((HV)+Parameters!AF$4+(Parameters!AF$5*$A76)+((Parameters!AF$6*$A76)^2))^(Parameters!AF$7+Parameters!AF$8*EXP(-(($A76/Parameters!AF$9)^Parameters!AF$10))),""))</f>
        <v>3.0873187022446168E-21</v>
      </c>
      <c r="L76" s="30">
        <f>IF('Binding Energies'!L76="","",IF('Binding Energies'!L76&lt;HV,(Parameters!AG$2+Parameters!AG$3*$A76)*((HV)+Parameters!AG$4+(Parameters!AG$5*$A76)+((Parameters!AG$6*$A76)^2))^(Parameters!AG$7+Parameters!AG$8*EXP(-(($A76/Parameters!AG$9)^Parameters!AG$10))),""))</f>
        <v>5.6954167926930895E-21</v>
      </c>
      <c r="M76" s="30">
        <f>IF('Binding Energies'!M76="","",IF('Binding Energies'!M76&lt;HV,(Parameters!AH$2+Parameters!AH$3*$A76)*((HV)+Parameters!AH$4+(Parameters!AH$5*$A76)+((Parameters!AH$6*$A76)^2))^(Parameters!AH$7+Parameters!AH$8*EXP(-(($A76/Parameters!AH$9)^Parameters!AH$10))),""))</f>
        <v>4.5407858923618998E-22</v>
      </c>
      <c r="N76" s="30" t="str">
        <f>IF('Binding Energies'!N76="","",IF('Binding Energies'!N76&lt;HV,(Parameters!AI$2+Parameters!AI$3*$A76)*((HV)+Parameters!AI$4+(Parameters!AI$5*$A76)+((Parameters!AI$6*$A76)^2))^(Parameters!AI$7+Parameters!AI$8*EXP(-(($A76/Parameters!AI$9)^Parameters!AI$10))),""))</f>
        <v/>
      </c>
      <c r="O76" s="30">
        <f>IF('Binding Energies'!O76="","",IF('Binding Energies'!O76&lt;HV,(Parameters!AJ$2+Parameters!AJ$3*$A76)*((HV)+Parameters!AJ$4+(Parameters!AJ$5*$A76)+((Parameters!AJ$6*$A76)^2))^(Parameters!AJ$7+Parameters!AJ$8*EXP(-(($A76/Parameters!AJ$9)^Parameters!AJ$10))),""))</f>
        <v>1.8182518654489293E-20</v>
      </c>
      <c r="P76" s="30">
        <f>IF('Binding Energies'!P76="","",IF('Binding Energies'!P76&lt;HV,(Parameters!AK$2+Parameters!AK$3*$A76)*((HV)+Parameters!AK$4+(Parameters!AK$5*$A76)+((Parameters!AK$6*$A76)^2))^(Parameters!AK$7+Parameters!AK$8*EXP(-(($A76/Parameters!AK$9)^Parameters!AK$10))),""))</f>
        <v>2.5711570771976683E-20</v>
      </c>
      <c r="Q76" s="30">
        <f>IF('Binding Energies'!Q76="","",IF('Binding Energies'!Q76&lt;HV,(Parameters!AL$2+Parameters!AL$3*$A76)*((HV)+Parameters!AL$4+(Parameters!AL$5*$A76)+((Parameters!AL$6*$A76)^2))^(Parameters!AL$7+Parameters!AL$8*EXP(-(($A76/Parameters!AL$9)^Parameters!AL$10))),""))</f>
        <v>3.2595874958438402E-21</v>
      </c>
      <c r="R76" s="30">
        <f>IF('Binding Energies'!R76="","",IF('Binding Energies'!R76&lt;HV,(Parameters!AM$2+Parameters!AM$3*$A76)*((HV)+Parameters!AM$4+(Parameters!AM$5*$A76)+((Parameters!AM$6*$A76)^2))^(Parameters!AM$7+Parameters!AM$8*EXP(-(($A76/Parameters!AM$9)^Parameters!AM$10))),""))</f>
        <v>4.5730889701431641E-21</v>
      </c>
      <c r="S76" s="30">
        <f>IF('Binding Energies'!S76="","",IF('Binding Energies'!S76&lt;HV,(Parameters!AN$2+Parameters!AN$3*$A76)*((HV)+Parameters!AN$4+(Parameters!AN$5*$A76)+((Parameters!AN$6*$A76)^2))^(Parameters!AN$7+Parameters!AN$8*EXP(-(($A76/Parameters!AN$9)^Parameters!AN$10))),""))</f>
        <v>3.5359729496812997E-22</v>
      </c>
      <c r="T76" s="30">
        <f>IF('Binding Energies'!T76="","",IF('Binding Energies'!T76&lt;HV,(Parameters!AO$2+Parameters!AO$3*$A76)*((HV)+Parameters!AO$4+(Parameters!AO$5*$A76)+((Parameters!AO$6*$A76)^2))^(Parameters!AO$7+Parameters!AO$8*EXP(-(($A76/Parameters!AO$9)^Parameters!AO$10))),""))</f>
        <v>4.8248278221176673E-22</v>
      </c>
    </row>
    <row r="77" spans="1:20" x14ac:dyDescent="0.35">
      <c r="A77" s="4">
        <v>77</v>
      </c>
      <c r="B77" s="30" t="str">
        <f>IF('Binding Energies'!B77="","",IF('Binding Energies'!B77&lt;HV,(Parameters!W$2+Parameters!W$3*$A77)*((HV)+Parameters!W$4+(Parameters!W$5*$A77)+((Parameters!W$6*$A77)^2))^(Parameters!W$7+Parameters!W$8*EXP(-(($A77/Parameters!W$9)^Parameters!W$10))),""))</f>
        <v/>
      </c>
      <c r="C77" s="30" t="str">
        <f>IF('Binding Energies'!C77="","",IF('Binding Energies'!C77&lt;HV,(Parameters!X$2+Parameters!X$3*$A77)*((HV)+Parameters!X$4+(Parameters!X$5*$A77)+((Parameters!X$6*$A77)^2))^(Parameters!X$7+Parameters!X$8*EXP(-(($A77/Parameters!X$9)^Parameters!X$10))),""))</f>
        <v/>
      </c>
      <c r="D77" s="30">
        <f>IF('Binding Energies'!D77="","",IF('Binding Energies'!D77&lt;HV,(Parameters!Y$2+Parameters!Y$3*$A77)*((HV)+Parameters!Y$4+(Parameters!Y$5*$A77)+((Parameters!Y$6*$A77)^2))^(Parameters!Y$7+Parameters!Y$8*EXP(-(($A77/Parameters!Y$9)^Parameters!Y$10))),""))</f>
        <v>9.4430103436605421E-21</v>
      </c>
      <c r="E77" s="30">
        <f>IF('Binding Energies'!E77="","",IF('Binding Energies'!E77&lt;HV,(Parameters!Z$2+Parameters!Z$3*$A77)*((HV)+Parameters!Z$4+(Parameters!Z$5*$A77)+((Parameters!Z$6*$A77)^2))^(Parameters!Z$7+Parameters!Z$8*EXP(-(($A77/Parameters!Z$9)^Parameters!Z$10))),""))</f>
        <v>2.7124784817698348E-21</v>
      </c>
      <c r="F77" s="30">
        <f>IF('Binding Energies'!F77="","",IF('Binding Energies'!F77&lt;HV,(Parameters!AA$2+Parameters!AA$3*$A77)*((HV)+Parameters!AA$4+(Parameters!AA$5*$A77)+((Parameters!AA$6*$A77)^2))^(Parameters!AA$7+Parameters!AA$8*EXP(-(($A77/Parameters!AA$9)^Parameters!AA$10))),""))</f>
        <v>4.5982652858251491E-22</v>
      </c>
      <c r="G77" s="30" t="str">
        <f>IF('Binding Energies'!G77="","",IF('Binding Energies'!G77&lt;HV,(Parameters!AB$2+Parameters!AB$3*$A77)*((HV)+Parameters!AB$4+(Parameters!AB$5*$A77)+((Parameters!AB$6*$A77)^2))^(Parameters!AB$7+Parameters!AB$8*EXP(-(($A77/Parameters!AB$9)^Parameters!AB$10))),""))</f>
        <v/>
      </c>
      <c r="H77" s="30" t="str">
        <f>IF('Binding Energies'!H77="","",IF('Binding Energies'!H77&lt;HV,(Parameters!AC$2+Parameters!AC$3*$A77)*((HV)+Parameters!AC$4+(Parameters!AC$5*$A77)+((Parameters!AC$6*$A77)^2))^(Parameters!AC$7+Parameters!AC$8*EXP(-(($A77/Parameters!AC$9)^Parameters!AC$10))),""))</f>
        <v/>
      </c>
      <c r="I77" s="30">
        <f>IF('Binding Energies'!I77="","",IF('Binding Energies'!I77&lt;HV,(Parameters!AD$2+Parameters!AD$3*$A77)*((HV)+Parameters!AD$4+(Parameters!AD$5*$A77)+((Parameters!AD$6*$A77)^2))^(Parameters!AD$7+Parameters!AD$8*EXP(-(($A77/Parameters!AD$9)^Parameters!AD$10))),""))</f>
        <v>1.2592249889838212E-20</v>
      </c>
      <c r="J77" s="30">
        <f>IF('Binding Energies'!J77="","",IF('Binding Energies'!J77&lt;HV,(Parameters!AE$2+Parameters!AE$3*$A77)*((HV)+Parameters!AE$4+(Parameters!AE$5*$A77)+((Parameters!AE$6*$A77)^2))^(Parameters!AE$7+Parameters!AE$8*EXP(-(($A77/Parameters!AE$9)^Parameters!AE$10))),""))</f>
        <v>2.5363541835194536E-20</v>
      </c>
      <c r="K77" s="30">
        <f>IF('Binding Energies'!K77="","",IF('Binding Energies'!K77&lt;HV,(Parameters!AF$2+Parameters!AF$3*$A77)*((HV)+Parameters!AF$4+(Parameters!AF$5*$A77)+((Parameters!AF$6*$A77)^2))^(Parameters!AF$7+Parameters!AF$8*EXP(-(($A77/Parameters!AF$9)^Parameters!AF$10))),""))</f>
        <v>3.2103793422237047E-21</v>
      </c>
      <c r="L77" s="30">
        <f>IF('Binding Energies'!L77="","",IF('Binding Energies'!L77&lt;HV,(Parameters!AG$2+Parameters!AG$3*$A77)*((HV)+Parameters!AG$4+(Parameters!AG$5*$A77)+((Parameters!AG$6*$A77)^2))^(Parameters!AG$7+Parameters!AG$8*EXP(-(($A77/Parameters!AG$9)^Parameters!AG$10))),""))</f>
        <v>5.9545918582325407E-21</v>
      </c>
      <c r="M77" s="30">
        <f>IF('Binding Energies'!M77="","",IF('Binding Energies'!M77&lt;HV,(Parameters!AH$2+Parameters!AH$3*$A77)*((HV)+Parameters!AH$4+(Parameters!AH$5*$A77)+((Parameters!AH$6*$A77)^2))^(Parameters!AH$7+Parameters!AH$8*EXP(-(($A77/Parameters!AH$9)^Parameters!AH$10))),""))</f>
        <v>4.8904030558469486E-22</v>
      </c>
      <c r="N77" s="30" t="str">
        <f>IF('Binding Energies'!N77="","",IF('Binding Energies'!N77&lt;HV,(Parameters!AI$2+Parameters!AI$3*$A77)*((HV)+Parameters!AI$4+(Parameters!AI$5*$A77)+((Parameters!AI$6*$A77)^2))^(Parameters!AI$7+Parameters!AI$8*EXP(-(($A77/Parameters!AI$9)^Parameters!AI$10))),""))</f>
        <v/>
      </c>
      <c r="O77" s="30">
        <f>IF('Binding Energies'!O77="","",IF('Binding Energies'!O77&lt;HV,(Parameters!AJ$2+Parameters!AJ$3*$A77)*((HV)+Parameters!AJ$4+(Parameters!AJ$5*$A77)+((Parameters!AJ$6*$A77)^2))^(Parameters!AJ$7+Parameters!AJ$8*EXP(-(($A77/Parameters!AJ$9)^Parameters!AJ$10))),""))</f>
        <v>1.9499094725228431E-20</v>
      </c>
      <c r="P77" s="30">
        <f>IF('Binding Energies'!P77="","",IF('Binding Energies'!P77&lt;HV,(Parameters!AK$2+Parameters!AK$3*$A77)*((HV)+Parameters!AK$4+(Parameters!AK$5*$A77)+((Parameters!AK$6*$A77)^2))^(Parameters!AK$7+Parameters!AK$8*EXP(-(($A77/Parameters!AK$9)^Parameters!AK$10))),""))</f>
        <v>2.7550422714668958E-20</v>
      </c>
      <c r="Q77" s="30">
        <f>IF('Binding Energies'!Q77="","",IF('Binding Energies'!Q77&lt;HV,(Parameters!AL$2+Parameters!AL$3*$A77)*((HV)+Parameters!AL$4+(Parameters!AL$5*$A77)+((Parameters!AL$6*$A77)^2))^(Parameters!AL$7+Parameters!AL$8*EXP(-(($A77/Parameters!AL$9)^Parameters!AL$10))),""))</f>
        <v>3.5090048134713665E-21</v>
      </c>
      <c r="R77" s="30">
        <f>IF('Binding Energies'!R77="","",IF('Binding Energies'!R77&lt;HV,(Parameters!AM$2+Parameters!AM$3*$A77)*((HV)+Parameters!AM$4+(Parameters!AM$5*$A77)+((Parameters!AM$6*$A77)^2))^(Parameters!AM$7+Parameters!AM$8*EXP(-(($A77/Parameters!AM$9)^Parameters!AM$10))),""))</f>
        <v>4.9193584280647554E-21</v>
      </c>
      <c r="S77" s="30">
        <f>IF('Binding Energies'!S77="","",IF('Binding Energies'!S77&lt;HV,(Parameters!AN$2+Parameters!AN$3*$A77)*((HV)+Parameters!AN$4+(Parameters!AN$5*$A77)+((Parameters!AN$6*$A77)^2))^(Parameters!AN$7+Parameters!AN$8*EXP(-(($A77/Parameters!AN$9)^Parameters!AN$10))),""))</f>
        <v>4.171441857435877E-22</v>
      </c>
      <c r="T77" s="30">
        <f>IF('Binding Energies'!T77="","",IF('Binding Energies'!T77&lt;HV,(Parameters!AO$2+Parameters!AO$3*$A77)*((HV)+Parameters!AO$4+(Parameters!AO$5*$A77)+((Parameters!AO$6*$A77)^2))^(Parameters!AO$7+Parameters!AO$8*EXP(-(($A77/Parameters!AO$9)^Parameters!AO$10))),""))</f>
        <v>5.6803108060650198E-22</v>
      </c>
    </row>
    <row r="78" spans="1:20" x14ac:dyDescent="0.35">
      <c r="A78" s="4">
        <v>78</v>
      </c>
      <c r="B78" s="30" t="str">
        <f>IF('Binding Energies'!B78="","",IF('Binding Energies'!B78&lt;HV,(Parameters!W$2+Parameters!W$3*$A78)*((HV)+Parameters!W$4+(Parameters!W$5*$A78)+((Parameters!W$6*$A78)^2))^(Parameters!W$7+Parameters!W$8*EXP(-(($A78/Parameters!W$9)^Parameters!W$10))),""))</f>
        <v/>
      </c>
      <c r="C78" s="30" t="str">
        <f>IF('Binding Energies'!C78="","",IF('Binding Energies'!C78&lt;HV,(Parameters!X$2+Parameters!X$3*$A78)*((HV)+Parameters!X$4+(Parameters!X$5*$A78)+((Parameters!X$6*$A78)^2))^(Parameters!X$7+Parameters!X$8*EXP(-(($A78/Parameters!X$9)^Parameters!X$10))),""))</f>
        <v/>
      </c>
      <c r="D78" s="30">
        <f>IF('Binding Energies'!D78="","",IF('Binding Energies'!D78&lt;HV,(Parameters!Y$2+Parameters!Y$3*$A78)*((HV)+Parameters!Y$4+(Parameters!Y$5*$A78)+((Parameters!Y$6*$A78)^2))^(Parameters!Y$7+Parameters!Y$8*EXP(-(($A78/Parameters!Y$9)^Parameters!Y$10))),""))</f>
        <v>9.6071564871610776E-21</v>
      </c>
      <c r="E78" s="30">
        <f>IF('Binding Energies'!E78="","",IF('Binding Energies'!E78&lt;HV,(Parameters!Z$2+Parameters!Z$3*$A78)*((HV)+Parameters!Z$4+(Parameters!Z$5*$A78)+((Parameters!Z$6*$A78)^2))^(Parameters!Z$7+Parameters!Z$8*EXP(-(($A78/Parameters!Z$9)^Parameters!Z$10))),""))</f>
        <v>2.7916069110148123E-21</v>
      </c>
      <c r="F78" s="30">
        <f>IF('Binding Energies'!F78="","",IF('Binding Energies'!F78&lt;HV,(Parameters!AA$2+Parameters!AA$3*$A78)*((HV)+Parameters!AA$4+(Parameters!AA$5*$A78)+((Parameters!AA$6*$A78)^2))^(Parameters!AA$7+Parameters!AA$8*EXP(-(($A78/Parameters!AA$9)^Parameters!AA$10))),""))</f>
        <v>4.870483905157023E-22</v>
      </c>
      <c r="G78" s="30" t="str">
        <f>IF('Binding Energies'!G78="","",IF('Binding Energies'!G78&lt;HV,(Parameters!AB$2+Parameters!AB$3*$A78)*((HV)+Parameters!AB$4+(Parameters!AB$5*$A78)+((Parameters!AB$6*$A78)^2))^(Parameters!AB$7+Parameters!AB$8*EXP(-(($A78/Parameters!AB$9)^Parameters!AB$10))),""))</f>
        <v/>
      </c>
      <c r="H78" s="30" t="str">
        <f>IF('Binding Energies'!H78="","",IF('Binding Energies'!H78&lt;HV,(Parameters!AC$2+Parameters!AC$3*$A78)*((HV)+Parameters!AC$4+(Parameters!AC$5*$A78)+((Parameters!AC$6*$A78)^2))^(Parameters!AC$7+Parameters!AC$8*EXP(-(($A78/Parameters!AC$9)^Parameters!AC$10))),""))</f>
        <v/>
      </c>
      <c r="I78" s="30">
        <f>IF('Binding Energies'!I78="","",IF('Binding Energies'!I78&lt;HV,(Parameters!AD$2+Parameters!AD$3*$A78)*((HV)+Parameters!AD$4+(Parameters!AD$5*$A78)+((Parameters!AD$6*$A78)^2))^(Parameters!AD$7+Parameters!AD$8*EXP(-(($A78/Parameters!AD$9)^Parameters!AD$10))),""))</f>
        <v>1.2913454536474187E-20</v>
      </c>
      <c r="J78" s="30">
        <f>IF('Binding Energies'!J78="","",IF('Binding Energies'!J78&lt;HV,(Parameters!AE$2+Parameters!AE$3*$A78)*((HV)+Parameters!AE$4+(Parameters!AE$5*$A78)+((Parameters!AE$6*$A78)^2))^(Parameters!AE$7+Parameters!AE$8*EXP(-(($A78/Parameters!AE$9)^Parameters!AE$10))),""))</f>
        <v>2.6250177572230003E-20</v>
      </c>
      <c r="K78" s="30">
        <f>IF('Binding Energies'!K78="","",IF('Binding Energies'!K78&lt;HV,(Parameters!AF$2+Parameters!AF$3*$A78)*((HV)+Parameters!AF$4+(Parameters!AF$5*$A78)+((Parameters!AF$6*$A78)^2))^(Parameters!AF$7+Parameters!AF$8*EXP(-(($A78/Parameters!AF$9)^Parameters!AF$10))),""))</f>
        <v>3.3335682571661763E-21</v>
      </c>
      <c r="L78" s="30">
        <f>IF('Binding Energies'!L78="","",IF('Binding Energies'!L78&lt;HV,(Parameters!AG$2+Parameters!AG$3*$A78)*((HV)+Parameters!AG$4+(Parameters!AG$5*$A78)+((Parameters!AG$6*$A78)^2))^(Parameters!AG$7+Parameters!AG$8*EXP(-(($A78/Parameters!AG$9)^Parameters!AG$10))),""))</f>
        <v>6.2194519243740179E-21</v>
      </c>
      <c r="M78" s="30">
        <f>IF('Binding Energies'!M78="","",IF('Binding Energies'!M78&lt;HV,(Parameters!AH$2+Parameters!AH$3*$A78)*((HV)+Parameters!AH$4+(Parameters!AH$5*$A78)+((Parameters!AH$6*$A78)^2))^(Parameters!AH$7+Parameters!AH$8*EXP(-(($A78/Parameters!AH$9)^Parameters!AH$10))),""))</f>
        <v>5.2564546241317702E-22</v>
      </c>
      <c r="N78" s="30">
        <f>IF('Binding Energies'!N78="","",IF('Binding Energies'!N78&lt;HV,(Parameters!AI$2+Parameters!AI$3*$A78)*((HV)+Parameters!AI$4+(Parameters!AI$5*$A78)+((Parameters!AI$6*$A78)^2))^(Parameters!AI$7+Parameters!AI$8*EXP(-(($A78/Parameters!AI$9)^Parameters!AI$10))),""))</f>
        <v>9.4355995927637272E-22</v>
      </c>
      <c r="O78" s="30">
        <f>IF('Binding Energies'!O78="","",IF('Binding Energies'!O78&lt;HV,(Parameters!AJ$2+Parameters!AJ$3*$A78)*((HV)+Parameters!AJ$4+(Parameters!AJ$5*$A78)+((Parameters!AJ$6*$A78)^2))^(Parameters!AJ$7+Parameters!AJ$8*EXP(-(($A78/Parameters!AJ$9)^Parameters!AJ$10))),""))</f>
        <v>2.0879113759054712E-20</v>
      </c>
      <c r="P78" s="30">
        <f>IF('Binding Energies'!P78="","",IF('Binding Energies'!P78&lt;HV,(Parameters!AK$2+Parameters!AK$3*$A78)*((HV)+Parameters!AK$4+(Parameters!AK$5*$A78)+((Parameters!AK$6*$A78)^2))^(Parameters!AK$7+Parameters!AK$8*EXP(-(($A78/Parameters!AK$9)^Parameters!AK$10))),""))</f>
        <v>2.947688141191828E-20</v>
      </c>
      <c r="Q78" s="30">
        <f>IF('Binding Energies'!Q78="","",IF('Binding Energies'!Q78&lt;HV,(Parameters!AL$2+Parameters!AL$3*$A78)*((HV)+Parameters!AL$4+(Parameters!AL$5*$A78)+((Parameters!AL$6*$A78)^2))^(Parameters!AL$7+Parameters!AL$8*EXP(-(($A78/Parameters!AL$9)^Parameters!AL$10))),""))</f>
        <v>3.7703344877702231E-21</v>
      </c>
      <c r="R78" s="30">
        <f>IF('Binding Energies'!R78="","",IF('Binding Energies'!R78&lt;HV,(Parameters!AM$2+Parameters!AM$3*$A78)*((HV)+Parameters!AM$4+(Parameters!AM$5*$A78)+((Parameters!AM$6*$A78)^2))^(Parameters!AM$7+Parameters!AM$8*EXP(-(($A78/Parameters!AM$9)^Parameters!AM$10))),""))</f>
        <v>5.2826079065658779E-21</v>
      </c>
      <c r="S78" s="30">
        <f>IF('Binding Energies'!S78="","",IF('Binding Energies'!S78&lt;HV,(Parameters!AN$2+Parameters!AN$3*$A78)*((HV)+Parameters!AN$4+(Parameters!AN$5*$A78)+((Parameters!AN$6*$A78)^2))^(Parameters!AN$7+Parameters!AN$8*EXP(-(($A78/Parameters!AN$9)^Parameters!AN$10))),""))</f>
        <v>4.8812526951872907E-22</v>
      </c>
      <c r="T78" s="30">
        <f>IF('Binding Energies'!T78="","",IF('Binding Energies'!T78&lt;HV,(Parameters!AO$2+Parameters!AO$3*$A78)*((HV)+Parameters!AO$4+(Parameters!AO$5*$A78)+((Parameters!AO$6*$A78)^2))^(Parameters!AO$7+Parameters!AO$8*EXP(-(($A78/Parameters!AO$9)^Parameters!AO$10))),""))</f>
        <v>6.6340604750000954E-22</v>
      </c>
    </row>
    <row r="79" spans="1:20" x14ac:dyDescent="0.35">
      <c r="A79" s="4">
        <v>79</v>
      </c>
      <c r="B79" s="30" t="str">
        <f>IF('Binding Energies'!B79="","",IF('Binding Energies'!B79&lt;HV,(Parameters!W$2+Parameters!W$3*$A79)*((HV)+Parameters!W$4+(Parameters!W$5*$A79)+((Parameters!W$6*$A79)^2))^(Parameters!W$7+Parameters!W$8*EXP(-(($A79/Parameters!W$9)^Parameters!W$10))),""))</f>
        <v/>
      </c>
      <c r="C79" s="30" t="str">
        <f>IF('Binding Energies'!C79="","",IF('Binding Energies'!C79&lt;HV,(Parameters!X$2+Parameters!X$3*$A79)*((HV)+Parameters!X$4+(Parameters!X$5*$A79)+((Parameters!X$6*$A79)^2))^(Parameters!X$7+Parameters!X$8*EXP(-(($A79/Parameters!X$9)^Parameters!X$10))),""))</f>
        <v/>
      </c>
      <c r="D79" s="30">
        <f>IF('Binding Energies'!D79="","",IF('Binding Energies'!D79&lt;HV,(Parameters!Y$2+Parameters!Y$3*$A79)*((HV)+Parameters!Y$4+(Parameters!Y$5*$A79)+((Parameters!Y$6*$A79)^2))^(Parameters!Y$7+Parameters!Y$8*EXP(-(($A79/Parameters!Y$9)^Parameters!Y$10))),""))</f>
        <v>9.7647022505517635E-21</v>
      </c>
      <c r="E79" s="30">
        <f>IF('Binding Energies'!E79="","",IF('Binding Energies'!E79&lt;HV,(Parameters!Z$2+Parameters!Z$3*$A79)*((HV)+Parameters!Z$4+(Parameters!Z$5*$A79)+((Parameters!Z$6*$A79)^2))^(Parameters!Z$7+Parameters!Z$8*EXP(-(($A79/Parameters!Z$9)^Parameters!Z$10))),""))</f>
        <v>2.8701264890350949E-21</v>
      </c>
      <c r="F79" s="30">
        <f>IF('Binding Energies'!F79="","",IF('Binding Energies'!F79&lt;HV,(Parameters!AA$2+Parameters!AA$3*$A79)*((HV)+Parameters!AA$4+(Parameters!AA$5*$A79)+((Parameters!AA$6*$A79)^2))^(Parameters!AA$7+Parameters!AA$8*EXP(-(($A79/Parameters!AA$9)^Parameters!AA$10))),""))</f>
        <v>5.1600770380803557E-22</v>
      </c>
      <c r="G79" s="30" t="str">
        <f>IF('Binding Energies'!G79="","",IF('Binding Energies'!G79&lt;HV,(Parameters!AB$2+Parameters!AB$3*$A79)*((HV)+Parameters!AB$4+(Parameters!AB$5*$A79)+((Parameters!AB$6*$A79)^2))^(Parameters!AB$7+Parameters!AB$8*EXP(-(($A79/Parameters!AB$9)^Parameters!AB$10))),""))</f>
        <v/>
      </c>
      <c r="H79" s="30" t="str">
        <f>IF('Binding Energies'!H79="","",IF('Binding Energies'!H79&lt;HV,(Parameters!AC$2+Parameters!AC$3*$A79)*((HV)+Parameters!AC$4+(Parameters!AC$5*$A79)+((Parameters!AC$6*$A79)^2))^(Parameters!AC$7+Parameters!AC$8*EXP(-(($A79/Parameters!AC$9)^Parameters!AC$10))),""))</f>
        <v/>
      </c>
      <c r="I79" s="30">
        <f>IF('Binding Energies'!I79="","",IF('Binding Energies'!I79&lt;HV,(Parameters!AD$2+Parameters!AD$3*$A79)*((HV)+Parameters!AD$4+(Parameters!AD$5*$A79)+((Parameters!AD$6*$A79)^2))^(Parameters!AD$7+Parameters!AD$8*EXP(-(($A79/Parameters!AD$9)^Parameters!AD$10))),""))</f>
        <v>1.3225523408144992E-20</v>
      </c>
      <c r="J79" s="30">
        <f>IF('Binding Energies'!J79="","",IF('Binding Energies'!J79&lt;HV,(Parameters!AE$2+Parameters!AE$3*$A79)*((HV)+Parameters!AE$4+(Parameters!AE$5*$A79)+((Parameters!AE$6*$A79)^2))^(Parameters!AE$7+Parameters!AE$8*EXP(-(($A79/Parameters!AE$9)^Parameters!AE$10))),""))</f>
        <v>2.7139346225753321E-20</v>
      </c>
      <c r="K79" s="30">
        <f>IF('Binding Energies'!K79="","",IF('Binding Energies'!K79&lt;HV,(Parameters!AF$2+Parameters!AF$3*$A79)*((HV)+Parameters!AF$4+(Parameters!AF$5*$A79)+((Parameters!AF$6*$A79)^2))^(Parameters!AF$7+Parameters!AF$8*EXP(-(($A79/Parameters!AF$9)^Parameters!AF$10))),""))</f>
        <v>3.4567060776165232E-21</v>
      </c>
      <c r="L79" s="30">
        <f>IF('Binding Energies'!L79="","",IF('Binding Energies'!L79&lt;HV,(Parameters!AG$2+Parameters!AG$3*$A79)*((HV)+Parameters!AG$4+(Parameters!AG$5*$A79)+((Parameters!AG$6*$A79)^2))^(Parameters!AG$7+Parameters!AG$8*EXP(-(($A79/Parameters!AG$9)^Parameters!AG$10))),""))</f>
        <v>6.4899653914033974E-21</v>
      </c>
      <c r="M79" s="30">
        <f>IF('Binding Energies'!M79="","",IF('Binding Energies'!M79&lt;HV,(Parameters!AH$2+Parameters!AH$3*$A79)*((HV)+Parameters!AH$4+(Parameters!AH$5*$A79)+((Parameters!AH$6*$A79)^2))^(Parameters!AH$7+Parameters!AH$8*EXP(-(($A79/Parameters!AH$9)^Parameters!AH$10))),""))</f>
        <v>5.6389159315214678E-22</v>
      </c>
      <c r="N79" s="30">
        <f>IF('Binding Energies'!N79="","",IF('Binding Energies'!N79&lt;HV,(Parameters!AI$2+Parameters!AI$3*$A79)*((HV)+Parameters!AI$4+(Parameters!AI$5*$A79)+((Parameters!AI$6*$A79)^2))^(Parameters!AI$7+Parameters!AI$8*EXP(-(($A79/Parameters!AI$9)^Parameters!AI$10))),""))</f>
        <v>1.0220179484492456E-21</v>
      </c>
      <c r="O79" s="30">
        <f>IF('Binding Energies'!O79="","",IF('Binding Energies'!O79&lt;HV,(Parameters!AJ$2+Parameters!AJ$3*$A79)*((HV)+Parameters!AJ$4+(Parameters!AJ$5*$A79)+((Parameters!AJ$6*$A79)^2))^(Parameters!AJ$7+Parameters!AJ$8*EXP(-(($A79/Parameters!AJ$9)^Parameters!AJ$10))),""))</f>
        <v>2.2323733680762036E-20</v>
      </c>
      <c r="P79" s="30">
        <f>IF('Binding Energies'!P79="","",IF('Binding Energies'!P79&lt;HV,(Parameters!AK$2+Parameters!AK$3*$A79)*((HV)+Parameters!AK$4+(Parameters!AK$5*$A79)+((Parameters!AK$6*$A79)^2))^(Parameters!AK$7+Parameters!AK$8*EXP(-(($A79/Parameters!AK$9)^Parameters!AK$10))),""))</f>
        <v>3.1492582123471834E-20</v>
      </c>
      <c r="Q79" s="30">
        <f>IF('Binding Energies'!Q79="","",IF('Binding Energies'!Q79&lt;HV,(Parameters!AL$2+Parameters!AL$3*$A79)*((HV)+Parameters!AL$4+(Parameters!AL$5*$A79)+((Parameters!AL$6*$A79)^2))^(Parameters!AL$7+Parameters!AL$8*EXP(-(($A79/Parameters!AL$9)^Parameters!AL$10))),""))</f>
        <v>4.0436104155508988E-21</v>
      </c>
      <c r="R79" s="30">
        <f>IF('Binding Energies'!R79="","",IF('Binding Energies'!R79&lt;HV,(Parameters!AM$2+Parameters!AM$3*$A79)*((HV)+Parameters!AM$4+(Parameters!AM$5*$A79)+((Parameters!AM$6*$A79)^2))^(Parameters!AM$7+Parameters!AM$8*EXP(-(($A79/Parameters!AM$9)^Parameters!AM$10))),""))</f>
        <v>5.6630094613215967E-21</v>
      </c>
      <c r="S79" s="30">
        <f>IF('Binding Energies'!S79="","",IF('Binding Energies'!S79&lt;HV,(Parameters!AN$2+Parameters!AN$3*$A79)*((HV)+Parameters!AN$4+(Parameters!AN$5*$A79)+((Parameters!AN$6*$A79)^2))^(Parameters!AN$7+Parameters!AN$8*EXP(-(($A79/Parameters!AN$9)^Parameters!AN$10))),""))</f>
        <v>5.6682604053689252E-22</v>
      </c>
      <c r="T79" s="30">
        <f>IF('Binding Energies'!T79="","",IF('Binding Energies'!T79&lt;HV,(Parameters!AO$2+Parameters!AO$3*$A79)*((HV)+Parameters!AO$4+(Parameters!AO$5*$A79)+((Parameters!AO$6*$A79)^2))^(Parameters!AO$7+Parameters!AO$8*EXP(-(($A79/Parameters!AO$9)^Parameters!AO$10))),""))</f>
        <v>7.6896512035475323E-22</v>
      </c>
    </row>
    <row r="80" spans="1:20" x14ac:dyDescent="0.35">
      <c r="A80" s="4">
        <v>80</v>
      </c>
      <c r="B80" s="30" t="str">
        <f>IF('Binding Energies'!B80="","",IF('Binding Energies'!B80&lt;HV,(Parameters!W$2+Parameters!W$3*$A80)*((HV)+Parameters!W$4+(Parameters!W$5*$A80)+((Parameters!W$6*$A80)^2))^(Parameters!W$7+Parameters!W$8*EXP(-(($A80/Parameters!W$9)^Parameters!W$10))),""))</f>
        <v/>
      </c>
      <c r="C80" s="30" t="str">
        <f>IF('Binding Energies'!C80="","",IF('Binding Energies'!C80&lt;HV,(Parameters!X$2+Parameters!X$3*$A80)*((HV)+Parameters!X$4+(Parameters!X$5*$A80)+((Parameters!X$6*$A80)^2))^(Parameters!X$7+Parameters!X$8*EXP(-(($A80/Parameters!X$9)^Parameters!X$10))),""))</f>
        <v/>
      </c>
      <c r="D80" s="30">
        <f>IF('Binding Energies'!D80="","",IF('Binding Energies'!D80&lt;HV,(Parameters!Y$2+Parameters!Y$3*$A80)*((HV)+Parameters!Y$4+(Parameters!Y$5*$A80)+((Parameters!Y$6*$A80)^2))^(Parameters!Y$7+Parameters!Y$8*EXP(-(($A80/Parameters!Y$9)^Parameters!Y$10))),""))</f>
        <v>9.9154209459192053E-21</v>
      </c>
      <c r="E80" s="30">
        <f>IF('Binding Energies'!E80="","",IF('Binding Energies'!E80&lt;HV,(Parameters!Z$2+Parameters!Z$3*$A80)*((HV)+Parameters!Z$4+(Parameters!Z$5*$A80)+((Parameters!Z$6*$A80)^2))^(Parameters!Z$7+Parameters!Z$8*EXP(-(($A80/Parameters!Z$9)^Parameters!Z$10))),""))</f>
        <v>2.947945329830317E-21</v>
      </c>
      <c r="F80" s="30">
        <f>IF('Binding Energies'!F80="","",IF('Binding Energies'!F80&lt;HV,(Parameters!AA$2+Parameters!AA$3*$A80)*((HV)+Parameters!AA$4+(Parameters!AA$5*$A80)+((Parameters!AA$6*$A80)^2))^(Parameters!AA$7+Parameters!AA$8*EXP(-(($A80/Parameters!AA$9)^Parameters!AA$10))),""))</f>
        <v>5.466520656857985E-22</v>
      </c>
      <c r="G80" s="30" t="str">
        <f>IF('Binding Energies'!G80="","",IF('Binding Energies'!G80&lt;HV,(Parameters!AB$2+Parameters!AB$3*$A80)*((HV)+Parameters!AB$4+(Parameters!AB$5*$A80)+((Parameters!AB$6*$A80)^2))^(Parameters!AB$7+Parameters!AB$8*EXP(-(($A80/Parameters!AB$9)^Parameters!AB$10))),""))</f>
        <v/>
      </c>
      <c r="H80" s="30" t="str">
        <f>IF('Binding Energies'!H80="","",IF('Binding Energies'!H80&lt;HV,(Parameters!AC$2+Parameters!AC$3*$A80)*((HV)+Parameters!AC$4+(Parameters!AC$5*$A80)+((Parameters!AC$6*$A80)^2))^(Parameters!AC$7+Parameters!AC$8*EXP(-(($A80/Parameters!AC$9)^Parameters!AC$10))),""))</f>
        <v/>
      </c>
      <c r="I80" s="30">
        <f>IF('Binding Energies'!I80="","",IF('Binding Energies'!I80&lt;HV,(Parameters!AD$2+Parameters!AD$3*$A80)*((HV)+Parameters!AD$4+(Parameters!AD$5*$A80)+((Parameters!AD$6*$A80)^2))^(Parameters!AD$7+Parameters!AD$8*EXP(-(($A80/Parameters!AD$9)^Parameters!AD$10))),""))</f>
        <v>1.3527956640989565E-20</v>
      </c>
      <c r="J80" s="30">
        <f>IF('Binding Energies'!J80="","",IF('Binding Energies'!J80&lt;HV,(Parameters!AE$2+Parameters!AE$3*$A80)*((HV)+Parameters!AE$4+(Parameters!AE$5*$A80)+((Parameters!AE$6*$A80)^2))^(Parameters!AE$7+Parameters!AE$8*EXP(-(($A80/Parameters!AE$9)^Parameters!AE$10))),""))</f>
        <v>2.8030106286866458E-20</v>
      </c>
      <c r="K80" s="30">
        <f>IF('Binding Energies'!K80="","",IF('Binding Energies'!K80&lt;HV,(Parameters!AF$2+Parameters!AF$3*$A80)*((HV)+Parameters!AF$4+(Parameters!AF$5*$A80)+((Parameters!AF$6*$A80)^2))^(Parameters!AF$7+Parameters!AF$8*EXP(-(($A80/Parameters!AF$9)^Parameters!AF$10))),""))</f>
        <v>3.5796195893582378E-21</v>
      </c>
      <c r="L80" s="30">
        <f>IF('Binding Energies'!L80="","",IF('Binding Energies'!L80&lt;HV,(Parameters!AG$2+Parameters!AG$3*$A80)*((HV)+Parameters!AG$4+(Parameters!AG$5*$A80)+((Parameters!AG$6*$A80)^2))^(Parameters!AG$7+Parameters!AG$8*EXP(-(($A80/Parameters!AG$9)^Parameters!AG$10))),""))</f>
        <v>6.766098356291639E-21</v>
      </c>
      <c r="M80" s="30">
        <f>IF('Binding Energies'!M80="","",IF('Binding Energies'!M80&lt;HV,(Parameters!AH$2+Parameters!AH$3*$A80)*((HV)+Parameters!AH$4+(Parameters!AH$5*$A80)+((Parameters!AH$6*$A80)^2))^(Parameters!AH$7+Parameters!AH$8*EXP(-(($A80/Parameters!AH$9)^Parameters!AH$10))),""))</f>
        <v>6.0377079342329914E-22</v>
      </c>
      <c r="N80" s="30">
        <f>IF('Binding Energies'!N80="","",IF('Binding Energies'!N80&lt;HV,(Parameters!AI$2+Parameters!AI$3*$A80)*((HV)+Parameters!AI$4+(Parameters!AI$5*$A80)+((Parameters!AI$6*$A80)^2))^(Parameters!AI$7+Parameters!AI$8*EXP(-(($A80/Parameters!AI$9)^Parameters!AI$10))),""))</f>
        <v>1.1052168254602684E-21</v>
      </c>
      <c r="O80" s="30">
        <f>IF('Binding Energies'!O80="","",IF('Binding Energies'!O80&lt;HV,(Parameters!AJ$2+Parameters!AJ$3*$A80)*((HV)+Parameters!AJ$4+(Parameters!AJ$5*$A80)+((Parameters!AJ$6*$A80)^2))^(Parameters!AJ$7+Parameters!AJ$8*EXP(-(($A80/Parameters!AJ$9)^Parameters!AJ$10))),""))</f>
        <v>2.3834050248943539E-20</v>
      </c>
      <c r="P80" s="30">
        <f>IF('Binding Energies'!P80="","",IF('Binding Energies'!P80&lt;HV,(Parameters!AK$2+Parameters!AK$3*$A80)*((HV)+Parameters!AK$4+(Parameters!AK$5*$A80)+((Parameters!AK$6*$A80)^2))^(Parameters!AK$7+Parameters!AK$8*EXP(-(($A80/Parameters!AK$9)^Parameters!AK$10))),""))</f>
        <v>3.3599085131282659E-20</v>
      </c>
      <c r="Q80" s="30">
        <f>IF('Binding Energies'!Q80="","",IF('Binding Energies'!Q80&lt;HV,(Parameters!AL$2+Parameters!AL$3*$A80)*((HV)+Parameters!AL$4+(Parameters!AL$5*$A80)+((Parameters!AL$6*$A80)^2))^(Parameters!AL$7+Parameters!AL$8*EXP(-(($A80/Parameters!AL$9)^Parameters!AL$10))),""))</f>
        <v>4.3288274574938475E-21</v>
      </c>
      <c r="R80" s="30">
        <f>IF('Binding Energies'!R80="","",IF('Binding Energies'!R80&lt;HV,(Parameters!AM$2+Parameters!AM$3*$A80)*((HV)+Parameters!AM$4+(Parameters!AM$5*$A80)+((Parameters!AM$6*$A80)^2))^(Parameters!AM$7+Parameters!AM$8*EXP(-(($A80/Parameters!AM$9)^Parameters!AM$10))),""))</f>
        <v>6.0606935648206322E-21</v>
      </c>
      <c r="S80" s="30">
        <f>IF('Binding Energies'!S80="","",IF('Binding Energies'!S80&lt;HV,(Parameters!AN$2+Parameters!AN$3*$A80)*((HV)+Parameters!AN$4+(Parameters!AN$5*$A80)+((Parameters!AN$6*$A80)^2))^(Parameters!AN$7+Parameters!AN$8*EXP(-(($A80/Parameters!AN$9)^Parameters!AN$10))),""))</f>
        <v>6.5348137518620054E-22</v>
      </c>
      <c r="T80" s="30">
        <f>IF('Binding Energies'!T80="","",IF('Binding Energies'!T80&lt;HV,(Parameters!AO$2+Parameters!AO$3*$A80)*((HV)+Parameters!AO$4+(Parameters!AO$5*$A80)+((Parameters!AO$6*$A80)^2))^(Parameters!AO$7+Parameters!AO$8*EXP(-(($A80/Parameters!AO$9)^Parameters!AO$10))),""))</f>
        <v>8.8499884542604943E-22</v>
      </c>
    </row>
    <row r="81" spans="1:20" x14ac:dyDescent="0.35">
      <c r="A81" s="4">
        <v>81</v>
      </c>
      <c r="B81" s="30" t="str">
        <f>IF('Binding Energies'!B81="","",IF('Binding Energies'!B81&lt;HV,(Parameters!W$2+Parameters!W$3*$A81)*((HV)+Parameters!W$4+(Parameters!W$5*$A81)+((Parameters!W$6*$A81)^2))^(Parameters!W$7+Parameters!W$8*EXP(-(($A81/Parameters!W$9)^Parameters!W$10))),""))</f>
        <v/>
      </c>
      <c r="C81" s="30" t="str">
        <f>IF('Binding Energies'!C81="","",IF('Binding Energies'!C81&lt;HV,(Parameters!X$2+Parameters!X$3*$A81)*((HV)+Parameters!X$4+(Parameters!X$5*$A81)+((Parameters!X$6*$A81)^2))^(Parameters!X$7+Parameters!X$8*EXP(-(($A81/Parameters!X$9)^Parameters!X$10))),""))</f>
        <v/>
      </c>
      <c r="D81" s="30">
        <f>IF('Binding Energies'!D81="","",IF('Binding Energies'!D81&lt;HV,(Parameters!Y$2+Parameters!Y$3*$A81)*((HV)+Parameters!Y$4+(Parameters!Y$5*$A81)+((Parameters!Y$6*$A81)^2))^(Parameters!Y$7+Parameters!Y$8*EXP(-(($A81/Parameters!Y$9)^Parameters!Y$10))),""))</f>
        <v>1.0059103217500647E-20</v>
      </c>
      <c r="E81" s="30">
        <f>IF('Binding Energies'!E81="","",IF('Binding Energies'!E81&lt;HV,(Parameters!Z$2+Parameters!Z$3*$A81)*((HV)+Parameters!Z$4+(Parameters!Z$5*$A81)+((Parameters!Z$6*$A81)^2))^(Parameters!Z$7+Parameters!Z$8*EXP(-(($A81/Parameters!Z$9)^Parameters!Z$10))),""))</f>
        <v>3.0249746653989355E-21</v>
      </c>
      <c r="F81" s="30">
        <f>IF('Binding Energies'!F81="","",IF('Binding Energies'!F81&lt;HV,(Parameters!AA$2+Parameters!AA$3*$A81)*((HV)+Parameters!AA$4+(Parameters!AA$5*$A81)+((Parameters!AA$6*$A81)^2))^(Parameters!AA$7+Parameters!AA$8*EXP(-(($A81/Parameters!AA$9)^Parameters!AA$10))),""))</f>
        <v>5.7887306041709663E-22</v>
      </c>
      <c r="G81" s="30" t="str">
        <f>IF('Binding Energies'!G81="","",IF('Binding Energies'!G81&lt;HV,(Parameters!AB$2+Parameters!AB$3*$A81)*((HV)+Parameters!AB$4+(Parameters!AB$5*$A81)+((Parameters!AB$6*$A81)^2))^(Parameters!AB$7+Parameters!AB$8*EXP(-(($A81/Parameters!AB$9)^Parameters!AB$10))),""))</f>
        <v/>
      </c>
      <c r="H81" s="30" t="str">
        <f>IF('Binding Energies'!H81="","",IF('Binding Energies'!H81&lt;HV,(Parameters!AC$2+Parameters!AC$3*$A81)*((HV)+Parameters!AC$4+(Parameters!AC$5*$A81)+((Parameters!AC$6*$A81)^2))^(Parameters!AC$7+Parameters!AC$8*EXP(-(($A81/Parameters!AC$9)^Parameters!AC$10))),""))</f>
        <v/>
      </c>
      <c r="I81" s="30">
        <f>IF('Binding Energies'!I81="","",IF('Binding Energies'!I81&lt;HV,(Parameters!AD$2+Parameters!AD$3*$A81)*((HV)+Parameters!AD$4+(Parameters!AD$5*$A81)+((Parameters!AD$6*$A81)^2))^(Parameters!AD$7+Parameters!AD$8*EXP(-(($A81/Parameters!AD$9)^Parameters!AD$10))),""))</f>
        <v>1.3820299429390718E-20</v>
      </c>
      <c r="J81" s="30">
        <f>IF('Binding Energies'!J81="","",IF('Binding Energies'!J81&lt;HV,(Parameters!AE$2+Parameters!AE$3*$A81)*((HV)+Parameters!AE$4+(Parameters!AE$5*$A81)+((Parameters!AE$6*$A81)^2))^(Parameters!AE$7+Parameters!AE$8*EXP(-(($A81/Parameters!AE$9)^Parameters!AE$10))),""))</f>
        <v>2.8921529906782795E-20</v>
      </c>
      <c r="K81" s="30">
        <f>IF('Binding Energies'!K81="","",IF('Binding Energies'!K81&lt;HV,(Parameters!AF$2+Parameters!AF$3*$A81)*((HV)+Parameters!AF$4+(Parameters!AF$5*$A81)+((Parameters!AF$6*$A81)^2))^(Parameters!AF$7+Parameters!AF$8*EXP(-(($A81/Parameters!AF$9)^Parameters!AF$10))),""))</f>
        <v>3.7021422819690844E-21</v>
      </c>
      <c r="L81" s="30">
        <f>IF('Binding Energies'!L81="","",IF('Binding Energies'!L81&lt;HV,(Parameters!AG$2+Parameters!AG$3*$A81)*((HV)+Parameters!AG$4+(Parameters!AG$5*$A81)+((Parameters!AG$6*$A81)^2))^(Parameters!AG$7+Parameters!AG$8*EXP(-(($A81/Parameters!AG$9)^Parameters!AG$10))),""))</f>
        <v>7.0478146890232931E-21</v>
      </c>
      <c r="M81" s="30">
        <f>IF('Binding Energies'!M81="","",IF('Binding Energies'!M81&lt;HV,(Parameters!AH$2+Parameters!AH$3*$A81)*((HV)+Parameters!AH$4+(Parameters!AH$5*$A81)+((Parameters!AH$6*$A81)^2))^(Parameters!AH$7+Parameters!AH$8*EXP(-(($A81/Parameters!AH$9)^Parameters!AH$10))),""))</f>
        <v>6.4526969216769455E-22</v>
      </c>
      <c r="N81" s="30">
        <f>IF('Binding Energies'!N81="","",IF('Binding Energies'!N81&lt;HV,(Parameters!AI$2+Parameters!AI$3*$A81)*((HV)+Parameters!AI$4+(Parameters!AI$5*$A81)+((Parameters!AI$6*$A81)^2))^(Parameters!AI$7+Parameters!AI$8*EXP(-(($A81/Parameters!AI$9)^Parameters!AI$10))),""))</f>
        <v>1.1933021841066225E-21</v>
      </c>
      <c r="O81" s="30">
        <f>IF('Binding Energies'!O81="","",IF('Binding Energies'!O81&lt;HV,(Parameters!AJ$2+Parameters!AJ$3*$A81)*((HV)+Parameters!AJ$4+(Parameters!AJ$5*$A81)+((Parameters!AJ$6*$A81)^2))^(Parameters!AJ$7+Parameters!AJ$8*EXP(-(($A81/Parameters!AJ$9)^Parameters!AJ$10))),""))</f>
        <v>2.5411094903143977E-20</v>
      </c>
      <c r="P81" s="30">
        <f>IF('Binding Energies'!P81="","",IF('Binding Energies'!P81&lt;HV,(Parameters!AK$2+Parameters!AK$3*$A81)*((HV)+Parameters!AK$4+(Parameters!AK$5*$A81)+((Parameters!AK$6*$A81)^2))^(Parameters!AK$7+Parameters!AK$8*EXP(-(($A81/Parameters!AK$9)^Parameters!AK$10))),""))</f>
        <v>3.5797873209998212E-20</v>
      </c>
      <c r="Q81" s="30">
        <f>IF('Binding Energies'!Q81="","",IF('Binding Energies'!Q81&lt;HV,(Parameters!AL$2+Parameters!AL$3*$A81)*((HV)+Parameters!AL$4+(Parameters!AL$5*$A81)+((Parameters!AL$6*$A81)^2))^(Parameters!AL$7+Parameters!AL$8*EXP(-(($A81/Parameters!AL$9)^Parameters!AL$10))),""))</f>
        <v>4.625939817333439E-21</v>
      </c>
      <c r="R81" s="30">
        <f>IF('Binding Energies'!R81="","",IF('Binding Energies'!R81&lt;HV,(Parameters!AM$2+Parameters!AM$3*$A81)*((HV)+Parameters!AM$4+(Parameters!AM$5*$A81)+((Parameters!AM$6*$A81)^2))^(Parameters!AM$7+Parameters!AM$8*EXP(-(($A81/Parameters!AM$9)^Parameters!AM$10))),""))</f>
        <v>6.4757471165893149E-21</v>
      </c>
      <c r="S81" s="30">
        <f>IF('Binding Energies'!S81="","",IF('Binding Energies'!S81&lt;HV,(Parameters!AN$2+Parameters!AN$3*$A81)*((HV)+Parameters!AN$4+(Parameters!AN$5*$A81)+((Parameters!AN$6*$A81)^2))^(Parameters!AN$7+Parameters!AN$8*EXP(-(($A81/Parameters!AN$9)^Parameters!AN$10))),""))</f>
        <v>7.482730471740305E-22</v>
      </c>
      <c r="T81" s="30">
        <f>IF('Binding Energies'!T81="","",IF('Binding Energies'!T81&lt;HV,(Parameters!AO$2+Parameters!AO$3*$A81)*((HV)+Parameters!AO$4+(Parameters!AO$5*$A81)+((Parameters!AO$6*$A81)^2))^(Parameters!AO$7+Parameters!AO$8*EXP(-(($A81/Parameters!AO$9)^Parameters!AO$10))),""))</f>
        <v>1.0117280263392255E-21</v>
      </c>
    </row>
    <row r="82" spans="1:20" x14ac:dyDescent="0.35">
      <c r="A82" s="4">
        <v>82</v>
      </c>
      <c r="B82" s="30" t="str">
        <f>IF('Binding Energies'!B82="","",IF('Binding Energies'!B82&lt;HV,(Parameters!W$2+Parameters!W$3*$A82)*((HV)+Parameters!W$4+(Parameters!W$5*$A82)+((Parameters!W$6*$A82)^2))^(Parameters!W$7+Parameters!W$8*EXP(-(($A82/Parameters!W$9)^Parameters!W$10))),""))</f>
        <v/>
      </c>
      <c r="C82" s="30" t="str">
        <f>IF('Binding Energies'!C82="","",IF('Binding Energies'!C82&lt;HV,(Parameters!X$2+Parameters!X$3*$A82)*((HV)+Parameters!X$4+(Parameters!X$5*$A82)+((Parameters!X$6*$A82)^2))^(Parameters!X$7+Parameters!X$8*EXP(-(($A82/Parameters!X$9)^Parameters!X$10))),""))</f>
        <v/>
      </c>
      <c r="D82" s="30">
        <f>IF('Binding Energies'!D82="","",IF('Binding Energies'!D82&lt;HV,(Parameters!Y$2+Parameters!Y$3*$A82)*((HV)+Parameters!Y$4+(Parameters!Y$5*$A82)+((Parameters!Y$6*$A82)^2))^(Parameters!Y$7+Parameters!Y$8*EXP(-(($A82/Parameters!Y$9)^Parameters!Y$10))),""))</f>
        <v>1.0195557122340726E-20</v>
      </c>
      <c r="E82" s="30">
        <f>IF('Binding Energies'!E82="","",IF('Binding Energies'!E82&lt;HV,(Parameters!Z$2+Parameters!Z$3*$A82)*((HV)+Parameters!Z$4+(Parameters!Z$5*$A82)+((Parameters!Z$6*$A82)^2))^(Parameters!Z$7+Parameters!Z$8*EXP(-(($A82/Parameters!Z$9)^Parameters!Z$10))),""))</f>
        <v>3.1011289931604165E-21</v>
      </c>
      <c r="F82" s="30">
        <f>IF('Binding Energies'!F82="","",IF('Binding Energies'!F82&lt;HV,(Parameters!AA$2+Parameters!AA$3*$A82)*((HV)+Parameters!AA$4+(Parameters!AA$5*$A82)+((Parameters!AA$6*$A82)^2))^(Parameters!AA$7+Parameters!AA$8*EXP(-(($A82/Parameters!AA$9)^Parameters!AA$10))),""))</f>
        <v>6.1249050496775666E-22</v>
      </c>
      <c r="G82" s="30" t="str">
        <f>IF('Binding Energies'!G82="","",IF('Binding Energies'!G82&lt;HV,(Parameters!AB$2+Parameters!AB$3*$A82)*((HV)+Parameters!AB$4+(Parameters!AB$5*$A82)+((Parameters!AB$6*$A82)^2))^(Parameters!AB$7+Parameters!AB$8*EXP(-(($A82/Parameters!AB$9)^Parameters!AB$10))),""))</f>
        <v/>
      </c>
      <c r="H82" s="30" t="str">
        <f>IF('Binding Energies'!H82="","",IF('Binding Energies'!H82&lt;HV,(Parameters!AC$2+Parameters!AC$3*$A82)*((HV)+Parameters!AC$4+(Parameters!AC$5*$A82)+((Parameters!AC$6*$A82)^2))^(Parameters!AC$7+Parameters!AC$8*EXP(-(($A82/Parameters!AC$9)^Parameters!AC$10))),""))</f>
        <v/>
      </c>
      <c r="I82" s="30">
        <f>IF('Binding Energies'!I82="","",IF('Binding Energies'!I82&lt;HV,(Parameters!AD$2+Parameters!AD$3*$A82)*((HV)+Parameters!AD$4+(Parameters!AD$5*$A82)+((Parameters!AD$6*$A82)^2))^(Parameters!AD$7+Parameters!AD$8*EXP(-(($A82/Parameters!AD$9)^Parameters!AD$10))),""))</f>
        <v>1.4102142073482914E-20</v>
      </c>
      <c r="J82" s="30">
        <f>IF('Binding Energies'!J82="","",IF('Binding Energies'!J82&lt;HV,(Parameters!AE$2+Parameters!AE$3*$A82)*((HV)+Parameters!AE$4+(Parameters!AE$5*$A82)+((Parameters!AE$6*$A82)^2))^(Parameters!AE$7+Parameters!AE$8*EXP(-(($A82/Parameters!AE$9)^Parameters!AE$10))),""))</f>
        <v>2.9812704816195725E-20</v>
      </c>
      <c r="K82" s="30">
        <f>IF('Binding Energies'!K82="","",IF('Binding Energies'!K82&lt;HV,(Parameters!AF$2+Parameters!AF$3*$A82)*((HV)+Parameters!AF$4+(Parameters!AF$5*$A82)+((Parameters!AF$6*$A82)^2))^(Parameters!AF$7+Parameters!AF$8*EXP(-(($A82/Parameters!AF$9)^Parameters!AF$10))),""))</f>
        <v>3.8241148168634491E-21</v>
      </c>
      <c r="L82" s="30">
        <f>IF('Binding Energies'!L82="","",IF('Binding Energies'!L82&lt;HV,(Parameters!AG$2+Parameters!AG$3*$A82)*((HV)+Parameters!AG$4+(Parameters!AG$5*$A82)+((Parameters!AG$6*$A82)^2))^(Parameters!AG$7+Parameters!AG$8*EXP(-(($A82/Parameters!AG$9)^Parameters!AG$10))),""))</f>
        <v>7.335076108481423E-21</v>
      </c>
      <c r="M82" s="30">
        <f>IF('Binding Energies'!M82="","",IF('Binding Energies'!M82&lt;HV,(Parameters!AH$2+Parameters!AH$3*$A82)*((HV)+Parameters!AH$4+(Parameters!AH$5*$A82)+((Parameters!AH$6*$A82)^2))^(Parameters!AH$7+Parameters!AH$8*EXP(-(($A82/Parameters!AH$9)^Parameters!AH$10))),""))</f>
        <v>6.8836945709947065E-22</v>
      </c>
      <c r="N82" s="30">
        <f>IF('Binding Energies'!N82="","",IF('Binding Energies'!N82&lt;HV,(Parameters!AI$2+Parameters!AI$3*$A82)*((HV)+Parameters!AI$4+(Parameters!AI$5*$A82)+((Parameters!AI$6*$A82)^2))^(Parameters!AI$7+Parameters!AI$8*EXP(-(($A82/Parameters!AI$9)^Parameters!AI$10))),""))</f>
        <v>1.2864147628512593E-21</v>
      </c>
      <c r="O82" s="30">
        <f>IF('Binding Energies'!O82="","",IF('Binding Energies'!O82&lt;HV,(Parameters!AJ$2+Parameters!AJ$3*$A82)*((HV)+Parameters!AJ$4+(Parameters!AJ$5*$A82)+((Parameters!AJ$6*$A82)^2))^(Parameters!AJ$7+Parameters!AJ$8*EXP(-(($A82/Parameters!AJ$9)^Parameters!AJ$10))),""))</f>
        <v>2.7055832794917157E-20</v>
      </c>
      <c r="P82" s="30">
        <f>IF('Binding Energies'!P82="","",IF('Binding Energies'!P82&lt;HV,(Parameters!AK$2+Parameters!AK$3*$A82)*((HV)+Parameters!AK$4+(Parameters!AK$5*$A82)+((Parameters!AK$6*$A82)^2))^(Parameters!AK$7+Parameters!AK$8*EXP(-(($A82/Parameters!AK$9)^Parameters!AK$10))),""))</f>
        <v>3.8090349305418401E-20</v>
      </c>
      <c r="Q82" s="30">
        <f>IF('Binding Energies'!Q82="","",IF('Binding Energies'!Q82&lt;HV,(Parameters!AL$2+Parameters!AL$3*$A82)*((HV)+Parameters!AL$4+(Parameters!AL$5*$A82)+((Parameters!AL$6*$A82)^2))^(Parameters!AL$7+Parameters!AL$8*EXP(-(($A82/Parameters!AL$9)^Parameters!AL$10))),""))</f>
        <v>4.9348595235188553E-21</v>
      </c>
      <c r="R82" s="30">
        <f>IF('Binding Energies'!R82="","",IF('Binding Energies'!R82&lt;HV,(Parameters!AM$2+Parameters!AM$3*$A82)*((HV)+Parameters!AM$4+(Parameters!AM$5*$A82)+((Parameters!AM$6*$A82)^2))^(Parameters!AM$7+Parameters!AM$8*EXP(-(($A82/Parameters!AM$9)^Parameters!AM$10))),""))</f>
        <v>6.9082115475162973E-21</v>
      </c>
      <c r="S82" s="30">
        <f>IF('Binding Energies'!S82="","",IF('Binding Energies'!S82&lt;HV,(Parameters!AN$2+Parameters!AN$3*$A82)*((HV)+Parameters!AN$4+(Parameters!AN$5*$A82)+((Parameters!AN$6*$A82)^2))^(Parameters!AN$7+Parameters!AN$8*EXP(-(($A82/Parameters!AN$9)^Parameters!AN$10))),""))</f>
        <v>8.5132825882421092E-22</v>
      </c>
      <c r="T82" s="30">
        <f>IF('Binding Energies'!T82="","",IF('Binding Energies'!T82&lt;HV,(Parameters!AO$2+Parameters!AO$3*$A82)*((HV)+Parameters!AO$4+(Parameters!AO$5*$A82)+((Parameters!AO$6*$A82)^2))^(Parameters!AO$7+Parameters!AO$8*EXP(-(($A82/Parameters!AO$9)^Parameters!AO$10))),""))</f>
        <v>1.1493021822228815E-21</v>
      </c>
    </row>
    <row r="83" spans="1:20" x14ac:dyDescent="0.35">
      <c r="A83" s="4">
        <v>83</v>
      </c>
      <c r="B83" s="30" t="str">
        <f>IF('Binding Energies'!B83="","",IF('Binding Energies'!B83&lt;HV,(Parameters!W$2+Parameters!W$3*$A83)*((HV)+Parameters!W$4+(Parameters!W$5*$A83)+((Parameters!W$6*$A83)^2))^(Parameters!W$7+Parameters!W$8*EXP(-(($A83/Parameters!W$9)^Parameters!W$10))),""))</f>
        <v/>
      </c>
      <c r="C83" s="30" t="str">
        <f>IF('Binding Energies'!C83="","",IF('Binding Energies'!C83&lt;HV,(Parameters!X$2+Parameters!X$3*$A83)*((HV)+Parameters!X$4+(Parameters!X$5*$A83)+((Parameters!X$6*$A83)^2))^(Parameters!X$7+Parameters!X$8*EXP(-(($A83/Parameters!X$9)^Parameters!X$10))),""))</f>
        <v/>
      </c>
      <c r="D83" s="30">
        <f>IF('Binding Energies'!D83="","",IF('Binding Energies'!D83&lt;HV,(Parameters!Y$2+Parameters!Y$3*$A83)*((HV)+Parameters!Y$4+(Parameters!Y$5*$A83)+((Parameters!Y$6*$A83)^2))^(Parameters!Y$7+Parameters!Y$8*EXP(-(($A83/Parameters!Y$9)^Parameters!Y$10))),""))</f>
        <v>1.032460814569028E-20</v>
      </c>
      <c r="E83" s="30">
        <f>IF('Binding Energies'!E83="","",IF('Binding Energies'!E83&lt;HV,(Parameters!Z$2+Parameters!Z$3*$A83)*((HV)+Parameters!Z$4+(Parameters!Z$5*$A83)+((Parameters!Z$6*$A83)^2))^(Parameters!Z$7+Parameters!Z$8*EXP(-(($A83/Parameters!Z$9)^Parameters!Z$10))),""))</f>
        <v>3.1763262054853232E-21</v>
      </c>
      <c r="F83" s="30">
        <f>IF('Binding Energies'!F83="","",IF('Binding Energies'!F83&lt;HV,(Parameters!AA$2+Parameters!AA$3*$A83)*((HV)+Parameters!AA$4+(Parameters!AA$5*$A83)+((Parameters!AA$6*$A83)^2))^(Parameters!AA$7+Parameters!AA$8*EXP(-(($A83/Parameters!AA$9)^Parameters!AA$10))),""))</f>
        <v>6.4723362755647183E-22</v>
      </c>
      <c r="G83" s="30" t="str">
        <f>IF('Binding Energies'!G83="","",IF('Binding Energies'!G83&lt;HV,(Parameters!AB$2+Parameters!AB$3*$A83)*((HV)+Parameters!AB$4+(Parameters!AB$5*$A83)+((Parameters!AB$6*$A83)^2))^(Parameters!AB$7+Parameters!AB$8*EXP(-(($A83/Parameters!AB$9)^Parameters!AB$10))),""))</f>
        <v/>
      </c>
      <c r="H83" s="30" t="str">
        <f>IF('Binding Energies'!H83="","",IF('Binding Energies'!H83&lt;HV,(Parameters!AC$2+Parameters!AC$3*$A83)*((HV)+Parameters!AC$4+(Parameters!AC$5*$A83)+((Parameters!AC$6*$A83)^2))^(Parameters!AC$7+Parameters!AC$8*EXP(-(($A83/Parameters!AC$9)^Parameters!AC$10))),""))</f>
        <v/>
      </c>
      <c r="I83" s="30">
        <f>IF('Binding Energies'!I83="","",IF('Binding Energies'!I83&lt;HV,(Parameters!AD$2+Parameters!AD$3*$A83)*((HV)+Parameters!AD$4+(Parameters!AD$5*$A83)+((Parameters!AD$6*$A83)^2))^(Parameters!AD$7+Parameters!AD$8*EXP(-(($A83/Parameters!AD$9)^Parameters!AD$10))),""))</f>
        <v>1.4373119748066496E-20</v>
      </c>
      <c r="J83" s="30">
        <f>IF('Binding Energies'!J83="","",IF('Binding Energies'!J83&lt;HV,(Parameters!AE$2+Parameters!AE$3*$A83)*((HV)+Parameters!AE$4+(Parameters!AE$5*$A83)+((Parameters!AE$6*$A83)^2))^(Parameters!AE$7+Parameters!AE$8*EXP(-(($A83/Parameters!AE$9)^Parameters!AE$10))),""))</f>
        <v>3.0702736100018765E-20</v>
      </c>
      <c r="K83" s="30">
        <f>IF('Binding Energies'!K83="","",IF('Binding Energies'!K83&lt;HV,(Parameters!AF$2+Parameters!AF$3*$A83)*((HV)+Parameters!AF$4+(Parameters!AF$5*$A83)+((Parameters!AF$6*$A83)^2))^(Parameters!AF$7+Parameters!AF$8*EXP(-(($A83/Parameters!AF$9)^Parameters!AF$10))),""))</f>
        <v>3.9453854167928523E-21</v>
      </c>
      <c r="L83" s="30">
        <f>IF('Binding Energies'!L83="","",IF('Binding Energies'!L83&lt;HV,(Parameters!AG$2+Parameters!AG$3*$A83)*((HV)+Parameters!AG$4+(Parameters!AG$5*$A83)+((Parameters!AG$6*$A83)^2))^(Parameters!AG$7+Parameters!AG$8*EXP(-(($A83/Parameters!AG$9)^Parameters!AG$10))),""))</f>
        <v>7.627842257825239E-21</v>
      </c>
      <c r="M83" s="30">
        <f>IF('Binding Energies'!M83="","",IF('Binding Energies'!M83&lt;HV,(Parameters!AH$2+Parameters!AH$3*$A83)*((HV)+Parameters!AH$4+(Parameters!AH$5*$A83)+((Parameters!AH$6*$A83)^2))^(Parameters!AH$7+Parameters!AH$8*EXP(-(($A83/Parameters!AH$9)^Parameters!AH$10))),""))</f>
        <v>7.3304583390672197E-22</v>
      </c>
      <c r="N83" s="30">
        <f>IF('Binding Energies'!N83="","",IF('Binding Energies'!N83&lt;HV,(Parameters!AI$2+Parameters!AI$3*$A83)*((HV)+Parameters!AI$4+(Parameters!AI$5*$A83)+((Parameters!AI$6*$A83)^2))^(Parameters!AI$7+Parameters!AI$8*EXP(-(($A83/Parameters!AI$9)^Parameters!AI$10))),""))</f>
        <v>1.3846898428597725E-21</v>
      </c>
      <c r="O83" s="30">
        <f>IF('Binding Energies'!O83="","",IF('Binding Energies'!O83&lt;HV,(Parameters!AJ$2+Parameters!AJ$3*$A83)*((HV)+Parameters!AJ$4+(Parameters!AJ$5*$A83)+((Parameters!AJ$6*$A83)^2))^(Parameters!AJ$7+Parameters!AJ$8*EXP(-(($A83/Parameters!AJ$9)^Parameters!AJ$10))),""))</f>
        <v>2.8769161003557694E-20</v>
      </c>
      <c r="P83" s="30">
        <f>IF('Binding Energies'!P83="","",IF('Binding Energies'!P83&lt;HV,(Parameters!AK$2+Parameters!AK$3*$A83)*((HV)+Parameters!AK$4+(Parameters!AK$5*$A83)+((Parameters!AK$6*$A83)^2))^(Parameters!AK$7+Parameters!AK$8*EXP(-(($A83/Parameters!AK$9)^Parameters!AK$10))),""))</f>
        <v>4.0477834420456588E-20</v>
      </c>
      <c r="Q83" s="30">
        <f>IF('Binding Energies'!Q83="","",IF('Binding Energies'!Q83&lt;HV,(Parameters!AL$2+Parameters!AL$3*$A83)*((HV)+Parameters!AL$4+(Parameters!AL$5*$A83)+((Parameters!AL$6*$A83)^2))^(Parameters!AL$7+Parameters!AL$8*EXP(-(($A83/Parameters!AL$9)^Parameters!AL$10))),""))</f>
        <v>5.2554550183451267E-21</v>
      </c>
      <c r="R83" s="30">
        <f>IF('Binding Energies'!R83="","",IF('Binding Energies'!R83&lt;HV,(Parameters!AM$2+Parameters!AM$3*$A83)*((HV)+Parameters!AM$4+(Parameters!AM$5*$A83)+((Parameters!AM$6*$A83)^2))^(Parameters!AM$7+Parameters!AM$8*EXP(-(($A83/Parameters!AM$9)^Parameters!AM$10))),""))</f>
        <v>7.3580810240401169E-21</v>
      </c>
      <c r="S83" s="30">
        <f>IF('Binding Energies'!S83="","",IF('Binding Energies'!S83&lt;HV,(Parameters!AN$2+Parameters!AN$3*$A83)*((HV)+Parameters!AN$4+(Parameters!AN$5*$A83)+((Parameters!AN$6*$A83)^2))^(Parameters!AN$7+Parameters!AN$8*EXP(-(($A83/Parameters!AN$9)^Parameters!AN$10))),""))</f>
        <v>9.6271913801843431E-22</v>
      </c>
      <c r="T83" s="30">
        <f>IF('Binding Energies'!T83="","",IF('Binding Energies'!T83&lt;HV,(Parameters!AO$2+Parameters!AO$3*$A83)*((HV)+Parameters!AO$4+(Parameters!AO$5*$A83)+((Parameters!AO$6*$A83)^2))^(Parameters!AO$7+Parameters!AO$8*EXP(-(($A83/Parameters!AO$9)^Parameters!AO$10))),""))</f>
        <v>1.2977992396853848E-21</v>
      </c>
    </row>
    <row r="84" spans="1:20" x14ac:dyDescent="0.35">
      <c r="A84" s="4">
        <v>84</v>
      </c>
      <c r="B84" s="30" t="str">
        <f>IF('Binding Energies'!B84="","",IF('Binding Energies'!B84&lt;HV,(Parameters!W$2+Parameters!W$3*$A84)*((HV)+Parameters!W$4+(Parameters!W$5*$A84)+((Parameters!W$6*$A84)^2))^(Parameters!W$7+Parameters!W$8*EXP(-(($A84/Parameters!W$9)^Parameters!W$10))),""))</f>
        <v/>
      </c>
      <c r="C84" s="30" t="str">
        <f>IF('Binding Energies'!C84="","",IF('Binding Energies'!C84&lt;HV,(Parameters!X$2+Parameters!X$3*$A84)*((HV)+Parameters!X$4+(Parameters!X$5*$A84)+((Parameters!X$6*$A84)^2))^(Parameters!X$7+Parameters!X$8*EXP(-(($A84/Parameters!X$9)^Parameters!X$10))),""))</f>
        <v/>
      </c>
      <c r="D84" s="30">
        <f>IF('Binding Energies'!D84="","",IF('Binding Energies'!D84&lt;HV,(Parameters!Y$2+Parameters!Y$3*$A84)*((HV)+Parameters!Y$4+(Parameters!Y$5*$A84)+((Parameters!Y$6*$A84)^2))^(Parameters!Y$7+Parameters!Y$8*EXP(-(($A84/Parameters!Y$9)^Parameters!Y$10))),""))</f>
        <v>1.0446099154553886E-20</v>
      </c>
      <c r="E84" s="30">
        <f>IF('Binding Energies'!E84="","",IF('Binding Energies'!E84&lt;HV,(Parameters!Z$2+Parameters!Z$3*$A84)*((HV)+Parameters!Z$4+(Parameters!Z$5*$A84)+((Parameters!Z$6*$A84)^2))^(Parameters!Z$7+Parameters!Z$8*EXP(-(($A84/Parameters!Z$9)^Parameters!Z$10))),""))</f>
        <v>3.2504877016915553E-21</v>
      </c>
      <c r="F84" s="30">
        <f>IF('Binding Energies'!F84="","",IF('Binding Energies'!F84&lt;HV,(Parameters!AA$2+Parameters!AA$3*$A84)*((HV)+Parameters!AA$4+(Parameters!AA$5*$A84)+((Parameters!AA$6*$A84)^2))^(Parameters!AA$7+Parameters!AA$8*EXP(-(($A84/Parameters!AA$9)^Parameters!AA$10))),""))</f>
        <v>6.8271882659740159E-22</v>
      </c>
      <c r="G84" s="30" t="str">
        <f>IF('Binding Energies'!G84="","",IF('Binding Energies'!G84&lt;HV,(Parameters!AB$2+Parameters!AB$3*$A84)*((HV)+Parameters!AB$4+(Parameters!AB$5*$A84)+((Parameters!AB$6*$A84)^2))^(Parameters!AB$7+Parameters!AB$8*EXP(-(($A84/Parameters!AB$9)^Parameters!AB$10))),""))</f>
        <v/>
      </c>
      <c r="H84" s="30" t="str">
        <f>IF('Binding Energies'!H84="","",IF('Binding Energies'!H84&lt;HV,(Parameters!AC$2+Parameters!AC$3*$A84)*((HV)+Parameters!AC$4+(Parameters!AC$5*$A84)+((Parameters!AC$6*$A84)^2))^(Parameters!AC$7+Parameters!AC$8*EXP(-(($A84/Parameters!AC$9)^Parameters!AC$10))),""))</f>
        <v/>
      </c>
      <c r="I84" s="30">
        <f>IF('Binding Energies'!I84="","",IF('Binding Energies'!I84&lt;HV,(Parameters!AD$2+Parameters!AD$3*$A84)*((HV)+Parameters!AD$4+(Parameters!AD$5*$A84)+((Parameters!AD$6*$A84)^2))^(Parameters!AD$7+Parameters!AD$8*EXP(-(($A84/Parameters!AD$9)^Parameters!AD$10))),""))</f>
        <v>1.4632912015945264E-20</v>
      </c>
      <c r="J84" s="30">
        <f>IF('Binding Energies'!J84="","",IF('Binding Energies'!J84&lt;HV,(Parameters!AE$2+Parameters!AE$3*$A84)*((HV)+Parameters!AE$4+(Parameters!AE$5*$A84)+((Parameters!AE$6*$A84)^2))^(Parameters!AE$7+Parameters!AE$8*EXP(-(($A84/Parameters!AE$9)^Parameters!AE$10))),""))</f>
        <v>3.1590747828744712E-20</v>
      </c>
      <c r="K84" s="30">
        <f>IF('Binding Energies'!K84="","",IF('Binding Energies'!K84&lt;HV,(Parameters!AF$2+Parameters!AF$3*$A84)*((HV)+Parameters!AF$4+(Parameters!AF$5*$A84)+((Parameters!AF$6*$A84)^2))^(Parameters!AF$7+Parameters!AF$8*EXP(-(($A84/Parameters!AF$9)^Parameters!AF$10))),""))</f>
        <v>4.0658101794919344E-21</v>
      </c>
      <c r="L84" s="30">
        <f>IF('Binding Energies'!L84="","",IF('Binding Energies'!L84&lt;HV,(Parameters!AG$2+Parameters!AG$3*$A84)*((HV)+Parameters!AG$4+(Parameters!AG$5*$A84)+((Parameters!AG$6*$A84)^2))^(Parameters!AG$7+Parameters!AG$8*EXP(-(($A84/Parameters!AG$9)^Parameters!AG$10))),""))</f>
        <v>7.9260707793004565E-21</v>
      </c>
      <c r="M84" s="30">
        <f>IF('Binding Energies'!M84="","",IF('Binding Energies'!M84&lt;HV,(Parameters!AH$2+Parameters!AH$3*$A84)*((HV)+Parameters!AH$4+(Parameters!AH$5*$A84)+((Parameters!AH$6*$A84)^2))^(Parameters!AH$7+Parameters!AH$8*EXP(-(($A84/Parameters!AH$9)^Parameters!AH$10))),""))</f>
        <v>7.7926921831186622E-22</v>
      </c>
      <c r="N84" s="30">
        <f>IF('Binding Energies'!N84="","",IF('Binding Energies'!N84&lt;HV,(Parameters!AI$2+Parameters!AI$3*$A84)*((HV)+Parameters!AI$4+(Parameters!AI$5*$A84)+((Parameters!AI$6*$A84)^2))^(Parameters!AI$7+Parameters!AI$8*EXP(-(($A84/Parameters!AI$9)^Parameters!AI$10))),""))</f>
        <v>1.4882566572534473E-21</v>
      </c>
      <c r="O84" s="30">
        <f>IF('Binding Energies'!O84="","",IF('Binding Energies'!O84&lt;HV,(Parameters!AJ$2+Parameters!AJ$3*$A84)*((HV)+Parameters!AJ$4+(Parameters!AJ$5*$A84)+((Parameters!AJ$6*$A84)^2))^(Parameters!AJ$7+Parameters!AJ$8*EXP(-(($A84/Parameters!AJ$9)^Parameters!AJ$10))),""))</f>
        <v>3.0551906936571016E-20</v>
      </c>
      <c r="P84" s="30">
        <f>IF('Binding Energies'!P84="","",IF('Binding Energies'!P84&lt;HV,(Parameters!AK$2+Parameters!AK$3*$A84)*((HV)+Parameters!AK$4+(Parameters!AK$5*$A84)+((Parameters!AK$6*$A84)^2))^(Parameters!AK$7+Parameters!AK$8*EXP(-(($A84/Parameters!AK$9)^Parameters!AK$10))),""))</f>
        <v>4.2961565707481297E-20</v>
      </c>
      <c r="Q84" s="30">
        <f>IF('Binding Energies'!Q84="","",IF('Binding Energies'!Q84&lt;HV,(Parameters!AL$2+Parameters!AL$3*$A84)*((HV)+Parameters!AL$4+(Parameters!AL$5*$A84)+((Parameters!AL$6*$A84)^2))^(Parameters!AL$7+Parameters!AL$8*EXP(-(($A84/Parameters!AL$9)^Parameters!AL$10))),""))</f>
        <v>5.5875498589147902E-21</v>
      </c>
      <c r="R84" s="30">
        <f>IF('Binding Energies'!R84="","",IF('Binding Energies'!R84&lt;HV,(Parameters!AM$2+Parameters!AM$3*$A84)*((HV)+Parameters!AM$4+(Parameters!AM$5*$A84)+((Parameters!AM$6*$A84)^2))^(Parameters!AM$7+Parameters!AM$8*EXP(-(($A84/Parameters!AM$9)^Parameters!AM$10))),""))</f>
        <v>7.8253007573996718E-21</v>
      </c>
      <c r="S84" s="30">
        <f>IF('Binding Energies'!S84="","",IF('Binding Energies'!S84&lt;HV,(Parameters!AN$2+Parameters!AN$3*$A84)*((HV)+Parameters!AN$4+(Parameters!AN$5*$A84)+((Parameters!AN$6*$A84)^2))^(Parameters!AN$7+Parameters!AN$8*EXP(-(($A84/Parameters!AN$9)^Parameters!AN$10))),""))</f>
        <v>1.0824631289916547E-21</v>
      </c>
      <c r="T84" s="30">
        <f>IF('Binding Energies'!T84="","",IF('Binding Energies'!T84&lt;HV,(Parameters!AO$2+Parameters!AO$3*$A84)*((HV)+Parameters!AO$4+(Parameters!AO$5*$A84)+((Parameters!AO$6*$A84)^2))^(Parameters!AO$7+Parameters!AO$8*EXP(-(($A84/Parameters!AO$9)^Parameters!AO$10))),""))</f>
        <v>1.4572263573776193E-21</v>
      </c>
    </row>
    <row r="85" spans="1:20" x14ac:dyDescent="0.35">
      <c r="A85" s="4">
        <v>85</v>
      </c>
      <c r="B85" s="30" t="str">
        <f>IF('Binding Energies'!B85="","",IF('Binding Energies'!B85&lt;HV,(Parameters!W$2+Parameters!W$3*$A85)*((HV)+Parameters!W$4+(Parameters!W$5*$A85)+((Parameters!W$6*$A85)^2))^(Parameters!W$7+Parameters!W$8*EXP(-(($A85/Parameters!W$9)^Parameters!W$10))),""))</f>
        <v/>
      </c>
      <c r="C85" s="30" t="str">
        <f>IF('Binding Energies'!C85="","",IF('Binding Energies'!C85&lt;HV,(Parameters!X$2+Parameters!X$3*$A85)*((HV)+Parameters!X$4+(Parameters!X$5*$A85)+((Parameters!X$6*$A85)^2))^(Parameters!X$7+Parameters!X$8*EXP(-(($A85/Parameters!X$9)^Parameters!X$10))),""))</f>
        <v/>
      </c>
      <c r="D85" s="30">
        <f>IF('Binding Energies'!D85="","",IF('Binding Energies'!D85&lt;HV,(Parameters!Y$2+Parameters!Y$3*$A85)*((HV)+Parameters!Y$4+(Parameters!Y$5*$A85)+((Parameters!Y$6*$A85)^2))^(Parameters!Y$7+Parameters!Y$8*EXP(-(($A85/Parameters!Y$9)^Parameters!Y$10))),""))</f>
        <v>1.0559890292897554E-20</v>
      </c>
      <c r="E85" s="30">
        <f>IF('Binding Energies'!E85="","",IF('Binding Energies'!E85&lt;HV,(Parameters!Z$2+Parameters!Z$3*$A85)*((HV)+Parameters!Z$4+(Parameters!Z$5*$A85)+((Parameters!Z$6*$A85)^2))^(Parameters!Z$7+Parameters!Z$8*EXP(-(($A85/Parameters!Z$9)^Parameters!Z$10))),""))</f>
        <v>3.3235384829326247E-21</v>
      </c>
      <c r="F85" s="30">
        <f>IF('Binding Energies'!F85="","",IF('Binding Energies'!F85&lt;HV,(Parameters!AA$2+Parameters!AA$3*$A85)*((HV)+Parameters!AA$4+(Parameters!AA$5*$A85)+((Parameters!AA$6*$A85)^2))^(Parameters!AA$7+Parameters!AA$8*EXP(-(($A85/Parameters!AA$9)^Parameters!AA$10))),""))</f>
        <v>7.1842368820147618E-22</v>
      </c>
      <c r="G85" s="30" t="str">
        <f>IF('Binding Energies'!G85="","",IF('Binding Energies'!G85&lt;HV,(Parameters!AB$2+Parameters!AB$3*$A85)*((HV)+Parameters!AB$4+(Parameters!AB$5*$A85)+((Parameters!AB$6*$A85)^2))^(Parameters!AB$7+Parameters!AB$8*EXP(-(($A85/Parameters!AB$9)^Parameters!AB$10))),""))</f>
        <v/>
      </c>
      <c r="H85" s="30" t="str">
        <f>IF('Binding Energies'!H85="","",IF('Binding Energies'!H85&lt;HV,(Parameters!AC$2+Parameters!AC$3*$A85)*((HV)+Parameters!AC$4+(Parameters!AC$5*$A85)+((Parameters!AC$6*$A85)^2))^(Parameters!AC$7+Parameters!AC$8*EXP(-(($A85/Parameters!AC$9)^Parameters!AC$10))),""))</f>
        <v/>
      </c>
      <c r="I85" s="30">
        <f>IF('Binding Energies'!I85="","",IF('Binding Energies'!I85&lt;HV,(Parameters!AD$2+Parameters!AD$3*$A85)*((HV)+Parameters!AD$4+(Parameters!AD$5*$A85)+((Parameters!AD$6*$A85)^2))^(Parameters!AD$7+Parameters!AD$8*EXP(-(($A85/Parameters!AD$9)^Parameters!AD$10))),""))</f>
        <v>1.4881242109046505E-20</v>
      </c>
      <c r="J85" s="30">
        <f>IF('Binding Energies'!J85="","",IF('Binding Energies'!J85&lt;HV,(Parameters!AE$2+Parameters!AE$3*$A85)*((HV)+Parameters!AE$4+(Parameters!AE$5*$A85)+((Parameters!AE$6*$A85)^2))^(Parameters!AE$7+Parameters!AE$8*EXP(-(($A85/Parameters!AE$9)^Parameters!AE$10))),""))</f>
        <v>3.2475884548338158E-20</v>
      </c>
      <c r="K85" s="30">
        <f>IF('Binding Energies'!K85="","",IF('Binding Energies'!K85&lt;HV,(Parameters!AF$2+Parameters!AF$3*$A85)*((HV)+Parameters!AF$4+(Parameters!AF$5*$A85)+((Parameters!AF$6*$A85)^2))^(Parameters!AF$7+Parameters!AF$8*EXP(-(($A85/Parameters!AF$9)^Parameters!AF$10))),""))</f>
        <v>4.1852533187626012E-21</v>
      </c>
      <c r="L85" s="30">
        <f>IF('Binding Energies'!L85="","",IF('Binding Energies'!L85&lt;HV,(Parameters!AG$2+Parameters!AG$3*$A85)*((HV)+Parameters!AG$4+(Parameters!AG$5*$A85)+((Parameters!AG$6*$A85)^2))^(Parameters!AG$7+Parameters!AG$8*EXP(-(($A85/Parameters!AG$9)^Parameters!AG$10))),""))</f>
        <v>8.229717388426316E-21</v>
      </c>
      <c r="M85" s="30">
        <f>IF('Binding Energies'!M85="","",IF('Binding Energies'!M85&lt;HV,(Parameters!AH$2+Parameters!AH$3*$A85)*((HV)+Parameters!AH$4+(Parameters!AH$5*$A85)+((Parameters!AH$6*$A85)^2))^(Parameters!AH$7+Parameters!AH$8*EXP(-(($A85/Parameters!AH$9)^Parameters!AH$10))),""))</f>
        <v>8.2700475981781879E-22</v>
      </c>
      <c r="N85" s="30">
        <f>IF('Binding Energies'!N85="","",IF('Binding Energies'!N85&lt;HV,(Parameters!AI$2+Parameters!AI$3*$A85)*((HV)+Parameters!AI$4+(Parameters!AI$5*$A85)+((Parameters!AI$6*$A85)^2))^(Parameters!AI$7+Parameters!AI$8*EXP(-(($A85/Parameters!AI$9)^Parameters!AI$10))),""))</f>
        <v>1.5972378147979502E-21</v>
      </c>
      <c r="O85" s="30">
        <f>IF('Binding Energies'!O85="","",IF('Binding Energies'!O85&lt;HV,(Parameters!AJ$2+Parameters!AJ$3*$A85)*((HV)+Parameters!AJ$4+(Parameters!AJ$5*$A85)+((Parameters!AJ$6*$A85)^2))^(Parameters!AJ$7+Parameters!AJ$8*EXP(-(($A85/Parameters!AJ$9)^Parameters!AJ$10))),""))</f>
        <v>3.2404826914293229E-20</v>
      </c>
      <c r="P85" s="30">
        <f>IF('Binding Energies'!P85="","",IF('Binding Energies'!P85&lt;HV,(Parameters!AK$2+Parameters!AK$3*$A85)*((HV)+Parameters!AK$4+(Parameters!AK$5*$A85)+((Parameters!AK$6*$A85)^2))^(Parameters!AK$7+Parameters!AK$8*EXP(-(($A85/Parameters!AK$9)^Parameters!AK$10))),""))</f>
        <v>4.5542694765315399E-20</v>
      </c>
      <c r="Q85" s="30">
        <f>IF('Binding Energies'!Q85="","",IF('Binding Energies'!Q85&lt;HV,(Parameters!AL$2+Parameters!AL$3*$A85)*((HV)+Parameters!AL$4+(Parameters!AL$5*$A85)+((Parameters!AL$6*$A85)^2))^(Parameters!AL$7+Parameters!AL$8*EXP(-(($A85/Parameters!AL$9)^Parameters!AL$10))),""))</f>
        <v>5.9309215336607077E-21</v>
      </c>
      <c r="R85" s="30">
        <f>IF('Binding Energies'!R85="","",IF('Binding Energies'!R85&lt;HV,(Parameters!AM$2+Parameters!AM$3*$A85)*((HV)+Parameters!AM$4+(Parameters!AM$5*$A85)+((Parameters!AM$6*$A85)^2))^(Parameters!AM$7+Parameters!AM$8*EXP(-(($A85/Parameters!AM$9)^Parameters!AM$10))),""))</f>
        <v>8.3097654225869259E-21</v>
      </c>
      <c r="S85" s="30">
        <f>IF('Binding Energies'!S85="","",IF('Binding Energies'!S85&lt;HV,(Parameters!AN$2+Parameters!AN$3*$A85)*((HV)+Parameters!AN$4+(Parameters!AN$5*$A85)+((Parameters!AN$6*$A85)^2))^(Parameters!AN$7+Parameters!AN$8*EXP(-(($A85/Parameters!AN$9)^Parameters!AN$10))),""))</f>
        <v>1.2105241894625136E-21</v>
      </c>
      <c r="T85" s="30">
        <f>IF('Binding Energies'!T85="","",IF('Binding Energies'!T85&lt;HV,(Parameters!AO$2+Parameters!AO$3*$A85)*((HV)+Parameters!AO$4+(Parameters!AO$5*$A85)+((Parameters!AO$6*$A85)^2))^(Parameters!AO$7+Parameters!AO$8*EXP(-(($A85/Parameters!AO$9)^Parameters!AO$10))),""))</f>
        <v>1.6275217635733927E-21</v>
      </c>
    </row>
    <row r="86" spans="1:20" x14ac:dyDescent="0.35">
      <c r="A86" s="4">
        <v>86</v>
      </c>
      <c r="B86" s="30" t="str">
        <f>IF('Binding Energies'!B86="","",IF('Binding Energies'!B86&lt;HV,(Parameters!W$2+Parameters!W$3*$A86)*((HV)+Parameters!W$4+(Parameters!W$5*$A86)+((Parameters!W$6*$A86)^2))^(Parameters!W$7+Parameters!W$8*EXP(-(($A86/Parameters!W$9)^Parameters!W$10))),""))</f>
        <v/>
      </c>
      <c r="C86" s="30" t="str">
        <f>IF('Binding Energies'!C86="","",IF('Binding Energies'!C86&lt;HV,(Parameters!X$2+Parameters!X$3*$A86)*((HV)+Parameters!X$4+(Parameters!X$5*$A86)+((Parameters!X$6*$A86)^2))^(Parameters!X$7+Parameters!X$8*EXP(-(($A86/Parameters!X$9)^Parameters!X$10))),""))</f>
        <v/>
      </c>
      <c r="D86" s="30">
        <f>IF('Binding Energies'!D86="","",IF('Binding Energies'!D86&lt;HV,(Parameters!Y$2+Parameters!Y$3*$A86)*((HV)+Parameters!Y$4+(Parameters!Y$5*$A86)+((Parameters!Y$6*$A86)^2))^(Parameters!Y$7+Parameters!Y$8*EXP(-(($A86/Parameters!Y$9)^Parameters!Y$10))),""))</f>
        <v>1.0665858822106993E-20</v>
      </c>
      <c r="E86" s="30">
        <f>IF('Binding Energies'!E86="","",IF('Binding Energies'!E86&lt;HV,(Parameters!Z$2+Parameters!Z$3*$A86)*((HV)+Parameters!Z$4+(Parameters!Z$5*$A86)+((Parameters!Z$6*$A86)^2))^(Parameters!Z$7+Parameters!Z$8*EXP(-(($A86/Parameters!Z$9)^Parameters!Z$10))),""))</f>
        <v>3.3954072304657697E-21</v>
      </c>
      <c r="F86" s="30">
        <f>IF('Binding Energies'!F86="","",IF('Binding Energies'!F86&lt;HV,(Parameters!AA$2+Parameters!AA$3*$A86)*((HV)+Parameters!AA$4+(Parameters!AA$5*$A86)+((Parameters!AA$6*$A86)^2))^(Parameters!AA$7+Parameters!AA$8*EXP(-(($A86/Parameters!AA$9)^Parameters!AA$10))),""))</f>
        <v>7.5365700076353335E-22</v>
      </c>
      <c r="G86" s="30" t="str">
        <f>IF('Binding Energies'!G86="","",IF('Binding Energies'!G86&lt;HV,(Parameters!AB$2+Parameters!AB$3*$A86)*((HV)+Parameters!AB$4+(Parameters!AB$5*$A86)+((Parameters!AB$6*$A86)^2))^(Parameters!AB$7+Parameters!AB$8*EXP(-(($A86/Parameters!AB$9)^Parameters!AB$10))),""))</f>
        <v/>
      </c>
      <c r="H86" s="30" t="str">
        <f>IF('Binding Energies'!H86="","",IF('Binding Energies'!H86&lt;HV,(Parameters!AC$2+Parameters!AC$3*$A86)*((HV)+Parameters!AC$4+(Parameters!AC$5*$A86)+((Parameters!AC$6*$A86)^2))^(Parameters!AC$7+Parameters!AC$8*EXP(-(($A86/Parameters!AC$9)^Parameters!AC$10))),""))</f>
        <v/>
      </c>
      <c r="I86" s="30">
        <f>IF('Binding Energies'!I86="","",IF('Binding Energies'!I86&lt;HV,(Parameters!AD$2+Parameters!AD$3*$A86)*((HV)+Parameters!AD$4+(Parameters!AD$5*$A86)+((Parameters!AD$6*$A86)^2))^(Parameters!AD$7+Parameters!AD$8*EXP(-(($A86/Parameters!AD$9)^Parameters!AD$10))),""))</f>
        <v>1.5117876000729493E-20</v>
      </c>
      <c r="J86" s="30">
        <f>IF('Binding Energies'!J86="","",IF('Binding Energies'!J86&lt;HV,(Parameters!AE$2+Parameters!AE$3*$A86)*((HV)+Parameters!AE$4+(Parameters!AE$5*$A86)+((Parameters!AE$6*$A86)^2))^(Parameters!AE$7+Parameters!AE$8*EXP(-(($A86/Parameters!AE$9)^Parameters!AE$10))),""))</f>
        <v>3.3357312631152861E-20</v>
      </c>
      <c r="K86" s="30">
        <f>IF('Binding Energies'!K86="","",IF('Binding Energies'!K86&lt;HV,(Parameters!AF$2+Parameters!AF$3*$A86)*((HV)+Parameters!AF$4+(Parameters!AF$5*$A86)+((Parameters!AF$6*$A86)^2))^(Parameters!AF$7+Parameters!AF$8*EXP(-(($A86/Parameters!AF$9)^Parameters!AF$10))),""))</f>
        <v>4.3035873367863517E-21</v>
      </c>
      <c r="L86" s="30">
        <f>IF('Binding Energies'!L86="","",IF('Binding Energies'!L86&lt;HV,(Parameters!AG$2+Parameters!AG$3*$A86)*((HV)+Parameters!AG$4+(Parameters!AG$5*$A86)+((Parameters!AG$6*$A86)^2))^(Parameters!AG$7+Parameters!AG$8*EXP(-(($A86/Parameters!AG$9)^Parameters!AG$10))),""))</f>
        <v>8.5387359475051943E-21</v>
      </c>
      <c r="M86" s="30">
        <f>IF('Binding Energies'!M86="","",IF('Binding Energies'!M86&lt;HV,(Parameters!AH$2+Parameters!AH$3*$A86)*((HV)+Parameters!AH$4+(Parameters!AH$5*$A86)+((Parameters!AH$6*$A86)^2))^(Parameters!AH$7+Parameters!AH$8*EXP(-(($A86/Parameters!AH$9)^Parameters!AH$10))),""))</f>
        <v>8.7621249570551676E-22</v>
      </c>
      <c r="N86" s="30">
        <f>IF('Binding Energies'!N86="","",IF('Binding Energies'!N86&lt;HV,(Parameters!AI$2+Parameters!AI$3*$A86)*((HV)+Parameters!AI$4+(Parameters!AI$5*$A86)+((Parameters!AI$6*$A86)^2))^(Parameters!AI$7+Parameters!AI$8*EXP(-(($A86/Parameters!AI$9)^Parameters!AI$10))),""))</f>
        <v>1.7117487411514796E-21</v>
      </c>
      <c r="O86" s="30">
        <f>IF('Binding Energies'!O86="","",IF('Binding Energies'!O86&lt;HV,(Parameters!AJ$2+Parameters!AJ$3*$A86)*((HV)+Parameters!AJ$4+(Parameters!AJ$5*$A86)+((Parameters!AJ$6*$A86)^2))^(Parameters!AJ$7+Parameters!AJ$8*EXP(-(($A86/Parameters!AJ$9)^Parameters!AJ$10))),""))</f>
        <v>3.432860493744577E-20</v>
      </c>
      <c r="P86" s="30">
        <f>IF('Binding Energies'!P86="","",IF('Binding Energies'!P86&lt;HV,(Parameters!AK$2+Parameters!AK$3*$A86)*((HV)+Parameters!AK$4+(Parameters!AK$5*$A86)+((Parameters!AK$6*$A86)^2))^(Parameters!AK$7+Parameters!AK$8*EXP(-(($A86/Parameters!AK$9)^Parameters!AK$10))),""))</f>
        <v>4.8222286138582829E-20</v>
      </c>
      <c r="Q86" s="30">
        <f>IF('Binding Energies'!Q86="","",IF('Binding Energies'!Q86&lt;HV,(Parameters!AL$2+Parameters!AL$3*$A86)*((HV)+Parameters!AL$4+(Parameters!AL$5*$A86)+((Parameters!AL$6*$A86)^2))^(Parameters!AL$7+Parameters!AL$8*EXP(-(($A86/Parameters!AL$9)^Parameters!AL$10))),""))</f>
        <v>6.2853003975323202E-21</v>
      </c>
      <c r="R86" s="30">
        <f>IF('Binding Energies'!R86="","",IF('Binding Energies'!R86&lt;HV,(Parameters!AM$2+Parameters!AM$3*$A86)*((HV)+Parameters!AM$4+(Parameters!AM$5*$A86)+((Parameters!AM$6*$A86)^2))^(Parameters!AM$7+Parameters!AM$8*EXP(-(($A86/Parameters!AM$9)^Parameters!AM$10))),""))</f>
        <v>8.8113176910736182E-21</v>
      </c>
      <c r="S86" s="30">
        <f>IF('Binding Energies'!S86="","",IF('Binding Energies'!S86&lt;HV,(Parameters!AN$2+Parameters!AN$3*$A86)*((HV)+Parameters!AN$4+(Parameters!AN$5*$A86)+((Parameters!AN$6*$A86)^2))^(Parameters!AN$7+Parameters!AN$8*EXP(-(($A86/Parameters!AN$9)^Parameters!AN$10))),""))</f>
        <v>1.346814696083134E-21</v>
      </c>
      <c r="T86" s="30">
        <f>IF('Binding Energies'!T86="","",IF('Binding Energies'!T86&lt;HV,(Parameters!AO$2+Parameters!AO$3*$A86)*((HV)+Parameters!AO$4+(Parameters!AO$5*$A86)+((Parameters!AO$6*$A86)^2))^(Parameters!AO$7+Parameters!AO$8*EXP(-(($A86/Parameters!AO$9)^Parameters!AO$10))),""))</f>
        <v>1.8085574755605975E-21</v>
      </c>
    </row>
    <row r="87" spans="1:20" x14ac:dyDescent="0.35">
      <c r="A87" s="4">
        <v>87</v>
      </c>
      <c r="B87" s="30" t="str">
        <f>IF('Binding Energies'!B87="","",IF('Binding Energies'!B87&lt;HV,(Parameters!W$2+Parameters!W$3*$A87)*((HV)+Parameters!W$4+(Parameters!W$5*$A87)+((Parameters!W$6*$A87)^2))^(Parameters!W$7+Parameters!W$8*EXP(-(($A87/Parameters!W$9)^Parameters!W$10))),""))</f>
        <v/>
      </c>
      <c r="C87" s="30" t="str">
        <f>IF('Binding Energies'!C87="","",IF('Binding Energies'!C87&lt;HV,(Parameters!X$2+Parameters!X$3*$A87)*((HV)+Parameters!X$4+(Parameters!X$5*$A87)+((Parameters!X$6*$A87)^2))^(Parameters!X$7+Parameters!X$8*EXP(-(($A87/Parameters!X$9)^Parameters!X$10))),""))</f>
        <v/>
      </c>
      <c r="D87" s="30">
        <f>IF('Binding Energies'!D87="","",IF('Binding Energies'!D87&lt;HV,(Parameters!Y$2+Parameters!Y$3*$A87)*((HV)+Parameters!Y$4+(Parameters!Y$5*$A87)+((Parameters!Y$6*$A87)^2))^(Parameters!Y$7+Parameters!Y$8*EXP(-(($A87/Parameters!Y$9)^Parameters!Y$10))),""))</f>
        <v>1.0763898910337558E-20</v>
      </c>
      <c r="E87" s="30">
        <f>IF('Binding Energies'!E87="","",IF('Binding Energies'!E87&lt;HV,(Parameters!Z$2+Parameters!Z$3*$A87)*((HV)+Parameters!Z$4+(Parameters!Z$5*$A87)+((Parameters!Z$6*$A87)^2))^(Parameters!Z$7+Parameters!Z$8*EXP(-(($A87/Parameters!Z$9)^Parameters!Z$10))),""))</f>
        <v>3.4660263678415243E-21</v>
      </c>
      <c r="F87" s="30">
        <f>IF('Binding Energies'!F87="","",IF('Binding Energies'!F87&lt;HV,(Parameters!AA$2+Parameters!AA$3*$A87)*((HV)+Parameters!AA$4+(Parameters!AA$5*$A87)+((Parameters!AA$6*$A87)^2))^(Parameters!AA$7+Parameters!AA$8*EXP(-(($A87/Parameters!AA$9)^Parameters!AA$10))),""))</f>
        <v>7.875246028304586E-22</v>
      </c>
      <c r="G87" s="30" t="str">
        <f>IF('Binding Energies'!G87="","",IF('Binding Energies'!G87&lt;HV,(Parameters!AB$2+Parameters!AB$3*$A87)*((HV)+Parameters!AB$4+(Parameters!AB$5*$A87)+((Parameters!AB$6*$A87)^2))^(Parameters!AB$7+Parameters!AB$8*EXP(-(($A87/Parameters!AB$9)^Parameters!AB$10))),""))</f>
        <v/>
      </c>
      <c r="H87" s="30" t="str">
        <f>IF('Binding Energies'!H87="","",IF('Binding Energies'!H87&lt;HV,(Parameters!AC$2+Parameters!AC$3*$A87)*((HV)+Parameters!AC$4+(Parameters!AC$5*$A87)+((Parameters!AC$6*$A87)^2))^(Parameters!AC$7+Parameters!AC$8*EXP(-(($A87/Parameters!AC$9)^Parameters!AC$10))),""))</f>
        <v/>
      </c>
      <c r="I87" s="30">
        <f>IF('Binding Energies'!I87="","",IF('Binding Energies'!I87&lt;HV,(Parameters!AD$2+Parameters!AD$3*$A87)*((HV)+Parameters!AD$4+(Parameters!AD$5*$A87)+((Parameters!AD$6*$A87)^2))^(Parameters!AD$7+Parameters!AD$8*EXP(-(($A87/Parameters!AD$9)^Parameters!AD$10))),""))</f>
        <v>1.5342621292463878E-20</v>
      </c>
      <c r="J87" s="30">
        <f>IF('Binding Energies'!J87="","",IF('Binding Energies'!J87&lt;HV,(Parameters!AE$2+Parameters!AE$3*$A87)*((HV)+Parameters!AE$4+(Parameters!AE$5*$A87)+((Parameters!AE$6*$A87)^2))^(Parameters!AE$7+Parameters!AE$8*EXP(-(($A87/Parameters!AE$9)^Parameters!AE$10))),""))</f>
        <v>3.4234221490892707E-20</v>
      </c>
      <c r="K87" s="30">
        <f>IF('Binding Energies'!K87="","",IF('Binding Energies'!K87&lt;HV,(Parameters!AF$2+Parameters!AF$3*$A87)*((HV)+Parameters!AF$4+(Parameters!AF$5*$A87)+((Parameters!AF$6*$A87)^2))^(Parameters!AF$7+Parameters!AF$8*EXP(-(($A87/Parameters!AF$9)^Parameters!AF$10))),""))</f>
        <v>4.4206931318484816E-21</v>
      </c>
      <c r="L87" s="30">
        <f>IF('Binding Energies'!L87="","",IF('Binding Energies'!L87&lt;HV,(Parameters!AG$2+Parameters!AG$3*$A87)*((HV)+Parameters!AG$4+(Parameters!AG$5*$A87)+((Parameters!AG$6*$A87)^2))^(Parameters!AG$7+Parameters!AG$8*EXP(-(($A87/Parameters!AG$9)^Parameters!AG$10))),""))</f>
        <v>8.8530785384045437E-21</v>
      </c>
      <c r="M87" s="30">
        <f>IF('Binding Energies'!M87="","",IF('Binding Energies'!M87&lt;HV,(Parameters!AH$2+Parameters!AH$3*$A87)*((HV)+Parameters!AH$4+(Parameters!AH$5*$A87)+((Parameters!AH$6*$A87)^2))^(Parameters!AH$7+Parameters!AH$8*EXP(-(($A87/Parameters!AH$9)^Parameters!AH$10))),""))</f>
        <v>9.2684751361546721E-22</v>
      </c>
      <c r="N87" s="30">
        <f>IF('Binding Energies'!N87="","",IF('Binding Energies'!N87&lt;HV,(Parameters!AI$2+Parameters!AI$3*$A87)*((HV)+Parameters!AI$4+(Parameters!AI$5*$A87)+((Parameters!AI$6*$A87)^2))^(Parameters!AI$7+Parameters!AI$8*EXP(-(($A87/Parameters!AI$9)^Parameters!AI$10))),""))</f>
        <v>1.831897140677772E-21</v>
      </c>
      <c r="O87" s="30">
        <f>IF('Binding Energies'!O87="","",IF('Binding Energies'!O87&lt;HV,(Parameters!AJ$2+Parameters!AJ$3*$A87)*((HV)+Parameters!AJ$4+(Parameters!AJ$5*$A87)+((Parameters!AJ$6*$A87)^2))^(Parameters!AJ$7+Parameters!AJ$8*EXP(-(($A87/Parameters!AJ$9)^Parameters!AJ$10))),""))</f>
        <v>3.6323851635832777E-20</v>
      </c>
      <c r="P87" s="30">
        <f>IF('Binding Energies'!P87="","",IF('Binding Energies'!P87&lt;HV,(Parameters!AK$2+Parameters!AK$3*$A87)*((HV)+Parameters!AK$4+(Parameters!AK$5*$A87)+((Parameters!AK$6*$A87)^2))^(Parameters!AK$7+Parameters!AK$8*EXP(-(($A87/Parameters!AK$9)^Parameters!AK$10))),""))</f>
        <v>5.1001316016612438E-20</v>
      </c>
      <c r="Q87" s="30">
        <f>IF('Binding Energies'!Q87="","",IF('Binding Energies'!Q87&lt;HV,(Parameters!AL$2+Parameters!AL$3*$A87)*((HV)+Parameters!AL$4+(Parameters!AL$5*$A87)+((Parameters!AL$6*$A87)^2))^(Parameters!AL$7+Parameters!AL$8*EXP(-(($A87/Parameters!AL$9)^Parameters!AL$10))),""))</f>
        <v>6.6503687283313372E-21</v>
      </c>
      <c r="R87" s="30">
        <f>IF('Binding Energies'!R87="","",IF('Binding Energies'!R87&lt;HV,(Parameters!AM$2+Parameters!AM$3*$A87)*((HV)+Parameters!AM$4+(Parameters!AM$5*$A87)+((Parameters!AM$6*$A87)^2))^(Parameters!AM$7+Parameters!AM$8*EXP(-(($A87/Parameters!AM$9)^Parameters!AM$10))),""))</f>
        <v>9.3297468808197299E-21</v>
      </c>
      <c r="S87" s="30">
        <f>IF('Binding Energies'!S87="","",IF('Binding Energies'!S87&lt;HV,(Parameters!AN$2+Parameters!AN$3*$A87)*((HV)+Parameters!AN$4+(Parameters!AN$5*$A87)+((Parameters!AN$6*$A87)^2))^(Parameters!AN$7+Parameters!AN$8*EXP(-(($A87/Parameters!AN$9)^Parameters!AN$10))),""))</f>
        <v>1.4911979544049533E-21</v>
      </c>
      <c r="T87" s="30">
        <f>IF('Binding Energies'!T87="","",IF('Binding Energies'!T87&lt;HV,(Parameters!AO$2+Parameters!AO$3*$A87)*((HV)+Parameters!AO$4+(Parameters!AO$5*$A87)+((Parameters!AO$6*$A87)^2))^(Parameters!AO$7+Parameters!AO$8*EXP(-(($A87/Parameters!AO$9)^Parameters!AO$10))),""))</f>
        <v>2.0001427639280662E-21</v>
      </c>
    </row>
    <row r="88" spans="1:20" x14ac:dyDescent="0.35">
      <c r="A88" s="4">
        <v>88</v>
      </c>
      <c r="B88" s="30" t="str">
        <f>IF('Binding Energies'!B88="","",IF('Binding Energies'!B88&lt;HV,(Parameters!W$2+Parameters!W$3*$A88)*((HV)+Parameters!W$4+(Parameters!W$5*$A88)+((Parameters!W$6*$A88)^2))^(Parameters!W$7+Parameters!W$8*EXP(-(($A88/Parameters!W$9)^Parameters!W$10))),""))</f>
        <v/>
      </c>
      <c r="C88" s="30" t="str">
        <f>IF('Binding Energies'!C88="","",IF('Binding Energies'!C88&lt;HV,(Parameters!X$2+Parameters!X$3*$A88)*((HV)+Parameters!X$4+(Parameters!X$5*$A88)+((Parameters!X$6*$A88)^2))^(Parameters!X$7+Parameters!X$8*EXP(-(($A88/Parameters!X$9)^Parameters!X$10))),""))</f>
        <v/>
      </c>
      <c r="D88" s="30">
        <f>IF('Binding Energies'!D88="","",IF('Binding Energies'!D88&lt;HV,(Parameters!Y$2+Parameters!Y$3*$A88)*((HV)+Parameters!Y$4+(Parameters!Y$5*$A88)+((Parameters!Y$6*$A88)^2))^(Parameters!Y$7+Parameters!Y$8*EXP(-(($A88/Parameters!Y$9)^Parameters!Y$10))),""))</f>
        <v>1.0853921374418995E-20</v>
      </c>
      <c r="E88" s="30">
        <f>IF('Binding Energies'!E88="","",IF('Binding Energies'!E88&lt;HV,(Parameters!Z$2+Parameters!Z$3*$A88)*((HV)+Parameters!Z$4+(Parameters!Z$5*$A88)+((Parameters!Z$6*$A88)^2))^(Parameters!Z$7+Parameters!Z$8*EXP(-(($A88/Parameters!Z$9)^Parameters!Z$10))),""))</f>
        <v>3.5353321076046993E-21</v>
      </c>
      <c r="F88" s="30">
        <f>IF('Binding Energies'!F88="","",IF('Binding Energies'!F88&lt;HV,(Parameters!AA$2+Parameters!AA$3*$A88)*((HV)+Parameters!AA$4+(Parameters!AA$5*$A88)+((Parameters!AA$6*$A88)^2))^(Parameters!AA$7+Parameters!AA$8*EXP(-(($A88/Parameters!AA$9)^Parameters!AA$10))),""))</f>
        <v>8.1889104320672132E-22</v>
      </c>
      <c r="G88" s="30" t="str">
        <f>IF('Binding Energies'!G88="","",IF('Binding Energies'!G88&lt;HV,(Parameters!AB$2+Parameters!AB$3*$A88)*((HV)+Parameters!AB$4+(Parameters!AB$5*$A88)+((Parameters!AB$6*$A88)^2))^(Parameters!AB$7+Parameters!AB$8*EXP(-(($A88/Parameters!AB$9)^Parameters!AB$10))),""))</f>
        <v/>
      </c>
      <c r="H88" s="30" t="str">
        <f>IF('Binding Energies'!H88="","",IF('Binding Energies'!H88&lt;HV,(Parameters!AC$2+Parameters!AC$3*$A88)*((HV)+Parameters!AC$4+(Parameters!AC$5*$A88)+((Parameters!AC$6*$A88)^2))^(Parameters!AC$7+Parameters!AC$8*EXP(-(($A88/Parameters!AC$9)^Parameters!AC$10))),""))</f>
        <v/>
      </c>
      <c r="I88" s="30">
        <f>IF('Binding Energies'!I88="","",IF('Binding Energies'!I88&lt;HV,(Parameters!AD$2+Parameters!AD$3*$A88)*((HV)+Parameters!AD$4+(Parameters!AD$5*$A88)+((Parameters!AD$6*$A88)^2))^(Parameters!AD$7+Parameters!AD$8*EXP(-(($A88/Parameters!AD$9)^Parameters!AD$10))),""))</f>
        <v>1.5555325937603351E-20</v>
      </c>
      <c r="J88" s="30">
        <f>IF('Binding Energies'!J88="","",IF('Binding Energies'!J88&lt;HV,(Parameters!AE$2+Parameters!AE$3*$A88)*((HV)+Parameters!AE$4+(Parameters!AE$5*$A88)+((Parameters!AE$6*$A88)^2))^(Parameters!AE$7+Parameters!AE$8*EXP(-(($A88/Parameters!AE$9)^Parameters!AE$10))),""))</f>
        <v>3.5105824665090561E-20</v>
      </c>
      <c r="K88" s="30">
        <f>IF('Binding Energies'!K88="","",IF('Binding Energies'!K88&lt;HV,(Parameters!AF$2+Parameters!AF$3*$A88)*((HV)+Parameters!AF$4+(Parameters!AF$5*$A88)+((Parameters!AF$6*$A88)^2))^(Parameters!AF$7+Parameters!AF$8*EXP(-(($A88/Parameters!AF$9)^Parameters!AF$10))),""))</f>
        <v>4.5364600459531358E-21</v>
      </c>
      <c r="L88" s="30">
        <f>IF('Binding Energies'!L88="","",IF('Binding Energies'!L88&lt;HV,(Parameters!AG$2+Parameters!AG$3*$A88)*((HV)+Parameters!AG$4+(Parameters!AG$5*$A88)+((Parameters!AG$6*$A88)^2))^(Parameters!AG$7+Parameters!AG$8*EXP(-(($A88/Parameters!AG$9)^Parameters!AG$10))),""))</f>
        <v>9.1726955345636049E-21</v>
      </c>
      <c r="M88" s="30">
        <f>IF('Binding Energies'!M88="","",IF('Binding Energies'!M88&lt;HV,(Parameters!AH$2+Parameters!AH$3*$A88)*((HV)+Parameters!AH$4+(Parameters!AH$5*$A88)+((Parameters!AH$6*$A88)^2))^(Parameters!AH$7+Parameters!AH$8*EXP(-(($A88/Parameters!AH$9)^Parameters!AH$10))),""))</f>
        <v>9.7886014084178455E-22</v>
      </c>
      <c r="N88" s="30">
        <f>IF('Binding Energies'!N88="","",IF('Binding Energies'!N88&lt;HV,(Parameters!AI$2+Parameters!AI$3*$A88)*((HV)+Parameters!AI$4+(Parameters!AI$5*$A88)+((Parameters!AI$6*$A88)^2))^(Parameters!AI$7+Parameters!AI$8*EXP(-(($A88/Parameters!AI$9)^Parameters!AI$10))),""))</f>
        <v>1.9577824816904834E-21</v>
      </c>
      <c r="O88" s="30">
        <f>IF('Binding Energies'!O88="","",IF('Binding Energies'!O88&lt;HV,(Parameters!AJ$2+Parameters!AJ$3*$A88)*((HV)+Parameters!AJ$4+(Parameters!AJ$5*$A88)+((Parameters!AJ$6*$A88)^2))^(Parameters!AJ$7+Parameters!AJ$8*EXP(-(($A88/Parameters!AJ$9)^Parameters!AJ$10))),""))</f>
        <v>3.8391103395848834E-20</v>
      </c>
      <c r="P88" s="30">
        <f>IF('Binding Energies'!P88="","",IF('Binding Energies'!P88&lt;HV,(Parameters!AK$2+Parameters!AK$3*$A88)*((HV)+Parameters!AK$4+(Parameters!AK$5*$A88)+((Parameters!AK$6*$A88)^2))^(Parameters!AK$7+Parameters!AK$8*EXP(-(($A88/Parameters!AK$9)^Parameters!AK$10))),""))</f>
        <v>5.3880671128589727E-20</v>
      </c>
      <c r="Q88" s="30">
        <f>IF('Binding Energies'!Q88="","",IF('Binding Energies'!Q88&lt;HV,(Parameters!AL$2+Parameters!AL$3*$A88)*((HV)+Parameters!AL$4+(Parameters!AL$5*$A88)+((Parameters!AL$6*$A88)^2))^(Parameters!AL$7+Parameters!AL$8*EXP(-(($A88/Parameters!AL$9)^Parameters!AL$10))),""))</f>
        <v>7.0257599060769537E-21</v>
      </c>
      <c r="R88" s="30">
        <f>IF('Binding Energies'!R88="","",IF('Binding Energies'!R88&lt;HV,(Parameters!AM$2+Parameters!AM$3*$A88)*((HV)+Parameters!AM$4+(Parameters!AM$5*$A88)+((Parameters!AM$6*$A88)^2))^(Parameters!AM$7+Parameters!AM$8*EXP(-(($A88/Parameters!AM$9)^Parameters!AM$10))),""))</f>
        <v>9.8647877265165917E-21</v>
      </c>
      <c r="S88" s="30">
        <f>IF('Binding Energies'!S88="","",IF('Binding Energies'!S88&lt;HV,(Parameters!AN$2+Parameters!AN$3*$A88)*((HV)+Parameters!AN$4+(Parameters!AN$5*$A88)+((Parameters!AN$6*$A88)^2))^(Parameters!AN$7+Parameters!AN$8*EXP(-(($A88/Parameters!AN$9)^Parameters!AN$10))),""))</f>
        <v>1.6434912078486403E-21</v>
      </c>
      <c r="T88" s="30">
        <f>IF('Binding Energies'!T88="","",IF('Binding Energies'!T88&lt;HV,(Parameters!AO$2+Parameters!AO$3*$A88)*((HV)+Parameters!AO$4+(Parameters!AO$5*$A88)+((Parameters!AO$6*$A88)^2))^(Parameters!AO$7+Parameters!AO$8*EXP(-(($A88/Parameters!AO$9)^Parameters!AO$10))),""))</f>
        <v>2.2020282241897739E-21</v>
      </c>
    </row>
    <row r="89" spans="1:20" x14ac:dyDescent="0.35">
      <c r="A89" s="4">
        <v>89</v>
      </c>
      <c r="B89" s="30" t="str">
        <f>IF('Binding Energies'!B89="","",IF('Binding Energies'!B89&lt;HV,(Parameters!W$2+Parameters!W$3*$A89)*((HV)+Parameters!W$4+(Parameters!W$5*$A89)+((Parameters!W$6*$A89)^2))^(Parameters!W$7+Parameters!W$8*EXP(-(($A89/Parameters!W$9)^Parameters!W$10))),""))</f>
        <v/>
      </c>
      <c r="C89" s="30" t="str">
        <f>IF('Binding Energies'!C89="","",IF('Binding Energies'!C89&lt;HV,(Parameters!X$2+Parameters!X$3*$A89)*((HV)+Parameters!X$4+(Parameters!X$5*$A89)+((Parameters!X$6*$A89)^2))^(Parameters!X$7+Parameters!X$8*EXP(-(($A89/Parameters!X$9)^Parameters!X$10))),""))</f>
        <v/>
      </c>
      <c r="D89" s="30">
        <f>IF('Binding Energies'!D89="","",IF('Binding Energies'!D89&lt;HV,(Parameters!Y$2+Parameters!Y$3*$A89)*((HV)+Parameters!Y$4+(Parameters!Y$5*$A89)+((Parameters!Y$6*$A89)^2))^(Parameters!Y$7+Parameters!Y$8*EXP(-(($A89/Parameters!Y$9)^Parameters!Y$10))),""))</f>
        <v>1.0935853377980575E-20</v>
      </c>
      <c r="E89" s="30">
        <f>IF('Binding Energies'!E89="","",IF('Binding Energies'!E89&lt;HV,(Parameters!Z$2+Parameters!Z$3*$A89)*((HV)+Parameters!Z$4+(Parameters!Z$5*$A89)+((Parameters!Z$6*$A89)^2))^(Parameters!Z$7+Parameters!Z$8*EXP(-(($A89/Parameters!Z$9)^Parameters!Z$10))),""))</f>
        <v>3.6032644831378221E-21</v>
      </c>
      <c r="F89" s="30">
        <f>IF('Binding Energies'!F89="","",IF('Binding Energies'!F89&lt;HV,(Parameters!AA$2+Parameters!AA$3*$A89)*((HV)+Parameters!AA$4+(Parameters!AA$5*$A89)+((Parameters!AA$6*$A89)^2))^(Parameters!AA$7+Parameters!AA$8*EXP(-(($A89/Parameters!AA$9)^Parameters!AA$10))),""))</f>
        <v>8.4633722734410941E-22</v>
      </c>
      <c r="G89" s="30" t="str">
        <f>IF('Binding Energies'!G89="","",IF('Binding Energies'!G89&lt;HV,(Parameters!AB$2+Parameters!AB$3*$A89)*((HV)+Parameters!AB$4+(Parameters!AB$5*$A89)+((Parameters!AB$6*$A89)^2))^(Parameters!AB$7+Parameters!AB$8*EXP(-(($A89/Parameters!AB$9)^Parameters!AB$10))),""))</f>
        <v/>
      </c>
      <c r="H89" s="30" t="str">
        <f>IF('Binding Energies'!H89="","",IF('Binding Energies'!H89&lt;HV,(Parameters!AC$2+Parameters!AC$3*$A89)*((HV)+Parameters!AC$4+(Parameters!AC$5*$A89)+((Parameters!AC$6*$A89)^2))^(Parameters!AC$7+Parameters!AC$8*EXP(-(($A89/Parameters!AC$9)^Parameters!AC$10))),""))</f>
        <v/>
      </c>
      <c r="I89" s="30">
        <f>IF('Binding Energies'!I89="","",IF('Binding Energies'!I89&lt;HV,(Parameters!AD$2+Parameters!AD$3*$A89)*((HV)+Parameters!AD$4+(Parameters!AD$5*$A89)+((Parameters!AD$6*$A89)^2))^(Parameters!AD$7+Parameters!AD$8*EXP(-(($A89/Parameters!AD$9)^Parameters!AD$10))),""))</f>
        <v>1.5755876824325628E-20</v>
      </c>
      <c r="J89" s="30">
        <f>IF('Binding Energies'!J89="","",IF('Binding Energies'!J89&lt;HV,(Parameters!AE$2+Parameters!AE$3*$A89)*((HV)+Parameters!AE$4+(Parameters!AE$5*$A89)+((Parameters!AE$6*$A89)^2))^(Parameters!AE$7+Parameters!AE$8*EXP(-(($A89/Parameters!AE$9)^Parameters!AE$10))),""))</f>
        <v>3.5971360768976115E-20</v>
      </c>
      <c r="K89" s="30" t="str">
        <f>IF('Binding Energies'!K89="","",IF('Binding Energies'!K89&lt;HV,(Parameters!AF$2+Parameters!AF$3*$A89)*((HV)+Parameters!AF$4+(Parameters!AF$5*$A89)+((Parameters!AF$6*$A89)^2))^(Parameters!AF$7+Parameters!AF$8*EXP(-(($A89/Parameters!AF$9)^Parameters!AF$10))),""))</f>
        <v/>
      </c>
      <c r="L89" s="30">
        <f>IF('Binding Energies'!L89="","",IF('Binding Energies'!L89&lt;HV,(Parameters!AG$2+Parameters!AG$3*$A89)*((HV)+Parameters!AG$4+(Parameters!AG$5*$A89)+((Parameters!AG$6*$A89)^2))^(Parameters!AG$7+Parameters!AG$8*EXP(-(($A89/Parameters!AG$9)^Parameters!AG$10))),""))</f>
        <v>9.497535672181263E-21</v>
      </c>
      <c r="M89" s="30">
        <f>IF('Binding Energies'!M89="","",IF('Binding Energies'!M89&lt;HV,(Parameters!AH$2+Parameters!AH$3*$A89)*((HV)+Parameters!AH$4+(Parameters!AH$5*$A89)+((Parameters!AH$6*$A89)^2))^(Parameters!AH$7+Parameters!AH$8*EXP(-(($A89/Parameters!AH$9)^Parameters!AH$10))),""))</f>
        <v>1.0321961582933834E-21</v>
      </c>
      <c r="N89" s="30">
        <f>IF('Binding Energies'!N89="","",IF('Binding Energies'!N89&lt;HV,(Parameters!AI$2+Parameters!AI$3*$A89)*((HV)+Parameters!AI$4+(Parameters!AI$5*$A89)+((Parameters!AI$6*$A89)^2))^(Parameters!AI$7+Parameters!AI$8*EXP(-(($A89/Parameters!AI$9)^Parameters!AI$10))),""))</f>
        <v>2.0894955078369007E-21</v>
      </c>
      <c r="O89" s="30">
        <f>IF('Binding Energies'!O89="","",IF('Binding Energies'!O89&lt;HV,(Parameters!AJ$2+Parameters!AJ$3*$A89)*((HV)+Parameters!AJ$4+(Parameters!AJ$5*$A89)+((Parameters!AJ$6*$A89)^2))^(Parameters!AJ$7+Parameters!AJ$8*EXP(-(($A89/Parameters!AJ$9)^Parameters!AJ$10))),""))</f>
        <v>4.0530821663957165E-20</v>
      </c>
      <c r="P89" s="30">
        <f>IF('Binding Energies'!P89="","",IF('Binding Energies'!P89&lt;HV,(Parameters!AK$2+Parameters!AK$3*$A89)*((HV)+Parameters!AK$4+(Parameters!AK$5*$A89)+((Parameters!AK$6*$A89)^2))^(Parameters!AK$7+Parameters!AK$8*EXP(-(($A89/Parameters!AK$9)^Parameters!AK$10))),""))</f>
        <v>5.6861147831237772E-20</v>
      </c>
      <c r="Q89" s="30">
        <f>IF('Binding Energies'!Q89="","",IF('Binding Energies'!Q89&lt;HV,(Parameters!AL$2+Parameters!AL$3*$A89)*((HV)+Parameters!AL$4+(Parameters!AL$5*$A89)+((Parameters!AL$6*$A89)^2))^(Parameters!AL$7+Parameters!AL$8*EXP(-(($A89/Parameters!AL$9)^Parameters!AL$10))),""))</f>
        <v>7.4110577166881045E-21</v>
      </c>
      <c r="R89" s="30">
        <f>IF('Binding Energies'!R89="","",IF('Binding Energies'!R89&lt;HV,(Parameters!AM$2+Parameters!AM$3*$A89)*((HV)+Parameters!AM$4+(Parameters!AM$5*$A89)+((Parameters!AM$6*$A89)^2))^(Parameters!AM$7+Parameters!AM$8*EXP(-(($A89/Parameters!AM$9)^Parameters!AM$10))),""))</f>
        <v>1.0416119272459528E-20</v>
      </c>
      <c r="S89" s="30">
        <f>IF('Binding Energies'!S89="","",IF('Binding Energies'!S89&lt;HV,(Parameters!AN$2+Parameters!AN$3*$A89)*((HV)+Parameters!AN$4+(Parameters!AN$5*$A89)+((Parameters!AN$6*$A89)^2))^(Parameters!AN$7+Parameters!AN$8*EXP(-(($A89/Parameters!AN$9)^Parameters!AN$10))),""))</f>
        <v>1.8034690418603958E-21</v>
      </c>
      <c r="T89" s="30">
        <f>IF('Binding Energies'!T89="","",IF('Binding Energies'!T89&lt;HV,(Parameters!AO$2+Parameters!AO$3*$A89)*((HV)+Parameters!AO$4+(Parameters!AO$5*$A89)+((Parameters!AO$6*$A89)^2))^(Parameters!AO$7+Parameters!AO$8*EXP(-(($A89/Parameters!AO$9)^Parameters!AO$10))),""))</f>
        <v>2.4139103217104132E-21</v>
      </c>
    </row>
    <row r="90" spans="1:20" x14ac:dyDescent="0.35">
      <c r="A90" s="4">
        <v>90</v>
      </c>
      <c r="B90" s="30" t="str">
        <f>IF('Binding Energies'!B90="","",IF('Binding Energies'!B90&lt;HV,(Parameters!W$2+Parameters!W$3*$A90)*((HV)+Parameters!W$4+(Parameters!W$5*$A90)+((Parameters!W$6*$A90)^2))^(Parameters!W$7+Parameters!W$8*EXP(-(($A90/Parameters!W$9)^Parameters!W$10))),""))</f>
        <v/>
      </c>
      <c r="C90" s="30" t="str">
        <f>IF('Binding Energies'!C90="","",IF('Binding Energies'!C90&lt;HV,(Parameters!X$2+Parameters!X$3*$A90)*((HV)+Parameters!X$4+(Parameters!X$5*$A90)+((Parameters!X$6*$A90)^2))^(Parameters!X$7+Parameters!X$8*EXP(-(($A90/Parameters!X$9)^Parameters!X$10))),""))</f>
        <v/>
      </c>
      <c r="D90" s="30">
        <f>IF('Binding Energies'!D90="","",IF('Binding Energies'!D90&lt;HV,(Parameters!Y$2+Parameters!Y$3*$A90)*((HV)+Parameters!Y$4+(Parameters!Y$5*$A90)+((Parameters!Y$6*$A90)^2))^(Parameters!Y$7+Parameters!Y$8*EXP(-(($A90/Parameters!Y$9)^Parameters!Y$10))),""))</f>
        <v>1.1009638089440537E-20</v>
      </c>
      <c r="E90" s="30">
        <f>IF('Binding Energies'!E90="","",IF('Binding Energies'!E90&lt;HV,(Parameters!Z$2+Parameters!Z$3*$A90)*((HV)+Parameters!Z$4+(Parameters!Z$5*$A90)+((Parameters!Z$6*$A90)^2))^(Parameters!Z$7+Parameters!Z$8*EXP(-(($A90/Parameters!Z$9)^Parameters!Z$10))),""))</f>
        <v>3.6697673663134099E-21</v>
      </c>
      <c r="F90" s="30">
        <f>IF('Binding Energies'!F90="","",IF('Binding Energies'!F90&lt;HV,(Parameters!AA$2+Parameters!AA$3*$A90)*((HV)+Parameters!AA$4+(Parameters!AA$5*$A90)+((Parameters!AA$6*$A90)^2))^(Parameters!AA$7+Parameters!AA$8*EXP(-(($A90/Parameters!AA$9)^Parameters!AA$10))),""))</f>
        <v>8.6811447723214325E-22</v>
      </c>
      <c r="G90" s="30" t="str">
        <f>IF('Binding Energies'!G90="","",IF('Binding Energies'!G90&lt;HV,(Parameters!AB$2+Parameters!AB$3*$A90)*((HV)+Parameters!AB$4+(Parameters!AB$5*$A90)+((Parameters!AB$6*$A90)^2))^(Parameters!AB$7+Parameters!AB$8*EXP(-(($A90/Parameters!AB$9)^Parameters!AB$10))),""))</f>
        <v/>
      </c>
      <c r="H90" s="30" t="str">
        <f>IF('Binding Energies'!H90="","",IF('Binding Energies'!H90&lt;HV,(Parameters!AC$2+Parameters!AC$3*$A90)*((HV)+Parameters!AC$4+(Parameters!AC$5*$A90)+((Parameters!AC$6*$A90)^2))^(Parameters!AC$7+Parameters!AC$8*EXP(-(($A90/Parameters!AC$9)^Parameters!AC$10))),""))</f>
        <v/>
      </c>
      <c r="I90" s="30">
        <f>IF('Binding Energies'!I90="","",IF('Binding Energies'!I90&lt;HV,(Parameters!AD$2+Parameters!AD$3*$A90)*((HV)+Parameters!AD$4+(Parameters!AD$5*$A90)+((Parameters!AD$6*$A90)^2))^(Parameters!AD$7+Parameters!AD$8*EXP(-(($A90/Parameters!AD$9)^Parameters!AD$10))),""))</f>
        <v>1.5944198238984822E-20</v>
      </c>
      <c r="J90" s="30">
        <f>IF('Binding Energies'!J90="","",IF('Binding Energies'!J90&lt;HV,(Parameters!AE$2+Parameters!AE$3*$A90)*((HV)+Parameters!AE$4+(Parameters!AE$5*$A90)+((Parameters!AE$6*$A90)^2))^(Parameters!AE$7+Parameters!AE$8*EXP(-(($A90/Parameters!AE$9)^Parameters!AE$10))),""))</f>
        <v>3.6830094324950027E-20</v>
      </c>
      <c r="K90" s="30" t="str">
        <f>IF('Binding Energies'!K90="","",IF('Binding Energies'!K90&lt;HV,(Parameters!AF$2+Parameters!AF$3*$A90)*((HV)+Parameters!AF$4+(Parameters!AF$5*$A90)+((Parameters!AF$6*$A90)^2))^(Parameters!AF$7+Parameters!AF$8*EXP(-(($A90/Parameters!AF$9)^Parameters!AF$10))),""))</f>
        <v/>
      </c>
      <c r="L90" s="30">
        <f>IF('Binding Energies'!L90="","",IF('Binding Energies'!L90&lt;HV,(Parameters!AG$2+Parameters!AG$3*$A90)*((HV)+Parameters!AG$4+(Parameters!AG$5*$A90)+((Parameters!AG$6*$A90)^2))^(Parameters!AG$7+Parameters!AG$8*EXP(-(($A90/Parameters!AG$9)^Parameters!AG$10))),""))</f>
        <v>9.8275461205420362E-21</v>
      </c>
      <c r="M90" s="30">
        <f>IF('Binding Energies'!M90="","",IF('Binding Energies'!M90&lt;HV,(Parameters!AH$2+Parameters!AH$3*$A90)*((HV)+Parameters!AH$4+(Parameters!AH$5*$A90)+((Parameters!AH$6*$A90)^2))^(Parameters!AH$7+Parameters!AH$8*EXP(-(($A90/Parameters!AH$9)^Parameters!AH$10))),""))</f>
        <v>1.0867970369332437E-21</v>
      </c>
      <c r="N90" s="30">
        <f>IF('Binding Energies'!N90="","",IF('Binding Energies'!N90&lt;HV,(Parameters!AI$2+Parameters!AI$3*$A90)*((HV)+Parameters!AI$4+(Parameters!AI$5*$A90)+((Parameters!AI$6*$A90)^2))^(Parameters!AI$7+Parameters!AI$8*EXP(-(($A90/Parameters!AI$9)^Parameters!AI$10))),""))</f>
        <v>2.2271177781537496E-21</v>
      </c>
      <c r="O90" s="30">
        <f>IF('Binding Energies'!O90="","",IF('Binding Energies'!O90&lt;HV,(Parameters!AJ$2+Parameters!AJ$3*$A90)*((HV)+Parameters!AJ$4+(Parameters!AJ$5*$A90)+((Parameters!AJ$6*$A90)^2))^(Parameters!AJ$7+Parameters!AJ$8*EXP(-(($A90/Parameters!AJ$9)^Parameters!AJ$10))),""))</f>
        <v>4.2743392422836698E-20</v>
      </c>
      <c r="P90" s="30">
        <f>IF('Binding Energies'!P90="","",IF('Binding Energies'!P90&lt;HV,(Parameters!AK$2+Parameters!AK$3*$A90)*((HV)+Parameters!AK$4+(Parameters!AK$5*$A90)+((Parameters!AK$6*$A90)^2))^(Parameters!AK$7+Parameters!AK$8*EXP(-(($A90/Parameters!AK$9)^Parameters!AK$10))),""))</f>
        <v>5.9943451384909101E-20</v>
      </c>
      <c r="Q90" s="30">
        <f>IF('Binding Energies'!Q90="","",IF('Binding Energies'!Q90&lt;HV,(Parameters!AL$2+Parameters!AL$3*$A90)*((HV)+Parameters!AL$4+(Parameters!AL$5*$A90)+((Parameters!AL$6*$A90)^2))^(Parameters!AL$7+Parameters!AL$8*EXP(-(($A90/Parameters!AL$9)^Parameters!AL$10))),""))</f>
        <v>7.805795780700578E-21</v>
      </c>
      <c r="R90" s="30">
        <f>IF('Binding Energies'!R90="","",IF('Binding Energies'!R90&lt;HV,(Parameters!AM$2+Parameters!AM$3*$A90)*((HV)+Parameters!AM$4+(Parameters!AM$5*$A90)+((Parameters!AM$6*$A90)^2))^(Parameters!AM$7+Parameters!AM$8*EXP(-(($A90/Parameters!AM$9)^Parameters!AM$10))),""))</f>
        <v>1.0983363889914235E-20</v>
      </c>
      <c r="S90" s="30">
        <f>IF('Binding Energies'!S90="","",IF('Binding Energies'!S90&lt;HV,(Parameters!AN$2+Parameters!AN$3*$A90)*((HV)+Parameters!AN$4+(Parameters!AN$5*$A90)+((Parameters!AN$6*$A90)^2))^(Parameters!AN$7+Parameters!AN$8*EXP(-(($A90/Parameters!AN$9)^Parameters!AN$10))),""))</f>
        <v>1.9708670838528883E-21</v>
      </c>
      <c r="T90" s="30">
        <f>IF('Binding Energies'!T90="","",IF('Binding Energies'!T90&lt;HV,(Parameters!AO$2+Parameters!AO$3*$A90)*((HV)+Parameters!AO$4+(Parameters!AO$5*$A90)+((Parameters!AO$6*$A90)^2))^(Parameters!AO$7+Parameters!AO$8*EXP(-(($A90/Parameters!AO$9)^Parameters!AO$10))),""))</f>
        <v>2.6354362826947199E-21</v>
      </c>
    </row>
    <row r="91" spans="1:20" x14ac:dyDescent="0.35">
      <c r="A91" s="4">
        <v>91</v>
      </c>
      <c r="B91" s="30" t="str">
        <f>IF('Binding Energies'!B91="","",IF('Binding Energies'!B91&lt;HV,(Parameters!W$2+Parameters!W$3*$A91)*((HV)+Parameters!W$4+(Parameters!W$5*$A91)+((Parameters!W$6*$A91)^2))^(Parameters!W$7+Parameters!W$8*EXP(-(($A91/Parameters!W$9)^Parameters!W$10))),""))</f>
        <v/>
      </c>
      <c r="C91" s="30" t="str">
        <f>IF('Binding Energies'!C91="","",IF('Binding Energies'!C91&lt;HV,(Parameters!X$2+Parameters!X$3*$A91)*((HV)+Parameters!X$4+(Parameters!X$5*$A91)+((Parameters!X$6*$A91)^2))^(Parameters!X$7+Parameters!X$8*EXP(-(($A91/Parameters!X$9)^Parameters!X$10))),""))</f>
        <v/>
      </c>
      <c r="D91" s="30">
        <f>IF('Binding Energies'!D91="","",IF('Binding Energies'!D91&lt;HV,(Parameters!Y$2+Parameters!Y$3*$A91)*((HV)+Parameters!Y$4+(Parameters!Y$5*$A91)+((Parameters!Y$6*$A91)^2))^(Parameters!Y$7+Parameters!Y$8*EXP(-(($A91/Parameters!Y$9)^Parameters!Y$10))),""))</f>
        <v>1.1075234303461846E-20</v>
      </c>
      <c r="E91" s="30">
        <f>IF('Binding Energies'!E91="","",IF('Binding Energies'!E91&lt;HV,(Parameters!Z$2+Parameters!Z$3*$A91)*((HV)+Parameters!Z$4+(Parameters!Z$5*$A91)+((Parameters!Z$6*$A91)^2))^(Parameters!Z$7+Parameters!Z$8*EXP(-(($A91/Parameters!Z$9)^Parameters!Z$10))),""))</f>
        <v>3.7347884716501636E-21</v>
      </c>
      <c r="F91" s="30">
        <f>IF('Binding Energies'!F91="","",IF('Binding Energies'!F91&lt;HV,(Parameters!AA$2+Parameters!AA$3*$A91)*((HV)+Parameters!AA$4+(Parameters!AA$5*$A91)+((Parameters!AA$6*$A91)^2))^(Parameters!AA$7+Parameters!AA$8*EXP(-(($A91/Parameters!AA$9)^Parameters!AA$10))),""))</f>
        <v>8.8209574632050993E-22</v>
      </c>
      <c r="G91" s="30" t="str">
        <f>IF('Binding Energies'!G91="","",IF('Binding Energies'!G91&lt;HV,(Parameters!AB$2+Parameters!AB$3*$A91)*((HV)+Parameters!AB$4+(Parameters!AB$5*$A91)+((Parameters!AB$6*$A91)^2))^(Parameters!AB$7+Parameters!AB$8*EXP(-(($A91/Parameters!AB$9)^Parameters!AB$10))),""))</f>
        <v/>
      </c>
      <c r="H91" s="30" t="str">
        <f>IF('Binding Energies'!H91="","",IF('Binding Energies'!H91&lt;HV,(Parameters!AC$2+Parameters!AC$3*$A91)*((HV)+Parameters!AC$4+(Parameters!AC$5*$A91)+((Parameters!AC$6*$A91)^2))^(Parameters!AC$7+Parameters!AC$8*EXP(-(($A91/Parameters!AC$9)^Parameters!AC$10))),""))</f>
        <v/>
      </c>
      <c r="I91" s="30">
        <f>IF('Binding Energies'!I91="","",IF('Binding Energies'!I91&lt;HV,(Parameters!AD$2+Parameters!AD$3*$A91)*((HV)+Parameters!AD$4+(Parameters!AD$5*$A91)+((Parameters!AD$6*$A91)^2))^(Parameters!AD$7+Parameters!AD$8*EXP(-(($A91/Parameters!AD$9)^Parameters!AD$10))),""))</f>
        <v>1.612025023016955E-20</v>
      </c>
      <c r="J91" s="30">
        <f>IF('Binding Energies'!J91="","",IF('Binding Energies'!J91&lt;HV,(Parameters!AE$2+Parameters!AE$3*$A91)*((HV)+Parameters!AE$4+(Parameters!AE$5*$A91)+((Parameters!AE$6*$A91)^2))^(Parameters!AE$7+Parameters!AE$8*EXP(-(($A91/Parameters!AE$9)^Parameters!AE$10))),""))</f>
        <v>3.7681316472158311E-20</v>
      </c>
      <c r="K91" s="30" t="str">
        <f>IF('Binding Energies'!K91="","",IF('Binding Energies'!K91&lt;HV,(Parameters!AF$2+Parameters!AF$3*$A91)*((HV)+Parameters!AF$4+(Parameters!AF$5*$A91)+((Parameters!AF$6*$A91)^2))^(Parameters!AF$7+Parameters!AF$8*EXP(-(($A91/Parameters!AF$9)^Parameters!AF$10))),""))</f>
        <v/>
      </c>
      <c r="L91" s="30">
        <f>IF('Binding Energies'!L91="","",IF('Binding Energies'!L91&lt;HV,(Parameters!AG$2+Parameters!AG$3*$A91)*((HV)+Parameters!AG$4+(Parameters!AG$5*$A91)+((Parameters!AG$6*$A91)^2))^(Parameters!AG$7+Parameters!AG$8*EXP(-(($A91/Parameters!AG$9)^Parameters!AG$10))),""))</f>
        <v>1.0162672551443277E-20</v>
      </c>
      <c r="M91" s="30">
        <f>IF('Binding Energies'!M91="","",IF('Binding Energies'!M91&lt;HV,(Parameters!AH$2+Parameters!AH$3*$A91)*((HV)+Parameters!AH$4+(Parameters!AH$5*$A91)+((Parameters!AH$6*$A91)^2))^(Parameters!AH$7+Parameters!AH$8*EXP(-(($A91/Parameters!AH$9)^Parameters!AH$10))),""))</f>
        <v>1.1426001943934106E-21</v>
      </c>
      <c r="N91" s="30">
        <f>IF('Binding Energies'!N91="","",IF('Binding Energies'!N91&lt;HV,(Parameters!AI$2+Parameters!AI$3*$A91)*((HV)+Parameters!AI$4+(Parameters!AI$5*$A91)+((Parameters!AI$6*$A91)^2))^(Parameters!AI$7+Parameters!AI$8*EXP(-(($A91/Parameters!AI$9)^Parameters!AI$10))),""))</f>
        <v>2.3707212381358036E-21</v>
      </c>
      <c r="O91" s="30">
        <f>IF('Binding Energies'!O91="","",IF('Binding Energies'!O91&lt;HV,(Parameters!AJ$2+Parameters!AJ$3*$A91)*((HV)+Parameters!AJ$4+(Parameters!AJ$5*$A91)+((Parameters!AJ$6*$A91)^2))^(Parameters!AJ$7+Parameters!AJ$8*EXP(-(($A91/Parameters!AJ$9)^Parameters!AJ$10))),""))</f>
        <v>4.5029125836482338E-20</v>
      </c>
      <c r="P91" s="30">
        <f>IF('Binding Energies'!P91="","",IF('Binding Energies'!P91&lt;HV,(Parameters!AK$2+Parameters!AK$3*$A91)*((HV)+Parameters!AK$4+(Parameters!AK$5*$A91)+((Parameters!AK$6*$A91)^2))^(Parameters!AK$7+Parameters!AK$8*EXP(-(($A91/Parameters!AK$9)^Parameters!AK$10))),""))</f>
        <v>6.3128195413601494E-20</v>
      </c>
      <c r="Q91" s="30">
        <f>IF('Binding Energies'!Q91="","",IF('Binding Energies'!Q91&lt;HV,(Parameters!AL$2+Parameters!AL$3*$A91)*((HV)+Parameters!AL$4+(Parameters!AL$5*$A91)+((Parameters!AL$6*$A91)^2))^(Parameters!AL$7+Parameters!AL$8*EXP(-(($A91/Parameters!AL$9)^Parameters!AL$10))),""))</f>
        <v>8.2094571071831306E-21</v>
      </c>
      <c r="R91" s="30">
        <f>IF('Binding Energies'!R91="","",IF('Binding Energies'!R91&lt;HV,(Parameters!AM$2+Parameters!AM$3*$A91)*((HV)+Parameters!AM$4+(Parameters!AM$5*$A91)+((Parameters!AM$6*$A91)^2))^(Parameters!AM$7+Parameters!AM$8*EXP(-(($A91/Parameters!AM$9)^Parameters!AM$10))),""))</f>
        <v>1.1566086420305426E-20</v>
      </c>
      <c r="S91" s="30">
        <f>IF('Binding Energies'!S91="","",IF('Binding Energies'!S91&lt;HV,(Parameters!AN$2+Parameters!AN$3*$A91)*((HV)+Parameters!AN$4+(Parameters!AN$5*$A91)+((Parameters!AN$6*$A91)^2))^(Parameters!AN$7+Parameters!AN$8*EXP(-(($A91/Parameters!AN$9)^Parameters!AN$10))),""))</f>
        <v>2.1453859060163283E-21</v>
      </c>
      <c r="T91" s="30">
        <f>IF('Binding Energies'!T91="","",IF('Binding Energies'!T91&lt;HV,(Parameters!AO$2+Parameters!AO$3*$A91)*((HV)+Parameters!AO$4+(Parameters!AO$5*$A91)+((Parameters!AO$6*$A91)^2))^(Parameters!AO$7+Parameters!AO$8*EXP(-(($A91/Parameters!AO$9)^Parameters!AO$10))),""))</f>
        <v>2.8662092132407762E-21</v>
      </c>
    </row>
    <row r="92" spans="1:20" x14ac:dyDescent="0.35">
      <c r="A92" s="4">
        <v>92</v>
      </c>
      <c r="B92" s="30" t="str">
        <f>IF('Binding Energies'!B92="","",IF('Binding Energies'!B92&lt;HV,(Parameters!W$2+Parameters!W$3*$A92)*((HV)+Parameters!W$4+(Parameters!W$5*$A92)+((Parameters!W$6*$A92)^2))^(Parameters!W$7+Parameters!W$8*EXP(-(($A92/Parameters!W$9)^Parameters!W$10))),""))</f>
        <v/>
      </c>
      <c r="C92" s="30" t="str">
        <f>IF('Binding Energies'!C92="","",IF('Binding Energies'!C92&lt;HV,(Parameters!X$2+Parameters!X$3*$A92)*((HV)+Parameters!X$4+(Parameters!X$5*$A92)+((Parameters!X$6*$A92)^2))^(Parameters!X$7+Parameters!X$8*EXP(-(($A92/Parameters!X$9)^Parameters!X$10))),""))</f>
        <v/>
      </c>
      <c r="D92" s="30">
        <f>IF('Binding Energies'!D92="","",IF('Binding Energies'!D92&lt;HV,(Parameters!Y$2+Parameters!Y$3*$A92)*((HV)+Parameters!Y$4+(Parameters!Y$5*$A92)+((Parameters!Y$6*$A92)^2))^(Parameters!Y$7+Parameters!Y$8*EXP(-(($A92/Parameters!Y$9)^Parameters!Y$10))),""))</f>
        <v>1.1132616029419351E-20</v>
      </c>
      <c r="E92" s="30">
        <f>IF('Binding Energies'!E92="","",IF('Binding Energies'!E92&lt;HV,(Parameters!Z$2+Parameters!Z$3*$A92)*((HV)+Parameters!Z$4+(Parameters!Z$5*$A92)+((Parameters!Z$6*$A92)^2))^(Parameters!Z$7+Parameters!Z$8*EXP(-(($A92/Parameters!Z$9)^Parameters!Z$10))),""))</f>
        <v>3.7982793476912012E-21</v>
      </c>
      <c r="F92" s="30">
        <f>IF('Binding Energies'!F92="","",IF('Binding Energies'!F92&lt;HV,(Parameters!AA$2+Parameters!AA$3*$A92)*((HV)+Parameters!AA$4+(Parameters!AA$5*$A92)+((Parameters!AA$6*$A92)^2))^(Parameters!AA$7+Parameters!AA$8*EXP(-(($A92/Parameters!AA$9)^Parameters!AA$10))),""))</f>
        <v>8.8572510542975891E-22</v>
      </c>
      <c r="G92" s="30" t="str">
        <f>IF('Binding Energies'!G92="","",IF('Binding Energies'!G92&lt;HV,(Parameters!AB$2+Parameters!AB$3*$A92)*((HV)+Parameters!AB$4+(Parameters!AB$5*$A92)+((Parameters!AB$6*$A92)^2))^(Parameters!AB$7+Parameters!AB$8*EXP(-(($A92/Parameters!AB$9)^Parameters!AB$10))),""))</f>
        <v/>
      </c>
      <c r="H92" s="30" t="str">
        <f>IF('Binding Energies'!H92="","",IF('Binding Energies'!H92&lt;HV,(Parameters!AC$2+Parameters!AC$3*$A92)*((HV)+Parameters!AC$4+(Parameters!AC$5*$A92)+((Parameters!AC$6*$A92)^2))^(Parameters!AC$7+Parameters!AC$8*EXP(-(($A92/Parameters!AC$9)^Parameters!AC$10))),""))</f>
        <v/>
      </c>
      <c r="I92" s="30">
        <f>IF('Binding Energies'!I92="","",IF('Binding Energies'!I92&lt;HV,(Parameters!AD$2+Parameters!AD$3*$A92)*((HV)+Parameters!AD$4+(Parameters!AD$5*$A92)+((Parameters!AD$6*$A92)^2))^(Parameters!AD$7+Parameters!AD$8*EXP(-(($A92/Parameters!AD$9)^Parameters!AD$10))),""))</f>
        <v>1.6284026892687409E-20</v>
      </c>
      <c r="J92" s="30">
        <f>IF('Binding Energies'!J92="","",IF('Binding Energies'!J92&lt;HV,(Parameters!AE$2+Parameters!AE$3*$A92)*((HV)+Parameters!AE$4+(Parameters!AE$5*$A92)+((Parameters!AE$6*$A92)^2))^(Parameters!AE$7+Parameters!AE$8*EXP(-(($A92/Parameters!AE$9)^Parameters!AE$10))),""))</f>
        <v>3.852434556091127E-20</v>
      </c>
      <c r="K92" s="30" t="str">
        <f>IF('Binding Energies'!K92="","",IF('Binding Energies'!K92&lt;HV,(Parameters!AF$2+Parameters!AF$3*$A92)*((HV)+Parameters!AF$4+(Parameters!AF$5*$A92)+((Parameters!AF$6*$A92)^2))^(Parameters!AF$7+Parameters!AF$8*EXP(-(($A92/Parameters!AF$9)^Parameters!AF$10))),""))</f>
        <v/>
      </c>
      <c r="L92" s="30">
        <f>IF('Binding Energies'!L92="","",IF('Binding Energies'!L92&lt;HV,(Parameters!AG$2+Parameters!AG$3*$A92)*((HV)+Parameters!AG$4+(Parameters!AG$5*$A92)+((Parameters!AG$6*$A92)^2))^(Parameters!AG$7+Parameters!AG$8*EXP(-(($A92/Parameters!AG$9)^Parameters!AG$10))),""))</f>
        <v>1.0502859207686137E-20</v>
      </c>
      <c r="M92" s="30">
        <f>IF('Binding Energies'!M92="","",IF('Binding Energies'!M92&lt;HV,(Parameters!AH$2+Parameters!AH$3*$A92)*((HV)+Parameters!AH$4+(Parameters!AH$5*$A92)+((Parameters!AH$6*$A92)^2))^(Parameters!AH$7+Parameters!AH$8*EXP(-(($A92/Parameters!AH$9)^Parameters!AH$10))),""))</f>
        <v>1.1995392693802024E-21</v>
      </c>
      <c r="N92" s="30">
        <f>IF('Binding Energies'!N92="","",IF('Binding Energies'!N92&lt;HV,(Parameters!AI$2+Parameters!AI$3*$A92)*((HV)+Parameters!AI$4+(Parameters!AI$5*$A92)+((Parameters!AI$6*$A92)^2))^(Parameters!AI$7+Parameters!AI$8*EXP(-(($A92/Parameters!AI$9)^Parameters!AI$10))),""))</f>
        <v>2.5203678239540996E-21</v>
      </c>
      <c r="O92" s="30">
        <f>IF('Binding Energies'!O92="","",IF('Binding Energies'!O92&lt;HV,(Parameters!AJ$2+Parameters!AJ$3*$A92)*((HV)+Parameters!AJ$4+(Parameters!AJ$5*$A92)+((Parameters!AJ$6*$A92)^2))^(Parameters!AJ$7+Parameters!AJ$8*EXP(-(($A92/Parameters!AJ$9)^Parameters!AJ$10))),""))</f>
        <v>4.7388256060131275E-20</v>
      </c>
      <c r="P92" s="30">
        <f>IF('Binding Energies'!P92="","",IF('Binding Energies'!P92&lt;HV,(Parameters!AK$2+Parameters!AK$3*$A92)*((HV)+Parameters!AK$4+(Parameters!AK$5*$A92)+((Parameters!AK$6*$A92)^2))^(Parameters!AK$7+Parameters!AK$8*EXP(-(($A92/Parameters!AK$9)^Parameters!AK$10))),""))</f>
        <v>6.6415901544105869E-20</v>
      </c>
      <c r="Q92" s="30" t="str">
        <f>IF('Binding Energies'!Q92="","",IF('Binding Energies'!Q92&lt;HV,(Parameters!AL$2+Parameters!AL$3*$A92)*((HV)+Parameters!AL$4+(Parameters!AL$5*$A92)+((Parameters!AL$6*$A92)^2))^(Parameters!AL$7+Parameters!AL$8*EXP(-(($A92/Parameters!AL$9)^Parameters!AL$10))),""))</f>
        <v/>
      </c>
      <c r="R92" s="30">
        <f>IF('Binding Energies'!R92="","",IF('Binding Energies'!R92&lt;HV,(Parameters!AM$2+Parameters!AM$3*$A92)*((HV)+Parameters!AM$4+(Parameters!AM$5*$A92)+((Parameters!AM$6*$A92)^2))^(Parameters!AM$7+Parameters!AM$8*EXP(-(($A92/Parameters!AM$9)^Parameters!AM$10))),""))</f>
        <v>1.2163793445051468E-20</v>
      </c>
      <c r="S92" s="30">
        <f>IF('Binding Energies'!S92="","",IF('Binding Energies'!S92&lt;HV,(Parameters!AN$2+Parameters!AN$3*$A92)*((HV)+Parameters!AN$4+(Parameters!AN$5*$A92)+((Parameters!AN$6*$A92)^2))^(Parameters!AN$7+Parameters!AN$8*EXP(-(($A92/Parameters!AN$9)^Parameters!AN$10))),""))</f>
        <v>2.3266950460488666E-21</v>
      </c>
      <c r="T92" s="30">
        <f>IF('Binding Energies'!T92="","",IF('Binding Energies'!T92&lt;HV,(Parameters!AO$2+Parameters!AO$3*$A92)*((HV)+Parameters!AO$4+(Parameters!AO$5*$A92)+((Parameters!AO$6*$A92)^2))^(Parameters!AO$7+Parameters!AO$8*EXP(-(($A92/Parameters!AO$9)^Parameters!AO$10))),""))</f>
        <v>3.1057933393809495E-21</v>
      </c>
    </row>
    <row r="93" spans="1:20" x14ac:dyDescent="0.35">
      <c r="A93" s="4">
        <v>93</v>
      </c>
      <c r="B93" s="30" t="str">
        <f>IF('Binding Energies'!B93="","",IF('Binding Energies'!B93&lt;HV,(Parameters!W$2+Parameters!W$3*$A93)*((HV)+Parameters!W$4+(Parameters!W$5*$A93)+((Parameters!W$6*$A93)^2))^(Parameters!W$7+Parameters!W$8*EXP(-(($A93/Parameters!W$9)^Parameters!W$10))),""))</f>
        <v/>
      </c>
      <c r="C93" s="30" t="str">
        <f>IF('Binding Energies'!C93="","",IF('Binding Energies'!C93&lt;HV,(Parameters!X$2+Parameters!X$3*$A93)*((HV)+Parameters!X$4+(Parameters!X$5*$A93)+((Parameters!X$6*$A93)^2))^(Parameters!X$7+Parameters!X$8*EXP(-(($A93/Parameters!X$9)^Parameters!X$10))),""))</f>
        <v/>
      </c>
      <c r="D93" s="30">
        <f>IF('Binding Energies'!D93="","",IF('Binding Energies'!D93&lt;HV,(Parameters!Y$2+Parameters!Y$3*$A93)*((HV)+Parameters!Y$4+(Parameters!Y$5*$A93)+((Parameters!Y$6*$A93)^2))^(Parameters!Y$7+Parameters!Y$8*EXP(-(($A93/Parameters!Y$9)^Parameters!Y$10))),""))</f>
        <v>1.1181772050346311E-20</v>
      </c>
      <c r="E93" s="30">
        <f>IF('Binding Energies'!E93="","",IF('Binding Energies'!E93&lt;HV,(Parameters!Z$2+Parameters!Z$3*$A93)*((HV)+Parameters!Z$4+(Parameters!Z$5*$A93)+((Parameters!Z$6*$A93)^2))^(Parameters!Z$7+Parameters!Z$8*EXP(-(($A93/Parameters!Z$9)^Parameters!Z$10))),""))</f>
        <v>3.8601953563404745E-21</v>
      </c>
      <c r="F93" s="30">
        <f>IF('Binding Energies'!F93="","",IF('Binding Energies'!F93&lt;HV,(Parameters!AA$2+Parameters!AA$3*$A93)*((HV)+Parameters!AA$4+(Parameters!AA$5*$A93)+((Parameters!AA$6*$A93)^2))^(Parameters!AA$7+Parameters!AA$8*EXP(-(($A93/Parameters!AA$9)^Parameters!AA$10))),""))</f>
        <v>8.7596704345122321E-22</v>
      </c>
      <c r="G93" s="30" t="str">
        <f>IF('Binding Energies'!G93="","",IF('Binding Energies'!G93&lt;HV,(Parameters!AB$2+Parameters!AB$3*$A93)*((HV)+Parameters!AB$4+(Parameters!AB$5*$A93)+((Parameters!AB$6*$A93)^2))^(Parameters!AB$7+Parameters!AB$8*EXP(-(($A93/Parameters!AB$9)^Parameters!AB$10))),""))</f>
        <v/>
      </c>
      <c r="H93" s="30" t="str">
        <f>IF('Binding Energies'!H93="","",IF('Binding Energies'!H93&lt;HV,(Parameters!AC$2+Parameters!AC$3*$A93)*((HV)+Parameters!AC$4+(Parameters!AC$5*$A93)+((Parameters!AC$6*$A93)^2))^(Parameters!AC$7+Parameters!AC$8*EXP(-(($A93/Parameters!AC$9)^Parameters!AC$10))),""))</f>
        <v/>
      </c>
      <c r="I93" s="30">
        <f>IF('Binding Energies'!I93="","",IF('Binding Energies'!I93&lt;HV,(Parameters!AD$2+Parameters!AD$3*$A93)*((HV)+Parameters!AD$4+(Parameters!AD$5*$A93)+((Parameters!AD$6*$A93)^2))^(Parameters!AD$7+Parameters!AD$8*EXP(-(($A93/Parameters!AD$9)^Parameters!AD$10))),""))</f>
        <v>1.64355545895523E-20</v>
      </c>
      <c r="J93" s="30">
        <f>IF('Binding Energies'!J93="","",IF('Binding Energies'!J93&lt;HV,(Parameters!AE$2+Parameters!AE$3*$A93)*((HV)+Parameters!AE$4+(Parameters!AE$5*$A93)+((Parameters!AE$6*$A93)^2))^(Parameters!AE$7+Parameters!AE$8*EXP(-(($A93/Parameters!AE$9)^Parameters!AE$10))),""))</f>
        <v>3.9358527636870973E-20</v>
      </c>
      <c r="K93" s="30" t="str">
        <f>IF('Binding Energies'!K93="","",IF('Binding Energies'!K93&lt;HV,(Parameters!AF$2+Parameters!AF$3*$A93)*((HV)+Parameters!AF$4+(Parameters!AF$5*$A93)+((Parameters!AF$6*$A93)^2))^(Parameters!AF$7+Parameters!AF$8*EXP(-(($A93/Parameters!AF$9)^Parameters!AF$10))),""))</f>
        <v/>
      </c>
      <c r="L93" s="30">
        <f>IF('Binding Energies'!L93="","",IF('Binding Energies'!L93&lt;HV,(Parameters!AG$2+Parameters!AG$3*$A93)*((HV)+Parameters!AG$4+(Parameters!AG$5*$A93)+((Parameters!AG$6*$A93)^2))^(Parameters!AG$7+Parameters!AG$8*EXP(-(($A93/Parameters!AG$9)^Parameters!AG$10))),""))</f>
        <v>1.0848048970596843E-20</v>
      </c>
      <c r="M93" s="30">
        <f>IF('Binding Energies'!M93="","",IF('Binding Energies'!M93&lt;HV,(Parameters!AH$2+Parameters!AH$3*$A93)*((HV)+Parameters!AH$4+(Parameters!AH$5*$A93)+((Parameters!AH$6*$A93)^2))^(Parameters!AH$7+Parameters!AH$8*EXP(-(($A93/Parameters!AH$9)^Parameters!AH$10))),""))</f>
        <v>1.2575444114295702E-21</v>
      </c>
      <c r="N93" s="30">
        <f>IF('Binding Energies'!N93="","",IF('Binding Energies'!N93&lt;HV,(Parameters!AI$2+Parameters!AI$3*$A93)*((HV)+Parameters!AI$4+(Parameters!AI$5*$A93)+((Parameters!AI$6*$A93)^2))^(Parameters!AI$7+Parameters!AI$8*EXP(-(($A93/Parameters!AI$9)^Parameters!AI$10))),""))</f>
        <v>2.67610910174326E-21</v>
      </c>
      <c r="O93" s="30">
        <f>IF('Binding Energies'!O93="","",IF('Binding Energies'!O93&lt;HV,(Parameters!AJ$2+Parameters!AJ$3*$A93)*((HV)+Parameters!AJ$4+(Parameters!AJ$5*$A93)+((Parameters!AJ$6*$A93)^2))^(Parameters!AJ$7+Parameters!AJ$8*EXP(-(($A93/Parameters!AJ$9)^Parameters!AJ$10))),""))</f>
        <v>4.9820941210560303E-20</v>
      </c>
      <c r="P93" s="30">
        <f>IF('Binding Energies'!P93="","",IF('Binding Energies'!P93&lt;HV,(Parameters!AK$2+Parameters!AK$3*$A93)*((HV)+Parameters!AK$4+(Parameters!AK$5*$A93)+((Parameters!AK$6*$A93)^2))^(Parameters!AK$7+Parameters!AK$8*EXP(-(($A93/Parameters!AK$9)^Parameters!AK$10))),""))</f>
        <v>6.9806999219196073E-20</v>
      </c>
      <c r="Q93" s="30" t="str">
        <f>IF('Binding Energies'!Q93="","",IF('Binding Energies'!Q93&lt;HV,(Parameters!AL$2+Parameters!AL$3*$A93)*((HV)+Parameters!AL$4+(Parameters!AL$5*$A93)+((Parameters!AL$6*$A93)^2))^(Parameters!AL$7+Parameters!AL$8*EXP(-(($A93/Parameters!AL$9)^Parameters!AL$10))),""))</f>
        <v/>
      </c>
      <c r="R93" s="30">
        <f>IF('Binding Energies'!R93="","",IF('Binding Energies'!R93&lt;HV,(Parameters!AM$2+Parameters!AM$3*$A93)*((HV)+Parameters!AM$4+(Parameters!AM$5*$A93)+((Parameters!AM$6*$A93)^2))^(Parameters!AM$7+Parameters!AM$8*EXP(-(($A93/Parameters!AM$9)^Parameters!AM$10))),""))</f>
        <v>1.2775932682367407E-20</v>
      </c>
      <c r="S93" s="30">
        <f>IF('Binding Energies'!S93="","",IF('Binding Energies'!S93&lt;HV,(Parameters!AN$2+Parameters!AN$3*$A93)*((HV)+Parameters!AN$4+(Parameters!AN$5*$A93)+((Parameters!AN$6*$A93)^2))^(Parameters!AN$7+Parameters!AN$8*EXP(-(($A93/Parameters!AN$9)^Parameters!AN$10))),""))</f>
        <v>2.5144370697642269E-21</v>
      </c>
      <c r="T93" s="30">
        <f>IF('Binding Energies'!T93="","",IF('Binding Energies'!T93&lt;HV,(Parameters!AO$2+Parameters!AO$3*$A93)*((HV)+Parameters!AO$4+(Parameters!AO$5*$A93)+((Parameters!AO$6*$A93)^2))^(Parameters!AO$7+Parameters!AO$8*EXP(-(($A93/Parameters!AO$9)^Parameters!AO$10))),""))</f>
        <v>3.3537192729779187E-21</v>
      </c>
    </row>
    <row r="94" spans="1:20" x14ac:dyDescent="0.35">
      <c r="A94" s="4">
        <v>94</v>
      </c>
      <c r="B94" s="30" t="str">
        <f>IF('Binding Energies'!B94="","",IF('Binding Energies'!B94&lt;HV,(Parameters!W$2+Parameters!W$3*$A94)*((HV)+Parameters!W$4+(Parameters!W$5*$A94)+((Parameters!W$6*$A94)^2))^(Parameters!W$7+Parameters!W$8*EXP(-(($A94/Parameters!W$9)^Parameters!W$10))),""))</f>
        <v/>
      </c>
      <c r="C94" s="30" t="str">
        <f>IF('Binding Energies'!C94="","",IF('Binding Energies'!C94&lt;HV,(Parameters!X$2+Parameters!X$3*$A94)*((HV)+Parameters!X$4+(Parameters!X$5*$A94)+((Parameters!X$6*$A94)^2))^(Parameters!X$7+Parameters!X$8*EXP(-(($A94/Parameters!X$9)^Parameters!X$10))),""))</f>
        <v/>
      </c>
      <c r="D94" s="30">
        <f>IF('Binding Energies'!D94="","",IF('Binding Energies'!D94&lt;HV,(Parameters!Y$2+Parameters!Y$3*$A94)*((HV)+Parameters!Y$4+(Parameters!Y$5*$A94)+((Parameters!Y$6*$A94)^2))^(Parameters!Y$7+Parameters!Y$8*EXP(-(($A94/Parameters!Y$9)^Parameters!Y$10))),""))</f>
        <v>1.1222705455742383E-20</v>
      </c>
      <c r="E94" s="30">
        <f>IF('Binding Energies'!E94="","",IF('Binding Energies'!E94&lt;HV,(Parameters!Z$2+Parameters!Z$3*$A94)*((HV)+Parameters!Z$4+(Parameters!Z$5*$A94)+((Parameters!Z$6*$A94)^2))^(Parameters!Z$7+Parameters!Z$8*EXP(-(($A94/Parameters!Z$9)^Parameters!Z$10))),""))</f>
        <v>3.9204956409049403E-21</v>
      </c>
      <c r="F94" s="30" t="str">
        <f>IF('Binding Energies'!F94="","",IF('Binding Energies'!F94&lt;HV,(Parameters!AA$2+Parameters!AA$3*$A94)*((HV)+Parameters!AA$4+(Parameters!AA$5*$A94)+((Parameters!AA$6*$A94)^2))^(Parameters!AA$7+Parameters!AA$8*EXP(-(($A94/Parameters!AA$9)^Parameters!AA$10))),""))</f>
        <v/>
      </c>
      <c r="G94" s="30" t="str">
        <f>IF('Binding Energies'!G94="","",IF('Binding Energies'!G94&lt;HV,(Parameters!AB$2+Parameters!AB$3*$A94)*((HV)+Parameters!AB$4+(Parameters!AB$5*$A94)+((Parameters!AB$6*$A94)^2))^(Parameters!AB$7+Parameters!AB$8*EXP(-(($A94/Parameters!AB$9)^Parameters!AB$10))),""))</f>
        <v/>
      </c>
      <c r="H94" s="30" t="str">
        <f>IF('Binding Energies'!H94="","",IF('Binding Energies'!H94&lt;HV,(Parameters!AC$2+Parameters!AC$3*$A94)*((HV)+Parameters!AC$4+(Parameters!AC$5*$A94)+((Parameters!AC$6*$A94)^2))^(Parameters!AC$7+Parameters!AC$8*EXP(-(($A94/Parameters!AC$9)^Parameters!AC$10))),""))</f>
        <v/>
      </c>
      <c r="I94" s="30">
        <f>IF('Binding Energies'!I94="","",IF('Binding Energies'!I94&lt;HV,(Parameters!AD$2+Parameters!AD$3*$A94)*((HV)+Parameters!AD$4+(Parameters!AD$5*$A94)+((Parameters!AD$6*$A94)^2))^(Parameters!AD$7+Parameters!AD$8*EXP(-(($A94/Parameters!AD$9)^Parameters!AD$10))),""))</f>
        <v>1.6574890128844229E-20</v>
      </c>
      <c r="J94" s="30">
        <f>IF('Binding Energies'!J94="","",IF('Binding Energies'!J94&lt;HV,(Parameters!AE$2+Parameters!AE$3*$A94)*((HV)+Parameters!AE$4+(Parameters!AE$5*$A94)+((Parameters!AE$6*$A94)^2))^(Parameters!AE$7+Parameters!AE$8*EXP(-(($A94/Parameters!AE$9)^Parameters!AE$10))),""))</f>
        <v>4.0183236820076853E-20</v>
      </c>
      <c r="K94" s="30" t="str">
        <f>IF('Binding Energies'!K94="","",IF('Binding Energies'!K94&lt;HV,(Parameters!AF$2+Parameters!AF$3*$A94)*((HV)+Parameters!AF$4+(Parameters!AF$5*$A94)+((Parameters!AF$6*$A94)^2))^(Parameters!AF$7+Parameters!AF$8*EXP(-(($A94/Parameters!AF$9)^Parameters!AF$10))),""))</f>
        <v/>
      </c>
      <c r="L94" s="30">
        <f>IF('Binding Energies'!L94="","",IF('Binding Energies'!L94&lt;HV,(Parameters!AG$2+Parameters!AG$3*$A94)*((HV)+Parameters!AG$4+(Parameters!AG$5*$A94)+((Parameters!AG$6*$A94)^2))^(Parameters!AG$7+Parameters!AG$8*EXP(-(($A94/Parameters!AG$9)^Parameters!AG$10))),""))</f>
        <v>1.1198183426548983E-20</v>
      </c>
      <c r="M94" s="30">
        <f>IF('Binding Energies'!M94="","",IF('Binding Energies'!M94&lt;HV,(Parameters!AH$2+Parameters!AH$3*$A94)*((HV)+Parameters!AH$4+(Parameters!AH$5*$A94)+((Parameters!AH$6*$A94)^2))^(Parameters!AH$7+Parameters!AH$8*EXP(-(($A94/Parameters!AH$9)^Parameters!AH$10))),""))</f>
        <v>1.3165425835462814E-21</v>
      </c>
      <c r="N94" s="30">
        <f>IF('Binding Energies'!N94="","",IF('Binding Energies'!N94&lt;HV,(Parameters!AI$2+Parameters!AI$3*$A94)*((HV)+Parameters!AI$4+(Parameters!AI$5*$A94)+((Parameters!AI$6*$A94)^2))^(Parameters!AI$7+Parameters!AI$8*EXP(-(($A94/Parameters!AI$9)^Parameters!AI$10))),""))</f>
        <v>2.8379859436522624E-21</v>
      </c>
      <c r="O94" s="30">
        <f>IF('Binding Energies'!O94="","",IF('Binding Energies'!O94&lt;HV,(Parameters!AJ$2+Parameters!AJ$3*$A94)*((HV)+Parameters!AJ$4+(Parameters!AJ$5*$A94)+((Parameters!AJ$6*$A94)^2))^(Parameters!AJ$7+Parameters!AJ$8*EXP(-(($A94/Parameters!AJ$9)^Parameters!AJ$10))),""))</f>
        <v>5.2327263491976445E-20</v>
      </c>
      <c r="P94" s="30">
        <f>IF('Binding Energies'!P94="","",IF('Binding Energies'!P94&lt;HV,(Parameters!AK$2+Parameters!AK$3*$A94)*((HV)+Parameters!AK$4+(Parameters!AK$5*$A94)+((Parameters!AK$6*$A94)^2))^(Parameters!AK$7+Parameters!AK$8*EXP(-(($A94/Parameters!AK$9)^Parameters!AK$10))),""))</f>
        <v>7.330182567953253E-20</v>
      </c>
      <c r="Q94" s="30" t="str">
        <f>IF('Binding Energies'!Q94="","",IF('Binding Energies'!Q94&lt;HV,(Parameters!AL$2+Parameters!AL$3*$A94)*((HV)+Parameters!AL$4+(Parameters!AL$5*$A94)+((Parameters!AL$6*$A94)^2))^(Parameters!AL$7+Parameters!AL$8*EXP(-(($A94/Parameters!AL$9)^Parameters!AL$10))),""))</f>
        <v/>
      </c>
      <c r="R94" s="30">
        <f>IF('Binding Energies'!R94="","",IF('Binding Energies'!R94&lt;HV,(Parameters!AM$2+Parameters!AM$3*$A94)*((HV)+Parameters!AM$4+(Parameters!AM$5*$A94)+((Parameters!AM$6*$A94)^2))^(Parameters!AM$7+Parameters!AM$8*EXP(-(($A94/Parameters!AM$9)^Parameters!AM$10))),""))</f>
        <v>1.3401892510891513E-20</v>
      </c>
      <c r="S94" s="30">
        <f>IF('Binding Energies'!S94="","",IF('Binding Energies'!S94&lt;HV,(Parameters!AN$2+Parameters!AN$3*$A94)*((HV)+Parameters!AN$4+(Parameters!AN$5*$A94)+((Parameters!AN$6*$A94)^2))^(Parameters!AN$7+Parameters!AN$8*EXP(-(($A94/Parameters!AN$9)^Parameters!AN$10))),""))</f>
        <v>2.7082316089393047E-21</v>
      </c>
      <c r="T94" s="30">
        <f>IF('Binding Energies'!T94="","",IF('Binding Energies'!T94&lt;HV,(Parameters!AO$2+Parameters!AO$3*$A94)*((HV)+Parameters!AO$4+(Parameters!AO$5*$A94)+((Parameters!AO$6*$A94)^2))^(Parameters!AO$7+Parameters!AO$8*EXP(-(($A94/Parameters!AO$9)^Parameters!AO$10))),""))</f>
        <v>3.6094892207505257E-21</v>
      </c>
    </row>
    <row r="95" spans="1:20" x14ac:dyDescent="0.35">
      <c r="A95" s="4">
        <v>95</v>
      </c>
      <c r="B95" s="30" t="str">
        <f>IF('Binding Energies'!B95="","",IF('Binding Energies'!B95&lt;HV,(Parameters!W$2+Parameters!W$3*$A95)*((HV)+Parameters!W$4+(Parameters!W$5*$A95)+((Parameters!W$6*$A95)^2))^(Parameters!W$7+Parameters!W$8*EXP(-(($A95/Parameters!W$9)^Parameters!W$10))),""))</f>
        <v/>
      </c>
      <c r="C95" s="30" t="str">
        <f>IF('Binding Energies'!C95="","",IF('Binding Energies'!C95&lt;HV,(Parameters!X$2+Parameters!X$3*$A95)*((HV)+Parameters!X$4+(Parameters!X$5*$A95)+((Parameters!X$6*$A95)^2))^(Parameters!X$7+Parameters!X$8*EXP(-(($A95/Parameters!X$9)^Parameters!X$10))),""))</f>
        <v/>
      </c>
      <c r="D95" s="30" t="str">
        <f>IF('Binding Energies'!D95="","",IF('Binding Energies'!D95&lt;HV,(Parameters!Y$2+Parameters!Y$3*$A95)*((HV)+Parameters!Y$4+(Parameters!Y$5*$A95)+((Parameters!Y$6*$A95)^2))^(Parameters!Y$7+Parameters!Y$8*EXP(-(($A95/Parameters!Y$9)^Parameters!Y$10))),""))</f>
        <v/>
      </c>
      <c r="E95" s="30">
        <f>IF('Binding Energies'!E95="","",IF('Binding Energies'!E95&lt;HV,(Parameters!Z$2+Parameters!Z$3*$A95)*((HV)+Parameters!Z$4+(Parameters!Z$5*$A95)+((Parameters!Z$6*$A95)^2))^(Parameters!Z$7+Parameters!Z$8*EXP(-(($A95/Parameters!Z$9)^Parameters!Z$10))),""))</f>
        <v>3.9791430835981569E-21</v>
      </c>
      <c r="F95" s="30" t="str">
        <f>IF('Binding Energies'!F95="","",IF('Binding Energies'!F95&lt;HV,(Parameters!AA$2+Parameters!AA$3*$A95)*((HV)+Parameters!AA$4+(Parameters!AA$5*$A95)+((Parameters!AA$6*$A95)^2))^(Parameters!AA$7+Parameters!AA$8*EXP(-(($A95/Parameters!AA$9)^Parameters!AA$10))),""))</f>
        <v/>
      </c>
      <c r="G95" s="30" t="str">
        <f>IF('Binding Energies'!G95="","",IF('Binding Energies'!G95&lt;HV,(Parameters!AB$2+Parameters!AB$3*$A95)*((HV)+Parameters!AB$4+(Parameters!AB$5*$A95)+((Parameters!AB$6*$A95)^2))^(Parameters!AB$7+Parameters!AB$8*EXP(-(($A95/Parameters!AB$9)^Parameters!AB$10))),""))</f>
        <v/>
      </c>
      <c r="H95" s="30" t="str">
        <f>IF('Binding Energies'!H95="","",IF('Binding Energies'!H95&lt;HV,(Parameters!AC$2+Parameters!AC$3*$A95)*((HV)+Parameters!AC$4+(Parameters!AC$5*$A95)+((Parameters!AC$6*$A95)^2))^(Parameters!AC$7+Parameters!AC$8*EXP(-(($A95/Parameters!AC$9)^Parameters!AC$10))),""))</f>
        <v/>
      </c>
      <c r="I95" s="30">
        <f>IF('Binding Energies'!I95="","",IF('Binding Energies'!I95&lt;HV,(Parameters!AD$2+Parameters!AD$3*$A95)*((HV)+Parameters!AD$4+(Parameters!AD$5*$A95)+((Parameters!AD$6*$A95)^2))^(Parameters!AD$7+Parameters!AD$8*EXP(-(($A95/Parameters!AD$9)^Parameters!AD$10))),""))</f>
        <v>1.6702118911066704E-20</v>
      </c>
      <c r="J95" s="30">
        <f>IF('Binding Energies'!J95="","",IF('Binding Energies'!J95&lt;HV,(Parameters!AE$2+Parameters!AE$3*$A95)*((HV)+Parameters!AE$4+(Parameters!AE$5*$A95)+((Parameters!AE$6*$A95)^2))^(Parameters!AE$7+Parameters!AE$8*EXP(-(($A95/Parameters!AE$9)^Parameters!AE$10))),""))</f>
        <v>4.0997875583996009E-20</v>
      </c>
      <c r="K95" s="30" t="str">
        <f>IF('Binding Energies'!K95="","",IF('Binding Energies'!K95&lt;HV,(Parameters!AF$2+Parameters!AF$3*$A95)*((HV)+Parameters!AF$4+(Parameters!AF$5*$A95)+((Parameters!AF$6*$A95)^2))^(Parameters!AF$7+Parameters!AF$8*EXP(-(($A95/Parameters!AF$9)^Parameters!AF$10))),""))</f>
        <v/>
      </c>
      <c r="L95" s="30">
        <f>IF('Binding Energies'!L95="","",IF('Binding Energies'!L95&lt;HV,(Parameters!AG$2+Parameters!AG$3*$A95)*((HV)+Parameters!AG$4+(Parameters!AG$5*$A95)+((Parameters!AG$6*$A95)^2))^(Parameters!AG$7+Parameters!AG$8*EXP(-(($A95/Parameters!AG$9)^Parameters!AG$10))),""))</f>
        <v>1.1553202932456513E-20</v>
      </c>
      <c r="M95" s="30">
        <f>IF('Binding Energies'!M95="","",IF('Binding Energies'!M95&lt;HV,(Parameters!AH$2+Parameters!AH$3*$A95)*((HV)+Parameters!AH$4+(Parameters!AH$5*$A95)+((Parameters!AH$6*$A95)^2))^(Parameters!AH$7+Parameters!AH$8*EXP(-(($A95/Parameters!AH$9)^Parameters!AH$10))),""))</f>
        <v>1.3764578752603212E-21</v>
      </c>
      <c r="N95" s="30">
        <f>IF('Binding Energies'!N95="","",IF('Binding Energies'!N95&lt;HV,(Parameters!AI$2+Parameters!AI$3*$A95)*((HV)+Parameters!AI$4+(Parameters!AI$5*$A95)+((Parameters!AI$6*$A95)^2))^(Parameters!AI$7+Parameters!AI$8*EXP(-(($A95/Parameters!AI$9)^Parameters!AI$10))),""))</f>
        <v>3.0060282421193049E-21</v>
      </c>
      <c r="O95" s="30">
        <f>IF('Binding Energies'!O95="","",IF('Binding Energies'!O95&lt;HV,(Parameters!AJ$2+Parameters!AJ$3*$A95)*((HV)+Parameters!AJ$4+(Parameters!AJ$5*$A95)+((Parameters!AJ$6*$A95)^2))^(Parameters!AJ$7+Parameters!AJ$8*EXP(-(($A95/Parameters!AJ$9)^Parameters!AJ$10))),""))</f>
        <v>5.4907229472432864E-20</v>
      </c>
      <c r="P95" s="30">
        <f>IF('Binding Energies'!P95="","",IF('Binding Energies'!P95&lt;HV,(Parameters!AK$2+Parameters!AK$3*$A95)*((HV)+Parameters!AK$4+(Parameters!AK$5*$A95)+((Parameters!AK$6*$A95)^2))^(Parameters!AK$7+Parameters!AK$8*EXP(-(($A95/Parameters!AK$9)^Parameters!AK$10))),""))</f>
        <v>7.6900626108726004E-20</v>
      </c>
      <c r="Q95" s="30" t="str">
        <f>IF('Binding Energies'!Q95="","",IF('Binding Energies'!Q95&lt;HV,(Parameters!AL$2+Parameters!AL$3*$A95)*((HV)+Parameters!AL$4+(Parameters!AL$5*$A95)+((Parameters!AL$6*$A95)^2))^(Parameters!AL$7+Parameters!AL$8*EXP(-(($A95/Parameters!AL$9)^Parameters!AL$10))),""))</f>
        <v/>
      </c>
      <c r="R95" s="30">
        <f>IF('Binding Energies'!R95="","",IF('Binding Energies'!R95&lt;HV,(Parameters!AM$2+Parameters!AM$3*$A95)*((HV)+Parameters!AM$4+(Parameters!AM$5*$A95)+((Parameters!AM$6*$A95)^2))^(Parameters!AM$7+Parameters!AM$8*EXP(-(($A95/Parameters!AM$9)^Parameters!AM$10))),""))</f>
        <v>1.4041001619526636E-20</v>
      </c>
      <c r="S95" s="30">
        <f>IF('Binding Energies'!S95="","",IF('Binding Energies'!S95&lt;HV,(Parameters!AN$2+Parameters!AN$3*$A95)*((HV)+Parameters!AN$4+(Parameters!AN$5*$A95)+((Parameters!AN$6*$A95)^2))^(Parameters!AN$7+Parameters!AN$8*EXP(-(($A95/Parameters!AN$9)^Parameters!AN$10))),""))</f>
        <v>2.9076793172861311E-21</v>
      </c>
      <c r="T95" s="30">
        <f>IF('Binding Energies'!T95="","",IF('Binding Energies'!T95&lt;HV,(Parameters!AO$2+Parameters!AO$3*$A95)*((HV)+Parameters!AO$4+(Parameters!AO$5*$A95)+((Parameters!AO$6*$A95)^2))^(Parameters!AO$7+Parameters!AO$8*EXP(-(($A95/Parameters!AO$9)^Parameters!AO$10))),""))</f>
        <v>3.8725820661153122E-21</v>
      </c>
    </row>
    <row r="96" spans="1:20" x14ac:dyDescent="0.35">
      <c r="A96" s="4">
        <v>96</v>
      </c>
      <c r="B96" s="30" t="str">
        <f>IF('Binding Energies'!B96="","",IF('Binding Energies'!B96&lt;HV,(Parameters!W$2+Parameters!W$3*$A96)*((HV)+Parameters!W$4+(Parameters!W$5*$A96)+((Parameters!W$6*$A96)^2))^(Parameters!W$7+Parameters!W$8*EXP(-(($A96/Parameters!W$9)^Parameters!W$10))),""))</f>
        <v/>
      </c>
      <c r="C96" s="30" t="str">
        <f>IF('Binding Energies'!C96="","",IF('Binding Energies'!C96&lt;HV,(Parameters!X$2+Parameters!X$3*$A96)*((HV)+Parameters!X$4+(Parameters!X$5*$A96)+((Parameters!X$6*$A96)^2))^(Parameters!X$7+Parameters!X$8*EXP(-(($A96/Parameters!X$9)^Parameters!X$10))),""))</f>
        <v/>
      </c>
      <c r="D96" s="30" t="str">
        <f>IF('Binding Energies'!D96="","",IF('Binding Energies'!D96&lt;HV,(Parameters!Y$2+Parameters!Y$3*$A96)*((HV)+Parameters!Y$4+(Parameters!Y$5*$A96)+((Parameters!Y$6*$A96)^2))^(Parameters!Y$7+Parameters!Y$8*EXP(-(($A96/Parameters!Y$9)^Parameters!Y$10))),""))</f>
        <v/>
      </c>
      <c r="E96" s="30">
        <f>IF('Binding Energies'!E96="","",IF('Binding Energies'!E96&lt;HV,(Parameters!Z$2+Parameters!Z$3*$A96)*((HV)+Parameters!Z$4+(Parameters!Z$5*$A96)+((Parameters!Z$6*$A96)^2))^(Parameters!Z$7+Parameters!Z$8*EXP(-(($A96/Parameters!Z$9)^Parameters!Z$10))),""))</f>
        <v>4.0361042532625561E-21</v>
      </c>
      <c r="F96" s="30" t="str">
        <f>IF('Binding Energies'!F96="","",IF('Binding Energies'!F96&lt;HV,(Parameters!AA$2+Parameters!AA$3*$A96)*((HV)+Parameters!AA$4+(Parameters!AA$5*$A96)+((Parameters!AA$6*$A96)^2))^(Parameters!AA$7+Parameters!AA$8*EXP(-(($A96/Parameters!AA$9)^Parameters!AA$10))),""))</f>
        <v/>
      </c>
      <c r="G96" s="30" t="str">
        <f>IF('Binding Energies'!G96="","",IF('Binding Energies'!G96&lt;HV,(Parameters!AB$2+Parameters!AB$3*$A96)*((HV)+Parameters!AB$4+(Parameters!AB$5*$A96)+((Parameters!AB$6*$A96)^2))^(Parameters!AB$7+Parameters!AB$8*EXP(-(($A96/Parameters!AB$9)^Parameters!AB$10))),""))</f>
        <v/>
      </c>
      <c r="H96" s="30" t="str">
        <f>IF('Binding Energies'!H96="","",IF('Binding Energies'!H96&lt;HV,(Parameters!AC$2+Parameters!AC$3*$A96)*((HV)+Parameters!AC$4+(Parameters!AC$5*$A96)+((Parameters!AC$6*$A96)^2))^(Parameters!AC$7+Parameters!AC$8*EXP(-(($A96/Parameters!AC$9)^Parameters!AC$10))),""))</f>
        <v/>
      </c>
      <c r="I96" s="30">
        <f>IF('Binding Energies'!I96="","",IF('Binding Energies'!I96&lt;HV,(Parameters!AD$2+Parameters!AD$3*$A96)*((HV)+Parameters!AD$4+(Parameters!AD$5*$A96)+((Parameters!AD$6*$A96)^2))^(Parameters!AD$7+Parameters!AD$8*EXP(-(($A96/Parameters!AD$9)^Parameters!AD$10))),""))</f>
        <v>1.6817353061366587E-20</v>
      </c>
      <c r="J96" s="30">
        <f>IF('Binding Energies'!J96="","",IF('Binding Energies'!J96&lt;HV,(Parameters!AE$2+Parameters!AE$3*$A96)*((HV)+Parameters!AE$4+(Parameters!AE$5*$A96)+((Parameters!AE$6*$A96)^2))^(Parameters!AE$7+Parameters!AE$8*EXP(-(($A96/Parameters!AE$9)^Parameters!AE$10))),""))</f>
        <v>4.1801874939837207E-20</v>
      </c>
      <c r="K96" s="30" t="str">
        <f>IF('Binding Energies'!K96="","",IF('Binding Energies'!K96&lt;HV,(Parameters!AF$2+Parameters!AF$3*$A96)*((HV)+Parameters!AF$4+(Parameters!AF$5*$A96)+((Parameters!AF$6*$A96)^2))^(Parameters!AF$7+Parameters!AF$8*EXP(-(($A96/Parameters!AF$9)^Parameters!AF$10))),""))</f>
        <v/>
      </c>
      <c r="L96" s="30">
        <f>IF('Binding Energies'!L96="","",IF('Binding Energies'!L96&lt;HV,(Parameters!AG$2+Parameters!AG$3*$A96)*((HV)+Parameters!AG$4+(Parameters!AG$5*$A96)+((Parameters!AG$6*$A96)^2))^(Parameters!AG$7+Parameters!AG$8*EXP(-(($A96/Parameters!AG$9)^Parameters!AG$10))),""))</f>
        <v>1.1913046680212614E-20</v>
      </c>
      <c r="M96" s="30">
        <f>IF('Binding Energies'!M96="","",IF('Binding Energies'!M96&lt;HV,(Parameters!AH$2+Parameters!AH$3*$A96)*((HV)+Parameters!AH$4+(Parameters!AH$5*$A96)+((Parameters!AH$6*$A96)^2))^(Parameters!AH$7+Parameters!AH$8*EXP(-(($A96/Parameters!AH$9)^Parameters!AH$10))),""))</f>
        <v>1.4372118236584489E-21</v>
      </c>
      <c r="N96" s="30">
        <f>IF('Binding Energies'!N96="","",IF('Binding Energies'!N96&lt;HV,(Parameters!AI$2+Parameters!AI$3*$A96)*((HV)+Parameters!AI$4+(Parameters!AI$5*$A96)+((Parameters!AI$6*$A96)^2))^(Parameters!AI$7+Parameters!AI$8*EXP(-(($A96/Parameters!AI$9)^Parameters!AI$10))),""))</f>
        <v>3.1802546635928388E-21</v>
      </c>
      <c r="O96" s="30">
        <f>IF('Binding Energies'!O96="","",IF('Binding Energies'!O96&lt;HV,(Parameters!AJ$2+Parameters!AJ$3*$A96)*((HV)+Parameters!AJ$4+(Parameters!AJ$5*$A96)+((Parameters!AJ$6*$A96)^2))^(Parameters!AJ$7+Parameters!AJ$8*EXP(-(($A96/Parameters!AJ$9)^Parameters!AJ$10))),""))</f>
        <v>5.7560770505473711E-20</v>
      </c>
      <c r="P96" s="30">
        <f>IF('Binding Energies'!P96="","",IF('Binding Energies'!P96&lt;HV,(Parameters!AK$2+Parameters!AK$3*$A96)*((HV)+Parameters!AK$4+(Parameters!AK$5*$A96)+((Parameters!AK$6*$A96)^2))^(Parameters!AK$7+Parameters!AK$8*EXP(-(($A96/Parameters!AK$9)^Parameters!AK$10))),""))</f>
        <v>8.0603553935826661E-20</v>
      </c>
      <c r="Q96" s="30" t="str">
        <f>IF('Binding Energies'!Q96="","",IF('Binding Energies'!Q96&lt;HV,(Parameters!AL$2+Parameters!AL$3*$A96)*((HV)+Parameters!AL$4+(Parameters!AL$5*$A96)+((Parameters!AL$6*$A96)^2))^(Parameters!AL$7+Parameters!AL$8*EXP(-(($A96/Parameters!AL$9)^Parameters!AL$10))),""))</f>
        <v/>
      </c>
      <c r="R96" s="30">
        <f>IF('Binding Energies'!R96="","",IF('Binding Energies'!R96&lt;HV,(Parameters!AM$2+Parameters!AM$3*$A96)*((HV)+Parameters!AM$4+(Parameters!AM$5*$A96)+((Parameters!AM$6*$A96)^2))^(Parameters!AM$7+Parameters!AM$8*EXP(-(($A96/Parameters!AM$9)^Parameters!AM$10))),""))</f>
        <v>1.4692528782460749E-20</v>
      </c>
      <c r="S96" s="30">
        <f>IF('Binding Energies'!S96="","",IF('Binding Energies'!S96&lt;HV,(Parameters!AN$2+Parameters!AN$3*$A96)*((HV)+Parameters!AN$4+(Parameters!AN$5*$A96)+((Parameters!AN$6*$A96)^2))^(Parameters!AN$7+Parameters!AN$8*EXP(-(($A96/Parameters!AN$9)^Parameters!AN$10))),""))</f>
        <v>3.112365696774517E-21</v>
      </c>
      <c r="T96" s="30">
        <f>IF('Binding Energies'!T96="","",IF('Binding Energies'!T96&lt;HV,(Parameters!AO$2+Parameters!AO$3*$A96)*((HV)+Parameters!AO$4+(Parameters!AO$5*$A96)+((Parameters!AO$6*$A96)^2))^(Parameters!AO$7+Parameters!AO$8*EXP(-(($A96/Parameters!AO$9)^Parameters!AO$10))),""))</f>
        <v>4.142458265582244E-21</v>
      </c>
    </row>
    <row r="97" spans="1:20" x14ac:dyDescent="0.35">
      <c r="A97" s="4">
        <v>97</v>
      </c>
      <c r="B97" s="30" t="str">
        <f>IF('Binding Energies'!B97="","",IF('Binding Energies'!B97&lt;HV,(Parameters!W$2+Parameters!W$3*$A97)*((HV)+Parameters!W$4+(Parameters!W$5*$A97)+((Parameters!W$6*$A97)^2))^(Parameters!W$7+Parameters!W$8*EXP(-(($A97/Parameters!W$9)^Parameters!W$10))),""))</f>
        <v/>
      </c>
      <c r="C97" s="30" t="str">
        <f>IF('Binding Energies'!C97="","",IF('Binding Energies'!C97&lt;HV,(Parameters!X$2+Parameters!X$3*$A97)*((HV)+Parameters!X$4+(Parameters!X$5*$A97)+((Parameters!X$6*$A97)^2))^(Parameters!X$7+Parameters!X$8*EXP(-(($A97/Parameters!X$9)^Parameters!X$10))),""))</f>
        <v/>
      </c>
      <c r="D97" s="30" t="str">
        <f>IF('Binding Energies'!D97="","",IF('Binding Energies'!D97&lt;HV,(Parameters!Y$2+Parameters!Y$3*$A97)*((HV)+Parameters!Y$4+(Parameters!Y$5*$A97)+((Parameters!Y$6*$A97)^2))^(Parameters!Y$7+Parameters!Y$8*EXP(-(($A97/Parameters!Y$9)^Parameters!Y$10))),""))</f>
        <v/>
      </c>
      <c r="E97" s="30">
        <f>IF('Binding Energies'!E97="","",IF('Binding Energies'!E97&lt;HV,(Parameters!Z$2+Parameters!Z$3*$A97)*((HV)+Parameters!Z$4+(Parameters!Z$5*$A97)+((Parameters!Z$6*$A97)^2))^(Parameters!Z$7+Parameters!Z$8*EXP(-(($A97/Parameters!Z$9)^Parameters!Z$10))),""))</f>
        <v>4.0913493440666888E-21</v>
      </c>
      <c r="F97" s="30" t="str">
        <f>IF('Binding Energies'!F97="","",IF('Binding Energies'!F97&lt;HV,(Parameters!AA$2+Parameters!AA$3*$A97)*((HV)+Parameters!AA$4+(Parameters!AA$5*$A97)+((Parameters!AA$6*$A97)^2))^(Parameters!AA$7+Parameters!AA$8*EXP(-(($A97/Parameters!AA$9)^Parameters!AA$10))),""))</f>
        <v/>
      </c>
      <c r="G97" s="30" t="str">
        <f>IF('Binding Energies'!G97="","",IF('Binding Energies'!G97&lt;HV,(Parameters!AB$2+Parameters!AB$3*$A97)*((HV)+Parameters!AB$4+(Parameters!AB$5*$A97)+((Parameters!AB$6*$A97)^2))^(Parameters!AB$7+Parameters!AB$8*EXP(-(($A97/Parameters!AB$9)^Parameters!AB$10))),""))</f>
        <v/>
      </c>
      <c r="H97" s="30" t="str">
        <f>IF('Binding Energies'!H97="","",IF('Binding Energies'!H97&lt;HV,(Parameters!AC$2+Parameters!AC$3*$A97)*((HV)+Parameters!AC$4+(Parameters!AC$5*$A97)+((Parameters!AC$6*$A97)^2))^(Parameters!AC$7+Parameters!AC$8*EXP(-(($A97/Parameters!AC$9)^Parameters!AC$10))),""))</f>
        <v/>
      </c>
      <c r="I97" s="30" t="str">
        <f>IF('Binding Energies'!I97="","",IF('Binding Energies'!I97&lt;HV,(Parameters!AD$2+Parameters!AD$3*$A97)*((HV)+Parameters!AD$4+(Parameters!AD$5*$A97)+((Parameters!AD$6*$A97)^2))^(Parameters!AD$7+Parameters!AD$8*EXP(-(($A97/Parameters!AD$9)^Parameters!AD$10))),""))</f>
        <v/>
      </c>
      <c r="J97" s="30">
        <f>IF('Binding Energies'!J97="","",IF('Binding Energies'!J97&lt;HV,(Parameters!AE$2+Parameters!AE$3*$A97)*((HV)+Parameters!AE$4+(Parameters!AE$5*$A97)+((Parameters!AE$6*$A97)^2))^(Parameters!AE$7+Parameters!AE$8*EXP(-(($A97/Parameters!AE$9)^Parameters!AE$10))),""))</f>
        <v>4.2594694531411933E-20</v>
      </c>
      <c r="K97" s="30" t="str">
        <f>IF('Binding Energies'!K97="","",IF('Binding Energies'!K97&lt;HV,(Parameters!AF$2+Parameters!AF$3*$A97)*((HV)+Parameters!AF$4+(Parameters!AF$5*$A97)+((Parameters!AF$6*$A97)^2))^(Parameters!AF$7+Parameters!AF$8*EXP(-(($A97/Parameters!AF$9)^Parameters!AF$10))),""))</f>
        <v/>
      </c>
      <c r="L97" s="30">
        <f>IF('Binding Energies'!L97="","",IF('Binding Energies'!L97&lt;HV,(Parameters!AG$2+Parameters!AG$3*$A97)*((HV)+Parameters!AG$4+(Parameters!AG$5*$A97)+((Parameters!AG$6*$A97)^2))^(Parameters!AG$7+Parameters!AG$8*EXP(-(($A97/Parameters!AG$9)^Parameters!AG$10))),""))</f>
        <v>1.2277652760050903E-20</v>
      </c>
      <c r="M97" s="30" t="str">
        <f>IF('Binding Energies'!M97="","",IF('Binding Energies'!M97&lt;HV,(Parameters!AH$2+Parameters!AH$3*$A97)*((HV)+Parameters!AH$4+(Parameters!AH$5*$A97)+((Parameters!AH$6*$A97)^2))^(Parameters!AH$7+Parameters!AH$8*EXP(-(($A97/Parameters!AH$9)^Parameters!AH$10))),""))</f>
        <v/>
      </c>
      <c r="N97" s="30">
        <f>IF('Binding Energies'!N97="","",IF('Binding Energies'!N97&lt;HV,(Parameters!AI$2+Parameters!AI$3*$A97)*((HV)+Parameters!AI$4+(Parameters!AI$5*$A97)+((Parameters!AI$6*$A97)^2))^(Parameters!AI$7+Parameters!AI$8*EXP(-(($A97/Parameters!AI$9)^Parameters!AI$10))),""))</f>
        <v>3.3606724426793583E-21</v>
      </c>
      <c r="O97" s="30">
        <f>IF('Binding Energies'!O97="","",IF('Binding Energies'!O97&lt;HV,(Parameters!AJ$2+Parameters!AJ$3*$A97)*((HV)+Parameters!AJ$4+(Parameters!AJ$5*$A97)+((Parameters!AJ$6*$A97)^2))^(Parameters!AJ$7+Parameters!AJ$8*EXP(-(($A97/Parameters!AJ$9)^Parameters!AJ$10))),""))</f>
        <v>6.0287743291476043E-20</v>
      </c>
      <c r="P97" s="30">
        <f>IF('Binding Energies'!P97="","",IF('Binding Energies'!P97&lt;HV,(Parameters!AK$2+Parameters!AK$3*$A97)*((HV)+Parameters!AK$4+(Parameters!AK$5*$A97)+((Parameters!AK$6*$A97)^2))^(Parameters!AK$7+Parameters!AK$8*EXP(-(($A97/Parameters!AK$9)^Parameters!AK$10))),""))</f>
        <v>8.4410671289335922E-20</v>
      </c>
      <c r="Q97" s="30" t="str">
        <f>IF('Binding Energies'!Q97="","",IF('Binding Energies'!Q97&lt;HV,(Parameters!AL$2+Parameters!AL$3*$A97)*((HV)+Parameters!AL$4+(Parameters!AL$5*$A97)+((Parameters!AL$6*$A97)^2))^(Parameters!AL$7+Parameters!AL$8*EXP(-(($A97/Parameters!AL$9)^Parameters!AL$10))),""))</f>
        <v/>
      </c>
      <c r="R97" s="30" t="str">
        <f>IF('Binding Energies'!R97="","",IF('Binding Energies'!R97&lt;HV,(Parameters!AM$2+Parameters!AM$3*$A97)*((HV)+Parameters!AM$4+(Parameters!AM$5*$A97)+((Parameters!AM$6*$A97)^2))^(Parameters!AM$7+Parameters!AM$8*EXP(-(($A97/Parameters!AM$9)^Parameters!AM$10))),""))</f>
        <v/>
      </c>
      <c r="S97" s="30" t="str">
        <f>IF('Binding Energies'!S97="","",IF('Binding Energies'!S97&lt;HV,(Parameters!AN$2+Parameters!AN$3*$A97)*((HV)+Parameters!AN$4+(Parameters!AN$5*$A97)+((Parameters!AN$6*$A97)^2))^(Parameters!AN$7+Parameters!AN$8*EXP(-(($A97/Parameters!AN$9)^Parameters!AN$10))),""))</f>
        <v/>
      </c>
      <c r="T97" s="30" t="str">
        <f>IF('Binding Energies'!T97="","",IF('Binding Energies'!T97&lt;HV,(Parameters!AO$2+Parameters!AO$3*$A97)*((HV)+Parameters!AO$4+(Parameters!AO$5*$A97)+((Parameters!AO$6*$A97)^2))^(Parameters!AO$7+Parameters!AO$8*EXP(-(($A97/Parameters!AO$9)^Parameters!AO$10))),""))</f>
        <v/>
      </c>
    </row>
    <row r="98" spans="1:20" x14ac:dyDescent="0.35">
      <c r="A98" s="4">
        <v>98</v>
      </c>
      <c r="B98" s="30" t="str">
        <f>IF('Binding Energies'!B98="","",IF('Binding Energies'!B98&lt;HV,(Parameters!W$2+Parameters!W$3*$A98)*((HV)+Parameters!W$4+(Parameters!W$5*$A98)+((Parameters!W$6*$A98)^2))^(Parameters!W$7+Parameters!W$8*EXP(-(($A98/Parameters!W$9)^Parameters!W$10))),""))</f>
        <v/>
      </c>
      <c r="C98" s="30" t="str">
        <f>IF('Binding Energies'!C98="","",IF('Binding Energies'!C98&lt;HV,(Parameters!X$2+Parameters!X$3*$A98)*((HV)+Parameters!X$4+(Parameters!X$5*$A98)+((Parameters!X$6*$A98)^2))^(Parameters!X$7+Parameters!X$8*EXP(-(($A98/Parameters!X$9)^Parameters!X$10))),""))</f>
        <v/>
      </c>
      <c r="D98" s="30" t="str">
        <f>IF('Binding Energies'!D98="","",IF('Binding Energies'!D98&lt;HV,(Parameters!Y$2+Parameters!Y$3*$A98)*((HV)+Parameters!Y$4+(Parameters!Y$5*$A98)+((Parameters!Y$6*$A98)^2))^(Parameters!Y$7+Parameters!Y$8*EXP(-(($A98/Parameters!Y$9)^Parameters!Y$10))),""))</f>
        <v/>
      </c>
      <c r="E98" s="30">
        <f>IF('Binding Energies'!E98="","",IF('Binding Energies'!E98&lt;HV,(Parameters!Z$2+Parameters!Z$3*$A98)*((HV)+Parameters!Z$4+(Parameters!Z$5*$A98)+((Parameters!Z$6*$A98)^2))^(Parameters!Z$7+Parameters!Z$8*EXP(-(($A98/Parameters!Z$9)^Parameters!Z$10))),""))</f>
        <v>4.1448521059273664E-21</v>
      </c>
      <c r="F98" s="30" t="str">
        <f>IF('Binding Energies'!F98="","",IF('Binding Energies'!F98&lt;HV,(Parameters!AA$2+Parameters!AA$3*$A98)*((HV)+Parameters!AA$4+(Parameters!AA$5*$A98)+((Parameters!AA$6*$A98)^2))^(Parameters!AA$7+Parameters!AA$8*EXP(-(($A98/Parameters!AA$9)^Parameters!AA$10))),""))</f>
        <v/>
      </c>
      <c r="G98" s="30" t="str">
        <f>IF('Binding Energies'!G98="","",IF('Binding Energies'!G98&lt;HV,(Parameters!AB$2+Parameters!AB$3*$A98)*((HV)+Parameters!AB$4+(Parameters!AB$5*$A98)+((Parameters!AB$6*$A98)^2))^(Parameters!AB$7+Parameters!AB$8*EXP(-(($A98/Parameters!AB$9)^Parameters!AB$10))),""))</f>
        <v/>
      </c>
      <c r="H98" s="30" t="str">
        <f>IF('Binding Energies'!H98="","",IF('Binding Energies'!H98&lt;HV,(Parameters!AC$2+Parameters!AC$3*$A98)*((HV)+Parameters!AC$4+(Parameters!AC$5*$A98)+((Parameters!AC$6*$A98)^2))^(Parameters!AC$7+Parameters!AC$8*EXP(-(($A98/Parameters!AC$9)^Parameters!AC$10))),""))</f>
        <v/>
      </c>
      <c r="I98" s="30" t="str">
        <f>IF('Binding Energies'!I98="","",IF('Binding Energies'!I98&lt;HV,(Parameters!AD$2+Parameters!AD$3*$A98)*((HV)+Parameters!AD$4+(Parameters!AD$5*$A98)+((Parameters!AD$6*$A98)^2))^(Parameters!AD$7+Parameters!AD$8*EXP(-(($A98/Parameters!AD$9)^Parameters!AD$10))),""))</f>
        <v/>
      </c>
      <c r="J98" s="30">
        <f>IF('Binding Energies'!J98="","",IF('Binding Energies'!J98&lt;HV,(Parameters!AE$2+Parameters!AE$3*$A98)*((HV)+Parameters!AE$4+(Parameters!AE$5*$A98)+((Parameters!AE$6*$A98)^2))^(Parameters!AE$7+Parameters!AE$8*EXP(-(($A98/Parameters!AE$9)^Parameters!AE$10))),""))</f>
        <v>4.3375822645829409E-20</v>
      </c>
      <c r="K98" s="30" t="str">
        <f>IF('Binding Energies'!K98="","",IF('Binding Energies'!K98&lt;HV,(Parameters!AF$2+Parameters!AF$3*$A98)*((HV)+Parameters!AF$4+(Parameters!AF$5*$A98)+((Parameters!AF$6*$A98)^2))^(Parameters!AF$7+Parameters!AF$8*EXP(-(($A98/Parameters!AF$9)^Parameters!AF$10))),""))</f>
        <v/>
      </c>
      <c r="L98" s="30">
        <f>IF('Binding Energies'!L98="","",IF('Binding Energies'!L98&lt;HV,(Parameters!AG$2+Parameters!AG$3*$A98)*((HV)+Parameters!AG$4+(Parameters!AG$5*$A98)+((Parameters!AG$6*$A98)^2))^(Parameters!AG$7+Parameters!AG$8*EXP(-(($A98/Parameters!AG$9)^Parameters!AG$10))),""))</f>
        <v>1.2646958222806556E-20</v>
      </c>
      <c r="M98" s="30" t="str">
        <f>IF('Binding Energies'!M98="","",IF('Binding Energies'!M98&lt;HV,(Parameters!AH$2+Parameters!AH$3*$A98)*((HV)+Parameters!AH$4+(Parameters!AH$5*$A98)+((Parameters!AH$6*$A98)^2))^(Parameters!AH$7+Parameters!AH$8*EXP(-(($A98/Parameters!AH$9)^Parameters!AH$10))),""))</f>
        <v/>
      </c>
      <c r="N98" s="30">
        <f>IF('Binding Energies'!N98="","",IF('Binding Energies'!N98&lt;HV,(Parameters!AI$2+Parameters!AI$3*$A98)*((HV)+Parameters!AI$4+(Parameters!AI$5*$A98)+((Parameters!AI$6*$A98)^2))^(Parameters!AI$7+Parameters!AI$8*EXP(-(($A98/Parameters!AI$9)^Parameters!AI$10))),""))</f>
        <v>3.5472772174548414E-21</v>
      </c>
      <c r="O98" s="30">
        <f>IF('Binding Energies'!O98="","",IF('Binding Energies'!O98&lt;HV,(Parameters!AJ$2+Parameters!AJ$3*$A98)*((HV)+Parameters!AJ$4+(Parameters!AJ$5*$A98)+((Parameters!AJ$6*$A98)^2))^(Parameters!AJ$7+Parameters!AJ$8*EXP(-(($A98/Parameters!AJ$9)^Parameters!AJ$10))),""))</f>
        <v>6.30879305730012E-20</v>
      </c>
      <c r="P98" s="30">
        <f>IF('Binding Energies'!P98="","",IF('Binding Energies'!P98&lt;HV,(Parameters!AK$2+Parameters!AK$3*$A98)*((HV)+Parameters!AK$4+(Parameters!AK$5*$A98)+((Parameters!AK$6*$A98)^2))^(Parameters!AK$7+Parameters!AK$8*EXP(-(($A98/Parameters!AK$9)^Parameters!AK$10))),""))</f>
        <v>8.8321949596724462E-20</v>
      </c>
      <c r="Q98" s="30" t="str">
        <f>IF('Binding Energies'!Q98="","",IF('Binding Energies'!Q98&lt;HV,(Parameters!AL$2+Parameters!AL$3*$A98)*((HV)+Parameters!AL$4+(Parameters!AL$5*$A98)+((Parameters!AL$6*$A98)^2))^(Parameters!AL$7+Parameters!AL$8*EXP(-(($A98/Parameters!AL$9)^Parameters!AL$10))),""))</f>
        <v/>
      </c>
      <c r="R98" s="30">
        <f>IF('Binding Energies'!R98="","",IF('Binding Energies'!R98&lt;HV,(Parameters!AM$2+Parameters!AM$3*$A98)*((HV)+Parameters!AM$4+(Parameters!AM$5*$A98)+((Parameters!AM$6*$A98)^2))^(Parameters!AM$7+Parameters!AM$8*EXP(-(($A98/Parameters!AM$9)^Parameters!AM$10))),""))</f>
        <v>1.6029612308807546E-20</v>
      </c>
      <c r="S98" s="30" t="str">
        <f>IF('Binding Energies'!S98="","",IF('Binding Energies'!S98&lt;HV,(Parameters!AN$2+Parameters!AN$3*$A98)*((HV)+Parameters!AN$4+(Parameters!AN$5*$A98)+((Parameters!AN$6*$A98)^2))^(Parameters!AN$7+Parameters!AN$8*EXP(-(($A98/Parameters!AN$9)^Parameters!AN$10))),""))</f>
        <v/>
      </c>
      <c r="T98" s="30" t="str">
        <f>IF('Binding Energies'!T98="","",IF('Binding Energies'!T98&lt;HV,(Parameters!AO$2+Parameters!AO$3*$A98)*((HV)+Parameters!AO$4+(Parameters!AO$5*$A98)+((Parameters!AO$6*$A98)^2))^(Parameters!AO$7+Parameters!AO$8*EXP(-(($A98/Parameters!AO$9)^Parameters!AO$10))),""))</f>
        <v/>
      </c>
    </row>
    <row r="99" spans="1:20" x14ac:dyDescent="0.35">
      <c r="B99" s="30"/>
      <c r="C99" s="30"/>
      <c r="D99" s="30"/>
      <c r="E99" s="30"/>
      <c r="F99" s="30"/>
      <c r="G99" s="30"/>
      <c r="H99" s="30"/>
      <c r="I99" s="30"/>
      <c r="J99" s="30"/>
      <c r="K99" s="30"/>
      <c r="L99" s="30"/>
      <c r="M99" s="30"/>
      <c r="N99" s="30"/>
      <c r="O99" s="30"/>
      <c r="P99" s="30"/>
      <c r="Q99" s="30"/>
      <c r="R99" s="30"/>
      <c r="S99" s="30"/>
      <c r="T99" s="30"/>
    </row>
  </sheetData>
  <sheetProtection algorithmName="SHA-512" hashValue="UnWnlr7aA1SI3h0na6q5nyLgdXQnjfjm6l6HwhQx09RqD4gi2DtRevhwtdMzKmeofSkb5/tgwi06gz7ervvxmQ==" saltValue="GgOzy+PlDVF6e7T+9D+jQQ==" spinCount="100000" sheet="1" objects="1" scenarios="1"/>
  <mergeCells count="1">
    <mergeCell ref="B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122B-956E-4626-823E-769D99252454}">
  <dimension ref="A1:T99"/>
  <sheetViews>
    <sheetView workbookViewId="0">
      <selection activeCell="O27" sqref="O27"/>
    </sheetView>
  </sheetViews>
  <sheetFormatPr defaultRowHeight="14.5" x14ac:dyDescent="0.35"/>
  <cols>
    <col min="1" max="1" width="9.1796875" style="4"/>
  </cols>
  <sheetData>
    <row r="1" spans="1:20" ht="15" thickBot="1" x14ac:dyDescent="0.4">
      <c r="B1" s="201" t="s">
        <v>0</v>
      </c>
      <c r="C1" s="201"/>
      <c r="D1" s="201"/>
      <c r="E1" s="201"/>
      <c r="F1" s="201"/>
      <c r="G1" s="201"/>
      <c r="H1" s="201"/>
      <c r="I1" s="201"/>
      <c r="J1" s="201"/>
      <c r="K1" s="201"/>
      <c r="L1" s="201"/>
      <c r="M1" s="201"/>
      <c r="N1" s="201"/>
      <c r="O1" s="201"/>
      <c r="P1" s="201"/>
      <c r="Q1" s="201"/>
      <c r="R1" s="201"/>
      <c r="S1" s="201"/>
      <c r="T1" s="201"/>
    </row>
    <row r="2" spans="1:20" ht="15" thickBot="1" x14ac:dyDescent="0.4">
      <c r="A2" s="5" t="s">
        <v>69</v>
      </c>
      <c r="B2" s="38"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
        <v>3</v>
      </c>
      <c r="B3" s="2">
        <f>IF('Binding Energies'!B3="","",IF('Binding Energies'!B3&lt;HV,Parameters!W$39+Parameters!W$40*((Beta!$A3/100)^Parameters!W$41)-Parameters!W$42*EXP(Parameters!W$43*(Beta!$A3/100)),""))</f>
        <v>1.939364413315297</v>
      </c>
      <c r="C3" s="2" t="str">
        <f>IF('Binding Energies'!C3="","",IF('Binding Energies'!C3&lt;HV,Parameters!X$39+Parameters!X$40*((Beta!$A3/100)^Parameters!X$41)-Parameters!X$42*EXP(Parameters!X$43*(Beta!$A3/100)),""))</f>
        <v/>
      </c>
      <c r="D3" s="2" t="str">
        <f>IF('Binding Energies'!D3="","",IF('Binding Energies'!D3&lt;HV,Parameters!Y$39+Parameters!Y$40*((Beta!$A3/100)^Parameters!Y$41)-Parameters!Y$42*EXP(Parameters!Y$43*(Beta!$A3/100)),""))</f>
        <v/>
      </c>
      <c r="E3" s="2" t="str">
        <f>IF('Binding Energies'!E3="","",IF('Binding Energies'!E3&lt;HV,Parameters!Z$39+Parameters!Z$40*((Beta!$A3/100)^Parameters!Z$41)-Parameters!Z$42*EXP(Parameters!Z$43*(Beta!$A3/100)),""))</f>
        <v/>
      </c>
      <c r="F3" s="2" t="str">
        <f>IF('Binding Energies'!F3="","",IF('Binding Energies'!F3&lt;HV,Parameters!AA$39+Parameters!AA$40*((Beta!$A3/100)^Parameters!AA$41)-Parameters!AA$42*EXP(Parameters!AA$43*(Beta!$A3/100)),""))</f>
        <v/>
      </c>
      <c r="G3" s="2" t="str">
        <f>IF('Binding Energies'!G3="","",IF('Binding Energies'!G3&lt;HV,(Parameters!AD$39-(Parameters!AD$40*(((($A3/100)-Parameters!AD$41)^2)*(($A3/100)^Parameters!AD$42))))-(Parameters!AD$32*EXP(-(((HV-'Binding Energies'!G3)/Parameters!AD$44)^Parameters!AD$43))),""))</f>
        <v/>
      </c>
      <c r="H3" s="2" t="str">
        <f>IF('Binding Energies'!H3="","",IF('Binding Energies'!H3&lt;HV,(Parameters!AE$39-(Parameters!AE$40*(((($A3/100)-Parameters!AE$41)^2)*(($A3/100)^Parameters!AE$42))))-(Parameters!AE$32*EXP(-(((HV-'Binding Energies'!H3)/Parameters!AE$44)^Parameters!AE$43))),""))</f>
        <v/>
      </c>
      <c r="I3" s="2" t="str">
        <f>IF('Binding Energies'!I3="","",IF('Binding Energies'!I3&lt;HV,(Parameters!AF$39-(Parameters!AF$40*(((($A3/100)-Parameters!AF$41)^2)*(($A3/100)^Parameters!AF$42))))-(Parameters!AF$32*EXP(-(((HV-'Binding Energies'!I3)/Parameters!AF$44)^Parameters!AF$43))),""))</f>
        <v/>
      </c>
      <c r="J3" s="2" t="str">
        <f>IF('Binding Energies'!J3="","",IF('Binding Energies'!J3&lt;HV,(Parameters!AG$39-(Parameters!AG$40*(((($A3/100)-Parameters!AG$41)^2)*(($A3/100)^Parameters!AG$42))))-(Parameters!AG$32*EXP(-(((HV-'Binding Energies'!J3)/Parameters!AG$44)^Parameters!AG$43))),""))</f>
        <v/>
      </c>
      <c r="K3" s="2" t="str">
        <f>IF('Binding Energies'!K3="","",IF('Binding Energies'!K3&lt;HV,(Parameters!AH$39-(Parameters!AH$40*(((($A3/100)-Parameters!AH$41)^2)*(($A3/100)^Parameters!AH$42))))-(Parameters!AH$32*EXP(-(((HV-'Binding Energies'!K3)/Parameters!AH$44)^Parameters!AH$43))),""))</f>
        <v/>
      </c>
      <c r="L3" s="2" t="str">
        <f>IF('Binding Energies'!L3="","",IF('Binding Energies'!L3&lt;HV,(Parameters!AI$39-(Parameters!AI$40*(((($A3/100)-Parameters!AI$41)^2)*(($A3/100)^Parameters!AI$42))))-(Parameters!AI$32*EXP(-(((HV-'Binding Energies'!L3)/Parameters!AI$44)^Parameters!AI$43))),""))</f>
        <v/>
      </c>
      <c r="M3" s="2" t="str">
        <f>IF('Binding Energies'!M3="","",IF('Binding Energies'!M3&lt;HV,(Parameters!AJ$39-(Parameters!AJ$40*(((($A3/100)-Parameters!AJ$41)^2)*(($A3/100)^Parameters!AJ$42))))-(Parameters!AJ$32*EXP(-(((HV-'Binding Energies'!M3)/Parameters!AJ$44)^Parameters!AJ$43))),""))</f>
        <v/>
      </c>
      <c r="N3" s="2" t="str">
        <f>IF('Binding Energies'!N3="","",IF('Binding Energies'!N3&lt;HV,(Parameters!AK$39-(Parameters!AK$40*(((($A3/100)-Parameters!AK$41)^2)*(($A3/100)^Parameters!AK$42))))-(Parameters!AK$32*EXP(-(((HV-'Binding Energies'!N3)/Parameters!AK$44)^Parameters!AK$43))),""))</f>
        <v/>
      </c>
      <c r="O3" s="2" t="str">
        <f>IF('Binding Energies'!O3="","",IF('Binding Energies'!O3&lt;HV,(Parameters!AL$39-(Parameters!AL$40*(((($A3/100)-Parameters!AL$41)^2)*(($A3/100)^Parameters!AL$42))))-(Parameters!AL$32*EXP(-(((HV-'Binding Energies'!O3)/Parameters!AL$44)^Parameters!AL$43))),""))</f>
        <v/>
      </c>
      <c r="P3" s="2" t="str">
        <f>IF('Binding Energies'!P3="","",IF('Binding Energies'!P3&lt;HV,(Parameters!AM$39-(Parameters!AM$40*(((($A3/100)-Parameters!AM$41)^2)*(($A3/100)^Parameters!AM$42))))-(Parameters!AM$32*EXP(-(((HV-'Binding Energies'!P3)/Parameters!AM$44)^Parameters!AM$43))),""))</f>
        <v/>
      </c>
      <c r="Q3" s="2" t="str">
        <f>IF('Binding Energies'!Q3="","",IF('Binding Energies'!Q3&lt;HV,(Parameters!AN$39-(Parameters!AN$40*(((($A3/100)-Parameters!AN$41)^2)*(($A3/100)^Parameters!AN$42))))-(Parameters!AN$32*EXP(-(((HV-'Binding Energies'!Q3)/Parameters!AN$44)^Parameters!AN$43))),""))</f>
        <v/>
      </c>
      <c r="R3" s="2" t="str">
        <f>IF('Binding Energies'!R3="","",IF('Binding Energies'!R3&lt;HV,(Parameters!AO$39-(Parameters!AO$40*(((($A3/100)-Parameters!AO$41)^2)*(($A3/100)^Parameters!AO$42))))-(Parameters!AO$32*EXP(-(((HV-'Binding Energies'!R3)/Parameters!AO$44)^Parameters!AO$43))),""))</f>
        <v/>
      </c>
      <c r="S3" s="2" t="str">
        <f>IF('Binding Energies'!S3="","",IF('Binding Energies'!S3&lt;HV,(Parameters!AP$39-(Parameters!AP$40*(((($A3/100)-Parameters!AP$41)^2)*(($A3/100)^Parameters!AP$42))))-(Parameters!AP$32*EXP(-(((HV-'Binding Energies'!S3)/Parameters!AP$44)^Parameters!AP$43))),""))</f>
        <v/>
      </c>
      <c r="T3" s="2" t="str">
        <f>IF('Binding Energies'!T3="","",IF('Binding Energies'!T3&lt;HV,(Parameters!AQ$39-(Parameters!AQ$40*(((($A3/100)-Parameters!AQ$41)^2)*(($A3/100)^Parameters!AQ$42))))-(Parameters!AQ$32*EXP(-(((HV-'Binding Energies'!T3)/Parameters!AQ$44)^Parameters!AQ$43))),""))</f>
        <v/>
      </c>
    </row>
    <row r="4" spans="1:20" x14ac:dyDescent="0.35">
      <c r="A4" s="4">
        <v>4</v>
      </c>
      <c r="B4" s="2">
        <f>IF('Binding Energies'!B4="","",IF('Binding Energies'!B4&lt;HV,Parameters!W$39+Parameters!W$40*((Beta!$A4/100)^Parameters!W$41)-Parameters!W$42*EXP(Parameters!W$43*(Beta!$A4/100)),""))</f>
        <v>1.9401938324976356</v>
      </c>
      <c r="C4" s="2" t="str">
        <f>IF('Binding Energies'!C4="","",IF('Binding Energies'!C4&lt;HV,Parameters!X$39+Parameters!X$40*((Beta!$A4/100)^Parameters!X$41)-Parameters!X$42*EXP(Parameters!X$43*(Beta!$A4/100)),""))</f>
        <v/>
      </c>
      <c r="D4" s="2" t="str">
        <f>IF('Binding Energies'!D4="","",IF('Binding Energies'!D4&lt;HV,Parameters!Y$39+Parameters!Y$40*((Beta!$A4/100)^Parameters!Y$41)-Parameters!Y$42*EXP(Parameters!Y$43*(Beta!$A4/100)),""))</f>
        <v/>
      </c>
      <c r="E4" s="2" t="str">
        <f>IF('Binding Energies'!E4="","",IF('Binding Energies'!E4&lt;HV,Parameters!Z$39+Parameters!Z$40*((Beta!$A4/100)^Parameters!Z$41)-Parameters!Z$42*EXP(Parameters!Z$43*(Beta!$A4/100)),""))</f>
        <v/>
      </c>
      <c r="F4" s="2" t="str">
        <f>IF('Binding Energies'!F4="","",IF('Binding Energies'!F4&lt;HV,Parameters!AA$39+Parameters!AA$40*((Beta!$A4/100)^Parameters!AA$41)-Parameters!AA$42*EXP(Parameters!AA$43*(Beta!$A4/100)),""))</f>
        <v/>
      </c>
      <c r="G4" s="2" t="str">
        <f>IF('Binding Energies'!G4="","",IF('Binding Energies'!G4&lt;HV,(Parameters!AD$39-(Parameters!AD$40*(((($A4/100)-Parameters!AD$41)^2)*(($A4/100)^Parameters!AD$42))))-(Parameters!AD$32*EXP(-(((HV-'Binding Energies'!G4)/Parameters!AD$44)^Parameters!AD$43))),""))</f>
        <v/>
      </c>
      <c r="H4" s="2" t="str">
        <f>IF('Binding Energies'!H4="","",IF('Binding Energies'!H4&lt;HV,(Parameters!AE$39-(Parameters!AE$40*(((($A4/100)-Parameters!AE$41)^2)*(($A4/100)^Parameters!AE$42))))-(Parameters!AE$32*EXP(-(((HV-'Binding Energies'!H4)/Parameters!AE$44)^Parameters!AE$43))),""))</f>
        <v/>
      </c>
      <c r="I4" s="2" t="str">
        <f>IF('Binding Energies'!I4="","",IF('Binding Energies'!I4&lt;HV,(Parameters!AF$39-(Parameters!AF$40*(((($A4/100)-Parameters!AF$41)^2)*(($A4/100)^Parameters!AF$42))))-(Parameters!AF$32*EXP(-(((HV-'Binding Energies'!I4)/Parameters!AF$44)^Parameters!AF$43))),""))</f>
        <v/>
      </c>
      <c r="J4" s="2" t="str">
        <f>IF('Binding Energies'!J4="","",IF('Binding Energies'!J4&lt;HV,(Parameters!AG$39-(Parameters!AG$40*(((($A4/100)-Parameters!AG$41)^2)*(($A4/100)^Parameters!AG$42))))-(Parameters!AG$32*EXP(-(((HV-'Binding Energies'!J4)/Parameters!AG$44)^Parameters!AG$43))),""))</f>
        <v/>
      </c>
      <c r="K4" s="2" t="str">
        <f>IF('Binding Energies'!K4="","",IF('Binding Energies'!K4&lt;HV,(Parameters!AH$39-(Parameters!AH$40*(((($A4/100)-Parameters!AH$41)^2)*(($A4/100)^Parameters!AH$42))))-(Parameters!AH$32*EXP(-(((HV-'Binding Energies'!K4)/Parameters!AH$44)^Parameters!AH$43))),""))</f>
        <v/>
      </c>
      <c r="L4" s="2" t="str">
        <f>IF('Binding Energies'!L4="","",IF('Binding Energies'!L4&lt;HV,(Parameters!AI$39-(Parameters!AI$40*(((($A4/100)-Parameters!AI$41)^2)*(($A4/100)^Parameters!AI$42))))-(Parameters!AI$32*EXP(-(((HV-'Binding Energies'!L4)/Parameters!AI$44)^Parameters!AI$43))),""))</f>
        <v/>
      </c>
      <c r="M4" s="2" t="str">
        <f>IF('Binding Energies'!M4="","",IF('Binding Energies'!M4&lt;HV,(Parameters!AJ$39-(Parameters!AJ$40*(((($A4/100)-Parameters!AJ$41)^2)*(($A4/100)^Parameters!AJ$42))))-(Parameters!AJ$32*EXP(-(((HV-'Binding Energies'!M4)/Parameters!AJ$44)^Parameters!AJ$43))),""))</f>
        <v/>
      </c>
      <c r="N4" s="2" t="str">
        <f>IF('Binding Energies'!N4="","",IF('Binding Energies'!N4&lt;HV,(Parameters!AK$39-(Parameters!AK$40*(((($A4/100)-Parameters!AK$41)^2)*(($A4/100)^Parameters!AK$42))))-(Parameters!AK$32*EXP(-(((HV-'Binding Energies'!N4)/Parameters!AK$44)^Parameters!AK$43))),""))</f>
        <v/>
      </c>
      <c r="O4" s="2" t="str">
        <f>IF('Binding Energies'!O4="","",IF('Binding Energies'!O4&lt;HV,(Parameters!AL$39-(Parameters!AL$40*(((($A4/100)-Parameters!AL$41)^2)*(($A4/100)^Parameters!AL$42))))-(Parameters!AL$32*EXP(-(((HV-'Binding Energies'!O4)/Parameters!AL$44)^Parameters!AL$43))),""))</f>
        <v/>
      </c>
      <c r="P4" s="2" t="str">
        <f>IF('Binding Energies'!P4="","",IF('Binding Energies'!P4&lt;HV,(Parameters!AM$39-(Parameters!AM$40*(((($A4/100)-Parameters!AM$41)^2)*(($A4/100)^Parameters!AM$42))))-(Parameters!AM$32*EXP(-(((HV-'Binding Energies'!P4)/Parameters!AM$44)^Parameters!AM$43))),""))</f>
        <v/>
      </c>
      <c r="Q4" s="2" t="str">
        <f>IF('Binding Energies'!Q4="","",IF('Binding Energies'!Q4&lt;HV,(Parameters!AN$39-(Parameters!AN$40*(((($A4/100)-Parameters!AN$41)^2)*(($A4/100)^Parameters!AN$42))))-(Parameters!AN$32*EXP(-(((HV-'Binding Energies'!Q4)/Parameters!AN$44)^Parameters!AN$43))),""))</f>
        <v/>
      </c>
      <c r="R4" s="2" t="str">
        <f>IF('Binding Energies'!R4="","",IF('Binding Energies'!R4&lt;HV,(Parameters!AO$39-(Parameters!AO$40*(((($A4/100)-Parameters!AO$41)^2)*(($A4/100)^Parameters!AO$42))))-(Parameters!AO$32*EXP(-(((HV-'Binding Energies'!R4)/Parameters!AO$44)^Parameters!AO$43))),""))</f>
        <v/>
      </c>
      <c r="S4" s="2" t="str">
        <f>IF('Binding Energies'!S4="","",IF('Binding Energies'!S4&lt;HV,(Parameters!AP$39-(Parameters!AP$40*(((($A4/100)-Parameters!AP$41)^2)*(($A4/100)^Parameters!AP$42))))-(Parameters!AP$32*EXP(-(((HV-'Binding Energies'!S4)/Parameters!AP$44)^Parameters!AP$43))),""))</f>
        <v/>
      </c>
      <c r="T4" s="2" t="str">
        <f>IF('Binding Energies'!T4="","",IF('Binding Energies'!T4&lt;HV,(Parameters!AQ$39-(Parameters!AQ$40*(((($A4/100)-Parameters!AQ$41)^2)*(($A4/100)^Parameters!AQ$42))))-(Parameters!AQ$32*EXP(-(((HV-'Binding Energies'!T4)/Parameters!AQ$44)^Parameters!AQ$43))),""))</f>
        <v/>
      </c>
    </row>
    <row r="5" spans="1:20" x14ac:dyDescent="0.35">
      <c r="A5" s="4">
        <v>5</v>
      </c>
      <c r="B5" s="2">
        <f>IF('Binding Energies'!B5="","",IF('Binding Energies'!B5&lt;HV,Parameters!W$39+Parameters!W$40*((Beta!$A5/100)^Parameters!W$41)-Parameters!W$42*EXP(Parameters!W$43*(Beta!$A5/100)),""))</f>
        <v>1.9412259974879256</v>
      </c>
      <c r="C5" s="2" t="str">
        <f>IF('Binding Energies'!C5="","",IF('Binding Energies'!C5&lt;HV,Parameters!X$39+Parameters!X$40*((Beta!$A5/100)^Parameters!X$41)-Parameters!X$42*EXP(Parameters!X$43*(Beta!$A5/100)),""))</f>
        <v/>
      </c>
      <c r="D5" s="2" t="str">
        <f>IF('Binding Energies'!D5="","",IF('Binding Energies'!D5&lt;HV,Parameters!Y$39+Parameters!Y$40*((Beta!$A5/100)^Parameters!Y$41)-Parameters!Y$42*EXP(Parameters!Y$43*(Beta!$A5/100)),""))</f>
        <v/>
      </c>
      <c r="E5" s="2" t="str">
        <f>IF('Binding Energies'!E5="","",IF('Binding Energies'!E5&lt;HV,Parameters!Z$39+Parameters!Z$40*((Beta!$A5/100)^Parameters!Z$41)-Parameters!Z$42*EXP(Parameters!Z$43*(Beta!$A5/100)),""))</f>
        <v/>
      </c>
      <c r="F5" s="2" t="str">
        <f>IF('Binding Energies'!F5="","",IF('Binding Energies'!F5&lt;HV,Parameters!AA$39+Parameters!AA$40*((Beta!$A5/100)^Parameters!AA$41)-Parameters!AA$42*EXP(Parameters!AA$43*(Beta!$A5/100)),""))</f>
        <v/>
      </c>
      <c r="G5" s="2" t="str">
        <f>IF('Binding Energies'!G5="","",IF('Binding Energies'!G5&lt;HV,(Parameters!AD$39-(Parameters!AD$40*(((($A5/100)-Parameters!AD$41)^2)*(($A5/100)^Parameters!AD$42))))-(Parameters!AD$32*EXP(-(((HV-'Binding Energies'!G5)/Parameters!AD$44)^Parameters!AD$43))),""))</f>
        <v/>
      </c>
      <c r="H5" s="2" t="str">
        <f>IF('Binding Energies'!H5="","",IF('Binding Energies'!H5&lt;HV,(Parameters!AE$39-(Parameters!AE$40*(((($A5/100)-Parameters!AE$41)^2)*(($A5/100)^Parameters!AE$42))))-(Parameters!AE$32*EXP(-(((HV-'Binding Energies'!H5)/Parameters!AE$44)^Parameters!AE$43))),""))</f>
        <v/>
      </c>
      <c r="I5" s="2" t="str">
        <f>IF('Binding Energies'!I5="","",IF('Binding Energies'!I5&lt;HV,(Parameters!AF$39-(Parameters!AF$40*(((($A5/100)-Parameters!AF$41)^2)*(($A5/100)^Parameters!AF$42))))-(Parameters!AF$32*EXP(-(((HV-'Binding Energies'!I5)/Parameters!AF$44)^Parameters!AF$43))),""))</f>
        <v/>
      </c>
      <c r="J5" s="2" t="str">
        <f>IF('Binding Energies'!J5="","",IF('Binding Energies'!J5&lt;HV,(Parameters!AG$39-(Parameters!AG$40*(((($A5/100)-Parameters!AG$41)^2)*(($A5/100)^Parameters!AG$42))))-(Parameters!AG$32*EXP(-(((HV-'Binding Energies'!J5)/Parameters!AG$44)^Parameters!AG$43))),""))</f>
        <v/>
      </c>
      <c r="K5" s="2" t="str">
        <f>IF('Binding Energies'!K5="","",IF('Binding Energies'!K5&lt;HV,(Parameters!AH$39-(Parameters!AH$40*(((($A5/100)-Parameters!AH$41)^2)*(($A5/100)^Parameters!AH$42))))-(Parameters!AH$32*EXP(-(((HV-'Binding Energies'!K5)/Parameters!AH$44)^Parameters!AH$43))),""))</f>
        <v/>
      </c>
      <c r="L5" s="2" t="str">
        <f>IF('Binding Energies'!L5="","",IF('Binding Energies'!L5&lt;HV,(Parameters!AI$39-(Parameters!AI$40*(((($A5/100)-Parameters!AI$41)^2)*(($A5/100)^Parameters!AI$42))))-(Parameters!AI$32*EXP(-(((HV-'Binding Energies'!L5)/Parameters!AI$44)^Parameters!AI$43))),""))</f>
        <v/>
      </c>
      <c r="M5" s="2" t="str">
        <f>IF('Binding Energies'!M5="","",IF('Binding Energies'!M5&lt;HV,(Parameters!AJ$39-(Parameters!AJ$40*(((($A5/100)-Parameters!AJ$41)^2)*(($A5/100)^Parameters!AJ$42))))-(Parameters!AJ$32*EXP(-(((HV-'Binding Energies'!M5)/Parameters!AJ$44)^Parameters!AJ$43))),""))</f>
        <v/>
      </c>
      <c r="N5" s="2" t="str">
        <f>IF('Binding Energies'!N5="","",IF('Binding Energies'!N5&lt;HV,(Parameters!AK$39-(Parameters!AK$40*(((($A5/100)-Parameters!AK$41)^2)*(($A5/100)^Parameters!AK$42))))-(Parameters!AK$32*EXP(-(((HV-'Binding Energies'!N5)/Parameters!AK$44)^Parameters!AK$43))),""))</f>
        <v/>
      </c>
      <c r="O5" s="2" t="str">
        <f>IF('Binding Energies'!O5="","",IF('Binding Energies'!O5&lt;HV,(Parameters!AL$39-(Parameters!AL$40*(((($A5/100)-Parameters!AL$41)^2)*(($A5/100)^Parameters!AL$42))))-(Parameters!AL$32*EXP(-(((HV-'Binding Energies'!O5)/Parameters!AL$44)^Parameters!AL$43))),""))</f>
        <v/>
      </c>
      <c r="P5" s="2" t="str">
        <f>IF('Binding Energies'!P5="","",IF('Binding Energies'!P5&lt;HV,(Parameters!AM$39-(Parameters!AM$40*(((($A5/100)-Parameters!AM$41)^2)*(($A5/100)^Parameters!AM$42))))-(Parameters!AM$32*EXP(-(((HV-'Binding Energies'!P5)/Parameters!AM$44)^Parameters!AM$43))),""))</f>
        <v/>
      </c>
      <c r="Q5" s="2" t="str">
        <f>IF('Binding Energies'!Q5="","",IF('Binding Energies'!Q5&lt;HV,(Parameters!AN$39-(Parameters!AN$40*(((($A5/100)-Parameters!AN$41)^2)*(($A5/100)^Parameters!AN$42))))-(Parameters!AN$32*EXP(-(((HV-'Binding Energies'!Q5)/Parameters!AN$44)^Parameters!AN$43))),""))</f>
        <v/>
      </c>
      <c r="R5" s="2" t="str">
        <f>IF('Binding Energies'!R5="","",IF('Binding Energies'!R5&lt;HV,(Parameters!AO$39-(Parameters!AO$40*(((($A5/100)-Parameters!AO$41)^2)*(($A5/100)^Parameters!AO$42))))-(Parameters!AO$32*EXP(-(((HV-'Binding Energies'!R5)/Parameters!AO$44)^Parameters!AO$43))),""))</f>
        <v/>
      </c>
      <c r="S5" s="2" t="str">
        <f>IF('Binding Energies'!S5="","",IF('Binding Energies'!S5&lt;HV,(Parameters!AP$39-(Parameters!AP$40*(((($A5/100)-Parameters!AP$41)^2)*(($A5/100)^Parameters!AP$42))))-(Parameters!AP$32*EXP(-(((HV-'Binding Energies'!S5)/Parameters!AP$44)^Parameters!AP$43))),""))</f>
        <v/>
      </c>
      <c r="T5" s="2" t="str">
        <f>IF('Binding Energies'!T5="","",IF('Binding Energies'!T5&lt;HV,(Parameters!AQ$39-(Parameters!AQ$40*(((($A5/100)-Parameters!AQ$41)^2)*(($A5/100)^Parameters!AQ$42))))-(Parameters!AQ$32*EXP(-(((HV-'Binding Energies'!T5)/Parameters!AQ$44)^Parameters!AQ$43))),""))</f>
        <v/>
      </c>
    </row>
    <row r="6" spans="1:20" x14ac:dyDescent="0.35">
      <c r="A6" s="4">
        <v>6</v>
      </c>
      <c r="B6" s="2">
        <f>IF('Binding Energies'!B6="","",IF('Binding Energies'!B6&lt;HV,Parameters!W$39+Parameters!W$40*((Beta!$A6/100)^Parameters!W$41)-Parameters!W$42*EXP(Parameters!W$43*(Beta!$A6/100)),""))</f>
        <v>1.9424550367409859</v>
      </c>
      <c r="C6" s="2" t="str">
        <f>IF('Binding Energies'!C6="","",IF('Binding Energies'!C6&lt;HV,Parameters!X$39+Parameters!X$40*((Beta!$A6/100)^Parameters!X$41)-Parameters!X$42*EXP(Parameters!X$43*(Beta!$A6/100)),""))</f>
        <v/>
      </c>
      <c r="D6" s="2" t="str">
        <f>IF('Binding Energies'!D6="","",IF('Binding Energies'!D6&lt;HV,Parameters!Y$39+Parameters!Y$40*((Beta!$A6/100)^Parameters!Y$41)-Parameters!Y$42*EXP(Parameters!Y$43*(Beta!$A6/100)),""))</f>
        <v/>
      </c>
      <c r="E6" s="2" t="str">
        <f>IF('Binding Energies'!E6="","",IF('Binding Energies'!E6&lt;HV,Parameters!Z$39+Parameters!Z$40*((Beta!$A6/100)^Parameters!Z$41)-Parameters!Z$42*EXP(Parameters!Z$43*(Beta!$A6/100)),""))</f>
        <v/>
      </c>
      <c r="F6" s="2" t="str">
        <f>IF('Binding Energies'!F6="","",IF('Binding Energies'!F6&lt;HV,Parameters!AA$39+Parameters!AA$40*((Beta!$A6/100)^Parameters!AA$41)-Parameters!AA$42*EXP(Parameters!AA$43*(Beta!$A6/100)),""))</f>
        <v/>
      </c>
      <c r="G6" s="2" t="str">
        <f>IF('Binding Energies'!G6="","",IF('Binding Energies'!G6&lt;HV,(Parameters!AD$39-(Parameters!AD$40*(((($A6/100)-Parameters!AD$41)^2)*(($A6/100)^Parameters!AD$42))))-(Parameters!AD$32*EXP(-(((HV-'Binding Energies'!G6)/Parameters!AD$44)^Parameters!AD$43))),""))</f>
        <v/>
      </c>
      <c r="H6" s="2" t="str">
        <f>IF('Binding Energies'!H6="","",IF('Binding Energies'!H6&lt;HV,(Parameters!AE$39-(Parameters!AE$40*(((($A6/100)-Parameters!AE$41)^2)*(($A6/100)^Parameters!AE$42))))-(Parameters!AE$32*EXP(-(((HV-'Binding Energies'!H6)/Parameters!AE$44)^Parameters!AE$43))),""))</f>
        <v/>
      </c>
      <c r="I6" s="2" t="str">
        <f>IF('Binding Energies'!I6="","",IF('Binding Energies'!I6&lt;HV,(Parameters!AF$39-(Parameters!AF$40*(((($A6/100)-Parameters!AF$41)^2)*(($A6/100)^Parameters!AF$42))))-(Parameters!AF$32*EXP(-(((HV-'Binding Energies'!I6)/Parameters!AF$44)^Parameters!AF$43))),""))</f>
        <v/>
      </c>
      <c r="J6" s="2" t="str">
        <f>IF('Binding Energies'!J6="","",IF('Binding Energies'!J6&lt;HV,(Parameters!AG$39-(Parameters!AG$40*(((($A6/100)-Parameters!AG$41)^2)*(($A6/100)^Parameters!AG$42))))-(Parameters!AG$32*EXP(-(((HV-'Binding Energies'!J6)/Parameters!AG$44)^Parameters!AG$43))),""))</f>
        <v/>
      </c>
      <c r="K6" s="2" t="str">
        <f>IF('Binding Energies'!K6="","",IF('Binding Energies'!K6&lt;HV,(Parameters!AH$39-(Parameters!AH$40*(((($A6/100)-Parameters!AH$41)^2)*(($A6/100)^Parameters!AH$42))))-(Parameters!AH$32*EXP(-(((HV-'Binding Energies'!K6)/Parameters!AH$44)^Parameters!AH$43))),""))</f>
        <v/>
      </c>
      <c r="L6" s="2" t="str">
        <f>IF('Binding Energies'!L6="","",IF('Binding Energies'!L6&lt;HV,(Parameters!AI$39-(Parameters!AI$40*(((($A6/100)-Parameters!AI$41)^2)*(($A6/100)^Parameters!AI$42))))-(Parameters!AI$32*EXP(-(((HV-'Binding Energies'!L6)/Parameters!AI$44)^Parameters!AI$43))),""))</f>
        <v/>
      </c>
      <c r="M6" s="2" t="str">
        <f>IF('Binding Energies'!M6="","",IF('Binding Energies'!M6&lt;HV,(Parameters!AJ$39-(Parameters!AJ$40*(((($A6/100)-Parameters!AJ$41)^2)*(($A6/100)^Parameters!AJ$42))))-(Parameters!AJ$32*EXP(-(((HV-'Binding Energies'!M6)/Parameters!AJ$44)^Parameters!AJ$43))),""))</f>
        <v/>
      </c>
      <c r="N6" s="2" t="str">
        <f>IF('Binding Energies'!N6="","",IF('Binding Energies'!N6&lt;HV,(Parameters!AK$39-(Parameters!AK$40*(((($A6/100)-Parameters!AK$41)^2)*(($A6/100)^Parameters!AK$42))))-(Parameters!AK$32*EXP(-(((HV-'Binding Energies'!N6)/Parameters!AK$44)^Parameters!AK$43))),""))</f>
        <v/>
      </c>
      <c r="O6" s="2" t="str">
        <f>IF('Binding Energies'!O6="","",IF('Binding Energies'!O6&lt;HV,(Parameters!AL$39-(Parameters!AL$40*(((($A6/100)-Parameters!AL$41)^2)*(($A6/100)^Parameters!AL$42))))-(Parameters!AL$32*EXP(-(((HV-'Binding Energies'!O6)/Parameters!AL$44)^Parameters!AL$43))),""))</f>
        <v/>
      </c>
      <c r="P6" s="2" t="str">
        <f>IF('Binding Energies'!P6="","",IF('Binding Energies'!P6&lt;HV,(Parameters!AM$39-(Parameters!AM$40*(((($A6/100)-Parameters!AM$41)^2)*(($A6/100)^Parameters!AM$42))))-(Parameters!AM$32*EXP(-(((HV-'Binding Energies'!P6)/Parameters!AM$44)^Parameters!AM$43))),""))</f>
        <v/>
      </c>
      <c r="Q6" s="2" t="str">
        <f>IF('Binding Energies'!Q6="","",IF('Binding Energies'!Q6&lt;HV,(Parameters!AN$39-(Parameters!AN$40*(((($A6/100)-Parameters!AN$41)^2)*(($A6/100)^Parameters!AN$42))))-(Parameters!AN$32*EXP(-(((HV-'Binding Energies'!Q6)/Parameters!AN$44)^Parameters!AN$43))),""))</f>
        <v/>
      </c>
      <c r="R6" s="2" t="str">
        <f>IF('Binding Energies'!R6="","",IF('Binding Energies'!R6&lt;HV,(Parameters!AO$39-(Parameters!AO$40*(((($A6/100)-Parameters!AO$41)^2)*(($A6/100)^Parameters!AO$42))))-(Parameters!AO$32*EXP(-(((HV-'Binding Energies'!R6)/Parameters!AO$44)^Parameters!AO$43))),""))</f>
        <v/>
      </c>
      <c r="S6" s="2" t="str">
        <f>IF('Binding Energies'!S6="","",IF('Binding Energies'!S6&lt;HV,(Parameters!AP$39-(Parameters!AP$40*(((($A6/100)-Parameters!AP$41)^2)*(($A6/100)^Parameters!AP$42))))-(Parameters!AP$32*EXP(-(((HV-'Binding Energies'!S6)/Parameters!AP$44)^Parameters!AP$43))),""))</f>
        <v/>
      </c>
      <c r="T6" s="2" t="str">
        <f>IF('Binding Energies'!T6="","",IF('Binding Energies'!T6&lt;HV,(Parameters!AQ$39-(Parameters!AQ$40*(((($A6/100)-Parameters!AQ$41)^2)*(($A6/100)^Parameters!AQ$42))))-(Parameters!AQ$32*EXP(-(((HV-'Binding Energies'!T6)/Parameters!AQ$44)^Parameters!AQ$43))),""))</f>
        <v/>
      </c>
    </row>
    <row r="7" spans="1:20" x14ac:dyDescent="0.35">
      <c r="A7" s="4">
        <v>7</v>
      </c>
      <c r="B7" s="2">
        <f>IF('Binding Energies'!B7="","",IF('Binding Energies'!B7&lt;HV,Parameters!W$39+Parameters!W$40*((Beta!$A7/100)^Parameters!W$41)-Parameters!W$42*EXP(Parameters!W$43*(Beta!$A7/100)),""))</f>
        <v>1.9438762944169263</v>
      </c>
      <c r="C7" s="2" t="str">
        <f>IF('Binding Energies'!C7="","",IF('Binding Energies'!C7&lt;HV,Parameters!X$39+Parameters!X$40*((Beta!$A7/100)^Parameters!X$41)-Parameters!X$42*EXP(Parameters!X$43*(Beta!$A7/100)),""))</f>
        <v/>
      </c>
      <c r="D7" s="2" t="str">
        <f>IF('Binding Energies'!D7="","",IF('Binding Energies'!D7&lt;HV,Parameters!Y$39+Parameters!Y$40*((Beta!$A7/100)^Parameters!Y$41)-Parameters!Y$42*EXP(Parameters!Y$43*(Beta!$A7/100)),""))</f>
        <v/>
      </c>
      <c r="E7" s="2" t="str">
        <f>IF('Binding Energies'!E7="","",IF('Binding Energies'!E7&lt;HV,Parameters!Z$39+Parameters!Z$40*((Beta!$A7/100)^Parameters!Z$41)-Parameters!Z$42*EXP(Parameters!Z$43*(Beta!$A7/100)),""))</f>
        <v/>
      </c>
      <c r="F7" s="2" t="str">
        <f>IF('Binding Energies'!F7="","",IF('Binding Energies'!F7&lt;HV,Parameters!AA$39+Parameters!AA$40*((Beta!$A7/100)^Parameters!AA$41)-Parameters!AA$42*EXP(Parameters!AA$43*(Beta!$A7/100)),""))</f>
        <v/>
      </c>
      <c r="G7" s="2" t="str">
        <f>IF('Binding Energies'!G7="","",IF('Binding Energies'!G7&lt;HV,(Parameters!AD$39-(Parameters!AD$40*(((($A7/100)-Parameters!AD$41)^2)*(($A7/100)^Parameters!AD$42))))-(Parameters!AD$32*EXP(-(((HV-'Binding Energies'!G7)/Parameters!AD$44)^Parameters!AD$43))),""))</f>
        <v/>
      </c>
      <c r="H7" s="2" t="str">
        <f>IF('Binding Energies'!H7="","",IF('Binding Energies'!H7&lt;HV,(Parameters!AE$39-(Parameters!AE$40*(((($A7/100)-Parameters!AE$41)^2)*(($A7/100)^Parameters!AE$42))))-(Parameters!AE$32*EXP(-(((HV-'Binding Energies'!H7)/Parameters!AE$44)^Parameters!AE$43))),""))</f>
        <v/>
      </c>
      <c r="I7" s="2" t="str">
        <f>IF('Binding Energies'!I7="","",IF('Binding Energies'!I7&lt;HV,(Parameters!AF$39-(Parameters!AF$40*(((($A7/100)-Parameters!AF$41)^2)*(($A7/100)^Parameters!AF$42))))-(Parameters!AF$32*EXP(-(((HV-'Binding Energies'!I7)/Parameters!AF$44)^Parameters!AF$43))),""))</f>
        <v/>
      </c>
      <c r="J7" s="2" t="str">
        <f>IF('Binding Energies'!J7="","",IF('Binding Energies'!J7&lt;HV,(Parameters!AG$39-(Parameters!AG$40*(((($A7/100)-Parameters!AG$41)^2)*(($A7/100)^Parameters!AG$42))))-(Parameters!AG$32*EXP(-(((HV-'Binding Energies'!J7)/Parameters!AG$44)^Parameters!AG$43))),""))</f>
        <v/>
      </c>
      <c r="K7" s="2" t="str">
        <f>IF('Binding Energies'!K7="","",IF('Binding Energies'!K7&lt;HV,(Parameters!AH$39-(Parameters!AH$40*(((($A7/100)-Parameters!AH$41)^2)*(($A7/100)^Parameters!AH$42))))-(Parameters!AH$32*EXP(-(((HV-'Binding Energies'!K7)/Parameters!AH$44)^Parameters!AH$43))),""))</f>
        <v/>
      </c>
      <c r="L7" s="2" t="str">
        <f>IF('Binding Energies'!L7="","",IF('Binding Energies'!L7&lt;HV,(Parameters!AI$39-(Parameters!AI$40*(((($A7/100)-Parameters!AI$41)^2)*(($A7/100)^Parameters!AI$42))))-(Parameters!AI$32*EXP(-(((HV-'Binding Energies'!L7)/Parameters!AI$44)^Parameters!AI$43))),""))</f>
        <v/>
      </c>
      <c r="M7" s="2" t="str">
        <f>IF('Binding Energies'!M7="","",IF('Binding Energies'!M7&lt;HV,(Parameters!AJ$39-(Parameters!AJ$40*(((($A7/100)-Parameters!AJ$41)^2)*(($A7/100)^Parameters!AJ$42))))-(Parameters!AJ$32*EXP(-(((HV-'Binding Energies'!M7)/Parameters!AJ$44)^Parameters!AJ$43))),""))</f>
        <v/>
      </c>
      <c r="N7" s="2" t="str">
        <f>IF('Binding Energies'!N7="","",IF('Binding Energies'!N7&lt;HV,(Parameters!AK$39-(Parameters!AK$40*(((($A7/100)-Parameters!AK$41)^2)*(($A7/100)^Parameters!AK$42))))-(Parameters!AK$32*EXP(-(((HV-'Binding Energies'!N7)/Parameters!AK$44)^Parameters!AK$43))),""))</f>
        <v/>
      </c>
      <c r="O7" s="2" t="str">
        <f>IF('Binding Energies'!O7="","",IF('Binding Energies'!O7&lt;HV,(Parameters!AL$39-(Parameters!AL$40*(((($A7/100)-Parameters!AL$41)^2)*(($A7/100)^Parameters!AL$42))))-(Parameters!AL$32*EXP(-(((HV-'Binding Energies'!O7)/Parameters!AL$44)^Parameters!AL$43))),""))</f>
        <v/>
      </c>
      <c r="P7" s="2" t="str">
        <f>IF('Binding Energies'!P7="","",IF('Binding Energies'!P7&lt;HV,(Parameters!AM$39-(Parameters!AM$40*(((($A7/100)-Parameters!AM$41)^2)*(($A7/100)^Parameters!AM$42))))-(Parameters!AM$32*EXP(-(((HV-'Binding Energies'!P7)/Parameters!AM$44)^Parameters!AM$43))),""))</f>
        <v/>
      </c>
      <c r="Q7" s="2" t="str">
        <f>IF('Binding Energies'!Q7="","",IF('Binding Energies'!Q7&lt;HV,(Parameters!AN$39-(Parameters!AN$40*(((($A7/100)-Parameters!AN$41)^2)*(($A7/100)^Parameters!AN$42))))-(Parameters!AN$32*EXP(-(((HV-'Binding Energies'!Q7)/Parameters!AN$44)^Parameters!AN$43))),""))</f>
        <v/>
      </c>
      <c r="R7" s="2" t="str">
        <f>IF('Binding Energies'!R7="","",IF('Binding Energies'!R7&lt;HV,(Parameters!AO$39-(Parameters!AO$40*(((($A7/100)-Parameters!AO$41)^2)*(($A7/100)^Parameters!AO$42))))-(Parameters!AO$32*EXP(-(((HV-'Binding Energies'!R7)/Parameters!AO$44)^Parameters!AO$43))),""))</f>
        <v/>
      </c>
      <c r="S7" s="2" t="str">
        <f>IF('Binding Energies'!S7="","",IF('Binding Energies'!S7&lt;HV,(Parameters!AP$39-(Parameters!AP$40*(((($A7/100)-Parameters!AP$41)^2)*(($A7/100)^Parameters!AP$42))))-(Parameters!AP$32*EXP(-(((HV-'Binding Energies'!S7)/Parameters!AP$44)^Parameters!AP$43))),""))</f>
        <v/>
      </c>
      <c r="T7" s="2" t="str">
        <f>IF('Binding Energies'!T7="","",IF('Binding Energies'!T7&lt;HV,(Parameters!AQ$39-(Parameters!AQ$40*(((($A7/100)-Parameters!AQ$41)^2)*(($A7/100)^Parameters!AQ$42))))-(Parameters!AQ$32*EXP(-(((HV-'Binding Energies'!T7)/Parameters!AQ$44)^Parameters!AQ$43))),""))</f>
        <v/>
      </c>
    </row>
    <row r="8" spans="1:20" x14ac:dyDescent="0.35">
      <c r="A8" s="4">
        <v>8</v>
      </c>
      <c r="B8" s="2">
        <f>IF('Binding Energies'!B8="","",IF('Binding Energies'!B8&lt;HV,Parameters!W$39+Parameters!W$40*((Beta!$A8/100)^Parameters!W$41)-Parameters!W$42*EXP(Parameters!W$43*(Beta!$A8/100)),""))</f>
        <v>1.9454859271028238</v>
      </c>
      <c r="C8" s="2" t="str">
        <f>IF('Binding Energies'!C8="","",IF('Binding Energies'!C8&lt;HV,Parameters!X$39+Parameters!X$40*((Beta!$A8/100)^Parameters!X$41)-Parameters!X$42*EXP(Parameters!X$43*(Beta!$A8/100)),""))</f>
        <v/>
      </c>
      <c r="D8" s="2" t="str">
        <f>IF('Binding Energies'!D8="","",IF('Binding Energies'!D8&lt;HV,Parameters!Y$39+Parameters!Y$40*((Beta!$A8/100)^Parameters!Y$41)-Parameters!Y$42*EXP(Parameters!Y$43*(Beta!$A8/100)),""))</f>
        <v/>
      </c>
      <c r="E8" s="2" t="str">
        <f>IF('Binding Energies'!E8="","",IF('Binding Energies'!E8&lt;HV,Parameters!Z$39+Parameters!Z$40*((Beta!$A8/100)^Parameters!Z$41)-Parameters!Z$42*EXP(Parameters!Z$43*(Beta!$A8/100)),""))</f>
        <v/>
      </c>
      <c r="F8" s="2" t="str">
        <f>IF('Binding Energies'!F8="","",IF('Binding Energies'!F8&lt;HV,Parameters!AA$39+Parameters!AA$40*((Beta!$A8/100)^Parameters!AA$41)-Parameters!AA$42*EXP(Parameters!AA$43*(Beta!$A8/100)),""))</f>
        <v/>
      </c>
      <c r="G8" s="2" t="str">
        <f>IF('Binding Energies'!G8="","",IF('Binding Energies'!G8&lt;HV,(Parameters!AD$39-(Parameters!AD$40*(((($A8/100)-Parameters!AD$41)^2)*(($A8/100)^Parameters!AD$42))))-(Parameters!AD$32*EXP(-(((HV-'Binding Energies'!G8)/Parameters!AD$44)^Parameters!AD$43))),""))</f>
        <v/>
      </c>
      <c r="H8" s="2" t="str">
        <f>IF('Binding Energies'!H8="","",IF('Binding Energies'!H8&lt;HV,(Parameters!AE$39-(Parameters!AE$40*(((($A8/100)-Parameters!AE$41)^2)*(($A8/100)^Parameters!AE$42))))-(Parameters!AE$32*EXP(-(((HV-'Binding Energies'!H8)/Parameters!AE$44)^Parameters!AE$43))),""))</f>
        <v/>
      </c>
      <c r="I8" s="2" t="str">
        <f>IF('Binding Energies'!I8="","",IF('Binding Energies'!I8&lt;HV,(Parameters!AF$39-(Parameters!AF$40*(((($A8/100)-Parameters!AF$41)^2)*(($A8/100)^Parameters!AF$42))))-(Parameters!AF$32*EXP(-(((HV-'Binding Energies'!I8)/Parameters!AF$44)^Parameters!AF$43))),""))</f>
        <v/>
      </c>
      <c r="J8" s="2" t="str">
        <f>IF('Binding Energies'!J8="","",IF('Binding Energies'!J8&lt;HV,(Parameters!AG$39-(Parameters!AG$40*(((($A8/100)-Parameters!AG$41)^2)*(($A8/100)^Parameters!AG$42))))-(Parameters!AG$32*EXP(-(((HV-'Binding Energies'!J8)/Parameters!AG$44)^Parameters!AG$43))),""))</f>
        <v/>
      </c>
      <c r="K8" s="2" t="str">
        <f>IF('Binding Energies'!K8="","",IF('Binding Energies'!K8&lt;HV,(Parameters!AH$39-(Parameters!AH$40*(((($A8/100)-Parameters!AH$41)^2)*(($A8/100)^Parameters!AH$42))))-(Parameters!AH$32*EXP(-(((HV-'Binding Energies'!K8)/Parameters!AH$44)^Parameters!AH$43))),""))</f>
        <v/>
      </c>
      <c r="L8" s="2" t="str">
        <f>IF('Binding Energies'!L8="","",IF('Binding Energies'!L8&lt;HV,(Parameters!AI$39-(Parameters!AI$40*(((($A8/100)-Parameters!AI$41)^2)*(($A8/100)^Parameters!AI$42))))-(Parameters!AI$32*EXP(-(((HV-'Binding Energies'!L8)/Parameters!AI$44)^Parameters!AI$43))),""))</f>
        <v/>
      </c>
      <c r="M8" s="2" t="str">
        <f>IF('Binding Energies'!M8="","",IF('Binding Energies'!M8&lt;HV,(Parameters!AJ$39-(Parameters!AJ$40*(((($A8/100)-Parameters!AJ$41)^2)*(($A8/100)^Parameters!AJ$42))))-(Parameters!AJ$32*EXP(-(((HV-'Binding Energies'!M8)/Parameters!AJ$44)^Parameters!AJ$43))),""))</f>
        <v/>
      </c>
      <c r="N8" s="2" t="str">
        <f>IF('Binding Energies'!N8="","",IF('Binding Energies'!N8&lt;HV,(Parameters!AK$39-(Parameters!AK$40*(((($A8/100)-Parameters!AK$41)^2)*(($A8/100)^Parameters!AK$42))))-(Parameters!AK$32*EXP(-(((HV-'Binding Energies'!N8)/Parameters!AK$44)^Parameters!AK$43))),""))</f>
        <v/>
      </c>
      <c r="O8" s="2" t="str">
        <f>IF('Binding Energies'!O8="","",IF('Binding Energies'!O8&lt;HV,(Parameters!AL$39-(Parameters!AL$40*(((($A8/100)-Parameters!AL$41)^2)*(($A8/100)^Parameters!AL$42))))-(Parameters!AL$32*EXP(-(((HV-'Binding Energies'!O8)/Parameters!AL$44)^Parameters!AL$43))),""))</f>
        <v/>
      </c>
      <c r="P8" s="2" t="str">
        <f>IF('Binding Energies'!P8="","",IF('Binding Energies'!P8&lt;HV,(Parameters!AM$39-(Parameters!AM$40*(((($A8/100)-Parameters!AM$41)^2)*(($A8/100)^Parameters!AM$42))))-(Parameters!AM$32*EXP(-(((HV-'Binding Energies'!P8)/Parameters!AM$44)^Parameters!AM$43))),""))</f>
        <v/>
      </c>
      <c r="Q8" s="2" t="str">
        <f>IF('Binding Energies'!Q8="","",IF('Binding Energies'!Q8&lt;HV,(Parameters!AN$39-(Parameters!AN$40*(((($A8/100)-Parameters!AN$41)^2)*(($A8/100)^Parameters!AN$42))))-(Parameters!AN$32*EXP(-(((HV-'Binding Energies'!Q8)/Parameters!AN$44)^Parameters!AN$43))),""))</f>
        <v/>
      </c>
      <c r="R8" s="2" t="str">
        <f>IF('Binding Energies'!R8="","",IF('Binding Energies'!R8&lt;HV,(Parameters!AO$39-(Parameters!AO$40*(((($A8/100)-Parameters!AO$41)^2)*(($A8/100)^Parameters!AO$42))))-(Parameters!AO$32*EXP(-(((HV-'Binding Energies'!R8)/Parameters!AO$44)^Parameters!AO$43))),""))</f>
        <v/>
      </c>
      <c r="S8" s="2" t="str">
        <f>IF('Binding Energies'!S8="","",IF('Binding Energies'!S8&lt;HV,(Parameters!AP$39-(Parameters!AP$40*(((($A8/100)-Parameters!AP$41)^2)*(($A8/100)^Parameters!AP$42))))-(Parameters!AP$32*EXP(-(((HV-'Binding Energies'!S8)/Parameters!AP$44)^Parameters!AP$43))),""))</f>
        <v/>
      </c>
      <c r="T8" s="2" t="str">
        <f>IF('Binding Energies'!T8="","",IF('Binding Energies'!T8&lt;HV,(Parameters!AQ$39-(Parameters!AQ$40*(((($A8/100)-Parameters!AQ$41)^2)*(($A8/100)^Parameters!AQ$42))))-(Parameters!AQ$32*EXP(-(((HV-'Binding Energies'!T8)/Parameters!AQ$44)^Parameters!AQ$43))),""))</f>
        <v/>
      </c>
    </row>
    <row r="9" spans="1:20" x14ac:dyDescent="0.35">
      <c r="A9" s="4">
        <v>9</v>
      </c>
      <c r="B9" s="2">
        <f>IF('Binding Energies'!B9="","",IF('Binding Energies'!B9&lt;HV,Parameters!W$39+Parameters!W$40*((Beta!$A9/100)^Parameters!W$41)-Parameters!W$42*EXP(Parameters!W$43*(Beta!$A9/100)),""))</f>
        <v>1.9472806713646258</v>
      </c>
      <c r="C9" s="2" t="str">
        <f>IF('Binding Energies'!C9="","",IF('Binding Energies'!C9&lt;HV,Parameters!X$39+Parameters!X$40*((Beta!$A9/100)^Parameters!X$41)-Parameters!X$42*EXP(Parameters!X$43*(Beta!$A9/100)),""))</f>
        <v/>
      </c>
      <c r="D9" s="2" t="str">
        <f>IF('Binding Energies'!D9="","",IF('Binding Energies'!D9&lt;HV,Parameters!Y$39+Parameters!Y$40*((Beta!$A9/100)^Parameters!Y$41)-Parameters!Y$42*EXP(Parameters!Y$43*(Beta!$A9/100)),""))</f>
        <v/>
      </c>
      <c r="E9" s="2" t="str">
        <f>IF('Binding Energies'!E9="","",IF('Binding Energies'!E9&lt;HV,Parameters!Z$39+Parameters!Z$40*((Beta!$A9/100)^Parameters!Z$41)-Parameters!Z$42*EXP(Parameters!Z$43*(Beta!$A9/100)),""))</f>
        <v/>
      </c>
      <c r="F9" s="2" t="str">
        <f>IF('Binding Energies'!F9="","",IF('Binding Energies'!F9&lt;HV,Parameters!AA$39+Parameters!AA$40*((Beta!$A9/100)^Parameters!AA$41)-Parameters!AA$42*EXP(Parameters!AA$43*(Beta!$A9/100)),""))</f>
        <v/>
      </c>
      <c r="G9" s="2" t="str">
        <f>IF('Binding Energies'!G9="","",IF('Binding Energies'!G9&lt;HV,(Parameters!AD$39-(Parameters!AD$40*(((($A9/100)-Parameters!AD$41)^2)*(($A9/100)^Parameters!AD$42))))-(Parameters!AD$32*EXP(-(((HV-'Binding Energies'!G9)/Parameters!AD$44)^Parameters!AD$43))),""))</f>
        <v/>
      </c>
      <c r="H9" s="2" t="str">
        <f>IF('Binding Energies'!H9="","",IF('Binding Energies'!H9&lt;HV,(Parameters!AE$39-(Parameters!AE$40*(((($A9/100)-Parameters!AE$41)^2)*(($A9/100)^Parameters!AE$42))))-(Parameters!AE$32*EXP(-(((HV-'Binding Energies'!H9)/Parameters!AE$44)^Parameters!AE$43))),""))</f>
        <v/>
      </c>
      <c r="I9" s="2" t="str">
        <f>IF('Binding Energies'!I9="","",IF('Binding Energies'!I9&lt;HV,(Parameters!AF$39-(Parameters!AF$40*(((($A9/100)-Parameters!AF$41)^2)*(($A9/100)^Parameters!AF$42))))-(Parameters!AF$32*EXP(-(((HV-'Binding Energies'!I9)/Parameters!AF$44)^Parameters!AF$43))),""))</f>
        <v/>
      </c>
      <c r="J9" s="2" t="str">
        <f>IF('Binding Energies'!J9="","",IF('Binding Energies'!J9&lt;HV,(Parameters!AG$39-(Parameters!AG$40*(((($A9/100)-Parameters!AG$41)^2)*(($A9/100)^Parameters!AG$42))))-(Parameters!AG$32*EXP(-(((HV-'Binding Energies'!J9)/Parameters!AG$44)^Parameters!AG$43))),""))</f>
        <v/>
      </c>
      <c r="K9" s="2" t="str">
        <f>IF('Binding Energies'!K9="","",IF('Binding Energies'!K9&lt;HV,(Parameters!AH$39-(Parameters!AH$40*(((($A9/100)-Parameters!AH$41)^2)*(($A9/100)^Parameters!AH$42))))-(Parameters!AH$32*EXP(-(((HV-'Binding Energies'!K9)/Parameters!AH$44)^Parameters!AH$43))),""))</f>
        <v/>
      </c>
      <c r="L9" s="2" t="str">
        <f>IF('Binding Energies'!L9="","",IF('Binding Energies'!L9&lt;HV,(Parameters!AI$39-(Parameters!AI$40*(((($A9/100)-Parameters!AI$41)^2)*(($A9/100)^Parameters!AI$42))))-(Parameters!AI$32*EXP(-(((HV-'Binding Energies'!L9)/Parameters!AI$44)^Parameters!AI$43))),""))</f>
        <v/>
      </c>
      <c r="M9" s="2" t="str">
        <f>IF('Binding Energies'!M9="","",IF('Binding Energies'!M9&lt;HV,(Parameters!AJ$39-(Parameters!AJ$40*(((($A9/100)-Parameters!AJ$41)^2)*(($A9/100)^Parameters!AJ$42))))-(Parameters!AJ$32*EXP(-(((HV-'Binding Energies'!M9)/Parameters!AJ$44)^Parameters!AJ$43))),""))</f>
        <v/>
      </c>
      <c r="N9" s="2" t="str">
        <f>IF('Binding Energies'!N9="","",IF('Binding Energies'!N9&lt;HV,(Parameters!AK$39-(Parameters!AK$40*(((($A9/100)-Parameters!AK$41)^2)*(($A9/100)^Parameters!AK$42))))-(Parameters!AK$32*EXP(-(((HV-'Binding Energies'!N9)/Parameters!AK$44)^Parameters!AK$43))),""))</f>
        <v/>
      </c>
      <c r="O9" s="2" t="str">
        <f>IF('Binding Energies'!O9="","",IF('Binding Energies'!O9&lt;HV,(Parameters!AL$39-(Parameters!AL$40*(((($A9/100)-Parameters!AL$41)^2)*(($A9/100)^Parameters!AL$42))))-(Parameters!AL$32*EXP(-(((HV-'Binding Energies'!O9)/Parameters!AL$44)^Parameters!AL$43))),""))</f>
        <v/>
      </c>
      <c r="P9" s="2" t="str">
        <f>IF('Binding Energies'!P9="","",IF('Binding Energies'!P9&lt;HV,(Parameters!AM$39-(Parameters!AM$40*(((($A9/100)-Parameters!AM$41)^2)*(($A9/100)^Parameters!AM$42))))-(Parameters!AM$32*EXP(-(((HV-'Binding Energies'!P9)/Parameters!AM$44)^Parameters!AM$43))),""))</f>
        <v/>
      </c>
      <c r="Q9" s="2" t="str">
        <f>IF('Binding Energies'!Q9="","",IF('Binding Energies'!Q9&lt;HV,(Parameters!AN$39-(Parameters!AN$40*(((($A9/100)-Parameters!AN$41)^2)*(($A9/100)^Parameters!AN$42))))-(Parameters!AN$32*EXP(-(((HV-'Binding Energies'!Q9)/Parameters!AN$44)^Parameters!AN$43))),""))</f>
        <v/>
      </c>
      <c r="R9" s="2" t="str">
        <f>IF('Binding Energies'!R9="","",IF('Binding Energies'!R9&lt;HV,(Parameters!AO$39-(Parameters!AO$40*(((($A9/100)-Parameters!AO$41)^2)*(($A9/100)^Parameters!AO$42))))-(Parameters!AO$32*EXP(-(((HV-'Binding Energies'!R9)/Parameters!AO$44)^Parameters!AO$43))),""))</f>
        <v/>
      </c>
      <c r="S9" s="2" t="str">
        <f>IF('Binding Energies'!S9="","",IF('Binding Energies'!S9&lt;HV,(Parameters!AP$39-(Parameters!AP$40*(((($A9/100)-Parameters!AP$41)^2)*(($A9/100)^Parameters!AP$42))))-(Parameters!AP$32*EXP(-(((HV-'Binding Energies'!S9)/Parameters!AP$44)^Parameters!AP$43))),""))</f>
        <v/>
      </c>
      <c r="T9" s="2" t="str">
        <f>IF('Binding Energies'!T9="","",IF('Binding Energies'!T9&lt;HV,(Parameters!AQ$39-(Parameters!AQ$40*(((($A9/100)-Parameters!AQ$41)^2)*(($A9/100)^Parameters!AQ$42))))-(Parameters!AQ$32*EXP(-(((HV-'Binding Energies'!T9)/Parameters!AQ$44)^Parameters!AQ$43))),""))</f>
        <v/>
      </c>
    </row>
    <row r="10" spans="1:20" x14ac:dyDescent="0.35">
      <c r="A10" s="4">
        <v>10</v>
      </c>
      <c r="B10" s="2">
        <f>IF('Binding Energies'!B10="","",IF('Binding Energies'!B10&lt;HV,Parameters!W$39+Parameters!W$40*((Beta!$A10/100)^Parameters!W$41)-Parameters!W$42*EXP(Parameters!W$43*(Beta!$A10/100)),""))</f>
        <v>1.9492576977436662</v>
      </c>
      <c r="C10" s="2" t="str">
        <f>IF('Binding Energies'!C10="","",IF('Binding Energies'!C10&lt;HV,Parameters!X$39+Parameters!X$40*((Beta!$A10/100)^Parameters!X$41)-Parameters!X$42*EXP(Parameters!X$43*(Beta!$A10/100)),""))</f>
        <v/>
      </c>
      <c r="D10" s="2" t="str">
        <f>IF('Binding Energies'!D10="","",IF('Binding Energies'!D10&lt;HV,Parameters!Y$39+Parameters!Y$40*((Beta!$A10/100)^Parameters!Y$41)-Parameters!Y$42*EXP(Parameters!Y$43*(Beta!$A10/100)),""))</f>
        <v/>
      </c>
      <c r="E10" s="2" t="str">
        <f>IF('Binding Energies'!E10="","",IF('Binding Energies'!E10&lt;HV,Parameters!Z$39+Parameters!Z$40*((Beta!$A10/100)^Parameters!Z$41)-Parameters!Z$42*EXP(Parameters!Z$43*(Beta!$A10/100)),""))</f>
        <v/>
      </c>
      <c r="F10" s="2" t="str">
        <f>IF('Binding Energies'!F10="","",IF('Binding Energies'!F10&lt;HV,Parameters!AA$39+Parameters!AA$40*((Beta!$A10/100)^Parameters!AA$41)-Parameters!AA$42*EXP(Parameters!AA$43*(Beta!$A10/100)),""))</f>
        <v/>
      </c>
      <c r="G10" s="2" t="str">
        <f>IF('Binding Energies'!G10="","",IF('Binding Energies'!G10&lt;HV,(Parameters!AD$39-(Parameters!AD$40*(((($A10/100)-Parameters!AD$41)^2)*(($A10/100)^Parameters!AD$42))))-(Parameters!AD$32*EXP(-(((HV-'Binding Energies'!G10)/Parameters!AD$44)^Parameters!AD$43))),""))</f>
        <v/>
      </c>
      <c r="H10" s="2" t="str">
        <f>IF('Binding Energies'!H10="","",IF('Binding Energies'!H10&lt;HV,(Parameters!AE$39-(Parameters!AE$40*(((($A10/100)-Parameters!AE$41)^2)*(($A10/100)^Parameters!AE$42))))-(Parameters!AE$32*EXP(-(((HV-'Binding Energies'!H10)/Parameters!AE$44)^Parameters!AE$43))),""))</f>
        <v/>
      </c>
      <c r="I10" s="2" t="str">
        <f>IF('Binding Energies'!I10="","",IF('Binding Energies'!I10&lt;HV,(Parameters!AF$39-(Parameters!AF$40*(((($A10/100)-Parameters!AF$41)^2)*(($A10/100)^Parameters!AF$42))))-(Parameters!AF$32*EXP(-(((HV-'Binding Energies'!I10)/Parameters!AF$44)^Parameters!AF$43))),""))</f>
        <v/>
      </c>
      <c r="J10" s="2" t="str">
        <f>IF('Binding Energies'!J10="","",IF('Binding Energies'!J10&lt;HV,(Parameters!AG$39-(Parameters!AG$40*(((($A10/100)-Parameters!AG$41)^2)*(($A10/100)^Parameters!AG$42))))-(Parameters!AG$32*EXP(-(((HV-'Binding Energies'!J10)/Parameters!AG$44)^Parameters!AG$43))),""))</f>
        <v/>
      </c>
      <c r="K10" s="2" t="str">
        <f>IF('Binding Energies'!K10="","",IF('Binding Energies'!K10&lt;HV,(Parameters!AH$39-(Parameters!AH$40*(((($A10/100)-Parameters!AH$41)^2)*(($A10/100)^Parameters!AH$42))))-(Parameters!AH$32*EXP(-(((HV-'Binding Energies'!K10)/Parameters!AH$44)^Parameters!AH$43))),""))</f>
        <v/>
      </c>
      <c r="L10" s="2" t="str">
        <f>IF('Binding Energies'!L10="","",IF('Binding Energies'!L10&lt;HV,(Parameters!AI$39-(Parameters!AI$40*(((($A10/100)-Parameters!AI$41)^2)*(($A10/100)^Parameters!AI$42))))-(Parameters!AI$32*EXP(-(((HV-'Binding Energies'!L10)/Parameters!AI$44)^Parameters!AI$43))),""))</f>
        <v/>
      </c>
      <c r="M10" s="2" t="str">
        <f>IF('Binding Energies'!M10="","",IF('Binding Energies'!M10&lt;HV,(Parameters!AJ$39-(Parameters!AJ$40*(((($A10/100)-Parameters!AJ$41)^2)*(($A10/100)^Parameters!AJ$42))))-(Parameters!AJ$32*EXP(-(((HV-'Binding Energies'!M10)/Parameters!AJ$44)^Parameters!AJ$43))),""))</f>
        <v/>
      </c>
      <c r="N10" s="2" t="str">
        <f>IF('Binding Energies'!N10="","",IF('Binding Energies'!N10&lt;HV,(Parameters!AK$39-(Parameters!AK$40*(((($A10/100)-Parameters!AK$41)^2)*(($A10/100)^Parameters!AK$42))))-(Parameters!AK$32*EXP(-(((HV-'Binding Energies'!N10)/Parameters!AK$44)^Parameters!AK$43))),""))</f>
        <v/>
      </c>
      <c r="O10" s="2" t="str">
        <f>IF('Binding Energies'!O10="","",IF('Binding Energies'!O10&lt;HV,(Parameters!AL$39-(Parameters!AL$40*(((($A10/100)-Parameters!AL$41)^2)*(($A10/100)^Parameters!AL$42))))-(Parameters!AL$32*EXP(-(((HV-'Binding Energies'!O10)/Parameters!AL$44)^Parameters!AL$43))),""))</f>
        <v/>
      </c>
      <c r="P10" s="2" t="str">
        <f>IF('Binding Energies'!P10="","",IF('Binding Energies'!P10&lt;HV,(Parameters!AM$39-(Parameters!AM$40*(((($A10/100)-Parameters!AM$41)^2)*(($A10/100)^Parameters!AM$42))))-(Parameters!AM$32*EXP(-(((HV-'Binding Energies'!P10)/Parameters!AM$44)^Parameters!AM$43))),""))</f>
        <v/>
      </c>
      <c r="Q10" s="2" t="str">
        <f>IF('Binding Energies'!Q10="","",IF('Binding Energies'!Q10&lt;HV,(Parameters!AN$39-(Parameters!AN$40*(((($A10/100)-Parameters!AN$41)^2)*(($A10/100)^Parameters!AN$42))))-(Parameters!AN$32*EXP(-(((HV-'Binding Energies'!Q10)/Parameters!AN$44)^Parameters!AN$43))),""))</f>
        <v/>
      </c>
      <c r="R10" s="2" t="str">
        <f>IF('Binding Energies'!R10="","",IF('Binding Energies'!R10&lt;HV,(Parameters!AO$39-(Parameters!AO$40*(((($A10/100)-Parameters!AO$41)^2)*(($A10/100)^Parameters!AO$42))))-(Parameters!AO$32*EXP(-(((HV-'Binding Energies'!R10)/Parameters!AO$44)^Parameters!AO$43))),""))</f>
        <v/>
      </c>
      <c r="S10" s="2" t="str">
        <f>IF('Binding Energies'!S10="","",IF('Binding Energies'!S10&lt;HV,(Parameters!AP$39-(Parameters!AP$40*(((($A10/100)-Parameters!AP$41)^2)*(($A10/100)^Parameters!AP$42))))-(Parameters!AP$32*EXP(-(((HV-'Binding Energies'!S10)/Parameters!AP$44)^Parameters!AP$43))),""))</f>
        <v/>
      </c>
      <c r="T10" s="2" t="str">
        <f>IF('Binding Energies'!T10="","",IF('Binding Energies'!T10&lt;HV,(Parameters!AQ$39-(Parameters!AQ$40*(((($A10/100)-Parameters!AQ$41)^2)*(($A10/100)^Parameters!AQ$42))))-(Parameters!AQ$32*EXP(-(((HV-'Binding Energies'!T10)/Parameters!AQ$44)^Parameters!AQ$43))),""))</f>
        <v/>
      </c>
    </row>
    <row r="11" spans="1:20" x14ac:dyDescent="0.35">
      <c r="A11" s="4">
        <v>11</v>
      </c>
      <c r="B11" s="2">
        <f>IF('Binding Energies'!B11="","",IF('Binding Energies'!B11&lt;HV,Parameters!W$39+Parameters!W$40*((Beta!$A11/100)^Parameters!W$41)-Parameters!W$42*EXP(Parameters!W$43*(Beta!$A11/100)),""))</f>
        <v>1.9514145131825529</v>
      </c>
      <c r="C11" s="2">
        <f>IF('Binding Energies'!C11="","",IF('Binding Energies'!C11&lt;HV,Parameters!X$39+Parameters!X$40*((Beta!$A11/100)^Parameters!X$41)-Parameters!X$42*EXP(Parameters!X$43*(Beta!$A11/100)),""))</f>
        <v>1.9495239701084328</v>
      </c>
      <c r="D11" s="2" t="str">
        <f>IF('Binding Energies'!D11="","",IF('Binding Energies'!D11&lt;HV,Parameters!Y$39+Parameters!Y$40*((Beta!$A11/100)^Parameters!Y$41)-Parameters!Y$42*EXP(Parameters!Y$43*(Beta!$A11/100)),""))</f>
        <v/>
      </c>
      <c r="E11" s="2" t="str">
        <f>IF('Binding Energies'!E11="","",IF('Binding Energies'!E11&lt;HV,Parameters!Z$39+Parameters!Z$40*((Beta!$A11/100)^Parameters!Z$41)-Parameters!Z$42*EXP(Parameters!Z$43*(Beta!$A11/100)),""))</f>
        <v/>
      </c>
      <c r="F11" s="2" t="str">
        <f>IF('Binding Energies'!F11="","",IF('Binding Energies'!F11&lt;HV,Parameters!AA$39+Parameters!AA$40*((Beta!$A11/100)^Parameters!AA$41)-Parameters!AA$42*EXP(Parameters!AA$43*(Beta!$A11/100)),""))</f>
        <v/>
      </c>
      <c r="G11" s="2" t="str">
        <f>IF('Binding Energies'!G11="","",IF('Binding Energies'!G11&lt;HV,(Parameters!AD$39-(Parameters!AD$40*(((($A11/100)-Parameters!AD$41)^2)*(($A11/100)^Parameters!AD$42))))-(Parameters!AD$32*EXP(-(((HV-'Binding Energies'!G11)/Parameters!AD$44)^Parameters!AD$43))),""))</f>
        <v/>
      </c>
      <c r="H11" s="2" t="str">
        <f>IF('Binding Energies'!H11="","",IF('Binding Energies'!H11&lt;HV,(Parameters!AE$39-(Parameters!AE$40*(((($A11/100)-Parameters!AE$41)^2)*(($A11/100)^Parameters!AE$42))))-(Parameters!AE$32*EXP(-(((HV-'Binding Energies'!H11)/Parameters!AE$44)^Parameters!AE$43))),""))</f>
        <v/>
      </c>
      <c r="I11" s="2" t="str">
        <f>IF('Binding Energies'!I11="","",IF('Binding Energies'!I11&lt;HV,(Parameters!AF$39-(Parameters!AF$40*(((($A11/100)-Parameters!AF$41)^2)*(($A11/100)^Parameters!AF$42))))-(Parameters!AF$32*EXP(-(((HV-'Binding Energies'!I11)/Parameters!AF$44)^Parameters!AF$43))),""))</f>
        <v/>
      </c>
      <c r="J11" s="2" t="str">
        <f>IF('Binding Energies'!J11="","",IF('Binding Energies'!J11&lt;HV,(Parameters!AG$39-(Parameters!AG$40*(((($A11/100)-Parameters!AG$41)^2)*(($A11/100)^Parameters!AG$42))))-(Parameters!AG$32*EXP(-(((HV-'Binding Energies'!J11)/Parameters!AG$44)^Parameters!AG$43))),""))</f>
        <v/>
      </c>
      <c r="K11" s="2" t="str">
        <f>IF('Binding Energies'!K11="","",IF('Binding Energies'!K11&lt;HV,(Parameters!AH$39-(Parameters!AH$40*(((($A11/100)-Parameters!AH$41)^2)*(($A11/100)^Parameters!AH$42))))-(Parameters!AH$32*EXP(-(((HV-'Binding Energies'!K11)/Parameters!AH$44)^Parameters!AH$43))),""))</f>
        <v/>
      </c>
      <c r="L11" s="2" t="str">
        <f>IF('Binding Energies'!L11="","",IF('Binding Energies'!L11&lt;HV,(Parameters!AI$39-(Parameters!AI$40*(((($A11/100)-Parameters!AI$41)^2)*(($A11/100)^Parameters!AI$42))))-(Parameters!AI$32*EXP(-(((HV-'Binding Energies'!L11)/Parameters!AI$44)^Parameters!AI$43))),""))</f>
        <v/>
      </c>
      <c r="M11" s="2" t="str">
        <f>IF('Binding Energies'!M11="","",IF('Binding Energies'!M11&lt;HV,(Parameters!AJ$39-(Parameters!AJ$40*(((($A11/100)-Parameters!AJ$41)^2)*(($A11/100)^Parameters!AJ$42))))-(Parameters!AJ$32*EXP(-(((HV-'Binding Energies'!M11)/Parameters!AJ$44)^Parameters!AJ$43))),""))</f>
        <v/>
      </c>
      <c r="N11" s="2" t="str">
        <f>IF('Binding Energies'!N11="","",IF('Binding Energies'!N11&lt;HV,(Parameters!AK$39-(Parameters!AK$40*(((($A11/100)-Parameters!AK$41)^2)*(($A11/100)^Parameters!AK$42))))-(Parameters!AK$32*EXP(-(((HV-'Binding Energies'!N11)/Parameters!AK$44)^Parameters!AK$43))),""))</f>
        <v/>
      </c>
      <c r="O11" s="2" t="str">
        <f>IF('Binding Energies'!O11="","",IF('Binding Energies'!O11&lt;HV,(Parameters!AL$39-(Parameters!AL$40*(((($A11/100)-Parameters!AL$41)^2)*(($A11/100)^Parameters!AL$42))))-(Parameters!AL$32*EXP(-(((HV-'Binding Energies'!O11)/Parameters!AL$44)^Parameters!AL$43))),""))</f>
        <v/>
      </c>
      <c r="P11" s="2" t="str">
        <f>IF('Binding Energies'!P11="","",IF('Binding Energies'!P11&lt;HV,(Parameters!AM$39-(Parameters!AM$40*(((($A11/100)-Parameters!AM$41)^2)*(($A11/100)^Parameters!AM$42))))-(Parameters!AM$32*EXP(-(((HV-'Binding Energies'!P11)/Parameters!AM$44)^Parameters!AM$43))),""))</f>
        <v/>
      </c>
      <c r="Q11" s="2" t="str">
        <f>IF('Binding Energies'!Q11="","",IF('Binding Energies'!Q11&lt;HV,(Parameters!AN$39-(Parameters!AN$40*(((($A11/100)-Parameters!AN$41)^2)*(($A11/100)^Parameters!AN$42))))-(Parameters!AN$32*EXP(-(((HV-'Binding Energies'!Q11)/Parameters!AN$44)^Parameters!AN$43))),""))</f>
        <v/>
      </c>
      <c r="R11" s="2" t="str">
        <f>IF('Binding Energies'!R11="","",IF('Binding Energies'!R11&lt;HV,(Parameters!AO$39-(Parameters!AO$40*(((($A11/100)-Parameters!AO$41)^2)*(($A11/100)^Parameters!AO$42))))-(Parameters!AO$32*EXP(-(((HV-'Binding Energies'!R11)/Parameters!AO$44)^Parameters!AO$43))),""))</f>
        <v/>
      </c>
      <c r="S11" s="2" t="str">
        <f>IF('Binding Energies'!S11="","",IF('Binding Energies'!S11&lt;HV,(Parameters!AP$39-(Parameters!AP$40*(((($A11/100)-Parameters!AP$41)^2)*(($A11/100)^Parameters!AP$42))))-(Parameters!AP$32*EXP(-(((HV-'Binding Energies'!S11)/Parameters!AP$44)^Parameters!AP$43))),""))</f>
        <v/>
      </c>
      <c r="T11" s="2" t="str">
        <f>IF('Binding Energies'!T11="","",IF('Binding Energies'!T11&lt;HV,(Parameters!AQ$39-(Parameters!AQ$40*(((($A11/100)-Parameters!AQ$41)^2)*(($A11/100)^Parameters!AQ$42))))-(Parameters!AQ$32*EXP(-(((HV-'Binding Energies'!T11)/Parameters!AQ$44)^Parameters!AQ$43))),""))</f>
        <v/>
      </c>
    </row>
    <row r="12" spans="1:20" x14ac:dyDescent="0.35">
      <c r="A12" s="4">
        <v>12</v>
      </c>
      <c r="B12" s="2">
        <f>IF('Binding Energies'!B12="","",IF('Binding Energies'!B12&lt;HV,Parameters!W$39+Parameters!W$40*((Beta!$A12/100)^Parameters!W$41)-Parameters!W$42*EXP(Parameters!W$43*(Beta!$A12/100)),""))</f>
        <v>1.9537488926734938</v>
      </c>
      <c r="C12" s="2">
        <f>IF('Binding Energies'!C12="","",IF('Binding Energies'!C12&lt;HV,Parameters!X$39+Parameters!X$40*((Beta!$A12/100)^Parameters!X$41)-Parameters!X$42*EXP(Parameters!X$43*(Beta!$A12/100)),""))</f>
        <v>1.951112278948735</v>
      </c>
      <c r="D12" s="2" t="str">
        <f>IF('Binding Energies'!D12="","",IF('Binding Energies'!D12&lt;HV,Parameters!Y$39+Parameters!Y$40*((Beta!$A12/100)^Parameters!Y$41)-Parameters!Y$42*EXP(Parameters!Y$43*(Beta!$A12/100)),""))</f>
        <v/>
      </c>
      <c r="E12" s="2" t="str">
        <f>IF('Binding Energies'!E12="","",IF('Binding Energies'!E12&lt;HV,Parameters!Z$39+Parameters!Z$40*((Beta!$A12/100)^Parameters!Z$41)-Parameters!Z$42*EXP(Parameters!Z$43*(Beta!$A12/100)),""))</f>
        <v/>
      </c>
      <c r="F12" s="2" t="str">
        <f>IF('Binding Energies'!F12="","",IF('Binding Energies'!F12&lt;HV,Parameters!AA$39+Parameters!AA$40*((Beta!$A12/100)^Parameters!AA$41)-Parameters!AA$42*EXP(Parameters!AA$43*(Beta!$A12/100)),""))</f>
        <v/>
      </c>
      <c r="G12" s="2">
        <f>IF('Binding Energies'!G12="","",IF('Binding Energies'!G12&lt;HV,(Parameters!AD$39-(Parameters!AD$40*(((($A12/100)-Parameters!AD$41)^2)*(($A12/100)^Parameters!AD$42))))-(Parameters!AD$32*EXP(-(((HV-'Binding Energies'!G12)/Parameters!AD$44)^Parameters!AD$43))),""))</f>
        <v>0.22889887096830264</v>
      </c>
      <c r="H12" s="2">
        <f>IF('Binding Energies'!H12="","",IF('Binding Energies'!H12&lt;HV,(Parameters!AE$39-(Parameters!AE$40*(((($A12/100)-Parameters!AE$41)^2)*(($A12/100)^Parameters!AE$42))))-(Parameters!AE$32*EXP(-(((HV-'Binding Energies'!H12)/Parameters!AE$44)^Parameters!AE$43))),""))</f>
        <v>0.24536298581996968</v>
      </c>
      <c r="I12" s="2" t="str">
        <f>IF('Binding Energies'!I12="","",IF('Binding Energies'!I12&lt;HV,(Parameters!AF$39-(Parameters!AF$40*(((($A12/100)-Parameters!AF$41)^2)*(($A12/100)^Parameters!AF$42))))-(Parameters!AF$32*EXP(-(((HV-'Binding Energies'!I12)/Parameters!AF$44)^Parameters!AF$43))),""))</f>
        <v/>
      </c>
      <c r="J12" s="2" t="str">
        <f>IF('Binding Energies'!J12="","",IF('Binding Energies'!J12&lt;HV,(Parameters!AG$39-(Parameters!AG$40*(((($A12/100)-Parameters!AG$41)^2)*(($A12/100)^Parameters!AG$42))))-(Parameters!AG$32*EXP(-(((HV-'Binding Energies'!J12)/Parameters!AG$44)^Parameters!AG$43))),""))</f>
        <v/>
      </c>
      <c r="K12" s="2" t="str">
        <f>IF('Binding Energies'!K12="","",IF('Binding Energies'!K12&lt;HV,(Parameters!AH$39-(Parameters!AH$40*(((($A12/100)-Parameters!AH$41)^2)*(($A12/100)^Parameters!AH$42))))-(Parameters!AH$32*EXP(-(((HV-'Binding Energies'!K12)/Parameters!AH$44)^Parameters!AH$43))),""))</f>
        <v/>
      </c>
      <c r="L12" s="2" t="str">
        <f>IF('Binding Energies'!L12="","",IF('Binding Energies'!L12&lt;HV,(Parameters!AI$39-(Parameters!AI$40*(((($A12/100)-Parameters!AI$41)^2)*(($A12/100)^Parameters!AI$42))))-(Parameters!AI$32*EXP(-(((HV-'Binding Energies'!L12)/Parameters!AI$44)^Parameters!AI$43))),""))</f>
        <v/>
      </c>
      <c r="M12" s="2" t="str">
        <f>IF('Binding Energies'!M12="","",IF('Binding Energies'!M12&lt;HV,(Parameters!AJ$39-(Parameters!AJ$40*(((($A12/100)-Parameters!AJ$41)^2)*(($A12/100)^Parameters!AJ$42))))-(Parameters!AJ$32*EXP(-(((HV-'Binding Energies'!M12)/Parameters!AJ$44)^Parameters!AJ$43))),""))</f>
        <v/>
      </c>
      <c r="N12" s="2" t="str">
        <f>IF('Binding Energies'!N12="","",IF('Binding Energies'!N12&lt;HV,(Parameters!AK$39-(Parameters!AK$40*(((($A12/100)-Parameters!AK$41)^2)*(($A12/100)^Parameters!AK$42))))-(Parameters!AK$32*EXP(-(((HV-'Binding Energies'!N12)/Parameters!AK$44)^Parameters!AK$43))),""))</f>
        <v/>
      </c>
      <c r="O12" s="2" t="str">
        <f>IF('Binding Energies'!O12="","",IF('Binding Energies'!O12&lt;HV,(Parameters!AL$39-(Parameters!AL$40*(((($A12/100)-Parameters!AL$41)^2)*(($A12/100)^Parameters!AL$42))))-(Parameters!AL$32*EXP(-(((HV-'Binding Energies'!O12)/Parameters!AL$44)^Parameters!AL$43))),""))</f>
        <v/>
      </c>
      <c r="P12" s="2" t="str">
        <f>IF('Binding Energies'!P12="","",IF('Binding Energies'!P12&lt;HV,(Parameters!AM$39-(Parameters!AM$40*(((($A12/100)-Parameters!AM$41)^2)*(($A12/100)^Parameters!AM$42))))-(Parameters!AM$32*EXP(-(((HV-'Binding Energies'!P12)/Parameters!AM$44)^Parameters!AM$43))),""))</f>
        <v/>
      </c>
      <c r="Q12" s="2" t="str">
        <f>IF('Binding Energies'!Q12="","",IF('Binding Energies'!Q12&lt;HV,(Parameters!AN$39-(Parameters!AN$40*(((($A12/100)-Parameters!AN$41)^2)*(($A12/100)^Parameters!AN$42))))-(Parameters!AN$32*EXP(-(((HV-'Binding Energies'!Q12)/Parameters!AN$44)^Parameters!AN$43))),""))</f>
        <v/>
      </c>
      <c r="R12" s="2" t="str">
        <f>IF('Binding Energies'!R12="","",IF('Binding Energies'!R12&lt;HV,(Parameters!AO$39-(Parameters!AO$40*(((($A12/100)-Parameters!AO$41)^2)*(($A12/100)^Parameters!AO$42))))-(Parameters!AO$32*EXP(-(((HV-'Binding Energies'!R12)/Parameters!AO$44)^Parameters!AO$43))),""))</f>
        <v/>
      </c>
      <c r="S12" s="2" t="str">
        <f>IF('Binding Energies'!S12="","",IF('Binding Energies'!S12&lt;HV,(Parameters!AP$39-(Parameters!AP$40*(((($A12/100)-Parameters!AP$41)^2)*(($A12/100)^Parameters!AP$42))))-(Parameters!AP$32*EXP(-(((HV-'Binding Energies'!S12)/Parameters!AP$44)^Parameters!AP$43))),""))</f>
        <v/>
      </c>
      <c r="T12" s="2" t="str">
        <f>IF('Binding Energies'!T12="","",IF('Binding Energies'!T12&lt;HV,(Parameters!AQ$39-(Parameters!AQ$40*(((($A12/100)-Parameters!AQ$41)^2)*(($A12/100)^Parameters!AQ$42))))-(Parameters!AQ$32*EXP(-(((HV-'Binding Energies'!T12)/Parameters!AQ$44)^Parameters!AQ$43))),""))</f>
        <v/>
      </c>
    </row>
    <row r="13" spans="1:20" x14ac:dyDescent="0.35">
      <c r="A13" s="4">
        <v>13</v>
      </c>
      <c r="B13" s="2">
        <f>IF('Binding Energies'!B13="","",IF('Binding Energies'!B13&lt;HV,Parameters!W$39+Parameters!W$40*((Beta!$A13/100)^Parameters!W$41)-Parameters!W$42*EXP(Parameters!W$43*(Beta!$A13/100)),""))</f>
        <v>1.9562588295706065</v>
      </c>
      <c r="C13" s="2">
        <f>IF('Binding Energies'!C13="","",IF('Binding Energies'!C13&lt;HV,Parameters!X$39+Parameters!X$40*((Beta!$A13/100)^Parameters!X$41)-Parameters!X$42*EXP(Parameters!X$43*(Beta!$A13/100)),""))</f>
        <v>1.9527898933732082</v>
      </c>
      <c r="D13" s="2" t="str">
        <f>IF('Binding Energies'!D13="","",IF('Binding Energies'!D13&lt;HV,Parameters!Y$39+Parameters!Y$40*((Beta!$A13/100)^Parameters!Y$41)-Parameters!Y$42*EXP(Parameters!Y$43*(Beta!$A13/100)),""))</f>
        <v/>
      </c>
      <c r="E13" s="2" t="str">
        <f>IF('Binding Energies'!E13="","",IF('Binding Energies'!E13&lt;HV,Parameters!Z$39+Parameters!Z$40*((Beta!$A13/100)^Parameters!Z$41)-Parameters!Z$42*EXP(Parameters!Z$43*(Beta!$A13/100)),""))</f>
        <v/>
      </c>
      <c r="F13" s="2" t="str">
        <f>IF('Binding Energies'!F13="","",IF('Binding Energies'!F13&lt;HV,Parameters!AA$39+Parameters!AA$40*((Beta!$A13/100)^Parameters!AA$41)-Parameters!AA$42*EXP(Parameters!AA$43*(Beta!$A13/100)),""))</f>
        <v/>
      </c>
      <c r="G13" s="2">
        <f>IF('Binding Energies'!G13="","",IF('Binding Energies'!G13&lt;HV,(Parameters!AD$39-(Parameters!AD$40*(((($A13/100)-Parameters!AD$41)^2)*(($A13/100)^Parameters!AD$42))))-(Parameters!AD$32*EXP(-(((HV-'Binding Energies'!G13)/Parameters!AD$44)^Parameters!AD$43))),""))</f>
        <v>0.28431593737338734</v>
      </c>
      <c r="H13" s="2">
        <f>IF('Binding Energies'!H13="","",IF('Binding Energies'!H13&lt;HV,(Parameters!AE$39-(Parameters!AE$40*(((($A13/100)-Parameters!AE$41)^2)*(($A13/100)^Parameters!AE$42))))-(Parameters!AE$32*EXP(-(((HV-'Binding Energies'!H13)/Parameters!AE$44)^Parameters!AE$43))),""))</f>
        <v>0.30049438774181803</v>
      </c>
      <c r="I13" s="2" t="str">
        <f>IF('Binding Energies'!I13="","",IF('Binding Energies'!I13&lt;HV,(Parameters!AF$39-(Parameters!AF$40*(((($A13/100)-Parameters!AF$41)^2)*(($A13/100)^Parameters!AF$42))))-(Parameters!AF$32*EXP(-(((HV-'Binding Energies'!I13)/Parameters!AF$44)^Parameters!AF$43))),""))</f>
        <v/>
      </c>
      <c r="J13" s="2" t="str">
        <f>IF('Binding Energies'!J13="","",IF('Binding Energies'!J13&lt;HV,(Parameters!AG$39-(Parameters!AG$40*(((($A13/100)-Parameters!AG$41)^2)*(($A13/100)^Parameters!AG$42))))-(Parameters!AG$32*EXP(-(((HV-'Binding Energies'!J13)/Parameters!AG$44)^Parameters!AG$43))),""))</f>
        <v/>
      </c>
      <c r="K13" s="2" t="str">
        <f>IF('Binding Energies'!K13="","",IF('Binding Energies'!K13&lt;HV,(Parameters!AH$39-(Parameters!AH$40*(((($A13/100)-Parameters!AH$41)^2)*(($A13/100)^Parameters!AH$42))))-(Parameters!AH$32*EXP(-(((HV-'Binding Energies'!K13)/Parameters!AH$44)^Parameters!AH$43))),""))</f>
        <v/>
      </c>
      <c r="L13" s="2" t="str">
        <f>IF('Binding Energies'!L13="","",IF('Binding Energies'!L13&lt;HV,(Parameters!AI$39-(Parameters!AI$40*(((($A13/100)-Parameters!AI$41)^2)*(($A13/100)^Parameters!AI$42))))-(Parameters!AI$32*EXP(-(((HV-'Binding Energies'!L13)/Parameters!AI$44)^Parameters!AI$43))),""))</f>
        <v/>
      </c>
      <c r="M13" s="2" t="str">
        <f>IF('Binding Energies'!M13="","",IF('Binding Energies'!M13&lt;HV,(Parameters!AJ$39-(Parameters!AJ$40*(((($A13/100)-Parameters!AJ$41)^2)*(($A13/100)^Parameters!AJ$42))))-(Parameters!AJ$32*EXP(-(((HV-'Binding Energies'!M13)/Parameters!AJ$44)^Parameters!AJ$43))),""))</f>
        <v/>
      </c>
      <c r="N13" s="2" t="str">
        <f>IF('Binding Energies'!N13="","",IF('Binding Energies'!N13&lt;HV,(Parameters!AK$39-(Parameters!AK$40*(((($A13/100)-Parameters!AK$41)^2)*(($A13/100)^Parameters!AK$42))))-(Parameters!AK$32*EXP(-(((HV-'Binding Energies'!N13)/Parameters!AK$44)^Parameters!AK$43))),""))</f>
        <v/>
      </c>
      <c r="O13" s="2" t="str">
        <f>IF('Binding Energies'!O13="","",IF('Binding Energies'!O13&lt;HV,(Parameters!AL$39-(Parameters!AL$40*(((($A13/100)-Parameters!AL$41)^2)*(($A13/100)^Parameters!AL$42))))-(Parameters!AL$32*EXP(-(((HV-'Binding Energies'!O13)/Parameters!AL$44)^Parameters!AL$43))),""))</f>
        <v/>
      </c>
      <c r="P13" s="2" t="str">
        <f>IF('Binding Energies'!P13="","",IF('Binding Energies'!P13&lt;HV,(Parameters!AM$39-(Parameters!AM$40*(((($A13/100)-Parameters!AM$41)^2)*(($A13/100)^Parameters!AM$42))))-(Parameters!AM$32*EXP(-(((HV-'Binding Energies'!P13)/Parameters!AM$44)^Parameters!AM$43))),""))</f>
        <v/>
      </c>
      <c r="Q13" s="2" t="str">
        <f>IF('Binding Energies'!Q13="","",IF('Binding Energies'!Q13&lt;HV,(Parameters!AN$39-(Parameters!AN$40*(((($A13/100)-Parameters!AN$41)^2)*(($A13/100)^Parameters!AN$42))))-(Parameters!AN$32*EXP(-(((HV-'Binding Energies'!Q13)/Parameters!AN$44)^Parameters!AN$43))),""))</f>
        <v/>
      </c>
      <c r="R13" s="2" t="str">
        <f>IF('Binding Energies'!R13="","",IF('Binding Energies'!R13&lt;HV,(Parameters!AO$39-(Parameters!AO$40*(((($A13/100)-Parameters!AO$41)^2)*(($A13/100)^Parameters!AO$42))))-(Parameters!AO$32*EXP(-(((HV-'Binding Energies'!R13)/Parameters!AO$44)^Parameters!AO$43))),""))</f>
        <v/>
      </c>
      <c r="S13" s="2" t="str">
        <f>IF('Binding Energies'!S13="","",IF('Binding Energies'!S13&lt;HV,(Parameters!AP$39-(Parameters!AP$40*(((($A13/100)-Parameters!AP$41)^2)*(($A13/100)^Parameters!AP$42))))-(Parameters!AP$32*EXP(-(((HV-'Binding Energies'!S13)/Parameters!AP$44)^Parameters!AP$43))),""))</f>
        <v/>
      </c>
      <c r="T13" s="2" t="str">
        <f>IF('Binding Energies'!T13="","",IF('Binding Energies'!T13&lt;HV,(Parameters!AQ$39-(Parameters!AQ$40*(((($A13/100)-Parameters!AQ$41)^2)*(($A13/100)^Parameters!AQ$42))))-(Parameters!AQ$32*EXP(-(((HV-'Binding Energies'!T13)/Parameters!AQ$44)^Parameters!AQ$43))),""))</f>
        <v/>
      </c>
    </row>
    <row r="14" spans="1:20" x14ac:dyDescent="0.35">
      <c r="A14" s="4">
        <v>14</v>
      </c>
      <c r="B14" s="2">
        <f>IF('Binding Energies'!B14="","",IF('Binding Energies'!B14&lt;HV,Parameters!W$39+Parameters!W$40*((Beta!$A14/100)^Parameters!W$41)-Parameters!W$42*EXP(Parameters!W$43*(Beta!$A14/100)),""))</f>
        <v>1.9589424983718216</v>
      </c>
      <c r="C14" s="2">
        <f>IF('Binding Energies'!C14="","",IF('Binding Energies'!C14&lt;HV,Parameters!X$39+Parameters!X$40*((Beta!$A14/100)^Parameters!X$41)-Parameters!X$42*EXP(Parameters!X$43*(Beta!$A14/100)),""))</f>
        <v>1.9545491443228182</v>
      </c>
      <c r="D14" s="2" t="str">
        <f>IF('Binding Energies'!D14="","",IF('Binding Energies'!D14&lt;HV,Parameters!Y$39+Parameters!Y$40*((Beta!$A14/100)^Parameters!Y$41)-Parameters!Y$42*EXP(Parameters!Y$43*(Beta!$A14/100)),""))</f>
        <v/>
      </c>
      <c r="E14" s="2" t="str">
        <f>IF('Binding Energies'!E14="","",IF('Binding Energies'!E14&lt;HV,Parameters!Z$39+Parameters!Z$40*((Beta!$A14/100)^Parameters!Z$41)-Parameters!Z$42*EXP(Parameters!Z$43*(Beta!$A14/100)),""))</f>
        <v/>
      </c>
      <c r="F14" s="2" t="str">
        <f>IF('Binding Energies'!F14="","",IF('Binding Energies'!F14&lt;HV,Parameters!AA$39+Parameters!AA$40*((Beta!$A14/100)^Parameters!AA$41)-Parameters!AA$42*EXP(Parameters!AA$43*(Beta!$A14/100)),""))</f>
        <v/>
      </c>
      <c r="G14" s="2">
        <f>IF('Binding Energies'!G14="","",IF('Binding Energies'!G14&lt;HV,(Parameters!AD$39-(Parameters!AD$40*(((($A14/100)-Parameters!AD$41)^2)*(($A14/100)^Parameters!AD$42))))-(Parameters!AD$32*EXP(-(((HV-'Binding Energies'!G14)/Parameters!AD$44)^Parameters!AD$43))),""))</f>
        <v>0.33916678368438469</v>
      </c>
      <c r="H14" s="2">
        <f>IF('Binding Energies'!H14="","",IF('Binding Energies'!H14&lt;HV,(Parameters!AE$39-(Parameters!AE$40*(((($A14/100)-Parameters!AE$41)^2)*(($A14/100)^Parameters!AE$42))))-(Parameters!AE$32*EXP(-(((HV-'Binding Energies'!H14)/Parameters!AE$44)^Parameters!AE$43))),""))</f>
        <v>0.35516395730047279</v>
      </c>
      <c r="I14" s="2" t="str">
        <f>IF('Binding Energies'!I14="","",IF('Binding Energies'!I14&lt;HV,(Parameters!AF$39-(Parameters!AF$40*(((($A14/100)-Parameters!AF$41)^2)*(($A14/100)^Parameters!AF$42))))-(Parameters!AF$32*EXP(-(((HV-'Binding Energies'!I14)/Parameters!AF$44)^Parameters!AF$43))),""))</f>
        <v/>
      </c>
      <c r="J14" s="2" t="str">
        <f>IF('Binding Energies'!J14="","",IF('Binding Energies'!J14&lt;HV,(Parameters!AG$39-(Parameters!AG$40*(((($A14/100)-Parameters!AG$41)^2)*(($A14/100)^Parameters!AG$42))))-(Parameters!AG$32*EXP(-(((HV-'Binding Energies'!J14)/Parameters!AG$44)^Parameters!AG$43))),""))</f>
        <v/>
      </c>
      <c r="K14" s="2" t="str">
        <f>IF('Binding Energies'!K14="","",IF('Binding Energies'!K14&lt;HV,(Parameters!AH$39-(Parameters!AH$40*(((($A14/100)-Parameters!AH$41)^2)*(($A14/100)^Parameters!AH$42))))-(Parameters!AH$32*EXP(-(((HV-'Binding Energies'!K14)/Parameters!AH$44)^Parameters!AH$43))),""))</f>
        <v/>
      </c>
      <c r="L14" s="2" t="str">
        <f>IF('Binding Energies'!L14="","",IF('Binding Energies'!L14&lt;HV,(Parameters!AI$39-(Parameters!AI$40*(((($A14/100)-Parameters!AI$41)^2)*(($A14/100)^Parameters!AI$42))))-(Parameters!AI$32*EXP(-(((HV-'Binding Energies'!L14)/Parameters!AI$44)^Parameters!AI$43))),""))</f>
        <v/>
      </c>
      <c r="M14" s="2" t="str">
        <f>IF('Binding Energies'!M14="","",IF('Binding Energies'!M14&lt;HV,(Parameters!AJ$39-(Parameters!AJ$40*(((($A14/100)-Parameters!AJ$41)^2)*(($A14/100)^Parameters!AJ$42))))-(Parameters!AJ$32*EXP(-(((HV-'Binding Energies'!M14)/Parameters!AJ$44)^Parameters!AJ$43))),""))</f>
        <v/>
      </c>
      <c r="N14" s="2" t="str">
        <f>IF('Binding Energies'!N14="","",IF('Binding Energies'!N14&lt;HV,(Parameters!AK$39-(Parameters!AK$40*(((($A14/100)-Parameters!AK$41)^2)*(($A14/100)^Parameters!AK$42))))-(Parameters!AK$32*EXP(-(((HV-'Binding Energies'!N14)/Parameters!AK$44)^Parameters!AK$43))),""))</f>
        <v/>
      </c>
      <c r="O14" s="2" t="str">
        <f>IF('Binding Energies'!O14="","",IF('Binding Energies'!O14&lt;HV,(Parameters!AL$39-(Parameters!AL$40*(((($A14/100)-Parameters!AL$41)^2)*(($A14/100)^Parameters!AL$42))))-(Parameters!AL$32*EXP(-(((HV-'Binding Energies'!O14)/Parameters!AL$44)^Parameters!AL$43))),""))</f>
        <v/>
      </c>
      <c r="P14" s="2" t="str">
        <f>IF('Binding Energies'!P14="","",IF('Binding Energies'!P14&lt;HV,(Parameters!AM$39-(Parameters!AM$40*(((($A14/100)-Parameters!AM$41)^2)*(($A14/100)^Parameters!AM$42))))-(Parameters!AM$32*EXP(-(((HV-'Binding Energies'!P14)/Parameters!AM$44)^Parameters!AM$43))),""))</f>
        <v/>
      </c>
      <c r="Q14" s="2" t="str">
        <f>IF('Binding Energies'!Q14="","",IF('Binding Energies'!Q14&lt;HV,(Parameters!AN$39-(Parameters!AN$40*(((($A14/100)-Parameters!AN$41)^2)*(($A14/100)^Parameters!AN$42))))-(Parameters!AN$32*EXP(-(((HV-'Binding Energies'!Q14)/Parameters!AN$44)^Parameters!AN$43))),""))</f>
        <v/>
      </c>
      <c r="R14" s="2" t="str">
        <f>IF('Binding Energies'!R14="","",IF('Binding Energies'!R14&lt;HV,(Parameters!AO$39-(Parameters!AO$40*(((($A14/100)-Parameters!AO$41)^2)*(($A14/100)^Parameters!AO$42))))-(Parameters!AO$32*EXP(-(((HV-'Binding Energies'!R14)/Parameters!AO$44)^Parameters!AO$43))),""))</f>
        <v/>
      </c>
      <c r="S14" s="2" t="str">
        <f>IF('Binding Energies'!S14="","",IF('Binding Energies'!S14&lt;HV,(Parameters!AP$39-(Parameters!AP$40*(((($A14/100)-Parameters!AP$41)^2)*(($A14/100)^Parameters!AP$42))))-(Parameters!AP$32*EXP(-(((HV-'Binding Energies'!S14)/Parameters!AP$44)^Parameters!AP$43))),""))</f>
        <v/>
      </c>
      <c r="T14" s="2" t="str">
        <f>IF('Binding Energies'!T14="","",IF('Binding Energies'!T14&lt;HV,(Parameters!AQ$39-(Parameters!AQ$40*(((($A14/100)-Parameters!AQ$41)^2)*(($A14/100)^Parameters!AQ$42))))-(Parameters!AQ$32*EXP(-(((HV-'Binding Energies'!T14)/Parameters!AQ$44)^Parameters!AQ$43))),""))</f>
        <v/>
      </c>
    </row>
    <row r="15" spans="1:20" x14ac:dyDescent="0.35">
      <c r="A15" s="4">
        <v>15</v>
      </c>
      <c r="B15" s="2">
        <f>IF('Binding Energies'!B15="","",IF('Binding Energies'!B15&lt;HV,Parameters!W$39+Parameters!W$40*((Beta!$A15/100)^Parameters!W$41)-Parameters!W$42*EXP(Parameters!W$43*(Beta!$A15/100)),""))</f>
        <v>1.9617982261427738</v>
      </c>
      <c r="C15" s="2">
        <f>IF('Binding Energies'!C15="","",IF('Binding Energies'!C15&lt;HV,Parameters!X$39+Parameters!X$40*((Beta!$A15/100)^Parameters!X$41)-Parameters!X$42*EXP(Parameters!X$43*(Beta!$A15/100)),""))</f>
        <v>1.9563824342590492</v>
      </c>
      <c r="D15" s="2" t="str">
        <f>IF('Binding Energies'!D15="","",IF('Binding Energies'!D15&lt;HV,Parameters!Y$39+Parameters!Y$40*((Beta!$A15/100)^Parameters!Y$41)-Parameters!Y$42*EXP(Parameters!Y$43*(Beta!$A15/100)),""))</f>
        <v/>
      </c>
      <c r="E15" s="2" t="str">
        <f>IF('Binding Energies'!E15="","",IF('Binding Energies'!E15&lt;HV,Parameters!Z$39+Parameters!Z$40*((Beta!$A15/100)^Parameters!Z$41)-Parameters!Z$42*EXP(Parameters!Z$43*(Beta!$A15/100)),""))</f>
        <v/>
      </c>
      <c r="F15" s="2" t="str">
        <f>IF('Binding Energies'!F15="","",IF('Binding Energies'!F15&lt;HV,Parameters!AA$39+Parameters!AA$40*((Beta!$A15/100)^Parameters!AA$41)-Parameters!AA$42*EXP(Parameters!AA$43*(Beta!$A15/100)),""))</f>
        <v/>
      </c>
      <c r="G15" s="2">
        <f>IF('Binding Energies'!G15="","",IF('Binding Energies'!G15&lt;HV,(Parameters!AD$39-(Parameters!AD$40*(((($A15/100)-Parameters!AD$41)^2)*(($A15/100)^Parameters!AD$42))))-(Parameters!AD$32*EXP(-(((HV-'Binding Energies'!G15)/Parameters!AD$44)^Parameters!AD$43))),""))</f>
        <v>0.39330539824210603</v>
      </c>
      <c r="H15" s="2">
        <f>IF('Binding Energies'!H15="","",IF('Binding Energies'!H15&lt;HV,(Parameters!AE$39-(Parameters!AE$40*(((($A15/100)-Parameters!AE$41)^2)*(($A15/100)^Parameters!AE$42))))-(Parameters!AE$32*EXP(-(((HV-'Binding Energies'!H15)/Parameters!AE$44)^Parameters!AE$43))),""))</f>
        <v>0.40921963205090467</v>
      </c>
      <c r="I15" s="2" t="str">
        <f>IF('Binding Energies'!I15="","",IF('Binding Energies'!I15&lt;HV,(Parameters!AF$39-(Parameters!AF$40*(((($A15/100)-Parameters!AF$41)^2)*(($A15/100)^Parameters!AF$42))))-(Parameters!AF$32*EXP(-(((HV-'Binding Energies'!I15)/Parameters!AF$44)^Parameters!AF$43))),""))</f>
        <v/>
      </c>
      <c r="J15" s="2" t="str">
        <f>IF('Binding Energies'!J15="","",IF('Binding Energies'!J15&lt;HV,(Parameters!AG$39-(Parameters!AG$40*(((($A15/100)-Parameters!AG$41)^2)*(($A15/100)^Parameters!AG$42))))-(Parameters!AG$32*EXP(-(((HV-'Binding Energies'!J15)/Parameters!AG$44)^Parameters!AG$43))),""))</f>
        <v/>
      </c>
      <c r="K15" s="2" t="str">
        <f>IF('Binding Energies'!K15="","",IF('Binding Energies'!K15&lt;HV,(Parameters!AH$39-(Parameters!AH$40*(((($A15/100)-Parameters!AH$41)^2)*(($A15/100)^Parameters!AH$42))))-(Parameters!AH$32*EXP(-(((HV-'Binding Energies'!K15)/Parameters!AH$44)^Parameters!AH$43))),""))</f>
        <v/>
      </c>
      <c r="L15" s="2" t="str">
        <f>IF('Binding Energies'!L15="","",IF('Binding Energies'!L15&lt;HV,(Parameters!AI$39-(Parameters!AI$40*(((($A15/100)-Parameters!AI$41)^2)*(($A15/100)^Parameters!AI$42))))-(Parameters!AI$32*EXP(-(((HV-'Binding Energies'!L15)/Parameters!AI$44)^Parameters!AI$43))),""))</f>
        <v/>
      </c>
      <c r="M15" s="2" t="str">
        <f>IF('Binding Energies'!M15="","",IF('Binding Energies'!M15&lt;HV,(Parameters!AJ$39-(Parameters!AJ$40*(((($A15/100)-Parameters!AJ$41)^2)*(($A15/100)^Parameters!AJ$42))))-(Parameters!AJ$32*EXP(-(((HV-'Binding Energies'!M15)/Parameters!AJ$44)^Parameters!AJ$43))),""))</f>
        <v/>
      </c>
      <c r="N15" s="2" t="str">
        <f>IF('Binding Energies'!N15="","",IF('Binding Energies'!N15&lt;HV,(Parameters!AK$39-(Parameters!AK$40*(((($A15/100)-Parameters!AK$41)^2)*(($A15/100)^Parameters!AK$42))))-(Parameters!AK$32*EXP(-(((HV-'Binding Energies'!N15)/Parameters!AK$44)^Parameters!AK$43))),""))</f>
        <v/>
      </c>
      <c r="O15" s="2" t="str">
        <f>IF('Binding Energies'!O15="","",IF('Binding Energies'!O15&lt;HV,(Parameters!AL$39-(Parameters!AL$40*(((($A15/100)-Parameters!AL$41)^2)*(($A15/100)^Parameters!AL$42))))-(Parameters!AL$32*EXP(-(((HV-'Binding Energies'!O15)/Parameters!AL$44)^Parameters!AL$43))),""))</f>
        <v/>
      </c>
      <c r="P15" s="2" t="str">
        <f>IF('Binding Energies'!P15="","",IF('Binding Energies'!P15&lt;HV,(Parameters!AM$39-(Parameters!AM$40*(((($A15/100)-Parameters!AM$41)^2)*(($A15/100)^Parameters!AM$42))))-(Parameters!AM$32*EXP(-(((HV-'Binding Energies'!P15)/Parameters!AM$44)^Parameters!AM$43))),""))</f>
        <v/>
      </c>
      <c r="Q15" s="2" t="str">
        <f>IF('Binding Energies'!Q15="","",IF('Binding Energies'!Q15&lt;HV,(Parameters!AN$39-(Parameters!AN$40*(((($A15/100)-Parameters!AN$41)^2)*(($A15/100)^Parameters!AN$42))))-(Parameters!AN$32*EXP(-(((HV-'Binding Energies'!Q15)/Parameters!AN$44)^Parameters!AN$43))),""))</f>
        <v/>
      </c>
      <c r="R15" s="2" t="str">
        <f>IF('Binding Energies'!R15="","",IF('Binding Energies'!R15&lt;HV,(Parameters!AO$39-(Parameters!AO$40*(((($A15/100)-Parameters!AO$41)^2)*(($A15/100)^Parameters!AO$42))))-(Parameters!AO$32*EXP(-(((HV-'Binding Energies'!R15)/Parameters!AO$44)^Parameters!AO$43))),""))</f>
        <v/>
      </c>
      <c r="S15" s="2" t="str">
        <f>IF('Binding Energies'!S15="","",IF('Binding Energies'!S15&lt;HV,(Parameters!AP$39-(Parameters!AP$40*(((($A15/100)-Parameters!AP$41)^2)*(($A15/100)^Parameters!AP$42))))-(Parameters!AP$32*EXP(-(((HV-'Binding Energies'!S15)/Parameters!AP$44)^Parameters!AP$43))),""))</f>
        <v/>
      </c>
      <c r="T15" s="2" t="str">
        <f>IF('Binding Energies'!T15="","",IF('Binding Energies'!T15&lt;HV,(Parameters!AQ$39-(Parameters!AQ$40*(((($A15/100)-Parameters!AQ$41)^2)*(($A15/100)^Parameters!AQ$42))))-(Parameters!AQ$32*EXP(-(((HV-'Binding Energies'!T15)/Parameters!AQ$44)^Parameters!AQ$43))),""))</f>
        <v/>
      </c>
    </row>
    <row r="16" spans="1:20" x14ac:dyDescent="0.35">
      <c r="A16" s="4">
        <v>16</v>
      </c>
      <c r="B16" s="2">
        <f>IF('Binding Energies'!B16="","",IF('Binding Energies'!B16&lt;HV,Parameters!W$39+Parameters!W$40*((Beta!$A16/100)^Parameters!W$41)-Parameters!W$42*EXP(Parameters!W$43*(Beta!$A16/100)),""))</f>
        <v>1.9648244701150237</v>
      </c>
      <c r="C16" s="2">
        <f>IF('Binding Energies'!C16="","",IF('Binding Energies'!C16&lt;HV,Parameters!X$39+Parameters!X$40*((Beta!$A16/100)^Parameters!X$41)-Parameters!X$42*EXP(Parameters!X$43*(Beta!$A16/100)),""))</f>
        <v>1.9582821649832414</v>
      </c>
      <c r="D16" s="2" t="str">
        <f>IF('Binding Energies'!D16="","",IF('Binding Energies'!D16&lt;HV,Parameters!Y$39+Parameters!Y$40*((Beta!$A16/100)^Parameters!Y$41)-Parameters!Y$42*EXP(Parameters!Y$43*(Beta!$A16/100)),""))</f>
        <v/>
      </c>
      <c r="E16" s="2" t="str">
        <f>IF('Binding Energies'!E16="","",IF('Binding Energies'!E16&lt;HV,Parameters!Z$39+Parameters!Z$40*((Beta!$A16/100)^Parameters!Z$41)-Parameters!Z$42*EXP(Parameters!Z$43*(Beta!$A16/100)),""))</f>
        <v/>
      </c>
      <c r="F16" s="2" t="str">
        <f>IF('Binding Energies'!F16="","",IF('Binding Energies'!F16&lt;HV,Parameters!AA$39+Parameters!AA$40*((Beta!$A16/100)^Parameters!AA$41)-Parameters!AA$42*EXP(Parameters!AA$43*(Beta!$A16/100)),""))</f>
        <v/>
      </c>
      <c r="G16" s="2">
        <f>IF('Binding Energies'!G16="","",IF('Binding Energies'!G16&lt;HV,(Parameters!AD$39-(Parameters!AD$40*(((($A16/100)-Parameters!AD$41)^2)*(($A16/100)^Parameters!AD$42))))-(Parameters!AD$32*EXP(-(((HV-'Binding Energies'!G16)/Parameters!AD$44)^Parameters!AD$43))),""))</f>
        <v>0.44662613520095445</v>
      </c>
      <c r="H16" s="2">
        <f>IF('Binding Energies'!H16="","",IF('Binding Energies'!H16&lt;HV,(Parameters!AE$39-(Parameters!AE$40*(((($A16/100)-Parameters!AE$41)^2)*(($A16/100)^Parameters!AE$42))))-(Parameters!AE$32*EXP(-(((HV-'Binding Energies'!H16)/Parameters!AE$44)^Parameters!AE$43))),""))</f>
        <v>0.46258345288909131</v>
      </c>
      <c r="I16" s="2" t="str">
        <f>IF('Binding Energies'!I16="","",IF('Binding Energies'!I16&lt;HV,(Parameters!AF$39-(Parameters!AF$40*(((($A16/100)-Parameters!AF$41)^2)*(($A16/100)^Parameters!AF$42))))-(Parameters!AF$32*EXP(-(((HV-'Binding Energies'!I16)/Parameters!AF$44)^Parameters!AF$43))),""))</f>
        <v/>
      </c>
      <c r="J16" s="2" t="str">
        <f>IF('Binding Energies'!J16="","",IF('Binding Energies'!J16&lt;HV,(Parameters!AG$39-(Parameters!AG$40*(((($A16/100)-Parameters!AG$41)^2)*(($A16/100)^Parameters!AG$42))))-(Parameters!AG$32*EXP(-(((HV-'Binding Energies'!J16)/Parameters!AG$44)^Parameters!AG$43))),""))</f>
        <v/>
      </c>
      <c r="K16" s="2" t="str">
        <f>IF('Binding Energies'!K16="","",IF('Binding Energies'!K16&lt;HV,(Parameters!AH$39-(Parameters!AH$40*(((($A16/100)-Parameters!AH$41)^2)*(($A16/100)^Parameters!AH$42))))-(Parameters!AH$32*EXP(-(((HV-'Binding Energies'!K16)/Parameters!AH$44)^Parameters!AH$43))),""))</f>
        <v/>
      </c>
      <c r="L16" s="2" t="str">
        <f>IF('Binding Energies'!L16="","",IF('Binding Energies'!L16&lt;HV,(Parameters!AI$39-(Parameters!AI$40*(((($A16/100)-Parameters!AI$41)^2)*(($A16/100)^Parameters!AI$42))))-(Parameters!AI$32*EXP(-(((HV-'Binding Energies'!L16)/Parameters!AI$44)^Parameters!AI$43))),""))</f>
        <v/>
      </c>
      <c r="M16" s="2" t="str">
        <f>IF('Binding Energies'!M16="","",IF('Binding Energies'!M16&lt;HV,(Parameters!AJ$39-(Parameters!AJ$40*(((($A16/100)-Parameters!AJ$41)^2)*(($A16/100)^Parameters!AJ$42))))-(Parameters!AJ$32*EXP(-(((HV-'Binding Energies'!M16)/Parameters!AJ$44)^Parameters!AJ$43))),""))</f>
        <v/>
      </c>
      <c r="N16" s="2" t="str">
        <f>IF('Binding Energies'!N16="","",IF('Binding Energies'!N16&lt;HV,(Parameters!AK$39-(Parameters!AK$40*(((($A16/100)-Parameters!AK$41)^2)*(($A16/100)^Parameters!AK$42))))-(Parameters!AK$32*EXP(-(((HV-'Binding Energies'!N16)/Parameters!AK$44)^Parameters!AK$43))),""))</f>
        <v/>
      </c>
      <c r="O16" s="2" t="str">
        <f>IF('Binding Energies'!O16="","",IF('Binding Energies'!O16&lt;HV,(Parameters!AL$39-(Parameters!AL$40*(((($A16/100)-Parameters!AL$41)^2)*(($A16/100)^Parameters!AL$42))))-(Parameters!AL$32*EXP(-(((HV-'Binding Energies'!O16)/Parameters!AL$44)^Parameters!AL$43))),""))</f>
        <v/>
      </c>
      <c r="P16" s="2" t="str">
        <f>IF('Binding Energies'!P16="","",IF('Binding Energies'!P16&lt;HV,(Parameters!AM$39-(Parameters!AM$40*(((($A16/100)-Parameters!AM$41)^2)*(($A16/100)^Parameters!AM$42))))-(Parameters!AM$32*EXP(-(((HV-'Binding Energies'!P16)/Parameters!AM$44)^Parameters!AM$43))),""))</f>
        <v/>
      </c>
      <c r="Q16" s="2" t="str">
        <f>IF('Binding Energies'!Q16="","",IF('Binding Energies'!Q16&lt;HV,(Parameters!AN$39-(Parameters!AN$40*(((($A16/100)-Parameters!AN$41)^2)*(($A16/100)^Parameters!AN$42))))-(Parameters!AN$32*EXP(-(((HV-'Binding Energies'!Q16)/Parameters!AN$44)^Parameters!AN$43))),""))</f>
        <v/>
      </c>
      <c r="R16" s="2" t="str">
        <f>IF('Binding Energies'!R16="","",IF('Binding Energies'!R16&lt;HV,(Parameters!AO$39-(Parameters!AO$40*(((($A16/100)-Parameters!AO$41)^2)*(($A16/100)^Parameters!AO$42))))-(Parameters!AO$32*EXP(-(((HV-'Binding Energies'!R16)/Parameters!AO$44)^Parameters!AO$43))),""))</f>
        <v/>
      </c>
      <c r="S16" s="2" t="str">
        <f>IF('Binding Energies'!S16="","",IF('Binding Energies'!S16&lt;HV,(Parameters!AP$39-(Parameters!AP$40*(((($A16/100)-Parameters!AP$41)^2)*(($A16/100)^Parameters!AP$42))))-(Parameters!AP$32*EXP(-(((HV-'Binding Energies'!S16)/Parameters!AP$44)^Parameters!AP$43))),""))</f>
        <v/>
      </c>
      <c r="T16" s="2" t="str">
        <f>IF('Binding Energies'!T16="","",IF('Binding Energies'!T16&lt;HV,(Parameters!AQ$39-(Parameters!AQ$40*(((($A16/100)-Parameters!AQ$41)^2)*(($A16/100)^Parameters!AQ$42))))-(Parameters!AQ$32*EXP(-(((HV-'Binding Energies'!T16)/Parameters!AQ$44)^Parameters!AQ$43))),""))</f>
        <v/>
      </c>
    </row>
    <row r="17" spans="1:20" x14ac:dyDescent="0.35">
      <c r="A17" s="4">
        <v>17</v>
      </c>
      <c r="B17" s="2">
        <f>IF('Binding Energies'!B17="","",IF('Binding Energies'!B17&lt;HV,Parameters!W$39+Parameters!W$40*((Beta!$A17/100)^Parameters!W$41)-Parameters!W$42*EXP(Parameters!W$43*(Beta!$A17/100)),""))</f>
        <v>1.9680197998103957</v>
      </c>
      <c r="C17" s="2">
        <f>IF('Binding Energies'!C17="","",IF('Binding Energies'!C17&lt;HV,Parameters!X$39+Parameters!X$40*((Beta!$A17/100)^Parameters!X$41)-Parameters!X$42*EXP(Parameters!X$43*(Beta!$A17/100)),""))</f>
        <v>1.9602406757132183</v>
      </c>
      <c r="D17" s="2" t="str">
        <f>IF('Binding Energies'!D17="","",IF('Binding Energies'!D17&lt;HV,Parameters!Y$39+Parameters!Y$40*((Beta!$A17/100)^Parameters!Y$41)-Parameters!Y$42*EXP(Parameters!Y$43*(Beta!$A17/100)),""))</f>
        <v/>
      </c>
      <c r="E17" s="2" t="str">
        <f>IF('Binding Energies'!E17="","",IF('Binding Energies'!E17&lt;HV,Parameters!Z$39+Parameters!Z$40*((Beta!$A17/100)^Parameters!Z$41)-Parameters!Z$42*EXP(Parameters!Z$43*(Beta!$A17/100)),""))</f>
        <v/>
      </c>
      <c r="F17" s="2" t="str">
        <f>IF('Binding Energies'!F17="","",IF('Binding Energies'!F17&lt;HV,Parameters!AA$39+Parameters!AA$40*((Beta!$A17/100)^Parameters!AA$41)-Parameters!AA$42*EXP(Parameters!AA$43*(Beta!$A17/100)),""))</f>
        <v/>
      </c>
      <c r="G17" s="2">
        <f>IF('Binding Energies'!G17="","",IF('Binding Energies'!G17&lt;HV,(Parameters!AD$39-(Parameters!AD$40*(((($A17/100)-Parameters!AD$41)^2)*(($A17/100)^Parameters!AD$42))))-(Parameters!AD$32*EXP(-(((HV-'Binding Energies'!G17)/Parameters!AD$44)^Parameters!AD$43))),""))</f>
        <v>0.49901958934580526</v>
      </c>
      <c r="H17" s="2">
        <f>IF('Binding Energies'!H17="","",IF('Binding Energies'!H17&lt;HV,(Parameters!AE$39-(Parameters!AE$40*(((($A17/100)-Parameters!AE$41)^2)*(($A17/100)^Parameters!AE$42))))-(Parameters!AE$32*EXP(-(((HV-'Binding Energies'!H17)/Parameters!AE$44)^Parameters!AE$43))),""))</f>
        <v>0.51512623571926719</v>
      </c>
      <c r="I17" s="2" t="str">
        <f>IF('Binding Energies'!I17="","",IF('Binding Energies'!I17&lt;HV,(Parameters!AF$39-(Parameters!AF$40*(((($A17/100)-Parameters!AF$41)^2)*(($A17/100)^Parameters!AF$42))))-(Parameters!AF$32*EXP(-(((HV-'Binding Energies'!I17)/Parameters!AF$44)^Parameters!AF$43))),""))</f>
        <v/>
      </c>
      <c r="J17" s="2" t="str">
        <f>IF('Binding Energies'!J17="","",IF('Binding Energies'!J17&lt;HV,(Parameters!AG$39-(Parameters!AG$40*(((($A17/100)-Parameters!AG$41)^2)*(($A17/100)^Parameters!AG$42))))-(Parameters!AG$32*EXP(-(((HV-'Binding Energies'!J17)/Parameters!AG$44)^Parameters!AG$43))),""))</f>
        <v/>
      </c>
      <c r="K17" s="2" t="str">
        <f>IF('Binding Energies'!K17="","",IF('Binding Energies'!K17&lt;HV,(Parameters!AH$39-(Parameters!AH$40*(((($A17/100)-Parameters!AH$41)^2)*(($A17/100)^Parameters!AH$42))))-(Parameters!AH$32*EXP(-(((HV-'Binding Energies'!K17)/Parameters!AH$44)^Parameters!AH$43))),""))</f>
        <v/>
      </c>
      <c r="L17" s="2" t="str">
        <f>IF('Binding Energies'!L17="","",IF('Binding Energies'!L17&lt;HV,(Parameters!AI$39-(Parameters!AI$40*(((($A17/100)-Parameters!AI$41)^2)*(($A17/100)^Parameters!AI$42))))-(Parameters!AI$32*EXP(-(((HV-'Binding Energies'!L17)/Parameters!AI$44)^Parameters!AI$43))),""))</f>
        <v/>
      </c>
      <c r="M17" s="2" t="str">
        <f>IF('Binding Energies'!M17="","",IF('Binding Energies'!M17&lt;HV,(Parameters!AJ$39-(Parameters!AJ$40*(((($A17/100)-Parameters!AJ$41)^2)*(($A17/100)^Parameters!AJ$42))))-(Parameters!AJ$32*EXP(-(((HV-'Binding Energies'!M17)/Parameters!AJ$44)^Parameters!AJ$43))),""))</f>
        <v/>
      </c>
      <c r="N17" s="2" t="str">
        <f>IF('Binding Energies'!N17="","",IF('Binding Energies'!N17&lt;HV,(Parameters!AK$39-(Parameters!AK$40*(((($A17/100)-Parameters!AK$41)^2)*(($A17/100)^Parameters!AK$42))))-(Parameters!AK$32*EXP(-(((HV-'Binding Energies'!N17)/Parameters!AK$44)^Parameters!AK$43))),""))</f>
        <v/>
      </c>
      <c r="O17" s="2" t="str">
        <f>IF('Binding Energies'!O17="","",IF('Binding Energies'!O17&lt;HV,(Parameters!AL$39-(Parameters!AL$40*(((($A17/100)-Parameters!AL$41)^2)*(($A17/100)^Parameters!AL$42))))-(Parameters!AL$32*EXP(-(((HV-'Binding Energies'!O17)/Parameters!AL$44)^Parameters!AL$43))),""))</f>
        <v/>
      </c>
      <c r="P17" s="2" t="str">
        <f>IF('Binding Energies'!P17="","",IF('Binding Energies'!P17&lt;HV,(Parameters!AM$39-(Parameters!AM$40*(((($A17/100)-Parameters!AM$41)^2)*(($A17/100)^Parameters!AM$42))))-(Parameters!AM$32*EXP(-(((HV-'Binding Energies'!P17)/Parameters!AM$44)^Parameters!AM$43))),""))</f>
        <v/>
      </c>
      <c r="Q17" s="2" t="str">
        <f>IF('Binding Energies'!Q17="","",IF('Binding Energies'!Q17&lt;HV,(Parameters!AN$39-(Parameters!AN$40*(((($A17/100)-Parameters!AN$41)^2)*(($A17/100)^Parameters!AN$42))))-(Parameters!AN$32*EXP(-(((HV-'Binding Energies'!Q17)/Parameters!AN$44)^Parameters!AN$43))),""))</f>
        <v/>
      </c>
      <c r="R17" s="2" t="str">
        <f>IF('Binding Energies'!R17="","",IF('Binding Energies'!R17&lt;HV,(Parameters!AO$39-(Parameters!AO$40*(((($A17/100)-Parameters!AO$41)^2)*(($A17/100)^Parameters!AO$42))))-(Parameters!AO$32*EXP(-(((HV-'Binding Energies'!R17)/Parameters!AO$44)^Parameters!AO$43))),""))</f>
        <v/>
      </c>
      <c r="S17" s="2" t="str">
        <f>IF('Binding Energies'!S17="","",IF('Binding Energies'!S17&lt;HV,(Parameters!AP$39-(Parameters!AP$40*(((($A17/100)-Parameters!AP$41)^2)*(($A17/100)^Parameters!AP$42))))-(Parameters!AP$32*EXP(-(((HV-'Binding Energies'!S17)/Parameters!AP$44)^Parameters!AP$43))),""))</f>
        <v/>
      </c>
      <c r="T17" s="2" t="str">
        <f>IF('Binding Energies'!T17="","",IF('Binding Energies'!T17&lt;HV,(Parameters!AQ$39-(Parameters!AQ$40*(((($A17/100)-Parameters!AQ$41)^2)*(($A17/100)^Parameters!AQ$42))))-(Parameters!AQ$32*EXP(-(((HV-'Binding Energies'!T17)/Parameters!AQ$44)^Parameters!AQ$43))),""))</f>
        <v/>
      </c>
    </row>
    <row r="18" spans="1:20" x14ac:dyDescent="0.35">
      <c r="A18" s="4">
        <v>18</v>
      </c>
      <c r="B18" s="2">
        <f>IF('Binding Energies'!B18="","",IF('Binding Energies'!B18&lt;HV,Parameters!W$39+Parameters!W$40*((Beta!$A18/100)^Parameters!W$41)-Parameters!W$42*EXP(Parameters!W$43*(Beta!$A18/100)),""))</f>
        <v>1.9713828825569952</v>
      </c>
      <c r="C18" s="2">
        <f>IF('Binding Energies'!C18="","",IF('Binding Energies'!C18&lt;HV,Parameters!X$39+Parameters!X$40*((Beta!$A18/100)^Parameters!X$41)-Parameters!X$42*EXP(Parameters!X$43*(Beta!$A18/100)),""))</f>
        <v>1.9622501883615462</v>
      </c>
      <c r="D18" s="2" t="str">
        <f>IF('Binding Energies'!D18="","",IF('Binding Energies'!D18&lt;HV,Parameters!Y$39+Parameters!Y$40*((Beta!$A18/100)^Parameters!Y$41)-Parameters!Y$42*EXP(Parameters!Y$43*(Beta!$A18/100)),""))</f>
        <v/>
      </c>
      <c r="E18" s="2" t="str">
        <f>IF('Binding Energies'!E18="","",IF('Binding Energies'!E18&lt;HV,Parameters!Z$39+Parameters!Z$40*((Beta!$A18/100)^Parameters!Z$41)-Parameters!Z$42*EXP(Parameters!Z$43*(Beta!$A18/100)),""))</f>
        <v/>
      </c>
      <c r="F18" s="2" t="str">
        <f>IF('Binding Energies'!F18="","",IF('Binding Energies'!F18&lt;HV,Parameters!AA$39+Parameters!AA$40*((Beta!$A18/100)^Parameters!AA$41)-Parameters!AA$42*EXP(Parameters!AA$43*(Beta!$A18/100)),""))</f>
        <v/>
      </c>
      <c r="G18" s="2">
        <f>IF('Binding Energies'!G18="","",IF('Binding Energies'!G18&lt;HV,(Parameters!AD$39-(Parameters!AD$40*(((($A18/100)-Parameters!AD$41)^2)*(($A18/100)^Parameters!AD$42))))-(Parameters!AD$32*EXP(-(((HV-'Binding Energies'!G18)/Parameters!AD$44)^Parameters!AD$43))),""))</f>
        <v>0.5503963279319809</v>
      </c>
      <c r="H18" s="2">
        <f>IF('Binding Energies'!H18="","",IF('Binding Energies'!H18&lt;HV,(Parameters!AE$39-(Parameters!AE$40*(((($A18/100)-Parameters!AE$41)^2)*(($A18/100)^Parameters!AE$42))))-(Parameters!AE$32*EXP(-(((HV-'Binding Energies'!H18)/Parameters!AE$44)^Parameters!AE$43))),""))</f>
        <v>0.56675037952321949</v>
      </c>
      <c r="I18" s="2" t="str">
        <f>IF('Binding Energies'!I18="","",IF('Binding Energies'!I18&lt;HV,(Parameters!AF$39-(Parameters!AF$40*(((($A18/100)-Parameters!AF$41)^2)*(($A18/100)^Parameters!AF$42))))-(Parameters!AF$32*EXP(-(((HV-'Binding Energies'!I18)/Parameters!AF$44)^Parameters!AF$43))),""))</f>
        <v/>
      </c>
      <c r="J18" s="2" t="str">
        <f>IF('Binding Energies'!J18="","",IF('Binding Energies'!J18&lt;HV,(Parameters!AG$39-(Parameters!AG$40*(((($A18/100)-Parameters!AG$41)^2)*(($A18/100)^Parameters!AG$42))))-(Parameters!AG$32*EXP(-(((HV-'Binding Energies'!J18)/Parameters!AG$44)^Parameters!AG$43))),""))</f>
        <v/>
      </c>
      <c r="K18" s="2" t="str">
        <f>IF('Binding Energies'!K18="","",IF('Binding Energies'!K18&lt;HV,(Parameters!AH$39-(Parameters!AH$40*(((($A18/100)-Parameters!AH$41)^2)*(($A18/100)^Parameters!AH$42))))-(Parameters!AH$32*EXP(-(((HV-'Binding Energies'!K18)/Parameters!AH$44)^Parameters!AH$43))),""))</f>
        <v/>
      </c>
      <c r="L18" s="2" t="str">
        <f>IF('Binding Energies'!L18="","",IF('Binding Energies'!L18&lt;HV,(Parameters!AI$39-(Parameters!AI$40*(((($A18/100)-Parameters!AI$41)^2)*(($A18/100)^Parameters!AI$42))))-(Parameters!AI$32*EXP(-(((HV-'Binding Energies'!L18)/Parameters!AI$44)^Parameters!AI$43))),""))</f>
        <v/>
      </c>
      <c r="M18" s="2" t="str">
        <f>IF('Binding Energies'!M18="","",IF('Binding Energies'!M18&lt;HV,(Parameters!AJ$39-(Parameters!AJ$40*(((($A18/100)-Parameters!AJ$41)^2)*(($A18/100)^Parameters!AJ$42))))-(Parameters!AJ$32*EXP(-(((HV-'Binding Energies'!M18)/Parameters!AJ$44)^Parameters!AJ$43))),""))</f>
        <v/>
      </c>
      <c r="N18" s="2" t="str">
        <f>IF('Binding Energies'!N18="","",IF('Binding Energies'!N18&lt;HV,(Parameters!AK$39-(Parameters!AK$40*(((($A18/100)-Parameters!AK$41)^2)*(($A18/100)^Parameters!AK$42))))-(Parameters!AK$32*EXP(-(((HV-'Binding Energies'!N18)/Parameters!AK$44)^Parameters!AK$43))),""))</f>
        <v/>
      </c>
      <c r="O18" s="2" t="str">
        <f>IF('Binding Energies'!O18="","",IF('Binding Energies'!O18&lt;HV,(Parameters!AL$39-(Parameters!AL$40*(((($A18/100)-Parameters!AL$41)^2)*(($A18/100)^Parameters!AL$42))))-(Parameters!AL$32*EXP(-(((HV-'Binding Energies'!O18)/Parameters!AL$44)^Parameters!AL$43))),""))</f>
        <v/>
      </c>
      <c r="P18" s="2" t="str">
        <f>IF('Binding Energies'!P18="","",IF('Binding Energies'!P18&lt;HV,(Parameters!AM$39-(Parameters!AM$40*(((($A18/100)-Parameters!AM$41)^2)*(($A18/100)^Parameters!AM$42))))-(Parameters!AM$32*EXP(-(((HV-'Binding Energies'!P18)/Parameters!AM$44)^Parameters!AM$43))),""))</f>
        <v/>
      </c>
      <c r="Q18" s="2" t="str">
        <f>IF('Binding Energies'!Q18="","",IF('Binding Energies'!Q18&lt;HV,(Parameters!AN$39-(Parameters!AN$40*(((($A18/100)-Parameters!AN$41)^2)*(($A18/100)^Parameters!AN$42))))-(Parameters!AN$32*EXP(-(((HV-'Binding Energies'!Q18)/Parameters!AN$44)^Parameters!AN$43))),""))</f>
        <v/>
      </c>
      <c r="R18" s="2" t="str">
        <f>IF('Binding Energies'!R18="","",IF('Binding Energies'!R18&lt;HV,(Parameters!AO$39-(Parameters!AO$40*(((($A18/100)-Parameters!AO$41)^2)*(($A18/100)^Parameters!AO$42))))-(Parameters!AO$32*EXP(-(((HV-'Binding Energies'!R18)/Parameters!AO$44)^Parameters!AO$43))),""))</f>
        <v/>
      </c>
      <c r="S18" s="2" t="str">
        <f>IF('Binding Energies'!S18="","",IF('Binding Energies'!S18&lt;HV,(Parameters!AP$39-(Parameters!AP$40*(((($A18/100)-Parameters!AP$41)^2)*(($A18/100)^Parameters!AP$42))))-(Parameters!AP$32*EXP(-(((HV-'Binding Energies'!S18)/Parameters!AP$44)^Parameters!AP$43))),""))</f>
        <v/>
      </c>
      <c r="T18" s="2" t="str">
        <f>IF('Binding Energies'!T18="","",IF('Binding Energies'!T18&lt;HV,(Parameters!AQ$39-(Parameters!AQ$40*(((($A18/100)-Parameters!AQ$41)^2)*(($A18/100)^Parameters!AQ$42))))-(Parameters!AQ$32*EXP(-(((HV-'Binding Energies'!T18)/Parameters!AQ$44)^Parameters!AQ$43))),""))</f>
        <v/>
      </c>
    </row>
    <row r="19" spans="1:20" x14ac:dyDescent="0.35">
      <c r="A19" s="4">
        <v>19</v>
      </c>
      <c r="B19" s="2">
        <f>IF('Binding Energies'!B19="","",IF('Binding Energies'!B19&lt;HV,Parameters!W$39+Parameters!W$40*((Beta!$A19/100)^Parameters!W$41)-Parameters!W$42*EXP(Parameters!W$43*(Beta!$A19/100)),""))</f>
        <v>1.9749124715957092</v>
      </c>
      <c r="C19" s="2">
        <f>IF('Binding Energies'!C19="","",IF('Binding Energies'!C19&lt;HV,Parameters!X$39+Parameters!X$40*((Beta!$A19/100)^Parameters!X$41)-Parameters!X$42*EXP(Parameters!X$43*(Beta!$A19/100)),""))</f>
        <v>1.9643027578529653</v>
      </c>
      <c r="D19" s="2" t="str">
        <f>IF('Binding Energies'!D19="","",IF('Binding Energies'!D19&lt;HV,Parameters!Y$39+Parameters!Y$40*((Beta!$A19/100)^Parameters!Y$41)-Parameters!Y$42*EXP(Parameters!Y$43*(Beta!$A19/100)),""))</f>
        <v/>
      </c>
      <c r="E19" s="2" t="str">
        <f>IF('Binding Energies'!E19="","",IF('Binding Energies'!E19&lt;HV,Parameters!Z$39+Parameters!Z$40*((Beta!$A19/100)^Parameters!Z$41)-Parameters!Z$42*EXP(Parameters!Z$43*(Beta!$A19/100)),""))</f>
        <v/>
      </c>
      <c r="F19" s="2" t="str">
        <f>IF('Binding Energies'!F19="","",IF('Binding Energies'!F19&lt;HV,Parameters!AA$39+Parameters!AA$40*((Beta!$A19/100)^Parameters!AA$41)-Parameters!AA$42*EXP(Parameters!AA$43*(Beta!$A19/100)),""))</f>
        <v/>
      </c>
      <c r="G19" s="2">
        <f>IF('Binding Energies'!G19="","",IF('Binding Energies'!G19&lt;HV,(Parameters!AD$39-(Parameters!AD$40*(((($A19/100)-Parameters!AD$41)^2)*(($A19/100)^Parameters!AD$42))))-(Parameters!AD$32*EXP(-(((HV-'Binding Energies'!G19)/Parameters!AD$44)^Parameters!AD$43))),""))</f>
        <v>0.60069485846062665</v>
      </c>
      <c r="H19" s="2">
        <f>IF('Binding Energies'!H19="","",IF('Binding Energies'!H19&lt;HV,(Parameters!AE$39-(Parameters!AE$40*(((($A19/100)-Parameters!AE$41)^2)*(($A19/100)^Parameters!AE$42))))-(Parameters!AE$32*EXP(-(((HV-'Binding Energies'!H19)/Parameters!AE$44)^Parameters!AE$43))),""))</f>
        <v>0.61742047471521888</v>
      </c>
      <c r="I19" s="2" t="str">
        <f>IF('Binding Energies'!I19="","",IF('Binding Energies'!I19&lt;HV,(Parameters!AF$39-(Parameters!AF$40*(((($A19/100)-Parameters!AF$41)^2)*(($A19/100)^Parameters!AF$42))))-(Parameters!AF$32*EXP(-(((HV-'Binding Energies'!I19)/Parameters!AF$44)^Parameters!AF$43))),""))</f>
        <v/>
      </c>
      <c r="J19" s="2" t="str">
        <f>IF('Binding Energies'!J19="","",IF('Binding Energies'!J19&lt;HV,(Parameters!AG$39-(Parameters!AG$40*(((($A19/100)-Parameters!AG$41)^2)*(($A19/100)^Parameters!AG$42))))-(Parameters!AG$32*EXP(-(((HV-'Binding Energies'!J19)/Parameters!AG$44)^Parameters!AG$43))),""))</f>
        <v/>
      </c>
      <c r="K19" s="2" t="str">
        <f>IF('Binding Energies'!K19="","",IF('Binding Energies'!K19&lt;HV,(Parameters!AH$39-(Parameters!AH$40*(((($A19/100)-Parameters!AH$41)^2)*(($A19/100)^Parameters!AH$42))))-(Parameters!AH$32*EXP(-(((HV-'Binding Energies'!K19)/Parameters!AH$44)^Parameters!AH$43))),""))</f>
        <v/>
      </c>
      <c r="L19" s="2" t="str">
        <f>IF('Binding Energies'!L19="","",IF('Binding Energies'!L19&lt;HV,(Parameters!AI$39-(Parameters!AI$40*(((($A19/100)-Parameters!AI$41)^2)*(($A19/100)^Parameters!AI$42))))-(Parameters!AI$32*EXP(-(((HV-'Binding Energies'!L19)/Parameters!AI$44)^Parameters!AI$43))),""))</f>
        <v/>
      </c>
      <c r="M19" s="2" t="str">
        <f>IF('Binding Energies'!M19="","",IF('Binding Energies'!M19&lt;HV,(Parameters!AJ$39-(Parameters!AJ$40*(((($A19/100)-Parameters!AJ$41)^2)*(($A19/100)^Parameters!AJ$42))))-(Parameters!AJ$32*EXP(-(((HV-'Binding Energies'!M19)/Parameters!AJ$44)^Parameters!AJ$43))),""))</f>
        <v/>
      </c>
      <c r="N19" s="2" t="str">
        <f>IF('Binding Energies'!N19="","",IF('Binding Energies'!N19&lt;HV,(Parameters!AK$39-(Parameters!AK$40*(((($A19/100)-Parameters!AK$41)^2)*(($A19/100)^Parameters!AK$42))))-(Parameters!AK$32*EXP(-(((HV-'Binding Energies'!N19)/Parameters!AK$44)^Parameters!AK$43))),""))</f>
        <v/>
      </c>
      <c r="O19" s="2" t="str">
        <f>IF('Binding Energies'!O19="","",IF('Binding Energies'!O19&lt;HV,(Parameters!AL$39-(Parameters!AL$40*(((($A19/100)-Parameters!AL$41)^2)*(($A19/100)^Parameters!AL$42))))-(Parameters!AL$32*EXP(-(((HV-'Binding Energies'!O19)/Parameters!AL$44)^Parameters!AL$43))),""))</f>
        <v/>
      </c>
      <c r="P19" s="2" t="str">
        <f>IF('Binding Energies'!P19="","",IF('Binding Energies'!P19&lt;HV,(Parameters!AM$39-(Parameters!AM$40*(((($A19/100)-Parameters!AM$41)^2)*(($A19/100)^Parameters!AM$42))))-(Parameters!AM$32*EXP(-(((HV-'Binding Energies'!P19)/Parameters!AM$44)^Parameters!AM$43))),""))</f>
        <v/>
      </c>
      <c r="Q19" s="2" t="str">
        <f>IF('Binding Energies'!Q19="","",IF('Binding Energies'!Q19&lt;HV,(Parameters!AN$39-(Parameters!AN$40*(((($A19/100)-Parameters!AN$41)^2)*(($A19/100)^Parameters!AN$42))))-(Parameters!AN$32*EXP(-(((HV-'Binding Energies'!Q19)/Parameters!AN$44)^Parameters!AN$43))),""))</f>
        <v/>
      </c>
      <c r="R19" s="2" t="str">
        <f>IF('Binding Energies'!R19="","",IF('Binding Energies'!R19&lt;HV,(Parameters!AO$39-(Parameters!AO$40*(((($A19/100)-Parameters!AO$41)^2)*(($A19/100)^Parameters!AO$42))))-(Parameters!AO$32*EXP(-(((HV-'Binding Energies'!R19)/Parameters!AO$44)^Parameters!AO$43))),""))</f>
        <v/>
      </c>
      <c r="S19" s="2" t="str">
        <f>IF('Binding Energies'!S19="","",IF('Binding Energies'!S19&lt;HV,(Parameters!AP$39-(Parameters!AP$40*(((($A19/100)-Parameters!AP$41)^2)*(($A19/100)^Parameters!AP$42))))-(Parameters!AP$32*EXP(-(((HV-'Binding Energies'!S19)/Parameters!AP$44)^Parameters!AP$43))),""))</f>
        <v/>
      </c>
      <c r="T19" s="2" t="str">
        <f>IF('Binding Energies'!T19="","",IF('Binding Energies'!T19&lt;HV,(Parameters!AQ$39-(Parameters!AQ$40*(((($A19/100)-Parameters!AQ$41)^2)*(($A19/100)^Parameters!AQ$42))))-(Parameters!AQ$32*EXP(-(((HV-'Binding Energies'!T19)/Parameters!AQ$44)^Parameters!AQ$43))),""))</f>
        <v/>
      </c>
    </row>
    <row r="20" spans="1:20" x14ac:dyDescent="0.35">
      <c r="A20" s="4">
        <v>20</v>
      </c>
      <c r="B20" s="2">
        <f>IF('Binding Energies'!B20="","",IF('Binding Energies'!B20&lt;HV,Parameters!W$39+Parameters!W$40*((Beta!$A20/100)^Parameters!W$41)-Parameters!W$42*EXP(Parameters!W$43*(Beta!$A20/100)),""))</f>
        <v>1.9786073961985022</v>
      </c>
      <c r="C20" s="2">
        <f>IF('Binding Energies'!C20="","",IF('Binding Energies'!C20&lt;HV,Parameters!X$39+Parameters!X$40*((Beta!$A20/100)^Parameters!X$41)-Parameters!X$42*EXP(Parameters!X$43*(Beta!$A20/100)),""))</f>
        <v>1.966390225906032</v>
      </c>
      <c r="D20" s="2" t="str">
        <f>IF('Binding Energies'!D20="","",IF('Binding Energies'!D20&lt;HV,Parameters!Y$39+Parameters!Y$40*((Beta!$A20/100)^Parameters!Y$41)-Parameters!Y$42*EXP(Parameters!Y$43*(Beta!$A20/100)),""))</f>
        <v/>
      </c>
      <c r="E20" s="2" t="str">
        <f>IF('Binding Energies'!E20="","",IF('Binding Energies'!E20&lt;HV,Parameters!Z$39+Parameters!Z$40*((Beta!$A20/100)^Parameters!Z$41)-Parameters!Z$42*EXP(Parameters!Z$43*(Beta!$A20/100)),""))</f>
        <v/>
      </c>
      <c r="F20" s="2" t="str">
        <f>IF('Binding Energies'!F20="","",IF('Binding Energies'!F20&lt;HV,Parameters!AA$39+Parameters!AA$40*((Beta!$A20/100)^Parameters!AA$41)-Parameters!AA$42*EXP(Parameters!AA$43*(Beta!$A20/100)),""))</f>
        <v/>
      </c>
      <c r="G20" s="2">
        <f>IF('Binding Energies'!G20="","",IF('Binding Energies'!G20&lt;HV,(Parameters!AD$39-(Parameters!AD$40*(((($A20/100)-Parameters!AD$41)^2)*(($A20/100)^Parameters!AD$42))))-(Parameters!AD$32*EXP(-(((HV-'Binding Energies'!G20)/Parameters!AD$44)^Parameters!AD$43))),""))</f>
        <v>0.64984270945120715</v>
      </c>
      <c r="H20" s="2">
        <f>IF('Binding Energies'!H20="","",IF('Binding Energies'!H20&lt;HV,(Parameters!AE$39-(Parameters!AE$40*(((($A20/100)-Parameters!AE$41)^2)*(($A20/100)^Parameters!AE$42))))-(Parameters!AE$32*EXP(-(((HV-'Binding Energies'!H20)/Parameters!AE$44)^Parameters!AE$43))),""))</f>
        <v>0.66704753405623252</v>
      </c>
      <c r="I20" s="2" t="str">
        <f>IF('Binding Energies'!I20="","",IF('Binding Energies'!I20&lt;HV,(Parameters!AF$39-(Parameters!AF$40*(((($A20/100)-Parameters!AF$41)^2)*(($A20/100)^Parameters!AF$42))))-(Parameters!AF$32*EXP(-(((HV-'Binding Energies'!I20)/Parameters!AF$44)^Parameters!AF$43))),""))</f>
        <v/>
      </c>
      <c r="J20" s="2" t="str">
        <f>IF('Binding Energies'!J20="","",IF('Binding Energies'!J20&lt;HV,(Parameters!AG$39-(Parameters!AG$40*(((($A20/100)-Parameters!AG$41)^2)*(($A20/100)^Parameters!AG$42))))-(Parameters!AG$32*EXP(-(((HV-'Binding Energies'!J20)/Parameters!AG$44)^Parameters!AG$43))),""))</f>
        <v/>
      </c>
      <c r="K20" s="2" t="str">
        <f>IF('Binding Energies'!K20="","",IF('Binding Energies'!K20&lt;HV,(Parameters!AH$39-(Parameters!AH$40*(((($A20/100)-Parameters!AH$41)^2)*(($A20/100)^Parameters!AH$42))))-(Parameters!AH$32*EXP(-(((HV-'Binding Energies'!K20)/Parameters!AH$44)^Parameters!AH$43))),""))</f>
        <v/>
      </c>
      <c r="L20" s="2" t="str">
        <f>IF('Binding Energies'!L20="","",IF('Binding Energies'!L20&lt;HV,(Parameters!AI$39-(Parameters!AI$40*(((($A20/100)-Parameters!AI$41)^2)*(($A20/100)^Parameters!AI$42))))-(Parameters!AI$32*EXP(-(((HV-'Binding Energies'!L20)/Parameters!AI$44)^Parameters!AI$43))),""))</f>
        <v/>
      </c>
      <c r="M20" s="2" t="str">
        <f>IF('Binding Energies'!M20="","",IF('Binding Energies'!M20&lt;HV,(Parameters!AJ$39-(Parameters!AJ$40*(((($A20/100)-Parameters!AJ$41)^2)*(($A20/100)^Parameters!AJ$42))))-(Parameters!AJ$32*EXP(-(((HV-'Binding Energies'!M20)/Parameters!AJ$44)^Parameters!AJ$43))),""))</f>
        <v/>
      </c>
      <c r="N20" s="2" t="str">
        <f>IF('Binding Energies'!N20="","",IF('Binding Energies'!N20&lt;HV,(Parameters!AK$39-(Parameters!AK$40*(((($A20/100)-Parameters!AK$41)^2)*(($A20/100)^Parameters!AK$42))))-(Parameters!AK$32*EXP(-(((HV-'Binding Energies'!N20)/Parameters!AK$44)^Parameters!AK$43))),""))</f>
        <v/>
      </c>
      <c r="O20" s="2" t="str">
        <f>IF('Binding Energies'!O20="","",IF('Binding Energies'!O20&lt;HV,(Parameters!AL$39-(Parameters!AL$40*(((($A20/100)-Parameters!AL$41)^2)*(($A20/100)^Parameters!AL$42))))-(Parameters!AL$32*EXP(-(((HV-'Binding Energies'!O20)/Parameters!AL$44)^Parameters!AL$43))),""))</f>
        <v/>
      </c>
      <c r="P20" s="2" t="str">
        <f>IF('Binding Energies'!P20="","",IF('Binding Energies'!P20&lt;HV,(Parameters!AM$39-(Parameters!AM$40*(((($A20/100)-Parameters!AM$41)^2)*(($A20/100)^Parameters!AM$42))))-(Parameters!AM$32*EXP(-(((HV-'Binding Energies'!P20)/Parameters!AM$44)^Parameters!AM$43))),""))</f>
        <v/>
      </c>
      <c r="Q20" s="2" t="str">
        <f>IF('Binding Energies'!Q20="","",IF('Binding Energies'!Q20&lt;HV,(Parameters!AN$39-(Parameters!AN$40*(((($A20/100)-Parameters!AN$41)^2)*(($A20/100)^Parameters!AN$42))))-(Parameters!AN$32*EXP(-(((HV-'Binding Energies'!Q20)/Parameters!AN$44)^Parameters!AN$43))),""))</f>
        <v/>
      </c>
      <c r="R20" s="2" t="str">
        <f>IF('Binding Energies'!R20="","",IF('Binding Energies'!R20&lt;HV,(Parameters!AO$39-(Parameters!AO$40*(((($A20/100)-Parameters!AO$41)^2)*(($A20/100)^Parameters!AO$42))))-(Parameters!AO$32*EXP(-(((HV-'Binding Energies'!R20)/Parameters!AO$44)^Parameters!AO$43))),""))</f>
        <v/>
      </c>
      <c r="S20" s="2" t="str">
        <f>IF('Binding Energies'!S20="","",IF('Binding Energies'!S20&lt;HV,(Parameters!AP$39-(Parameters!AP$40*(((($A20/100)-Parameters!AP$41)^2)*(($A20/100)^Parameters!AP$42))))-(Parameters!AP$32*EXP(-(((HV-'Binding Energies'!S20)/Parameters!AP$44)^Parameters!AP$43))),""))</f>
        <v/>
      </c>
      <c r="T20" s="2" t="str">
        <f>IF('Binding Energies'!T20="","",IF('Binding Energies'!T20&lt;HV,(Parameters!AQ$39-(Parameters!AQ$40*(((($A20/100)-Parameters!AQ$41)^2)*(($A20/100)^Parameters!AQ$42))))-(Parameters!AQ$32*EXP(-(((HV-'Binding Energies'!T20)/Parameters!AQ$44)^Parameters!AQ$43))),""))</f>
        <v/>
      </c>
    </row>
    <row r="21" spans="1:20" x14ac:dyDescent="0.35">
      <c r="A21" s="4">
        <v>21</v>
      </c>
      <c r="B21" s="2">
        <f>IF('Binding Energies'!B21="","",IF('Binding Energies'!B21&lt;HV,Parameters!W$39+Parameters!W$40*((Beta!$A21/100)^Parameters!W$41)-Parameters!W$42*EXP(Parameters!W$43*(Beta!$A21/100)),""))</f>
        <v>1.9824665533722641</v>
      </c>
      <c r="C21" s="2">
        <f>IF('Binding Energies'!C21="","",IF('Binding Energies'!C21&lt;HV,Parameters!X$39+Parameters!X$40*((Beta!$A21/100)^Parameters!X$41)-Parameters!X$42*EXP(Parameters!X$43*(Beta!$A21/100)),""))</f>
        <v>1.9685041770999365</v>
      </c>
      <c r="D21" s="2">
        <f>IF('Binding Energies'!D21="","",IF('Binding Energies'!D21&lt;HV,Parameters!Y$39+Parameters!Y$40*((Beta!$A21/100)^Parameters!Y$41)-Parameters!Y$42*EXP(Parameters!Y$43*(Beta!$A21/100)),""))</f>
        <v>1.9657670255292798</v>
      </c>
      <c r="E21" s="2" t="str">
        <f>IF('Binding Energies'!E21="","",IF('Binding Energies'!E21&lt;HV,Parameters!Z$39+Parameters!Z$40*((Beta!$A21/100)^Parameters!Z$41)-Parameters!Z$42*EXP(Parameters!Z$43*(Beta!$A21/100)),""))</f>
        <v/>
      </c>
      <c r="F21" s="2" t="str">
        <f>IF('Binding Energies'!F21="","",IF('Binding Energies'!F21&lt;HV,Parameters!AA$39+Parameters!AA$40*((Beta!$A21/100)^Parameters!AA$41)-Parameters!AA$42*EXP(Parameters!AA$43*(Beta!$A21/100)),""))</f>
        <v/>
      </c>
      <c r="G21" s="2">
        <f>IF('Binding Energies'!G21="","",IF('Binding Energies'!G21&lt;HV,(Parameters!AD$39-(Parameters!AD$40*(((($A21/100)-Parameters!AD$41)^2)*(($A21/100)^Parameters!AD$42))))-(Parameters!AD$32*EXP(-(((HV-'Binding Energies'!G21)/Parameters!AD$44)^Parameters!AD$43))),""))</f>
        <v>0.69778743249231057</v>
      </c>
      <c r="H21" s="2">
        <f>IF('Binding Energies'!H21="","",IF('Binding Energies'!H21&lt;HV,(Parameters!AE$39-(Parameters!AE$40*(((($A21/100)-Parameters!AE$41)^2)*(($A21/100)^Parameters!AE$42))))-(Parameters!AE$32*EXP(-(((HV-'Binding Energies'!H21)/Parameters!AE$44)^Parameters!AE$43))),""))</f>
        <v>0.71558712484619169</v>
      </c>
      <c r="I21" s="2" t="str">
        <f>IF('Binding Energies'!I21="","",IF('Binding Energies'!I21&lt;HV,(Parameters!AF$39-(Parameters!AF$40*(((($A21/100)-Parameters!AF$41)^2)*(($A21/100)^Parameters!AF$42))))-(Parameters!AF$32*EXP(-(((HV-'Binding Energies'!I21)/Parameters!AF$44)^Parameters!AF$43))),""))</f>
        <v/>
      </c>
      <c r="J21" s="2" t="str">
        <f>IF('Binding Energies'!J21="","",IF('Binding Energies'!J21&lt;HV,(Parameters!AG$39-(Parameters!AG$40*(((($A21/100)-Parameters!AG$41)^2)*(($A21/100)^Parameters!AG$42))))-(Parameters!AG$32*EXP(-(((HV-'Binding Energies'!J21)/Parameters!AG$44)^Parameters!AG$43))),""))</f>
        <v/>
      </c>
      <c r="K21" s="2" t="str">
        <f>IF('Binding Energies'!K21="","",IF('Binding Energies'!K21&lt;HV,(Parameters!AH$39-(Parameters!AH$40*(((($A21/100)-Parameters!AH$41)^2)*(($A21/100)^Parameters!AH$42))))-(Parameters!AH$32*EXP(-(((HV-'Binding Energies'!K21)/Parameters!AH$44)^Parameters!AH$43))),""))</f>
        <v/>
      </c>
      <c r="L21" s="2" t="str">
        <f>IF('Binding Energies'!L21="","",IF('Binding Energies'!L21&lt;HV,(Parameters!AI$39-(Parameters!AI$40*(((($A21/100)-Parameters!AI$41)^2)*(($A21/100)^Parameters!AI$42))))-(Parameters!AI$32*EXP(-(((HV-'Binding Energies'!L21)/Parameters!AI$44)^Parameters!AI$43))),""))</f>
        <v/>
      </c>
      <c r="M21" s="2" t="str">
        <f>IF('Binding Energies'!M21="","",IF('Binding Energies'!M21&lt;HV,(Parameters!AJ$39-(Parameters!AJ$40*(((($A21/100)-Parameters!AJ$41)^2)*(($A21/100)^Parameters!AJ$42))))-(Parameters!AJ$32*EXP(-(((HV-'Binding Energies'!M21)/Parameters!AJ$44)^Parameters!AJ$43))),""))</f>
        <v/>
      </c>
      <c r="N21" s="2" t="str">
        <f>IF('Binding Energies'!N21="","",IF('Binding Energies'!N21&lt;HV,(Parameters!AK$39-(Parameters!AK$40*(((($A21/100)-Parameters!AK$41)^2)*(($A21/100)^Parameters!AK$42))))-(Parameters!AK$32*EXP(-(((HV-'Binding Energies'!N21)/Parameters!AK$44)^Parameters!AK$43))),""))</f>
        <v/>
      </c>
      <c r="O21" s="2" t="str">
        <f>IF('Binding Energies'!O21="","",IF('Binding Energies'!O21&lt;HV,(Parameters!AL$39-(Parameters!AL$40*(((($A21/100)-Parameters!AL$41)^2)*(($A21/100)^Parameters!AL$42))))-(Parameters!AL$32*EXP(-(((HV-'Binding Energies'!O21)/Parameters!AL$44)^Parameters!AL$43))),""))</f>
        <v/>
      </c>
      <c r="P21" s="2" t="str">
        <f>IF('Binding Energies'!P21="","",IF('Binding Energies'!P21&lt;HV,(Parameters!AM$39-(Parameters!AM$40*(((($A21/100)-Parameters!AM$41)^2)*(($A21/100)^Parameters!AM$42))))-(Parameters!AM$32*EXP(-(((HV-'Binding Energies'!P21)/Parameters!AM$44)^Parameters!AM$43))),""))</f>
        <v/>
      </c>
      <c r="Q21" s="2" t="str">
        <f>IF('Binding Energies'!Q21="","",IF('Binding Energies'!Q21&lt;HV,(Parameters!AN$39-(Parameters!AN$40*(((($A21/100)-Parameters!AN$41)^2)*(($A21/100)^Parameters!AN$42))))-(Parameters!AN$32*EXP(-(((HV-'Binding Energies'!Q21)/Parameters!AN$44)^Parameters!AN$43))),""))</f>
        <v/>
      </c>
      <c r="R21" s="2" t="str">
        <f>IF('Binding Energies'!R21="","",IF('Binding Energies'!R21&lt;HV,(Parameters!AO$39-(Parameters!AO$40*(((($A21/100)-Parameters!AO$41)^2)*(($A21/100)^Parameters!AO$42))))-(Parameters!AO$32*EXP(-(((HV-'Binding Energies'!R21)/Parameters!AO$44)^Parameters!AO$43))),""))</f>
        <v/>
      </c>
      <c r="S21" s="2" t="str">
        <f>IF('Binding Energies'!S21="","",IF('Binding Energies'!S21&lt;HV,(Parameters!AP$39-(Parameters!AP$40*(((($A21/100)-Parameters!AP$41)^2)*(($A21/100)^Parameters!AP$42))))-(Parameters!AP$32*EXP(-(((HV-'Binding Energies'!S21)/Parameters!AP$44)^Parameters!AP$43))),""))</f>
        <v/>
      </c>
      <c r="T21" s="2" t="str">
        <f>IF('Binding Energies'!T21="","",IF('Binding Energies'!T21&lt;HV,(Parameters!AQ$39-(Parameters!AQ$40*(((($A21/100)-Parameters!AQ$41)^2)*(($A21/100)^Parameters!AQ$42))))-(Parameters!AQ$32*EXP(-(((HV-'Binding Energies'!T21)/Parameters!AQ$44)^Parameters!AQ$43))),""))</f>
        <v/>
      </c>
    </row>
    <row r="22" spans="1:20" x14ac:dyDescent="0.35">
      <c r="A22" s="4">
        <v>22</v>
      </c>
      <c r="B22" s="2">
        <f>IF('Binding Energies'!B22="","",IF('Binding Energies'!B22&lt;HV,Parameters!W$39+Parameters!W$40*((Beta!$A22/100)^Parameters!W$41)-Parameters!W$42*EXP(Parameters!W$43*(Beta!$A22/100)),""))</f>
        <v>1.9864889008287097</v>
      </c>
      <c r="C22" s="2">
        <f>IF('Binding Energies'!C22="","",IF('Binding Energies'!C22&lt;HV,Parameters!X$39+Parameters!X$40*((Beta!$A22/100)^Parameters!X$41)-Parameters!X$42*EXP(Parameters!X$43*(Beta!$A22/100)),""))</f>
        <v>1.9706358963197546</v>
      </c>
      <c r="D22" s="2">
        <f>IF('Binding Energies'!D22="","",IF('Binding Energies'!D22&lt;HV,Parameters!Y$39+Parameters!Y$40*((Beta!$A22/100)^Parameters!Y$41)-Parameters!Y$42*EXP(Parameters!Y$43*(Beta!$A22/100)),""))</f>
        <v>1.9677256182439322</v>
      </c>
      <c r="E22" s="2" t="str">
        <f>IF('Binding Energies'!E22="","",IF('Binding Energies'!E22&lt;HV,Parameters!Z$39+Parameters!Z$40*((Beta!$A22/100)^Parameters!Z$41)-Parameters!Z$42*EXP(Parameters!Z$43*(Beta!$A22/100)),""))</f>
        <v/>
      </c>
      <c r="F22" s="2" t="str">
        <f>IF('Binding Energies'!F22="","",IF('Binding Energies'!F22&lt;HV,Parameters!AA$39+Parameters!AA$40*((Beta!$A22/100)^Parameters!AA$41)-Parameters!AA$42*EXP(Parameters!AA$43*(Beta!$A22/100)),""))</f>
        <v/>
      </c>
      <c r="G22" s="2">
        <f>IF('Binding Energies'!G22="","",IF('Binding Energies'!G22&lt;HV,(Parameters!AD$39-(Parameters!AD$40*(((($A22/100)-Parameters!AD$41)^2)*(($A22/100)^Parameters!AD$42))))-(Parameters!AD$32*EXP(-(((HV-'Binding Energies'!G22)/Parameters!AD$44)^Parameters!AD$43))),""))</f>
        <v>0.74448349790760093</v>
      </c>
      <c r="H22" s="2">
        <f>IF('Binding Energies'!H22="","",IF('Binding Energies'!H22&lt;HV,(Parameters!AE$39-(Parameters!AE$40*(((($A22/100)-Parameters!AE$41)^2)*(($A22/100)^Parameters!AE$42))))-(Parameters!AE$32*EXP(-(((HV-'Binding Energies'!H22)/Parameters!AE$44)^Parameters!AE$43))),""))</f>
        <v>0.76300466939962708</v>
      </c>
      <c r="I22" s="2" t="str">
        <f>IF('Binding Energies'!I22="","",IF('Binding Energies'!I22&lt;HV,(Parameters!AF$39-(Parameters!AF$40*(((($A22/100)-Parameters!AF$41)^2)*(($A22/100)^Parameters!AF$42))))-(Parameters!AF$32*EXP(-(((HV-'Binding Energies'!I22)/Parameters!AF$44)^Parameters!AF$43))),""))</f>
        <v/>
      </c>
      <c r="J22" s="2" t="str">
        <f>IF('Binding Energies'!J22="","",IF('Binding Energies'!J22&lt;HV,(Parameters!AG$39-(Parameters!AG$40*(((($A22/100)-Parameters!AG$41)^2)*(($A22/100)^Parameters!AG$42))))-(Parameters!AG$32*EXP(-(((HV-'Binding Energies'!J22)/Parameters!AG$44)^Parameters!AG$43))),""))</f>
        <v/>
      </c>
      <c r="K22" s="2" t="str">
        <f>IF('Binding Energies'!K22="","",IF('Binding Energies'!K22&lt;HV,(Parameters!AH$39-(Parameters!AH$40*(((($A22/100)-Parameters!AH$41)^2)*(($A22/100)^Parameters!AH$42))))-(Parameters!AH$32*EXP(-(((HV-'Binding Energies'!K22)/Parameters!AH$44)^Parameters!AH$43))),""))</f>
        <v/>
      </c>
      <c r="L22" s="2" t="str">
        <f>IF('Binding Energies'!L22="","",IF('Binding Energies'!L22&lt;HV,(Parameters!AI$39-(Parameters!AI$40*(((($A22/100)-Parameters!AI$41)^2)*(($A22/100)^Parameters!AI$42))))-(Parameters!AI$32*EXP(-(((HV-'Binding Energies'!L22)/Parameters!AI$44)^Parameters!AI$43))),""))</f>
        <v/>
      </c>
      <c r="M22" s="2" t="str">
        <f>IF('Binding Energies'!M22="","",IF('Binding Energies'!M22&lt;HV,(Parameters!AJ$39-(Parameters!AJ$40*(((($A22/100)-Parameters!AJ$41)^2)*(($A22/100)^Parameters!AJ$42))))-(Parameters!AJ$32*EXP(-(((HV-'Binding Energies'!M22)/Parameters!AJ$44)^Parameters!AJ$43))),""))</f>
        <v/>
      </c>
      <c r="N22" s="2" t="str">
        <f>IF('Binding Energies'!N22="","",IF('Binding Energies'!N22&lt;HV,(Parameters!AK$39-(Parameters!AK$40*(((($A22/100)-Parameters!AK$41)^2)*(($A22/100)^Parameters!AK$42))))-(Parameters!AK$32*EXP(-(((HV-'Binding Energies'!N22)/Parameters!AK$44)^Parameters!AK$43))),""))</f>
        <v/>
      </c>
      <c r="O22" s="2" t="str">
        <f>IF('Binding Energies'!O22="","",IF('Binding Energies'!O22&lt;HV,(Parameters!AL$39-(Parameters!AL$40*(((($A22/100)-Parameters!AL$41)^2)*(($A22/100)^Parameters!AL$42))))-(Parameters!AL$32*EXP(-(((HV-'Binding Energies'!O22)/Parameters!AL$44)^Parameters!AL$43))),""))</f>
        <v/>
      </c>
      <c r="P22" s="2" t="str">
        <f>IF('Binding Energies'!P22="","",IF('Binding Energies'!P22&lt;HV,(Parameters!AM$39-(Parameters!AM$40*(((($A22/100)-Parameters!AM$41)^2)*(($A22/100)^Parameters!AM$42))))-(Parameters!AM$32*EXP(-(((HV-'Binding Energies'!P22)/Parameters!AM$44)^Parameters!AM$43))),""))</f>
        <v/>
      </c>
      <c r="Q22" s="2" t="str">
        <f>IF('Binding Energies'!Q22="","",IF('Binding Energies'!Q22&lt;HV,(Parameters!AN$39-(Parameters!AN$40*(((($A22/100)-Parameters!AN$41)^2)*(($A22/100)^Parameters!AN$42))))-(Parameters!AN$32*EXP(-(((HV-'Binding Energies'!Q22)/Parameters!AN$44)^Parameters!AN$43))),""))</f>
        <v/>
      </c>
      <c r="R22" s="2" t="str">
        <f>IF('Binding Energies'!R22="","",IF('Binding Energies'!R22&lt;HV,(Parameters!AO$39-(Parameters!AO$40*(((($A22/100)-Parameters!AO$41)^2)*(($A22/100)^Parameters!AO$42))))-(Parameters!AO$32*EXP(-(((HV-'Binding Energies'!R22)/Parameters!AO$44)^Parameters!AO$43))),""))</f>
        <v/>
      </c>
      <c r="S22" s="2" t="str">
        <f>IF('Binding Energies'!S22="","",IF('Binding Energies'!S22&lt;HV,(Parameters!AP$39-(Parameters!AP$40*(((($A22/100)-Parameters!AP$41)^2)*(($A22/100)^Parameters!AP$42))))-(Parameters!AP$32*EXP(-(((HV-'Binding Energies'!S22)/Parameters!AP$44)^Parameters!AP$43))),""))</f>
        <v/>
      </c>
      <c r="T22" s="2" t="str">
        <f>IF('Binding Energies'!T22="","",IF('Binding Energies'!T22&lt;HV,(Parameters!AQ$39-(Parameters!AQ$40*(((($A22/100)-Parameters!AQ$41)^2)*(($A22/100)^Parameters!AQ$42))))-(Parameters!AQ$32*EXP(-(((HV-'Binding Energies'!T22)/Parameters!AQ$44)^Parameters!AQ$43))),""))</f>
        <v/>
      </c>
    </row>
    <row r="23" spans="1:20" x14ac:dyDescent="0.35">
      <c r="A23" s="4">
        <v>23</v>
      </c>
      <c r="B23" s="2">
        <f>IF('Binding Energies'!B23="","",IF('Binding Energies'!B23&lt;HV,Parameters!W$39+Parameters!W$40*((Beta!$A23/100)^Parameters!W$41)-Parameters!W$42*EXP(Parameters!W$43*(Beta!$A23/100)),""))</f>
        <v>1.9906734509771342</v>
      </c>
      <c r="C23" s="2">
        <f>IF('Binding Energies'!C23="","",IF('Binding Energies'!C23&lt;HV,Parameters!X$39+Parameters!X$40*((Beta!$A23/100)^Parameters!X$41)-Parameters!X$42*EXP(Parameters!X$43*(Beta!$A23/100)),""))</f>
        <v>1.9727763268637741</v>
      </c>
      <c r="D23" s="2">
        <f>IF('Binding Energies'!D23="","",IF('Binding Energies'!D23&lt;HV,Parameters!Y$39+Parameters!Y$40*((Beta!$A23/100)^Parameters!Y$41)-Parameters!Y$42*EXP(Parameters!Y$43*(Beta!$A23/100)),""))</f>
        <v>1.9695976346706086</v>
      </c>
      <c r="E23" s="2" t="str">
        <f>IF('Binding Energies'!E23="","",IF('Binding Energies'!E23&lt;HV,Parameters!Z$39+Parameters!Z$40*((Beta!$A23/100)^Parameters!Z$41)-Parameters!Z$42*EXP(Parameters!Z$43*(Beta!$A23/100)),""))</f>
        <v/>
      </c>
      <c r="F23" s="2" t="str">
        <f>IF('Binding Energies'!F23="","",IF('Binding Energies'!F23&lt;HV,Parameters!AA$39+Parameters!AA$40*((Beta!$A23/100)^Parameters!AA$41)-Parameters!AA$42*EXP(Parameters!AA$43*(Beta!$A23/100)),""))</f>
        <v/>
      </c>
      <c r="G23" s="2">
        <f>IF('Binding Energies'!G23="","",IF('Binding Energies'!G23&lt;HV,(Parameters!AD$39-(Parameters!AD$40*(((($A23/100)-Parameters!AD$41)^2)*(($A23/100)^Parameters!AD$42))))-(Parameters!AD$32*EXP(-(((HV-'Binding Energies'!G23)/Parameters!AD$44)^Parameters!AD$43))),""))</f>
        <v>0.78988137695657512</v>
      </c>
      <c r="H23" s="2">
        <f>IF('Binding Energies'!H23="","",IF('Binding Energies'!H23&lt;HV,(Parameters!AE$39-(Parameters!AE$40*(((($A23/100)-Parameters!AE$41)^2)*(($A23/100)^Parameters!AE$42))))-(Parameters!AE$32*EXP(-(((HV-'Binding Energies'!H23)/Parameters!AE$44)^Parameters!AE$43))),""))</f>
        <v>0.80923969680875973</v>
      </c>
      <c r="I23" s="2" t="str">
        <f>IF('Binding Energies'!I23="","",IF('Binding Energies'!I23&lt;HV,(Parameters!AF$39-(Parameters!AF$40*(((($A23/100)-Parameters!AF$41)^2)*(($A23/100)^Parameters!AF$42))))-(Parameters!AF$32*EXP(-(((HV-'Binding Energies'!I23)/Parameters!AF$44)^Parameters!AF$43))),""))</f>
        <v/>
      </c>
      <c r="J23" s="2" t="str">
        <f>IF('Binding Energies'!J23="","",IF('Binding Energies'!J23&lt;HV,(Parameters!AG$39-(Parameters!AG$40*(((($A23/100)-Parameters!AG$41)^2)*(($A23/100)^Parameters!AG$42))))-(Parameters!AG$32*EXP(-(((HV-'Binding Energies'!J23)/Parameters!AG$44)^Parameters!AG$43))),""))</f>
        <v/>
      </c>
      <c r="K23" s="2" t="str">
        <f>IF('Binding Energies'!K23="","",IF('Binding Energies'!K23&lt;HV,(Parameters!AH$39-(Parameters!AH$40*(((($A23/100)-Parameters!AH$41)^2)*(($A23/100)^Parameters!AH$42))))-(Parameters!AH$32*EXP(-(((HV-'Binding Energies'!K23)/Parameters!AH$44)^Parameters!AH$43))),""))</f>
        <v/>
      </c>
      <c r="L23" s="2" t="str">
        <f>IF('Binding Energies'!L23="","",IF('Binding Energies'!L23&lt;HV,(Parameters!AI$39-(Parameters!AI$40*(((($A23/100)-Parameters!AI$41)^2)*(($A23/100)^Parameters!AI$42))))-(Parameters!AI$32*EXP(-(((HV-'Binding Energies'!L23)/Parameters!AI$44)^Parameters!AI$43))),""))</f>
        <v/>
      </c>
      <c r="M23" s="2" t="str">
        <f>IF('Binding Energies'!M23="","",IF('Binding Energies'!M23&lt;HV,(Parameters!AJ$39-(Parameters!AJ$40*(((($A23/100)-Parameters!AJ$41)^2)*(($A23/100)^Parameters!AJ$42))))-(Parameters!AJ$32*EXP(-(((HV-'Binding Energies'!M23)/Parameters!AJ$44)^Parameters!AJ$43))),""))</f>
        <v/>
      </c>
      <c r="N23" s="2" t="str">
        <f>IF('Binding Energies'!N23="","",IF('Binding Energies'!N23&lt;HV,(Parameters!AK$39-(Parameters!AK$40*(((($A23/100)-Parameters!AK$41)^2)*(($A23/100)^Parameters!AK$42))))-(Parameters!AK$32*EXP(-(((HV-'Binding Energies'!N23)/Parameters!AK$44)^Parameters!AK$43))),""))</f>
        <v/>
      </c>
      <c r="O23" s="2" t="str">
        <f>IF('Binding Energies'!O23="","",IF('Binding Energies'!O23&lt;HV,(Parameters!AL$39-(Parameters!AL$40*(((($A23/100)-Parameters!AL$41)^2)*(($A23/100)^Parameters!AL$42))))-(Parameters!AL$32*EXP(-(((HV-'Binding Energies'!O23)/Parameters!AL$44)^Parameters!AL$43))),""))</f>
        <v/>
      </c>
      <c r="P23" s="2" t="str">
        <f>IF('Binding Energies'!P23="","",IF('Binding Energies'!P23&lt;HV,(Parameters!AM$39-(Parameters!AM$40*(((($A23/100)-Parameters!AM$41)^2)*(($A23/100)^Parameters!AM$42))))-(Parameters!AM$32*EXP(-(((HV-'Binding Energies'!P23)/Parameters!AM$44)^Parameters!AM$43))),""))</f>
        <v/>
      </c>
      <c r="Q23" s="2" t="str">
        <f>IF('Binding Energies'!Q23="","",IF('Binding Energies'!Q23&lt;HV,(Parameters!AN$39-(Parameters!AN$40*(((($A23/100)-Parameters!AN$41)^2)*(($A23/100)^Parameters!AN$42))))-(Parameters!AN$32*EXP(-(((HV-'Binding Energies'!Q23)/Parameters!AN$44)^Parameters!AN$43))),""))</f>
        <v/>
      </c>
      <c r="R23" s="2" t="str">
        <f>IF('Binding Energies'!R23="","",IF('Binding Energies'!R23&lt;HV,(Parameters!AO$39-(Parameters!AO$40*(((($A23/100)-Parameters!AO$41)^2)*(($A23/100)^Parameters!AO$42))))-(Parameters!AO$32*EXP(-(((HV-'Binding Energies'!R23)/Parameters!AO$44)^Parameters!AO$43))),""))</f>
        <v/>
      </c>
      <c r="S23" s="2" t="str">
        <f>IF('Binding Energies'!S23="","",IF('Binding Energies'!S23&lt;HV,(Parameters!AP$39-(Parameters!AP$40*(((($A23/100)-Parameters!AP$41)^2)*(($A23/100)^Parameters!AP$42))))-(Parameters!AP$32*EXP(-(((HV-'Binding Energies'!S23)/Parameters!AP$44)^Parameters!AP$43))),""))</f>
        <v/>
      </c>
      <c r="T23" s="2" t="str">
        <f>IF('Binding Energies'!T23="","",IF('Binding Energies'!T23&lt;HV,(Parameters!AQ$39-(Parameters!AQ$40*(((($A23/100)-Parameters!AQ$41)^2)*(($A23/100)^Parameters!AQ$42))))-(Parameters!AQ$32*EXP(-(((HV-'Binding Energies'!T23)/Parameters!AQ$44)^Parameters!AQ$43))),""))</f>
        <v/>
      </c>
    </row>
    <row r="24" spans="1:20" x14ac:dyDescent="0.35">
      <c r="A24" s="4">
        <v>24</v>
      </c>
      <c r="B24" s="2">
        <f>IF('Binding Energies'!B24="","",IF('Binding Energies'!B24&lt;HV,Parameters!W$39+Parameters!W$40*((Beta!$A24/100)^Parameters!W$41)-Parameters!W$42*EXP(Parameters!W$43*(Beta!$A24/100)),""))</f>
        <v>1.9950192657522889</v>
      </c>
      <c r="C24" s="2">
        <f>IF('Binding Energies'!C24="","",IF('Binding Energies'!C24&lt;HV,Parameters!X$39+Parameters!X$40*((Beta!$A24/100)^Parameters!X$41)-Parameters!X$42*EXP(Parameters!X$43*(Beta!$A24/100)),""))</f>
        <v>1.9749160286313925</v>
      </c>
      <c r="D24" s="2">
        <f>IF('Binding Energies'!D24="","",IF('Binding Energies'!D24&lt;HV,Parameters!Y$39+Parameters!Y$40*((Beta!$A24/100)^Parameters!Y$41)-Parameters!Y$42*EXP(Parameters!Y$43*(Beta!$A24/100)),""))</f>
        <v>1.9713863295600531</v>
      </c>
      <c r="E24" s="2" t="str">
        <f>IF('Binding Energies'!E24="","",IF('Binding Energies'!E24&lt;HV,Parameters!Z$39+Parameters!Z$40*((Beta!$A24/100)^Parameters!Z$41)-Parameters!Z$42*EXP(Parameters!Z$43*(Beta!$A24/100)),""))</f>
        <v/>
      </c>
      <c r="F24" s="2" t="str">
        <f>IF('Binding Energies'!F24="","",IF('Binding Energies'!F24&lt;HV,Parameters!AA$39+Parameters!AA$40*((Beta!$A24/100)^Parameters!AA$41)-Parameters!AA$42*EXP(Parameters!AA$43*(Beta!$A24/100)),""))</f>
        <v/>
      </c>
      <c r="G24" s="2">
        <f>IF('Binding Energies'!G24="","",IF('Binding Energies'!G24&lt;HV,(Parameters!AD$39-(Parameters!AD$40*(((($A24/100)-Parameters!AD$41)^2)*(($A24/100)^Parameters!AD$42))))-(Parameters!AD$32*EXP(-(((HV-'Binding Energies'!G24)/Parameters!AD$44)^Parameters!AD$43))),""))</f>
        <v>0.83394093515233181</v>
      </c>
      <c r="H24" s="2">
        <f>IF('Binding Energies'!H24="","",IF('Binding Energies'!H24&lt;HV,(Parameters!AE$39-(Parameters!AE$40*(((($A24/100)-Parameters!AE$41)^2)*(($A24/100)^Parameters!AE$42))))-(Parameters!AE$32*EXP(-(((HV-'Binding Energies'!H24)/Parameters!AE$44)^Parameters!AE$43))),""))</f>
        <v>0.85425211131717094</v>
      </c>
      <c r="I24" s="2" t="str">
        <f>IF('Binding Energies'!I24="","",IF('Binding Energies'!I24&lt;HV,(Parameters!AF$39-(Parameters!AF$40*(((($A24/100)-Parameters!AF$41)^2)*(($A24/100)^Parameters!AF$42))))-(Parameters!AF$32*EXP(-(((HV-'Binding Energies'!I24)/Parameters!AF$44)^Parameters!AF$43))),""))</f>
        <v/>
      </c>
      <c r="J24" s="2" t="str">
        <f>IF('Binding Energies'!J24="","",IF('Binding Energies'!J24&lt;HV,(Parameters!AG$39-(Parameters!AG$40*(((($A24/100)-Parameters!AG$41)^2)*(($A24/100)^Parameters!AG$42))))-(Parameters!AG$32*EXP(-(((HV-'Binding Energies'!J24)/Parameters!AG$44)^Parameters!AG$43))),""))</f>
        <v/>
      </c>
      <c r="K24" s="2" t="str">
        <f>IF('Binding Energies'!K24="","",IF('Binding Energies'!K24&lt;HV,(Parameters!AH$39-(Parameters!AH$40*(((($A24/100)-Parameters!AH$41)^2)*(($A24/100)^Parameters!AH$42))))-(Parameters!AH$32*EXP(-(((HV-'Binding Energies'!K24)/Parameters!AH$44)^Parameters!AH$43))),""))</f>
        <v/>
      </c>
      <c r="L24" s="2" t="str">
        <f>IF('Binding Energies'!L24="","",IF('Binding Energies'!L24&lt;HV,(Parameters!AI$39-(Parameters!AI$40*(((($A24/100)-Parameters!AI$41)^2)*(($A24/100)^Parameters!AI$42))))-(Parameters!AI$32*EXP(-(((HV-'Binding Energies'!L24)/Parameters!AI$44)^Parameters!AI$43))),""))</f>
        <v/>
      </c>
      <c r="M24" s="2" t="str">
        <f>IF('Binding Energies'!M24="","",IF('Binding Energies'!M24&lt;HV,(Parameters!AJ$39-(Parameters!AJ$40*(((($A24/100)-Parameters!AJ$41)^2)*(($A24/100)^Parameters!AJ$42))))-(Parameters!AJ$32*EXP(-(((HV-'Binding Energies'!M24)/Parameters!AJ$44)^Parameters!AJ$43))),""))</f>
        <v/>
      </c>
      <c r="N24" s="2" t="str">
        <f>IF('Binding Energies'!N24="","",IF('Binding Energies'!N24&lt;HV,(Parameters!AK$39-(Parameters!AK$40*(((($A24/100)-Parameters!AK$41)^2)*(($A24/100)^Parameters!AK$42))))-(Parameters!AK$32*EXP(-(((HV-'Binding Energies'!N24)/Parameters!AK$44)^Parameters!AK$43))),""))</f>
        <v/>
      </c>
      <c r="O24" s="2" t="str">
        <f>IF('Binding Energies'!O24="","",IF('Binding Energies'!O24&lt;HV,(Parameters!AL$39-(Parameters!AL$40*(((($A24/100)-Parameters!AL$41)^2)*(($A24/100)^Parameters!AL$42))))-(Parameters!AL$32*EXP(-(((HV-'Binding Energies'!O24)/Parameters!AL$44)^Parameters!AL$43))),""))</f>
        <v/>
      </c>
      <c r="P24" s="2" t="str">
        <f>IF('Binding Energies'!P24="","",IF('Binding Energies'!P24&lt;HV,(Parameters!AM$39-(Parameters!AM$40*(((($A24/100)-Parameters!AM$41)^2)*(($A24/100)^Parameters!AM$42))))-(Parameters!AM$32*EXP(-(((HV-'Binding Energies'!P24)/Parameters!AM$44)^Parameters!AM$43))),""))</f>
        <v/>
      </c>
      <c r="Q24" s="2" t="str">
        <f>IF('Binding Energies'!Q24="","",IF('Binding Energies'!Q24&lt;HV,(Parameters!AN$39-(Parameters!AN$40*(((($A24/100)-Parameters!AN$41)^2)*(($A24/100)^Parameters!AN$42))))-(Parameters!AN$32*EXP(-(((HV-'Binding Energies'!Q24)/Parameters!AN$44)^Parameters!AN$43))),""))</f>
        <v/>
      </c>
      <c r="R24" s="2" t="str">
        <f>IF('Binding Energies'!R24="","",IF('Binding Energies'!R24&lt;HV,(Parameters!AO$39-(Parameters!AO$40*(((($A24/100)-Parameters!AO$41)^2)*(($A24/100)^Parameters!AO$42))))-(Parameters!AO$32*EXP(-(((HV-'Binding Energies'!R24)/Parameters!AO$44)^Parameters!AO$43))),""))</f>
        <v/>
      </c>
      <c r="S24" s="2" t="str">
        <f>IF('Binding Energies'!S24="","",IF('Binding Energies'!S24&lt;HV,(Parameters!AP$39-(Parameters!AP$40*(((($A24/100)-Parameters!AP$41)^2)*(($A24/100)^Parameters!AP$42))))-(Parameters!AP$32*EXP(-(((HV-'Binding Energies'!S24)/Parameters!AP$44)^Parameters!AP$43))),""))</f>
        <v/>
      </c>
      <c r="T24" s="2" t="str">
        <f>IF('Binding Energies'!T24="","",IF('Binding Energies'!T24&lt;HV,(Parameters!AQ$39-(Parameters!AQ$40*(((($A24/100)-Parameters!AQ$41)^2)*(($A24/100)^Parameters!AQ$42))))-(Parameters!AQ$32*EXP(-(((HV-'Binding Energies'!T24)/Parameters!AQ$44)^Parameters!AQ$43))),""))</f>
        <v/>
      </c>
    </row>
    <row r="25" spans="1:20" x14ac:dyDescent="0.35">
      <c r="A25" s="4">
        <v>25</v>
      </c>
      <c r="B25" s="2" t="str">
        <f>IF('Binding Energies'!B25="","",IF('Binding Energies'!B25&lt;HV,Parameters!W$39+Parameters!W$40*((Beta!$A25/100)^Parameters!W$41)-Parameters!W$42*EXP(Parameters!W$43*(Beta!$A25/100)),""))</f>
        <v/>
      </c>
      <c r="C25" s="2">
        <f>IF('Binding Energies'!C25="","",IF('Binding Energies'!C25&lt;HV,Parameters!X$39+Parameters!X$40*((Beta!$A25/100)^Parameters!X$41)-Parameters!X$42*EXP(Parameters!X$43*(Beta!$A25/100)),""))</f>
        <v>1.977045135906391</v>
      </c>
      <c r="D25" s="2">
        <f>IF('Binding Energies'!D25="","",IF('Binding Energies'!D25&lt;HV,Parameters!Y$39+Parameters!Y$40*((Beta!$A25/100)^Parameters!Y$41)-Parameters!Y$42*EXP(Parameters!Y$43*(Beta!$A25/100)),""))</f>
        <v>1.9730943725234229</v>
      </c>
      <c r="E25" s="2" t="str">
        <f>IF('Binding Energies'!E25="","",IF('Binding Energies'!E25&lt;HV,Parameters!Z$39+Parameters!Z$40*((Beta!$A25/100)^Parameters!Z$41)-Parameters!Z$42*EXP(Parameters!Z$43*(Beta!$A25/100)),""))</f>
        <v/>
      </c>
      <c r="F25" s="2" t="str">
        <f>IF('Binding Energies'!F25="","",IF('Binding Energies'!F25&lt;HV,Parameters!AA$39+Parameters!AA$40*((Beta!$A25/100)^Parameters!AA$41)-Parameters!AA$42*EXP(Parameters!AA$43*(Beta!$A25/100)),""))</f>
        <v/>
      </c>
      <c r="G25" s="2">
        <f>IF('Binding Energies'!G25="","",IF('Binding Energies'!G25&lt;HV,(Parameters!AD$39-(Parameters!AD$40*(((($A25/100)-Parameters!AD$41)^2)*(($A25/100)^Parameters!AD$42))))-(Parameters!AD$32*EXP(-(((HV-'Binding Energies'!G25)/Parameters!AD$44)^Parameters!AD$43))),""))</f>
        <v>0.87662550334167999</v>
      </c>
      <c r="H25" s="2">
        <f>IF('Binding Energies'!H25="","",IF('Binding Energies'!H25&lt;HV,(Parameters!AE$39-(Parameters!AE$40*(((($A25/100)-Parameters!AE$41)^2)*(($A25/100)^Parameters!AE$42))))-(Parameters!AE$32*EXP(-(((HV-'Binding Energies'!H25)/Parameters!AE$44)^Parameters!AE$43))),""))</f>
        <v>0.89800566989736608</v>
      </c>
      <c r="I25" s="2">
        <f>IF('Binding Energies'!I25="","",IF('Binding Energies'!I25&lt;HV,(Parameters!AF$39-(Parameters!AF$40*(((($A25/100)-Parameters!AF$41)^2)*(($A25/100)^Parameters!AF$42))))-(Parameters!AF$32*EXP(-(((HV-'Binding Energies'!I25)/Parameters!AF$44)^Parameters!AF$43))),""))</f>
        <v>0.85115656424242936</v>
      </c>
      <c r="J25" s="2" t="str">
        <f>IF('Binding Energies'!J25="","",IF('Binding Energies'!J25&lt;HV,(Parameters!AG$39-(Parameters!AG$40*(((($A25/100)-Parameters!AG$41)^2)*(($A25/100)^Parameters!AG$42))))-(Parameters!AG$32*EXP(-(((HV-'Binding Energies'!J25)/Parameters!AG$44)^Parameters!AG$43))),""))</f>
        <v/>
      </c>
      <c r="K25" s="2" t="str">
        <f>IF('Binding Energies'!K25="","",IF('Binding Energies'!K25&lt;HV,(Parameters!AH$39-(Parameters!AH$40*(((($A25/100)-Parameters!AH$41)^2)*(($A25/100)^Parameters!AH$42))))-(Parameters!AH$32*EXP(-(((HV-'Binding Energies'!K25)/Parameters!AH$44)^Parameters!AH$43))),""))</f>
        <v/>
      </c>
      <c r="L25" s="2" t="str">
        <f>IF('Binding Energies'!L25="","",IF('Binding Energies'!L25&lt;HV,(Parameters!AI$39-(Parameters!AI$40*(((($A25/100)-Parameters!AI$41)^2)*(($A25/100)^Parameters!AI$42))))-(Parameters!AI$32*EXP(-(((HV-'Binding Energies'!L25)/Parameters!AI$44)^Parameters!AI$43))),""))</f>
        <v/>
      </c>
      <c r="M25" s="2" t="str">
        <f>IF('Binding Energies'!M25="","",IF('Binding Energies'!M25&lt;HV,(Parameters!AJ$39-(Parameters!AJ$40*(((($A25/100)-Parameters!AJ$41)^2)*(($A25/100)^Parameters!AJ$42))))-(Parameters!AJ$32*EXP(-(((HV-'Binding Energies'!M25)/Parameters!AJ$44)^Parameters!AJ$43))),""))</f>
        <v/>
      </c>
      <c r="N25" s="2" t="str">
        <f>IF('Binding Energies'!N25="","",IF('Binding Energies'!N25&lt;HV,(Parameters!AK$39-(Parameters!AK$40*(((($A25/100)-Parameters!AK$41)^2)*(($A25/100)^Parameters!AK$42))))-(Parameters!AK$32*EXP(-(((HV-'Binding Energies'!N25)/Parameters!AK$44)^Parameters!AK$43))),""))</f>
        <v/>
      </c>
      <c r="O25" s="2" t="str">
        <f>IF('Binding Energies'!O25="","",IF('Binding Energies'!O25&lt;HV,(Parameters!AL$39-(Parameters!AL$40*(((($A25/100)-Parameters!AL$41)^2)*(($A25/100)^Parameters!AL$42))))-(Parameters!AL$32*EXP(-(((HV-'Binding Energies'!O25)/Parameters!AL$44)^Parameters!AL$43))),""))</f>
        <v/>
      </c>
      <c r="P25" s="2" t="str">
        <f>IF('Binding Energies'!P25="","",IF('Binding Energies'!P25&lt;HV,(Parameters!AM$39-(Parameters!AM$40*(((($A25/100)-Parameters!AM$41)^2)*(($A25/100)^Parameters!AM$42))))-(Parameters!AM$32*EXP(-(((HV-'Binding Energies'!P25)/Parameters!AM$44)^Parameters!AM$43))),""))</f>
        <v/>
      </c>
      <c r="Q25" s="2" t="str">
        <f>IF('Binding Energies'!Q25="","",IF('Binding Energies'!Q25&lt;HV,(Parameters!AN$39-(Parameters!AN$40*(((($A25/100)-Parameters!AN$41)^2)*(($A25/100)^Parameters!AN$42))))-(Parameters!AN$32*EXP(-(((HV-'Binding Energies'!Q25)/Parameters!AN$44)^Parameters!AN$43))),""))</f>
        <v/>
      </c>
      <c r="R25" s="2" t="str">
        <f>IF('Binding Energies'!R25="","",IF('Binding Energies'!R25&lt;HV,(Parameters!AO$39-(Parameters!AO$40*(((($A25/100)-Parameters!AO$41)^2)*(($A25/100)^Parameters!AO$42))))-(Parameters!AO$32*EXP(-(((HV-'Binding Energies'!R25)/Parameters!AO$44)^Parameters!AO$43))),""))</f>
        <v/>
      </c>
      <c r="S25" s="2" t="str">
        <f>IF('Binding Energies'!S25="","",IF('Binding Energies'!S25&lt;HV,(Parameters!AP$39-(Parameters!AP$40*(((($A25/100)-Parameters!AP$41)^2)*(($A25/100)^Parameters!AP$42))))-(Parameters!AP$32*EXP(-(((HV-'Binding Energies'!S25)/Parameters!AP$44)^Parameters!AP$43))),""))</f>
        <v/>
      </c>
      <c r="T25" s="2" t="str">
        <f>IF('Binding Energies'!T25="","",IF('Binding Energies'!T25&lt;HV,(Parameters!AQ$39-(Parameters!AQ$40*(((($A25/100)-Parameters!AQ$41)^2)*(($A25/100)^Parameters!AQ$42))))-(Parameters!AQ$32*EXP(-(((HV-'Binding Energies'!T25)/Parameters!AQ$44)^Parameters!AQ$43))),""))</f>
        <v/>
      </c>
    </row>
    <row r="26" spans="1:20" x14ac:dyDescent="0.35">
      <c r="A26" s="4">
        <v>26</v>
      </c>
      <c r="B26" s="2" t="str">
        <f>IF('Binding Energies'!B26="","",IF('Binding Energies'!B26&lt;HV,Parameters!W$39+Parameters!W$40*((Beta!$A26/100)^Parameters!W$41)-Parameters!W$42*EXP(Parameters!W$43*(Beta!$A26/100)),""))</f>
        <v/>
      </c>
      <c r="C26" s="2">
        <f>IF('Binding Energies'!C26="","",IF('Binding Energies'!C26&lt;HV,Parameters!X$39+Parameters!X$40*((Beta!$A26/100)^Parameters!X$41)-Parameters!X$42*EXP(Parameters!X$43*(Beta!$A26/100)),""))</f>
        <v>1.9791533143195033</v>
      </c>
      <c r="D26" s="2">
        <f>IF('Binding Energies'!D26="","",IF('Binding Energies'!D26&lt;HV,Parameters!Y$39+Parameters!Y$40*((Beta!$A26/100)^Parameters!Y$41)-Parameters!Y$42*EXP(Parameters!Y$43*(Beta!$A26/100)),""))</f>
        <v>1.9747239143786586</v>
      </c>
      <c r="E26" s="2" t="str">
        <f>IF('Binding Energies'!E26="","",IF('Binding Energies'!E26&lt;HV,Parameters!Z$39+Parameters!Z$40*((Beta!$A26/100)^Parameters!Z$41)-Parameters!Z$42*EXP(Parameters!Z$43*(Beta!$A26/100)),""))</f>
        <v/>
      </c>
      <c r="F26" s="2" t="str">
        <f>IF('Binding Energies'!F26="","",IF('Binding Energies'!F26&lt;HV,Parameters!AA$39+Parameters!AA$40*((Beta!$A26/100)^Parameters!AA$41)-Parameters!AA$42*EXP(Parameters!AA$43*(Beta!$A26/100)),""))</f>
        <v/>
      </c>
      <c r="G26" s="2">
        <f>IF('Binding Energies'!G26="","",IF('Binding Energies'!G26&lt;HV,(Parameters!AD$39-(Parameters!AD$40*(((($A26/100)-Parameters!AD$41)^2)*(($A26/100)^Parameters!AD$42))))-(Parameters!AD$32*EXP(-(((HV-'Binding Energies'!G26)/Parameters!AD$44)^Parameters!AD$43))),""))</f>
        <v>0.91790453209300515</v>
      </c>
      <c r="H26" s="2">
        <f>IF('Binding Energies'!H26="","",IF('Binding Energies'!H26&lt;HV,(Parameters!AE$39-(Parameters!AE$40*(((($A26/100)-Parameters!AE$41)^2)*(($A26/100)^Parameters!AE$42))))-(Parameters!AE$32*EXP(-(((HV-'Binding Energies'!H26)/Parameters!AE$44)^Parameters!AE$43))),""))</f>
        <v>0.94047396337252387</v>
      </c>
      <c r="I26" s="2">
        <f>IF('Binding Energies'!I26="","",IF('Binding Energies'!I26&lt;HV,(Parameters!AF$39-(Parameters!AF$40*(((($A26/100)-Parameters!AF$41)^2)*(($A26/100)^Parameters!AF$42))))-(Parameters!AF$32*EXP(-(((HV-'Binding Energies'!I26)/Parameters!AF$44)^Parameters!AF$43))),""))</f>
        <v>0.88347494390870696</v>
      </c>
      <c r="J26" s="2">
        <f>IF('Binding Energies'!J26="","",IF('Binding Energies'!J26&lt;HV,(Parameters!AG$39-(Parameters!AG$40*(((($A26/100)-Parameters!AG$41)^2)*(($A26/100)^Parameters!AG$42))))-(Parameters!AG$32*EXP(-(((HV-'Binding Energies'!J26)/Parameters!AG$44)^Parameters!AG$43))),""))</f>
        <v>0.8937300033517579</v>
      </c>
      <c r="K26" s="2" t="str">
        <f>IF('Binding Energies'!K26="","",IF('Binding Energies'!K26&lt;HV,(Parameters!AH$39-(Parameters!AH$40*(((($A26/100)-Parameters!AH$41)^2)*(($A26/100)^Parameters!AH$42))))-(Parameters!AH$32*EXP(-(((HV-'Binding Energies'!K26)/Parameters!AH$44)^Parameters!AH$43))),""))</f>
        <v/>
      </c>
      <c r="L26" s="2" t="str">
        <f>IF('Binding Energies'!L26="","",IF('Binding Energies'!L26&lt;HV,(Parameters!AI$39-(Parameters!AI$40*(((($A26/100)-Parameters!AI$41)^2)*(($A26/100)^Parameters!AI$42))))-(Parameters!AI$32*EXP(-(((HV-'Binding Energies'!L26)/Parameters!AI$44)^Parameters!AI$43))),""))</f>
        <v/>
      </c>
      <c r="M26" s="2" t="str">
        <f>IF('Binding Energies'!M26="","",IF('Binding Energies'!M26&lt;HV,(Parameters!AJ$39-(Parameters!AJ$40*(((($A26/100)-Parameters!AJ$41)^2)*(($A26/100)^Parameters!AJ$42))))-(Parameters!AJ$32*EXP(-(((HV-'Binding Energies'!M26)/Parameters!AJ$44)^Parameters!AJ$43))),""))</f>
        <v/>
      </c>
      <c r="N26" s="2" t="str">
        <f>IF('Binding Energies'!N26="","",IF('Binding Energies'!N26&lt;HV,(Parameters!AK$39-(Parameters!AK$40*(((($A26/100)-Parameters!AK$41)^2)*(($A26/100)^Parameters!AK$42))))-(Parameters!AK$32*EXP(-(((HV-'Binding Energies'!N26)/Parameters!AK$44)^Parameters!AK$43))),""))</f>
        <v/>
      </c>
      <c r="O26" s="2" t="str">
        <f>IF('Binding Energies'!O26="","",IF('Binding Energies'!O26&lt;HV,(Parameters!AL$39-(Parameters!AL$40*(((($A26/100)-Parameters!AL$41)^2)*(($A26/100)^Parameters!AL$42))))-(Parameters!AL$32*EXP(-(((HV-'Binding Energies'!O26)/Parameters!AL$44)^Parameters!AL$43))),""))</f>
        <v/>
      </c>
      <c r="P26" s="2" t="str">
        <f>IF('Binding Energies'!P26="","",IF('Binding Energies'!P26&lt;HV,(Parameters!AM$39-(Parameters!AM$40*(((($A26/100)-Parameters!AM$41)^2)*(($A26/100)^Parameters!AM$42))))-(Parameters!AM$32*EXP(-(((HV-'Binding Energies'!P26)/Parameters!AM$44)^Parameters!AM$43))),""))</f>
        <v/>
      </c>
      <c r="Q26" s="2" t="str">
        <f>IF('Binding Energies'!Q26="","",IF('Binding Energies'!Q26&lt;HV,(Parameters!AN$39-(Parameters!AN$40*(((($A26/100)-Parameters!AN$41)^2)*(($A26/100)^Parameters!AN$42))))-(Parameters!AN$32*EXP(-(((HV-'Binding Energies'!Q26)/Parameters!AN$44)^Parameters!AN$43))),""))</f>
        <v/>
      </c>
      <c r="R26" s="2" t="str">
        <f>IF('Binding Energies'!R26="","",IF('Binding Energies'!R26&lt;HV,(Parameters!AO$39-(Parameters!AO$40*(((($A26/100)-Parameters!AO$41)^2)*(($A26/100)^Parameters!AO$42))))-(Parameters!AO$32*EXP(-(((HV-'Binding Energies'!R26)/Parameters!AO$44)^Parameters!AO$43))),""))</f>
        <v/>
      </c>
      <c r="S26" s="2" t="str">
        <f>IF('Binding Energies'!S26="","",IF('Binding Energies'!S26&lt;HV,(Parameters!AP$39-(Parameters!AP$40*(((($A26/100)-Parameters!AP$41)^2)*(($A26/100)^Parameters!AP$42))))-(Parameters!AP$32*EXP(-(((HV-'Binding Energies'!S26)/Parameters!AP$44)^Parameters!AP$43))),""))</f>
        <v/>
      </c>
      <c r="T26" s="2" t="str">
        <f>IF('Binding Energies'!T26="","",IF('Binding Energies'!T26&lt;HV,(Parameters!AQ$39-(Parameters!AQ$40*(((($A26/100)-Parameters!AQ$41)^2)*(($A26/100)^Parameters!AQ$42))))-(Parameters!AQ$32*EXP(-(((HV-'Binding Energies'!T26)/Parameters!AQ$44)^Parameters!AQ$43))),""))</f>
        <v/>
      </c>
    </row>
    <row r="27" spans="1:20" x14ac:dyDescent="0.35">
      <c r="A27" s="4">
        <v>27</v>
      </c>
      <c r="B27" s="2" t="str">
        <f>IF('Binding Energies'!B27="","",IF('Binding Energies'!B27&lt;HV,Parameters!W$39+Parameters!W$40*((Beta!$A27/100)^Parameters!W$41)-Parameters!W$42*EXP(Parameters!W$43*(Beta!$A27/100)),""))</f>
        <v/>
      </c>
      <c r="C27" s="2">
        <f>IF('Binding Energies'!C27="","",IF('Binding Energies'!C27&lt;HV,Parameters!X$39+Parameters!X$40*((Beta!$A27/100)^Parameters!X$41)-Parameters!X$42*EXP(Parameters!X$43*(Beta!$A27/100)),""))</f>
        <v>1.9812297166236297</v>
      </c>
      <c r="D27" s="2">
        <f>IF('Binding Energies'!D27="","",IF('Binding Energies'!D27&lt;HV,Parameters!Y$39+Parameters!Y$40*((Beta!$A27/100)^Parameters!Y$41)-Parameters!Y$42*EXP(Parameters!Y$43*(Beta!$A27/100)),""))</f>
        <v>1.9762766404809238</v>
      </c>
      <c r="E27" s="2" t="str">
        <f>IF('Binding Energies'!E27="","",IF('Binding Energies'!E27&lt;HV,Parameters!Z$39+Parameters!Z$40*((Beta!$A27/100)^Parameters!Z$41)-Parameters!Z$42*EXP(Parameters!Z$43*(Beta!$A27/100)),""))</f>
        <v/>
      </c>
      <c r="F27" s="2" t="str">
        <f>IF('Binding Energies'!F27="","",IF('Binding Energies'!F27&lt;HV,Parameters!AA$39+Parameters!AA$40*((Beta!$A27/100)^Parameters!AA$41)-Parameters!AA$42*EXP(Parameters!AA$43*(Beta!$A27/100)),""))</f>
        <v/>
      </c>
      <c r="G27" s="2">
        <f>IF('Binding Energies'!G27="","",IF('Binding Energies'!G27&lt;HV,(Parameters!AD$39-(Parameters!AD$40*(((($A27/100)-Parameters!AD$41)^2)*(($A27/100)^Parameters!AD$42))))-(Parameters!AD$32*EXP(-(((HV-'Binding Energies'!G27)/Parameters!AD$44)^Parameters!AD$43))),""))</f>
        <v>0.95774709282695702</v>
      </c>
      <c r="H27" s="2">
        <f>IF('Binding Energies'!H27="","",IF('Binding Energies'!H27&lt;HV,(Parameters!AE$39-(Parameters!AE$40*(((($A27/100)-Parameters!AE$41)^2)*(($A27/100)^Parameters!AE$42))))-(Parameters!AE$32*EXP(-(((HV-'Binding Energies'!H27)/Parameters!AE$44)^Parameters!AE$43))),""))</f>
        <v>0.98162499716135565</v>
      </c>
      <c r="I27" s="2">
        <f>IF('Binding Energies'!I27="","",IF('Binding Energies'!I27&lt;HV,(Parameters!AF$39-(Parameters!AF$40*(((($A27/100)-Parameters!AF$41)^2)*(($A27/100)^Parameters!AF$42))))-(Parameters!AF$32*EXP(-(((HV-'Binding Energies'!I27)/Parameters!AF$44)^Parameters!AF$43))),""))</f>
        <v>0.91508984506776003</v>
      </c>
      <c r="J27" s="2">
        <f>IF('Binding Energies'!J27="","",IF('Binding Energies'!J27&lt;HV,(Parameters!AG$39-(Parameters!AG$40*(((($A27/100)-Parameters!AG$41)^2)*(($A27/100)^Parameters!AG$42))))-(Parameters!AG$32*EXP(-(((HV-'Binding Energies'!J27)/Parameters!AG$44)^Parameters!AG$43))),""))</f>
        <v>0.92705902290020992</v>
      </c>
      <c r="K27" s="2" t="str">
        <f>IF('Binding Energies'!K27="","",IF('Binding Energies'!K27&lt;HV,(Parameters!AH$39-(Parameters!AH$40*(((($A27/100)-Parameters!AH$41)^2)*(($A27/100)^Parameters!AH$42))))-(Parameters!AH$32*EXP(-(((HV-'Binding Energies'!K27)/Parameters!AH$44)^Parameters!AH$43))),""))</f>
        <v/>
      </c>
      <c r="L27" s="2" t="str">
        <f>IF('Binding Energies'!L27="","",IF('Binding Energies'!L27&lt;HV,(Parameters!AI$39-(Parameters!AI$40*(((($A27/100)-Parameters!AI$41)^2)*(($A27/100)^Parameters!AI$42))))-(Parameters!AI$32*EXP(-(((HV-'Binding Energies'!L27)/Parameters!AI$44)^Parameters!AI$43))),""))</f>
        <v/>
      </c>
      <c r="M27" s="2" t="str">
        <f>IF('Binding Energies'!M27="","",IF('Binding Energies'!M27&lt;HV,(Parameters!AJ$39-(Parameters!AJ$40*(((($A27/100)-Parameters!AJ$41)^2)*(($A27/100)^Parameters!AJ$42))))-(Parameters!AJ$32*EXP(-(((HV-'Binding Energies'!M27)/Parameters!AJ$44)^Parameters!AJ$43))),""))</f>
        <v/>
      </c>
      <c r="N27" s="2" t="str">
        <f>IF('Binding Energies'!N27="","",IF('Binding Energies'!N27&lt;HV,(Parameters!AK$39-(Parameters!AK$40*(((($A27/100)-Parameters!AK$41)^2)*(($A27/100)^Parameters!AK$42))))-(Parameters!AK$32*EXP(-(((HV-'Binding Energies'!N27)/Parameters!AK$44)^Parameters!AK$43))),""))</f>
        <v/>
      </c>
      <c r="O27" s="2" t="str">
        <f>IF('Binding Energies'!O27="","",IF('Binding Energies'!O27&lt;HV,(Parameters!AL$39-(Parameters!AL$40*(((($A27/100)-Parameters!AL$41)^2)*(($A27/100)^Parameters!AL$42))))-(Parameters!AL$32*EXP(-(((HV-'Binding Energies'!O27)/Parameters!AL$44)^Parameters!AL$43))),""))</f>
        <v/>
      </c>
      <c r="P27" s="2" t="str">
        <f>IF('Binding Energies'!P27="","",IF('Binding Energies'!P27&lt;HV,(Parameters!AM$39-(Parameters!AM$40*(((($A27/100)-Parameters!AM$41)^2)*(($A27/100)^Parameters!AM$42))))-(Parameters!AM$32*EXP(-(((HV-'Binding Energies'!P27)/Parameters!AM$44)^Parameters!AM$43))),""))</f>
        <v/>
      </c>
      <c r="Q27" s="2" t="str">
        <f>IF('Binding Energies'!Q27="","",IF('Binding Energies'!Q27&lt;HV,(Parameters!AN$39-(Parameters!AN$40*(((($A27/100)-Parameters!AN$41)^2)*(($A27/100)^Parameters!AN$42))))-(Parameters!AN$32*EXP(-(((HV-'Binding Energies'!Q27)/Parameters!AN$44)^Parameters!AN$43))),""))</f>
        <v/>
      </c>
      <c r="R27" s="2" t="str">
        <f>IF('Binding Energies'!R27="","",IF('Binding Energies'!R27&lt;HV,(Parameters!AO$39-(Parameters!AO$40*(((($A27/100)-Parameters!AO$41)^2)*(($A27/100)^Parameters!AO$42))))-(Parameters!AO$32*EXP(-(((HV-'Binding Energies'!R27)/Parameters!AO$44)^Parameters!AO$43))),""))</f>
        <v/>
      </c>
      <c r="S27" s="2" t="str">
        <f>IF('Binding Energies'!S27="","",IF('Binding Energies'!S27&lt;HV,(Parameters!AP$39-(Parameters!AP$40*(((($A27/100)-Parameters!AP$41)^2)*(($A27/100)^Parameters!AP$42))))-(Parameters!AP$32*EXP(-(((HV-'Binding Energies'!S27)/Parameters!AP$44)^Parameters!AP$43))),""))</f>
        <v/>
      </c>
      <c r="T27" s="2" t="str">
        <f>IF('Binding Energies'!T27="","",IF('Binding Energies'!T27&lt;HV,(Parameters!AQ$39-(Parameters!AQ$40*(((($A27/100)-Parameters!AQ$41)^2)*(($A27/100)^Parameters!AQ$42))))-(Parameters!AQ$32*EXP(-(((HV-'Binding Energies'!T27)/Parameters!AQ$44)^Parameters!AQ$43))),""))</f>
        <v/>
      </c>
    </row>
    <row r="28" spans="1:20" x14ac:dyDescent="0.35">
      <c r="A28" s="4">
        <v>28</v>
      </c>
      <c r="B28" s="2" t="str">
        <f>IF('Binding Energies'!B28="","",IF('Binding Energies'!B28&lt;HV,Parameters!W$39+Parameters!W$40*((Beta!$A28/100)^Parameters!W$41)-Parameters!W$42*EXP(Parameters!W$43*(Beta!$A28/100)),""))</f>
        <v/>
      </c>
      <c r="C28" s="2">
        <f>IF('Binding Energies'!C28="","",IF('Binding Energies'!C28&lt;HV,Parameters!X$39+Parameters!X$40*((Beta!$A28/100)^Parameters!X$41)-Parameters!X$42*EXP(Parameters!X$43*(Beta!$A28/100)),""))</f>
        <v>1.9832629369500663</v>
      </c>
      <c r="D28" s="2">
        <f>IF('Binding Energies'!D28="","",IF('Binding Energies'!D28&lt;HV,Parameters!Y$39+Parameters!Y$40*((Beta!$A28/100)^Parameters!Y$41)-Parameters!Y$42*EXP(Parameters!Y$43*(Beta!$A28/100)),""))</f>
        <v>1.9777538136320563</v>
      </c>
      <c r="E28" s="2" t="str">
        <f>IF('Binding Energies'!E28="","",IF('Binding Energies'!E28&lt;HV,Parameters!Z$39+Parameters!Z$40*((Beta!$A28/100)^Parameters!Z$41)-Parameters!Z$42*EXP(Parameters!Z$43*(Beta!$A28/100)),""))</f>
        <v/>
      </c>
      <c r="F28" s="2" t="str">
        <f>IF('Binding Energies'!F28="","",IF('Binding Energies'!F28&lt;HV,Parameters!AA$39+Parameters!AA$40*((Beta!$A28/100)^Parameters!AA$41)-Parameters!AA$42*EXP(Parameters!AA$43*(Beta!$A28/100)),""))</f>
        <v/>
      </c>
      <c r="G28" s="2">
        <f>IF('Binding Energies'!G28="","",IF('Binding Energies'!G28&lt;HV,(Parameters!AD$39-(Parameters!AD$40*(((($A28/100)-Parameters!AD$41)^2)*(($A28/100)^Parameters!AD$42))))-(Parameters!AD$32*EXP(-(((HV-'Binding Energies'!G28)/Parameters!AD$44)^Parameters!AD$43))),""))</f>
        <v>0.99612184734842724</v>
      </c>
      <c r="H28" s="2">
        <f>IF('Binding Energies'!H28="","",IF('Binding Energies'!H28&lt;HV,(Parameters!AE$39-(Parameters!AE$40*(((($A28/100)-Parameters!AE$41)^2)*(($A28/100)^Parameters!AE$42))))-(Parameters!AE$32*EXP(-(((HV-'Binding Energies'!H28)/Parameters!AE$44)^Parameters!AE$43))),""))</f>
        <v>1.021421200553815</v>
      </c>
      <c r="I28" s="2">
        <f>IF('Binding Energies'!I28="","",IF('Binding Energies'!I28&lt;HV,(Parameters!AF$39-(Parameters!AF$40*(((($A28/100)-Parameters!AF$41)^2)*(($A28/100)^Parameters!AF$42))))-(Parameters!AF$32*EXP(-(((HV-'Binding Energies'!I28)/Parameters!AF$44)^Parameters!AF$43))),""))</f>
        <v>0.94599490499143413</v>
      </c>
      <c r="J28" s="2">
        <f>IF('Binding Energies'!J28="","",IF('Binding Energies'!J28&lt;HV,(Parameters!AG$39-(Parameters!AG$40*(((($A28/100)-Parameters!AG$41)^2)*(($A28/100)^Parameters!AG$42))))-(Parameters!AG$32*EXP(-(((HV-'Binding Energies'!J28)/Parameters!AG$44)^Parameters!AG$43))),""))</f>
        <v>0.95947470455674577</v>
      </c>
      <c r="K28" s="2" t="str">
        <f>IF('Binding Energies'!K28="","",IF('Binding Energies'!K28&lt;HV,(Parameters!AH$39-(Parameters!AH$40*(((($A28/100)-Parameters!AH$41)^2)*(($A28/100)^Parameters!AH$42))))-(Parameters!AH$32*EXP(-(((HV-'Binding Energies'!K28)/Parameters!AH$44)^Parameters!AH$43))),""))</f>
        <v/>
      </c>
      <c r="L28" s="2" t="str">
        <f>IF('Binding Energies'!L28="","",IF('Binding Energies'!L28&lt;HV,(Parameters!AI$39-(Parameters!AI$40*(((($A28/100)-Parameters!AI$41)^2)*(($A28/100)^Parameters!AI$42))))-(Parameters!AI$32*EXP(-(((HV-'Binding Energies'!L28)/Parameters!AI$44)^Parameters!AI$43))),""))</f>
        <v/>
      </c>
      <c r="M28" s="2" t="str">
        <f>IF('Binding Energies'!M28="","",IF('Binding Energies'!M28&lt;HV,(Parameters!AJ$39-(Parameters!AJ$40*(((($A28/100)-Parameters!AJ$41)^2)*(($A28/100)^Parameters!AJ$42))))-(Parameters!AJ$32*EXP(-(((HV-'Binding Energies'!M28)/Parameters!AJ$44)^Parameters!AJ$43))),""))</f>
        <v/>
      </c>
      <c r="N28" s="2" t="str">
        <f>IF('Binding Energies'!N28="","",IF('Binding Energies'!N28&lt;HV,(Parameters!AK$39-(Parameters!AK$40*(((($A28/100)-Parameters!AK$41)^2)*(($A28/100)^Parameters!AK$42))))-(Parameters!AK$32*EXP(-(((HV-'Binding Energies'!N28)/Parameters!AK$44)^Parameters!AK$43))),""))</f>
        <v/>
      </c>
      <c r="O28" s="2" t="str">
        <f>IF('Binding Energies'!O28="","",IF('Binding Energies'!O28&lt;HV,(Parameters!AL$39-(Parameters!AL$40*(((($A28/100)-Parameters!AL$41)^2)*(($A28/100)^Parameters!AL$42))))-(Parameters!AL$32*EXP(-(((HV-'Binding Energies'!O28)/Parameters!AL$44)^Parameters!AL$43))),""))</f>
        <v/>
      </c>
      <c r="P28" s="2" t="str">
        <f>IF('Binding Energies'!P28="","",IF('Binding Energies'!P28&lt;HV,(Parameters!AM$39-(Parameters!AM$40*(((($A28/100)-Parameters!AM$41)^2)*(($A28/100)^Parameters!AM$42))))-(Parameters!AM$32*EXP(-(((HV-'Binding Energies'!P28)/Parameters!AM$44)^Parameters!AM$43))),""))</f>
        <v/>
      </c>
      <c r="Q28" s="2" t="str">
        <f>IF('Binding Energies'!Q28="","",IF('Binding Energies'!Q28&lt;HV,(Parameters!AN$39-(Parameters!AN$40*(((($A28/100)-Parameters!AN$41)^2)*(($A28/100)^Parameters!AN$42))))-(Parameters!AN$32*EXP(-(((HV-'Binding Energies'!Q28)/Parameters!AN$44)^Parameters!AN$43))),""))</f>
        <v/>
      </c>
      <c r="R28" s="2" t="str">
        <f>IF('Binding Energies'!R28="","",IF('Binding Energies'!R28&lt;HV,(Parameters!AO$39-(Parameters!AO$40*(((($A28/100)-Parameters!AO$41)^2)*(($A28/100)^Parameters!AO$42))))-(Parameters!AO$32*EXP(-(((HV-'Binding Energies'!R28)/Parameters!AO$44)^Parameters!AO$43))),""))</f>
        <v/>
      </c>
      <c r="S28" s="2" t="str">
        <f>IF('Binding Energies'!S28="","",IF('Binding Energies'!S28&lt;HV,(Parameters!AP$39-(Parameters!AP$40*(((($A28/100)-Parameters!AP$41)^2)*(($A28/100)^Parameters!AP$42))))-(Parameters!AP$32*EXP(-(((HV-'Binding Energies'!S28)/Parameters!AP$44)^Parameters!AP$43))),""))</f>
        <v/>
      </c>
      <c r="T28" s="2" t="str">
        <f>IF('Binding Energies'!T28="","",IF('Binding Energies'!T28&lt;HV,(Parameters!AQ$39-(Parameters!AQ$40*(((($A28/100)-Parameters!AQ$41)^2)*(($A28/100)^Parameters!AQ$42))))-(Parameters!AQ$32*EXP(-(((HV-'Binding Energies'!T28)/Parameters!AQ$44)^Parameters!AQ$43))),""))</f>
        <v/>
      </c>
    </row>
    <row r="29" spans="1:20" x14ac:dyDescent="0.35">
      <c r="A29" s="4">
        <v>29</v>
      </c>
      <c r="B29" s="2" t="str">
        <f>IF('Binding Energies'!B29="","",IF('Binding Energies'!B29&lt;HV,Parameters!W$39+Parameters!W$40*((Beta!$A29/100)^Parameters!W$41)-Parameters!W$42*EXP(Parameters!W$43*(Beta!$A29/100)),""))</f>
        <v/>
      </c>
      <c r="C29" s="2">
        <f>IF('Binding Energies'!C29="","",IF('Binding Energies'!C29&lt;HV,Parameters!X$39+Parameters!X$40*((Beta!$A29/100)^Parameters!X$41)-Parameters!X$42*EXP(Parameters!X$43*(Beta!$A29/100)),""))</f>
        <v>1.9852409632383194</v>
      </c>
      <c r="D29" s="2">
        <f>IF('Binding Energies'!D29="","",IF('Binding Energies'!D29&lt;HV,Parameters!Y$39+Parameters!Y$40*((Beta!$A29/100)^Parameters!Y$41)-Parameters!Y$42*EXP(Parameters!Y$43*(Beta!$A29/100)),""))</f>
        <v>1.979156308548373</v>
      </c>
      <c r="E29" s="2" t="str">
        <f>IF('Binding Energies'!E29="","",IF('Binding Energies'!E29&lt;HV,Parameters!Z$39+Parameters!Z$40*((Beta!$A29/100)^Parameters!Z$41)-Parameters!Z$42*EXP(Parameters!Z$43*(Beta!$A29/100)),""))</f>
        <v/>
      </c>
      <c r="F29" s="2" t="str">
        <f>IF('Binding Energies'!F29="","",IF('Binding Energies'!F29&lt;HV,Parameters!AA$39+Parameters!AA$40*((Beta!$A29/100)^Parameters!AA$41)-Parameters!AA$42*EXP(Parameters!AA$43*(Beta!$A29/100)),""))</f>
        <v/>
      </c>
      <c r="G29" s="2">
        <f>IF('Binding Energies'!G29="","",IF('Binding Energies'!G29&lt;HV,(Parameters!AD$39-(Parameters!AD$40*(((($A29/100)-Parameters!AD$41)^2)*(($A29/100)^Parameters!AD$42))))-(Parameters!AD$32*EXP(-(((HV-'Binding Energies'!G29)/Parameters!AD$44)^Parameters!AD$43))),""))</f>
        <v>1.0330087703833846</v>
      </c>
      <c r="H29" s="2">
        <f>IF('Binding Energies'!H29="","",IF('Binding Energies'!H29&lt;HV,(Parameters!AE$39-(Parameters!AE$40*(((($A29/100)-Parameters!AE$41)^2)*(($A29/100)^Parameters!AE$42))))-(Parameters!AE$32*EXP(-(((HV-'Binding Energies'!H29)/Parameters!AE$44)^Parameters!AE$43))),""))</f>
        <v>1.0598541740315721</v>
      </c>
      <c r="I29" s="2">
        <f>IF('Binding Energies'!I29="","",IF('Binding Energies'!I29&lt;HV,(Parameters!AF$39-(Parameters!AF$40*(((($A29/100)-Parameters!AF$41)^2)*(($A29/100)^Parameters!AF$42))))-(Parameters!AF$32*EXP(-(((HV-'Binding Energies'!I29)/Parameters!AF$44)^Parameters!AF$43))),""))</f>
        <v>0.97620555240719287</v>
      </c>
      <c r="J29" s="2">
        <f>IF('Binding Energies'!J29="","",IF('Binding Energies'!J29&lt;HV,(Parameters!AG$39-(Parameters!AG$40*(((($A29/100)-Parameters!AG$41)^2)*(($A29/100)^Parameters!AG$42))))-(Parameters!AG$32*EXP(-(((HV-'Binding Energies'!J29)/Parameters!AG$44)^Parameters!AG$43))),""))</f>
        <v>0.99172531215544657</v>
      </c>
      <c r="K29" s="2" t="str">
        <f>IF('Binding Energies'!K29="","",IF('Binding Energies'!K29&lt;HV,(Parameters!AH$39-(Parameters!AH$40*(((($A29/100)-Parameters!AH$41)^2)*(($A29/100)^Parameters!AH$42))))-(Parameters!AH$32*EXP(-(((HV-'Binding Energies'!K29)/Parameters!AH$44)^Parameters!AH$43))),""))</f>
        <v/>
      </c>
      <c r="L29" s="2" t="str">
        <f>IF('Binding Energies'!L29="","",IF('Binding Energies'!L29&lt;HV,(Parameters!AI$39-(Parameters!AI$40*(((($A29/100)-Parameters!AI$41)^2)*(($A29/100)^Parameters!AI$42))))-(Parameters!AI$32*EXP(-(((HV-'Binding Energies'!L29)/Parameters!AI$44)^Parameters!AI$43))),""))</f>
        <v/>
      </c>
      <c r="M29" s="2" t="str">
        <f>IF('Binding Energies'!M29="","",IF('Binding Energies'!M29&lt;HV,(Parameters!AJ$39-(Parameters!AJ$40*(((($A29/100)-Parameters!AJ$41)^2)*(($A29/100)^Parameters!AJ$42))))-(Parameters!AJ$32*EXP(-(((HV-'Binding Energies'!M29)/Parameters!AJ$44)^Parameters!AJ$43))),""))</f>
        <v/>
      </c>
      <c r="N29" s="2" t="str">
        <f>IF('Binding Energies'!N29="","",IF('Binding Energies'!N29&lt;HV,(Parameters!AK$39-(Parameters!AK$40*(((($A29/100)-Parameters!AK$41)^2)*(($A29/100)^Parameters!AK$42))))-(Parameters!AK$32*EXP(-(((HV-'Binding Energies'!N29)/Parameters!AK$44)^Parameters!AK$43))),""))</f>
        <v/>
      </c>
      <c r="O29" s="2" t="str">
        <f>IF('Binding Energies'!O29="","",IF('Binding Energies'!O29&lt;HV,(Parameters!AL$39-(Parameters!AL$40*(((($A29/100)-Parameters!AL$41)^2)*(($A29/100)^Parameters!AL$42))))-(Parameters!AL$32*EXP(-(((HV-'Binding Energies'!O29)/Parameters!AL$44)^Parameters!AL$43))),""))</f>
        <v/>
      </c>
      <c r="P29" s="2" t="str">
        <f>IF('Binding Energies'!P29="","",IF('Binding Energies'!P29&lt;HV,(Parameters!AM$39-(Parameters!AM$40*(((($A29/100)-Parameters!AM$41)^2)*(($A29/100)^Parameters!AM$42))))-(Parameters!AM$32*EXP(-(((HV-'Binding Energies'!P29)/Parameters!AM$44)^Parameters!AM$43))),""))</f>
        <v/>
      </c>
      <c r="Q29" s="2" t="str">
        <f>IF('Binding Energies'!Q29="","",IF('Binding Energies'!Q29&lt;HV,(Parameters!AN$39-(Parameters!AN$40*(((($A29/100)-Parameters!AN$41)^2)*(($A29/100)^Parameters!AN$42))))-(Parameters!AN$32*EXP(-(((HV-'Binding Energies'!Q29)/Parameters!AN$44)^Parameters!AN$43))),""))</f>
        <v/>
      </c>
      <c r="R29" s="2" t="str">
        <f>IF('Binding Energies'!R29="","",IF('Binding Energies'!R29&lt;HV,(Parameters!AO$39-(Parameters!AO$40*(((($A29/100)-Parameters!AO$41)^2)*(($A29/100)^Parameters!AO$42))))-(Parameters!AO$32*EXP(-(((HV-'Binding Energies'!R29)/Parameters!AO$44)^Parameters!AO$43))),""))</f>
        <v/>
      </c>
      <c r="S29" s="2" t="str">
        <f>IF('Binding Energies'!S29="","",IF('Binding Energies'!S29&lt;HV,(Parameters!AP$39-(Parameters!AP$40*(((($A29/100)-Parameters!AP$41)^2)*(($A29/100)^Parameters!AP$42))))-(Parameters!AP$32*EXP(-(((HV-'Binding Energies'!S29)/Parameters!AP$44)^Parameters!AP$43))),""))</f>
        <v/>
      </c>
      <c r="T29" s="2" t="str">
        <f>IF('Binding Energies'!T29="","",IF('Binding Energies'!T29&lt;HV,(Parameters!AQ$39-(Parameters!AQ$40*(((($A29/100)-Parameters!AQ$41)^2)*(($A29/100)^Parameters!AQ$42))))-(Parameters!AQ$32*EXP(-(((HV-'Binding Energies'!T29)/Parameters!AQ$44)^Parameters!AQ$43))),""))</f>
        <v/>
      </c>
    </row>
    <row r="30" spans="1:20" x14ac:dyDescent="0.35">
      <c r="A30" s="4">
        <v>30</v>
      </c>
      <c r="B30" s="2" t="str">
        <f>IF('Binding Energies'!B30="","",IF('Binding Energies'!B30&lt;HV,Parameters!W$39+Parameters!W$40*((Beta!$A30/100)^Parameters!W$41)-Parameters!W$42*EXP(Parameters!W$43*(Beta!$A30/100)),""))</f>
        <v/>
      </c>
      <c r="C30" s="2">
        <f>IF('Binding Energies'!C30="","",IF('Binding Energies'!C30&lt;HV,Parameters!X$39+Parameters!X$40*((Beta!$A30/100)^Parameters!X$41)-Parameters!X$42*EXP(Parameters!X$43*(Beta!$A30/100)),""))</f>
        <v>1.9871511275480269</v>
      </c>
      <c r="D30" s="2">
        <f>IF('Binding Energies'!D30="","",IF('Binding Energies'!D30&lt;HV,Parameters!Y$39+Parameters!Y$40*((Beta!$A30/100)^Parameters!Y$41)-Parameters!Y$42*EXP(Parameters!Y$43*(Beta!$A30/100)),""))</f>
        <v>1.9804846394106586</v>
      </c>
      <c r="E30" s="2" t="str">
        <f>IF('Binding Energies'!E30="","",IF('Binding Energies'!E30&lt;HV,Parameters!Z$39+Parameters!Z$40*((Beta!$A30/100)^Parameters!Z$41)-Parameters!Z$42*EXP(Parameters!Z$43*(Beta!$A30/100)),""))</f>
        <v/>
      </c>
      <c r="F30" s="2" t="str">
        <f>IF('Binding Energies'!F30="","",IF('Binding Energies'!F30&lt;HV,Parameters!AA$39+Parameters!AA$40*((Beta!$A30/100)^Parameters!AA$41)-Parameters!AA$42*EXP(Parameters!AA$43*(Beta!$A30/100)),""))</f>
        <v/>
      </c>
      <c r="G30" s="2">
        <f>IF('Binding Energies'!G30="","",IF('Binding Energies'!G30&lt;HV,(Parameters!AD$39-(Parameters!AD$40*(((($A30/100)-Parameters!AD$41)^2)*(($A30/100)^Parameters!AD$42))))-(Parameters!AD$32*EXP(-(((HV-'Binding Energies'!G30)/Parameters!AD$44)^Parameters!AD$43))),""))</f>
        <v>1.0683682505472785</v>
      </c>
      <c r="H30" s="2">
        <f>IF('Binding Energies'!H30="","",IF('Binding Energies'!H30&lt;HV,(Parameters!AE$39-(Parameters!AE$40*(((($A30/100)-Parameters!AE$41)^2)*(($A30/100)^Parameters!AE$42))))-(Parameters!AE$32*EXP(-(((HV-'Binding Energies'!H30)/Parameters!AE$44)^Parameters!AE$43))),""))</f>
        <v>1.0968562013195786</v>
      </c>
      <c r="I30" s="2">
        <f>IF('Binding Energies'!I30="","",IF('Binding Energies'!I30&lt;HV,(Parameters!AF$39-(Parameters!AF$40*(((($A30/100)-Parameters!AF$41)^2)*(($A30/100)^Parameters!AF$42))))-(Parameters!AF$32*EXP(-(((HV-'Binding Energies'!I30)/Parameters!AF$44)^Parameters!AF$43))),""))</f>
        <v>1.0056918290956884</v>
      </c>
      <c r="J30" s="2">
        <f>IF('Binding Energies'!J30="","",IF('Binding Energies'!J30&lt;HV,(Parameters!AG$39-(Parameters!AG$40*(((($A30/100)-Parameters!AG$41)^2)*(($A30/100)^Parameters!AG$42))))-(Parameters!AG$32*EXP(-(((HV-'Binding Energies'!J30)/Parameters!AG$44)^Parameters!AG$43))),""))</f>
        <v>1.0228938070611673</v>
      </c>
      <c r="K30" s="2" t="str">
        <f>IF('Binding Energies'!K30="","",IF('Binding Energies'!K30&lt;HV,(Parameters!AH$39-(Parameters!AH$40*(((($A30/100)-Parameters!AH$41)^2)*(($A30/100)^Parameters!AH$42))))-(Parameters!AH$32*EXP(-(((HV-'Binding Energies'!K30)/Parameters!AH$44)^Parameters!AH$43))),""))</f>
        <v/>
      </c>
      <c r="L30" s="2" t="str">
        <f>IF('Binding Energies'!L30="","",IF('Binding Energies'!L30&lt;HV,(Parameters!AI$39-(Parameters!AI$40*(((($A30/100)-Parameters!AI$41)^2)*(($A30/100)^Parameters!AI$42))))-(Parameters!AI$32*EXP(-(((HV-'Binding Energies'!L30)/Parameters!AI$44)^Parameters!AI$43))),""))</f>
        <v/>
      </c>
      <c r="M30" s="2" t="str">
        <f>IF('Binding Energies'!M30="","",IF('Binding Energies'!M30&lt;HV,(Parameters!AJ$39-(Parameters!AJ$40*(((($A30/100)-Parameters!AJ$41)^2)*(($A30/100)^Parameters!AJ$42))))-(Parameters!AJ$32*EXP(-(((HV-'Binding Energies'!M30)/Parameters!AJ$44)^Parameters!AJ$43))),""))</f>
        <v/>
      </c>
      <c r="N30" s="2" t="str">
        <f>IF('Binding Energies'!N30="","",IF('Binding Energies'!N30&lt;HV,(Parameters!AK$39-(Parameters!AK$40*(((($A30/100)-Parameters!AK$41)^2)*(($A30/100)^Parameters!AK$42))))-(Parameters!AK$32*EXP(-(((HV-'Binding Energies'!N30)/Parameters!AK$44)^Parameters!AK$43))),""))</f>
        <v/>
      </c>
      <c r="O30" s="2" t="str">
        <f>IF('Binding Energies'!O30="","",IF('Binding Energies'!O30&lt;HV,(Parameters!AL$39-(Parameters!AL$40*(((($A30/100)-Parameters!AL$41)^2)*(($A30/100)^Parameters!AL$42))))-(Parameters!AL$32*EXP(-(((HV-'Binding Energies'!O30)/Parameters!AL$44)^Parameters!AL$43))),""))</f>
        <v/>
      </c>
      <c r="P30" s="2" t="str">
        <f>IF('Binding Energies'!P30="","",IF('Binding Energies'!P30&lt;HV,(Parameters!AM$39-(Parameters!AM$40*(((($A30/100)-Parameters!AM$41)^2)*(($A30/100)^Parameters!AM$42))))-(Parameters!AM$32*EXP(-(((HV-'Binding Energies'!P30)/Parameters!AM$44)^Parameters!AM$43))),""))</f>
        <v/>
      </c>
      <c r="Q30" s="2" t="str">
        <f>IF('Binding Energies'!Q30="","",IF('Binding Energies'!Q30&lt;HV,(Parameters!AN$39-(Parameters!AN$40*(((($A30/100)-Parameters!AN$41)^2)*(($A30/100)^Parameters!AN$42))))-(Parameters!AN$32*EXP(-(((HV-'Binding Energies'!Q30)/Parameters!AN$44)^Parameters!AN$43))),""))</f>
        <v/>
      </c>
      <c r="R30" s="2" t="str">
        <f>IF('Binding Energies'!R30="","",IF('Binding Energies'!R30&lt;HV,(Parameters!AO$39-(Parameters!AO$40*(((($A30/100)-Parameters!AO$41)^2)*(($A30/100)^Parameters!AO$42))))-(Parameters!AO$32*EXP(-(((HV-'Binding Energies'!R30)/Parameters!AO$44)^Parameters!AO$43))),""))</f>
        <v/>
      </c>
      <c r="S30" s="2" t="str">
        <f>IF('Binding Energies'!S30="","",IF('Binding Energies'!S30&lt;HV,(Parameters!AP$39-(Parameters!AP$40*(((($A30/100)-Parameters!AP$41)^2)*(($A30/100)^Parameters!AP$42))))-(Parameters!AP$32*EXP(-(((HV-'Binding Energies'!S30)/Parameters!AP$44)^Parameters!AP$43))),""))</f>
        <v/>
      </c>
      <c r="T30" s="2" t="str">
        <f>IF('Binding Energies'!T30="","",IF('Binding Energies'!T30&lt;HV,(Parameters!AQ$39-(Parameters!AQ$40*(((($A30/100)-Parameters!AQ$41)^2)*(($A30/100)^Parameters!AQ$42))))-(Parameters!AQ$32*EXP(-(((HV-'Binding Energies'!T30)/Parameters!AQ$44)^Parameters!AQ$43))),""))</f>
        <v/>
      </c>
    </row>
    <row r="31" spans="1:20" x14ac:dyDescent="0.35">
      <c r="A31" s="4">
        <v>31</v>
      </c>
      <c r="B31" s="2" t="str">
        <f>IF('Binding Energies'!B31="","",IF('Binding Energies'!B31&lt;HV,Parameters!W$39+Parameters!W$40*((Beta!$A31/100)^Parameters!W$41)-Parameters!W$42*EXP(Parameters!W$43*(Beta!$A31/100)),""))</f>
        <v/>
      </c>
      <c r="C31" s="2">
        <f>IF('Binding Energies'!C31="","",IF('Binding Energies'!C31&lt;HV,Parameters!X$39+Parameters!X$40*((Beta!$A31/100)^Parameters!X$41)-Parameters!X$42*EXP(Parameters!X$43*(Beta!$A31/100)),""))</f>
        <v>1.9889800539710143</v>
      </c>
      <c r="D31" s="2">
        <f>IF('Binding Energies'!D31="","",IF('Binding Energies'!D31&lt;HV,Parameters!Y$39+Parameters!Y$40*((Beta!$A31/100)^Parameters!Y$41)-Parameters!Y$42*EXP(Parameters!Y$43*(Beta!$A31/100)),""))</f>
        <v>1.9817389816790945</v>
      </c>
      <c r="E31" s="2" t="str">
        <f>IF('Binding Energies'!E31="","",IF('Binding Energies'!E31&lt;HV,Parameters!Z$39+Parameters!Z$40*((Beta!$A31/100)^Parameters!Z$41)-Parameters!Z$42*EXP(Parameters!Z$43*(Beta!$A31/100)),""))</f>
        <v/>
      </c>
      <c r="F31" s="2" t="str">
        <f>IF('Binding Energies'!F31="","",IF('Binding Energies'!F31&lt;HV,Parameters!AA$39+Parameters!AA$40*((Beta!$A31/100)^Parameters!AA$41)-Parameters!AA$42*EXP(Parameters!AA$43*(Beta!$A31/100)),""))</f>
        <v/>
      </c>
      <c r="G31" s="2">
        <f>IF('Binding Energies'!G31="","",IF('Binding Energies'!G31&lt;HV,(Parameters!AD$39-(Parameters!AD$40*(((($A31/100)-Parameters!AD$41)^2)*(($A31/100)^Parameters!AD$42))))-(Parameters!AD$32*EXP(-(((HV-'Binding Energies'!G31)/Parameters!AD$44)^Parameters!AD$43))),""))</f>
        <v>1.1021821810146413</v>
      </c>
      <c r="H31" s="2">
        <f>IF('Binding Energies'!H31="","",IF('Binding Energies'!H31&lt;HV,(Parameters!AE$39-(Parameters!AE$40*(((($A31/100)-Parameters!AE$41)^2)*(($A31/100)^Parameters!AE$42))))-(Parameters!AE$32*EXP(-(((HV-'Binding Energies'!H31)/Parameters!AE$44)^Parameters!AE$43))),""))</f>
        <v>1.1324184234413144</v>
      </c>
      <c r="I31" s="2">
        <f>IF('Binding Energies'!I31="","",IF('Binding Energies'!I31&lt;HV,(Parameters!AF$39-(Parameters!AF$40*(((($A31/100)-Parameters!AF$41)^2)*(($A31/100)^Parameters!AF$42))))-(Parameters!AF$32*EXP(-(((HV-'Binding Energies'!I31)/Parameters!AF$44)^Parameters!AF$43))),""))</f>
        <v>1.034463137484174</v>
      </c>
      <c r="J31" s="2">
        <f>IF('Binding Energies'!J31="","",IF('Binding Energies'!J31&lt;HV,(Parameters!AG$39-(Parameters!AG$40*(((($A31/100)-Parameters!AG$41)^2)*(($A31/100)^Parameters!AG$42))))-(Parameters!AG$32*EXP(-(((HV-'Binding Energies'!J31)/Parameters!AG$44)^Parameters!AG$43))),""))</f>
        <v>1.0532342206517953</v>
      </c>
      <c r="K31" s="2" t="str">
        <f>IF('Binding Energies'!K31="","",IF('Binding Energies'!K31&lt;HV,(Parameters!AH$39-(Parameters!AH$40*(((($A31/100)-Parameters!AH$41)^2)*(($A31/100)^Parameters!AH$42))))-(Parameters!AH$32*EXP(-(((HV-'Binding Energies'!K31)/Parameters!AH$44)^Parameters!AH$43))),""))</f>
        <v/>
      </c>
      <c r="L31" s="2" t="str">
        <f>IF('Binding Energies'!L31="","",IF('Binding Energies'!L31&lt;HV,(Parameters!AI$39-(Parameters!AI$40*(((($A31/100)-Parameters!AI$41)^2)*(($A31/100)^Parameters!AI$42))))-(Parameters!AI$32*EXP(-(((HV-'Binding Energies'!L31)/Parameters!AI$44)^Parameters!AI$43))),""))</f>
        <v/>
      </c>
      <c r="M31" s="2" t="str">
        <f>IF('Binding Energies'!M31="","",IF('Binding Energies'!M31&lt;HV,(Parameters!AJ$39-(Parameters!AJ$40*(((($A31/100)-Parameters!AJ$41)^2)*(($A31/100)^Parameters!AJ$42))))-(Parameters!AJ$32*EXP(-(((HV-'Binding Energies'!M31)/Parameters!AJ$44)^Parameters!AJ$43))),""))</f>
        <v/>
      </c>
      <c r="N31" s="2" t="str">
        <f>IF('Binding Energies'!N31="","",IF('Binding Energies'!N31&lt;HV,(Parameters!AK$39-(Parameters!AK$40*(((($A31/100)-Parameters!AK$41)^2)*(($A31/100)^Parameters!AK$42))))-(Parameters!AK$32*EXP(-(((HV-'Binding Energies'!N31)/Parameters!AK$44)^Parameters!AK$43))),""))</f>
        <v/>
      </c>
      <c r="O31" s="2" t="str">
        <f>IF('Binding Energies'!O31="","",IF('Binding Energies'!O31&lt;HV,(Parameters!AL$39-(Parameters!AL$40*(((($A31/100)-Parameters!AL$41)^2)*(($A31/100)^Parameters!AL$42))))-(Parameters!AL$32*EXP(-(((HV-'Binding Energies'!O31)/Parameters!AL$44)^Parameters!AL$43))),""))</f>
        <v/>
      </c>
      <c r="P31" s="2" t="str">
        <f>IF('Binding Energies'!P31="","",IF('Binding Energies'!P31&lt;HV,(Parameters!AM$39-(Parameters!AM$40*(((($A31/100)-Parameters!AM$41)^2)*(($A31/100)^Parameters!AM$42))))-(Parameters!AM$32*EXP(-(((HV-'Binding Energies'!P31)/Parameters!AM$44)^Parameters!AM$43))),""))</f>
        <v/>
      </c>
      <c r="Q31" s="2" t="str">
        <f>IF('Binding Energies'!Q31="","",IF('Binding Energies'!Q31&lt;HV,(Parameters!AN$39-(Parameters!AN$40*(((($A31/100)-Parameters!AN$41)^2)*(($A31/100)^Parameters!AN$42))))-(Parameters!AN$32*EXP(-(((HV-'Binding Energies'!Q31)/Parameters!AN$44)^Parameters!AN$43))),""))</f>
        <v/>
      </c>
      <c r="R31" s="2" t="str">
        <f>IF('Binding Energies'!R31="","",IF('Binding Energies'!R31&lt;HV,(Parameters!AO$39-(Parameters!AO$40*(((($A31/100)-Parameters!AO$41)^2)*(($A31/100)^Parameters!AO$42))))-(Parameters!AO$32*EXP(-(((HV-'Binding Energies'!R31)/Parameters!AO$44)^Parameters!AO$43))),""))</f>
        <v/>
      </c>
      <c r="S31" s="2" t="str">
        <f>IF('Binding Energies'!S31="","",IF('Binding Energies'!S31&lt;HV,(Parameters!AP$39-(Parameters!AP$40*(((($A31/100)-Parameters!AP$41)^2)*(($A31/100)^Parameters!AP$42))))-(Parameters!AP$32*EXP(-(((HV-'Binding Energies'!S31)/Parameters!AP$44)^Parameters!AP$43))),""))</f>
        <v/>
      </c>
      <c r="T31" s="2" t="str">
        <f>IF('Binding Energies'!T31="","",IF('Binding Energies'!T31&lt;HV,(Parameters!AQ$39-(Parameters!AQ$40*(((($A31/100)-Parameters!AQ$41)^2)*(($A31/100)^Parameters!AQ$42))))-(Parameters!AQ$32*EXP(-(((HV-'Binding Energies'!T31)/Parameters!AQ$44)^Parameters!AQ$43))),""))</f>
        <v/>
      </c>
    </row>
    <row r="32" spans="1:20" x14ac:dyDescent="0.35">
      <c r="A32" s="4">
        <v>32</v>
      </c>
      <c r="B32" s="2" t="str">
        <f>IF('Binding Energies'!B32="","",IF('Binding Energies'!B32&lt;HV,Parameters!W$39+Parameters!W$40*((Beta!$A32/100)^Parameters!W$41)-Parameters!W$42*EXP(Parameters!W$43*(Beta!$A32/100)),""))</f>
        <v/>
      </c>
      <c r="C32" s="2">
        <f>IF('Binding Energies'!C32="","",IF('Binding Energies'!C32&lt;HV,Parameters!X$39+Parameters!X$40*((Beta!$A32/100)^Parameters!X$41)-Parameters!X$42*EXP(Parameters!X$43*(Beta!$A32/100)),""))</f>
        <v>1.9907136038659425</v>
      </c>
      <c r="D32" s="2">
        <f>IF('Binding Energies'!D32="","",IF('Binding Energies'!D32&lt;HV,Parameters!Y$39+Parameters!Y$40*((Beta!$A32/100)^Parameters!Y$41)-Parameters!Y$42*EXP(Parameters!Y$43*(Beta!$A32/100)),""))</f>
        <v>1.9829191890975815</v>
      </c>
      <c r="E32" s="2" t="str">
        <f>IF('Binding Energies'!E32="","",IF('Binding Energies'!E32&lt;HV,Parameters!Z$39+Parameters!Z$40*((Beta!$A32/100)^Parameters!Z$41)-Parameters!Z$42*EXP(Parameters!Z$43*(Beta!$A32/100)),""))</f>
        <v/>
      </c>
      <c r="F32" s="2" t="str">
        <f>IF('Binding Energies'!F32="","",IF('Binding Energies'!F32&lt;HV,Parameters!AA$39+Parameters!AA$40*((Beta!$A32/100)^Parameters!AA$41)-Parameters!AA$42*EXP(Parameters!AA$43*(Beta!$A32/100)),""))</f>
        <v/>
      </c>
      <c r="G32" s="2">
        <f>IF('Binding Energies'!G32="","",IF('Binding Energies'!G32&lt;HV,(Parameters!AD$39-(Parameters!AD$40*(((($A32/100)-Parameters!AD$41)^2)*(($A32/100)^Parameters!AD$42))))-(Parameters!AD$32*EXP(-(((HV-'Binding Energies'!G32)/Parameters!AD$44)^Parameters!AD$43))),""))</f>
        <v>1.1344300551474189</v>
      </c>
      <c r="H32" s="2">
        <f>IF('Binding Energies'!H32="","",IF('Binding Energies'!H32&lt;HV,(Parameters!AE$39-(Parameters!AE$40*(((($A32/100)-Parameters!AE$41)^2)*(($A32/100)^Parameters!AE$42))))-(Parameters!AE$32*EXP(-(((HV-'Binding Energies'!H32)/Parameters!AE$44)^Parameters!AE$43))),""))</f>
        <v>1.1665214428164479</v>
      </c>
      <c r="I32" s="2">
        <f>IF('Binding Energies'!I32="","",IF('Binding Energies'!I32&lt;HV,(Parameters!AF$39-(Parameters!AF$40*(((($A32/100)-Parameters!AF$41)^2)*(($A32/100)^Parameters!AF$42))))-(Parameters!AF$32*EXP(-(((HV-'Binding Energies'!I32)/Parameters!AF$44)^Parameters!AF$43))),""))</f>
        <v>1.0625237359405604</v>
      </c>
      <c r="J32" s="2">
        <f>IF('Binding Energies'!J32="","",IF('Binding Energies'!J32&lt;HV,(Parameters!AG$39-(Parameters!AG$40*(((($A32/100)-Parameters!AG$41)^2)*(($A32/100)^Parameters!AG$42))))-(Parameters!AG$32*EXP(-(((HV-'Binding Energies'!J32)/Parameters!AG$44)^Parameters!AG$43))),""))</f>
        <v>1.0829383954414529</v>
      </c>
      <c r="K32" s="2" t="str">
        <f>IF('Binding Energies'!K32="","",IF('Binding Energies'!K32&lt;HV,(Parameters!AH$39-(Parameters!AH$40*(((($A32/100)-Parameters!AH$41)^2)*(($A32/100)^Parameters!AH$42))))-(Parameters!AH$32*EXP(-(((HV-'Binding Energies'!K32)/Parameters!AH$44)^Parameters!AH$43))),""))</f>
        <v/>
      </c>
      <c r="L32" s="2" t="str">
        <f>IF('Binding Energies'!L32="","",IF('Binding Energies'!L32&lt;HV,(Parameters!AI$39-(Parameters!AI$40*(((($A32/100)-Parameters!AI$41)^2)*(($A32/100)^Parameters!AI$42))))-(Parameters!AI$32*EXP(-(((HV-'Binding Energies'!L32)/Parameters!AI$44)^Parameters!AI$43))),""))</f>
        <v/>
      </c>
      <c r="M32" s="2" t="str">
        <f>IF('Binding Energies'!M32="","",IF('Binding Energies'!M32&lt;HV,(Parameters!AJ$39-(Parameters!AJ$40*(((($A32/100)-Parameters!AJ$41)^2)*(($A32/100)^Parameters!AJ$42))))-(Parameters!AJ$32*EXP(-(((HV-'Binding Energies'!M32)/Parameters!AJ$44)^Parameters!AJ$43))),""))</f>
        <v/>
      </c>
      <c r="N32" s="2" t="str">
        <f>IF('Binding Energies'!N32="","",IF('Binding Energies'!N32&lt;HV,(Parameters!AK$39-(Parameters!AK$40*(((($A32/100)-Parameters!AK$41)^2)*(($A32/100)^Parameters!AK$42))))-(Parameters!AK$32*EXP(-(((HV-'Binding Energies'!N32)/Parameters!AK$44)^Parameters!AK$43))),""))</f>
        <v/>
      </c>
      <c r="O32" s="2" t="str">
        <f>IF('Binding Energies'!O32="","",IF('Binding Energies'!O32&lt;HV,(Parameters!AL$39-(Parameters!AL$40*(((($A32/100)-Parameters!AL$41)^2)*(($A32/100)^Parameters!AL$42))))-(Parameters!AL$32*EXP(-(((HV-'Binding Energies'!O32)/Parameters!AL$44)^Parameters!AL$43))),""))</f>
        <v/>
      </c>
      <c r="P32" s="2" t="str">
        <f>IF('Binding Energies'!P32="","",IF('Binding Energies'!P32&lt;HV,(Parameters!AM$39-(Parameters!AM$40*(((($A32/100)-Parameters!AM$41)^2)*(($A32/100)^Parameters!AM$42))))-(Parameters!AM$32*EXP(-(((HV-'Binding Energies'!P32)/Parameters!AM$44)^Parameters!AM$43))),""))</f>
        <v/>
      </c>
      <c r="Q32" s="2" t="str">
        <f>IF('Binding Energies'!Q32="","",IF('Binding Energies'!Q32&lt;HV,(Parameters!AN$39-(Parameters!AN$40*(((($A32/100)-Parameters!AN$41)^2)*(($A32/100)^Parameters!AN$42))))-(Parameters!AN$32*EXP(-(((HV-'Binding Energies'!Q32)/Parameters!AN$44)^Parameters!AN$43))),""))</f>
        <v/>
      </c>
      <c r="R32" s="2" t="str">
        <f>IF('Binding Energies'!R32="","",IF('Binding Energies'!R32&lt;HV,(Parameters!AO$39-(Parameters!AO$40*(((($A32/100)-Parameters!AO$41)^2)*(($A32/100)^Parameters!AO$42))))-(Parameters!AO$32*EXP(-(((HV-'Binding Energies'!R32)/Parameters!AO$44)^Parameters!AO$43))),""))</f>
        <v/>
      </c>
      <c r="S32" s="2" t="str">
        <f>IF('Binding Energies'!S32="","",IF('Binding Energies'!S32&lt;HV,(Parameters!AP$39-(Parameters!AP$40*(((($A32/100)-Parameters!AP$41)^2)*(($A32/100)^Parameters!AP$42))))-(Parameters!AP$32*EXP(-(((HV-'Binding Energies'!S32)/Parameters!AP$44)^Parameters!AP$43))),""))</f>
        <v/>
      </c>
      <c r="T32" s="2" t="str">
        <f>IF('Binding Energies'!T32="","",IF('Binding Energies'!T32&lt;HV,(Parameters!AQ$39-(Parameters!AQ$40*(((($A32/100)-Parameters!AQ$41)^2)*(($A32/100)^Parameters!AQ$42))))-(Parameters!AQ$32*EXP(-(((HV-'Binding Energies'!T32)/Parameters!AQ$44)^Parameters!AQ$43))),""))</f>
        <v/>
      </c>
    </row>
    <row r="33" spans="1:20" x14ac:dyDescent="0.35">
      <c r="A33" s="4">
        <v>33</v>
      </c>
      <c r="B33" s="2" t="str">
        <f>IF('Binding Energies'!B33="","",IF('Binding Energies'!B33&lt;HV,Parameters!W$39+Parameters!W$40*((Beta!$A33/100)^Parameters!W$41)-Parameters!W$42*EXP(Parameters!W$43*(Beta!$A33/100)),""))</f>
        <v/>
      </c>
      <c r="C33" s="2">
        <f>IF('Binding Energies'!C33="","",IF('Binding Energies'!C33&lt;HV,Parameters!X$39+Parameters!X$40*((Beta!$A33/100)^Parameters!X$41)-Parameters!X$42*EXP(Parameters!X$43*(Beta!$A33/100)),""))</f>
        <v>1.9923368181382259</v>
      </c>
      <c r="D33" s="2">
        <f>IF('Binding Energies'!D33="","",IF('Binding Energies'!D33&lt;HV,Parameters!Y$39+Parameters!Y$40*((Beta!$A33/100)^Parameters!Y$41)-Parameters!Y$42*EXP(Parameters!Y$43*(Beta!$A33/100)),""))</f>
        <v>1.9840248066142043</v>
      </c>
      <c r="E33" s="2" t="str">
        <f>IF('Binding Energies'!E33="","",IF('Binding Energies'!E33&lt;HV,Parameters!Z$39+Parameters!Z$40*((Beta!$A33/100)^Parameters!Z$41)-Parameters!Z$42*EXP(Parameters!Z$43*(Beta!$A33/100)),""))</f>
        <v/>
      </c>
      <c r="F33" s="2" t="str">
        <f>IF('Binding Energies'!F33="","",IF('Binding Energies'!F33&lt;HV,Parameters!AA$39+Parameters!AA$40*((Beta!$A33/100)^Parameters!AA$41)-Parameters!AA$42*EXP(Parameters!AA$43*(Beta!$A33/100)),""))</f>
        <v/>
      </c>
      <c r="G33" s="2">
        <f>IF('Binding Energies'!G33="","",IF('Binding Energies'!G33&lt;HV,(Parameters!AD$39-(Parameters!AD$40*(((($A33/100)-Parameters!AD$41)^2)*(($A33/100)^Parameters!AD$42))))-(Parameters!AD$32*EXP(-(((HV-'Binding Energies'!G33)/Parameters!AD$44)^Parameters!AD$43))),""))</f>
        <v>1.1650911375040676</v>
      </c>
      <c r="H33" s="2">
        <f>IF('Binding Energies'!H33="","",IF('Binding Energies'!H33&lt;HV,(Parameters!AE$39-(Parameters!AE$40*(((($A33/100)-Parameters!AE$41)^2)*(($A33/100)^Parameters!AE$42))))-(Parameters!AE$32*EXP(-(((HV-'Binding Energies'!H33)/Parameters!AE$44)^Parameters!AE$43))),""))</f>
        <v>1.1991430454036927</v>
      </c>
      <c r="I33" s="2">
        <f>IF('Binding Energies'!I33="","",IF('Binding Energies'!I33&lt;HV,(Parameters!AF$39-(Parameters!AF$40*(((($A33/100)-Parameters!AF$41)^2)*(($A33/100)^Parameters!AF$42))))-(Parameters!AF$32*EXP(-(((HV-'Binding Energies'!I33)/Parameters!AF$44)^Parameters!AF$43))),""))</f>
        <v>1.0898865685013759</v>
      </c>
      <c r="J33" s="2">
        <f>IF('Binding Energies'!J33="","",IF('Binding Energies'!J33&lt;HV,(Parameters!AG$39-(Parameters!AG$40*(((($A33/100)-Parameters!AG$41)^2)*(($A33/100)^Parameters!AG$42))))-(Parameters!AG$32*EXP(-(((HV-'Binding Energies'!J33)/Parameters!AG$44)^Parameters!AG$43))),""))</f>
        <v>1.1119457821195344</v>
      </c>
      <c r="K33" s="2" t="str">
        <f>IF('Binding Energies'!K33="","",IF('Binding Energies'!K33&lt;HV,(Parameters!AH$39-(Parameters!AH$40*(((($A33/100)-Parameters!AH$41)^2)*(($A33/100)^Parameters!AH$42))))-(Parameters!AH$32*EXP(-(((HV-'Binding Energies'!K33)/Parameters!AH$44)^Parameters!AH$43))),""))</f>
        <v/>
      </c>
      <c r="L33" s="2" t="str">
        <f>IF('Binding Energies'!L33="","",IF('Binding Energies'!L33&lt;HV,(Parameters!AI$39-(Parameters!AI$40*(((($A33/100)-Parameters!AI$41)^2)*(($A33/100)^Parameters!AI$42))))-(Parameters!AI$32*EXP(-(((HV-'Binding Energies'!L33)/Parameters!AI$44)^Parameters!AI$43))),""))</f>
        <v/>
      </c>
      <c r="M33" s="2" t="str">
        <f>IF('Binding Energies'!M33="","",IF('Binding Energies'!M33&lt;HV,(Parameters!AJ$39-(Parameters!AJ$40*(((($A33/100)-Parameters!AJ$41)^2)*(($A33/100)^Parameters!AJ$42))))-(Parameters!AJ$32*EXP(-(((HV-'Binding Energies'!M33)/Parameters!AJ$44)^Parameters!AJ$43))),""))</f>
        <v/>
      </c>
      <c r="N33" s="2" t="str">
        <f>IF('Binding Energies'!N33="","",IF('Binding Energies'!N33&lt;HV,(Parameters!AK$39-(Parameters!AK$40*(((($A33/100)-Parameters!AK$41)^2)*(($A33/100)^Parameters!AK$42))))-(Parameters!AK$32*EXP(-(((HV-'Binding Energies'!N33)/Parameters!AK$44)^Parameters!AK$43))),""))</f>
        <v/>
      </c>
      <c r="O33" s="2" t="str">
        <f>IF('Binding Energies'!O33="","",IF('Binding Energies'!O33&lt;HV,(Parameters!AL$39-(Parameters!AL$40*(((($A33/100)-Parameters!AL$41)^2)*(($A33/100)^Parameters!AL$42))))-(Parameters!AL$32*EXP(-(((HV-'Binding Energies'!O33)/Parameters!AL$44)^Parameters!AL$43))),""))</f>
        <v/>
      </c>
      <c r="P33" s="2" t="str">
        <f>IF('Binding Energies'!P33="","",IF('Binding Energies'!P33&lt;HV,(Parameters!AM$39-(Parameters!AM$40*(((($A33/100)-Parameters!AM$41)^2)*(($A33/100)^Parameters!AM$42))))-(Parameters!AM$32*EXP(-(((HV-'Binding Energies'!P33)/Parameters!AM$44)^Parameters!AM$43))),""))</f>
        <v/>
      </c>
      <c r="Q33" s="2" t="str">
        <f>IF('Binding Energies'!Q33="","",IF('Binding Energies'!Q33&lt;HV,(Parameters!AN$39-(Parameters!AN$40*(((($A33/100)-Parameters!AN$41)^2)*(($A33/100)^Parameters!AN$42))))-(Parameters!AN$32*EXP(-(((HV-'Binding Energies'!Q33)/Parameters!AN$44)^Parameters!AN$43))),""))</f>
        <v/>
      </c>
      <c r="R33" s="2" t="str">
        <f>IF('Binding Energies'!R33="","",IF('Binding Energies'!R33&lt;HV,(Parameters!AO$39-(Parameters!AO$40*(((($A33/100)-Parameters!AO$41)^2)*(($A33/100)^Parameters!AO$42))))-(Parameters!AO$32*EXP(-(((HV-'Binding Energies'!R33)/Parameters!AO$44)^Parameters!AO$43))),""))</f>
        <v/>
      </c>
      <c r="S33" s="2" t="str">
        <f>IF('Binding Energies'!S33="","",IF('Binding Energies'!S33&lt;HV,(Parameters!AP$39-(Parameters!AP$40*(((($A33/100)-Parameters!AP$41)^2)*(($A33/100)^Parameters!AP$42))))-(Parameters!AP$32*EXP(-(((HV-'Binding Energies'!S33)/Parameters!AP$44)^Parameters!AP$43))),""))</f>
        <v/>
      </c>
      <c r="T33" s="2" t="str">
        <f>IF('Binding Energies'!T33="","",IF('Binding Energies'!T33&lt;HV,(Parameters!AQ$39-(Parameters!AQ$40*(((($A33/100)-Parameters!AQ$41)^2)*(($A33/100)^Parameters!AQ$42))))-(Parameters!AQ$32*EXP(-(((HV-'Binding Energies'!T33)/Parameters!AQ$44)^Parameters!AQ$43))),""))</f>
        <v/>
      </c>
    </row>
    <row r="34" spans="1:20" x14ac:dyDescent="0.35">
      <c r="A34" s="4">
        <v>34</v>
      </c>
      <c r="B34" s="2" t="str">
        <f>IF('Binding Energies'!B34="","",IF('Binding Energies'!B34&lt;HV,Parameters!W$39+Parameters!W$40*((Beta!$A34/100)^Parameters!W$41)-Parameters!W$42*EXP(Parameters!W$43*(Beta!$A34/100)),""))</f>
        <v/>
      </c>
      <c r="C34" s="2">
        <f>IF('Binding Energies'!C34="","",IF('Binding Energies'!C34&lt;HV,Parameters!X$39+Parameters!X$40*((Beta!$A34/100)^Parameters!X$41)-Parameters!X$42*EXP(Parameters!X$43*(Beta!$A34/100)),""))</f>
        <v>1.9938338562846953</v>
      </c>
      <c r="D34" s="2">
        <f>IF('Binding Energies'!D34="","",IF('Binding Energies'!D34&lt;HV,Parameters!Y$39+Parameters!Y$40*((Beta!$A34/100)^Parameters!Y$41)-Parameters!Y$42*EXP(Parameters!Y$43*(Beta!$A34/100)),""))</f>
        <v>1.9850550797917208</v>
      </c>
      <c r="E34" s="2" t="str">
        <f>IF('Binding Energies'!E34="","",IF('Binding Energies'!E34&lt;HV,Parameters!Z$39+Parameters!Z$40*((Beta!$A34/100)^Parameters!Z$41)-Parameters!Z$42*EXP(Parameters!Z$43*(Beta!$A34/100)),""))</f>
        <v/>
      </c>
      <c r="F34" s="2" t="str">
        <f>IF('Binding Energies'!F34="","",IF('Binding Energies'!F34&lt;HV,Parameters!AA$39+Parameters!AA$40*((Beta!$A34/100)^Parameters!AA$41)-Parameters!AA$42*EXP(Parameters!AA$43*(Beta!$A34/100)),""))</f>
        <v/>
      </c>
      <c r="G34" s="2">
        <f>IF('Binding Energies'!G34="","",IF('Binding Energies'!G34&lt;HV,(Parameters!AD$39-(Parameters!AD$40*(((($A34/100)-Parameters!AD$41)^2)*(($A34/100)^Parameters!AD$42))))-(Parameters!AD$32*EXP(-(((HV-'Binding Energies'!G34)/Parameters!AD$44)^Parameters!AD$43))),""))</f>
        <v>1.1941413439468944</v>
      </c>
      <c r="H34" s="2">
        <f>IF('Binding Energies'!H34="","",IF('Binding Energies'!H34&lt;HV,(Parameters!AE$39-(Parameters!AE$40*(((($A34/100)-Parameters!AE$41)^2)*(($A34/100)^Parameters!AE$42))))-(Parameters!AE$32*EXP(-(((HV-'Binding Energies'!H34)/Parameters!AE$44)^Parameters!AE$43))),""))</f>
        <v>1.2302531239841616</v>
      </c>
      <c r="I34" s="2">
        <f>IF('Binding Energies'!I34="","",IF('Binding Energies'!I34&lt;HV,(Parameters!AF$39-(Parameters!AF$40*(((($A34/100)-Parameters!AF$41)^2)*(($A34/100)^Parameters!AF$42))))-(Parameters!AF$32*EXP(-(((HV-'Binding Energies'!I34)/Parameters!AF$44)^Parameters!AF$43))),""))</f>
        <v>1.1165374456824697</v>
      </c>
      <c r="J34" s="2">
        <f>IF('Binding Energies'!J34="","",IF('Binding Energies'!J34&lt;HV,(Parameters!AG$39-(Parameters!AG$40*(((($A34/100)-Parameters!AG$41)^2)*(($A34/100)^Parameters!AG$42))))-(Parameters!AG$32*EXP(-(((HV-'Binding Energies'!J34)/Parameters!AG$44)^Parameters!AG$43))),""))</f>
        <v>1.1402601025370316</v>
      </c>
      <c r="K34" s="2" t="str">
        <f>IF('Binding Energies'!K34="","",IF('Binding Energies'!K34&lt;HV,(Parameters!AH$39-(Parameters!AH$40*(((($A34/100)-Parameters!AH$41)^2)*(($A34/100)^Parameters!AH$42))))-(Parameters!AH$32*EXP(-(((HV-'Binding Energies'!K34)/Parameters!AH$44)^Parameters!AH$43))),""))</f>
        <v/>
      </c>
      <c r="L34" s="2" t="str">
        <f>IF('Binding Energies'!L34="","",IF('Binding Energies'!L34&lt;HV,(Parameters!AI$39-(Parameters!AI$40*(((($A34/100)-Parameters!AI$41)^2)*(($A34/100)^Parameters!AI$42))))-(Parameters!AI$32*EXP(-(((HV-'Binding Energies'!L34)/Parameters!AI$44)^Parameters!AI$43))),""))</f>
        <v/>
      </c>
      <c r="M34" s="2" t="str">
        <f>IF('Binding Energies'!M34="","",IF('Binding Energies'!M34&lt;HV,(Parameters!AJ$39-(Parameters!AJ$40*(((($A34/100)-Parameters!AJ$41)^2)*(($A34/100)^Parameters!AJ$42))))-(Parameters!AJ$32*EXP(-(((HV-'Binding Energies'!M34)/Parameters!AJ$44)^Parameters!AJ$43))),""))</f>
        <v/>
      </c>
      <c r="N34" s="2" t="str">
        <f>IF('Binding Energies'!N34="","",IF('Binding Energies'!N34&lt;HV,(Parameters!AK$39-(Parameters!AK$40*(((($A34/100)-Parameters!AK$41)^2)*(($A34/100)^Parameters!AK$42))))-(Parameters!AK$32*EXP(-(((HV-'Binding Energies'!N34)/Parameters!AK$44)^Parameters!AK$43))),""))</f>
        <v/>
      </c>
      <c r="O34" s="2">
        <f>IF('Binding Energies'!O34="","",IF('Binding Energies'!O34&lt;HV,(Parameters!AL$39-(Parameters!AL$40*(((($A34/100)-Parameters!AL$41)^2)*(($A34/100)^Parameters!AL$42))))-(Parameters!AL$32*EXP(-(((HV-'Binding Energies'!O34)/Parameters!AL$44)^Parameters!AL$43))),""))</f>
        <v>0.49861522282525472</v>
      </c>
      <c r="P34" s="2">
        <f>IF('Binding Energies'!P34="","",IF('Binding Energies'!P34&lt;HV,(Parameters!AM$39-(Parameters!AM$40*(((($A34/100)-Parameters!AM$41)^2)*(($A34/100)^Parameters!AM$42))))-(Parameters!AM$32*EXP(-(((HV-'Binding Energies'!P34)/Parameters!AM$44)^Parameters!AM$43))),""))</f>
        <v>0.50859729816541954</v>
      </c>
      <c r="Q34" s="2" t="str">
        <f>IF('Binding Energies'!Q34="","",IF('Binding Energies'!Q34&lt;HV,(Parameters!AN$39-(Parameters!AN$40*(((($A34/100)-Parameters!AN$41)^2)*(($A34/100)^Parameters!AN$42))))-(Parameters!AN$32*EXP(-(((HV-'Binding Energies'!Q34)/Parameters!AN$44)^Parameters!AN$43))),""))</f>
        <v/>
      </c>
      <c r="R34" s="2" t="str">
        <f>IF('Binding Energies'!R34="","",IF('Binding Energies'!R34&lt;HV,(Parameters!AO$39-(Parameters!AO$40*(((($A34/100)-Parameters!AO$41)^2)*(($A34/100)^Parameters!AO$42))))-(Parameters!AO$32*EXP(-(((HV-'Binding Energies'!R34)/Parameters!AO$44)^Parameters!AO$43))),""))</f>
        <v/>
      </c>
      <c r="S34" s="2" t="str">
        <f>IF('Binding Energies'!S34="","",IF('Binding Energies'!S34&lt;HV,(Parameters!AP$39-(Parameters!AP$40*(((($A34/100)-Parameters!AP$41)^2)*(($A34/100)^Parameters!AP$42))))-(Parameters!AP$32*EXP(-(((HV-'Binding Energies'!S34)/Parameters!AP$44)^Parameters!AP$43))),""))</f>
        <v/>
      </c>
      <c r="T34" s="2" t="str">
        <f>IF('Binding Energies'!T34="","",IF('Binding Energies'!T34&lt;HV,(Parameters!AQ$39-(Parameters!AQ$40*(((($A34/100)-Parameters!AQ$41)^2)*(($A34/100)^Parameters!AQ$42))))-(Parameters!AQ$32*EXP(-(((HV-'Binding Energies'!T34)/Parameters!AQ$44)^Parameters!AQ$43))),""))</f>
        <v/>
      </c>
    </row>
    <row r="35" spans="1:20" x14ac:dyDescent="0.35">
      <c r="A35" s="4">
        <v>35</v>
      </c>
      <c r="B35" s="2" t="str">
        <f>IF('Binding Energies'!B35="","",IF('Binding Energies'!B35&lt;HV,Parameters!W$39+Parameters!W$40*((Beta!$A35/100)^Parameters!W$41)-Parameters!W$42*EXP(Parameters!W$43*(Beta!$A35/100)),""))</f>
        <v/>
      </c>
      <c r="C35" s="2">
        <f>IF('Binding Energies'!C35="","",IF('Binding Energies'!C35&lt;HV,Parameters!X$39+Parameters!X$40*((Beta!$A35/100)^Parameters!X$41)-Parameters!X$42*EXP(Parameters!X$43*(Beta!$A35/100)),""))</f>
        <v>1.995187931916286</v>
      </c>
      <c r="D35" s="2">
        <f>IF('Binding Energies'!D35="","",IF('Binding Energies'!D35&lt;HV,Parameters!Y$39+Parameters!Y$40*((Beta!$A35/100)^Parameters!Y$41)-Parameters!Y$42*EXP(Parameters!Y$43*(Beta!$A35/100)),""))</f>
        <v>1.9860089611625895</v>
      </c>
      <c r="E35" s="2" t="str">
        <f>IF('Binding Energies'!E35="","",IF('Binding Energies'!E35&lt;HV,Parameters!Z$39+Parameters!Z$40*((Beta!$A35/100)^Parameters!Z$41)-Parameters!Z$42*EXP(Parameters!Z$43*(Beta!$A35/100)),""))</f>
        <v/>
      </c>
      <c r="F35" s="2" t="str">
        <f>IF('Binding Energies'!F35="","",IF('Binding Energies'!F35&lt;HV,Parameters!AA$39+Parameters!AA$40*((Beta!$A35/100)^Parameters!AA$41)-Parameters!AA$42*EXP(Parameters!AA$43*(Beta!$A35/100)),""))</f>
        <v/>
      </c>
      <c r="G35" s="2">
        <f>IF('Binding Energies'!G35="","",IF('Binding Energies'!G35&lt;HV,(Parameters!AD$39-(Parameters!AD$40*(((($A35/100)-Parameters!AD$41)^2)*(($A35/100)^Parameters!AD$42))))-(Parameters!AD$32*EXP(-(((HV-'Binding Energies'!G35)/Parameters!AD$44)^Parameters!AD$43))),""))</f>
        <v>1.2215685493170436</v>
      </c>
      <c r="H35" s="2">
        <f>IF('Binding Energies'!H35="","",IF('Binding Energies'!H35&lt;HV,(Parameters!AE$39-(Parameters!AE$40*(((($A35/100)-Parameters!AE$41)^2)*(($A35/100)^Parameters!AE$42))))-(Parameters!AE$32*EXP(-(((HV-'Binding Energies'!H35)/Parameters!AE$44)^Parameters!AE$43))),""))</f>
        <v>1.2598520712839472</v>
      </c>
      <c r="I35" s="2">
        <f>IF('Binding Energies'!I35="","",IF('Binding Energies'!I35&lt;HV,(Parameters!AF$39-(Parameters!AF$40*(((($A35/100)-Parameters!AF$41)^2)*(($A35/100)^Parameters!AF$42))))-(Parameters!AF$32*EXP(-(((HV-'Binding Energies'!I35)/Parameters!AF$44)^Parameters!AF$43))),""))</f>
        <v>1.1424859365197182</v>
      </c>
      <c r="J35" s="2">
        <f>IF('Binding Energies'!J35="","",IF('Binding Energies'!J35&lt;HV,(Parameters!AG$39-(Parameters!AG$40*(((($A35/100)-Parameters!AG$41)^2)*(($A35/100)^Parameters!AG$42))))-(Parameters!AG$32*EXP(-(((HV-'Binding Energies'!J35)/Parameters!AG$44)^Parameters!AG$43))),""))</f>
        <v>1.1680572390187409</v>
      </c>
      <c r="K35" s="2" t="str">
        <f>IF('Binding Energies'!K35="","",IF('Binding Energies'!K35&lt;HV,(Parameters!AH$39-(Parameters!AH$40*(((($A35/100)-Parameters!AH$41)^2)*(($A35/100)^Parameters!AH$42))))-(Parameters!AH$32*EXP(-(((HV-'Binding Energies'!K35)/Parameters!AH$44)^Parameters!AH$43))),""))</f>
        <v/>
      </c>
      <c r="L35" s="2" t="str">
        <f>IF('Binding Energies'!L35="","",IF('Binding Energies'!L35&lt;HV,(Parameters!AI$39-(Parameters!AI$40*(((($A35/100)-Parameters!AI$41)^2)*(($A35/100)^Parameters!AI$42))))-(Parameters!AI$32*EXP(-(((HV-'Binding Energies'!L35)/Parameters!AI$44)^Parameters!AI$43))),""))</f>
        <v/>
      </c>
      <c r="M35" s="2" t="str">
        <f>IF('Binding Energies'!M35="","",IF('Binding Energies'!M35&lt;HV,(Parameters!AJ$39-(Parameters!AJ$40*(((($A35/100)-Parameters!AJ$41)^2)*(($A35/100)^Parameters!AJ$42))))-(Parameters!AJ$32*EXP(-(((HV-'Binding Energies'!M35)/Parameters!AJ$44)^Parameters!AJ$43))),""))</f>
        <v/>
      </c>
      <c r="N35" s="2" t="str">
        <f>IF('Binding Energies'!N35="","",IF('Binding Energies'!N35&lt;HV,(Parameters!AK$39-(Parameters!AK$40*(((($A35/100)-Parameters!AK$41)^2)*(($A35/100)^Parameters!AK$42))))-(Parameters!AK$32*EXP(-(((HV-'Binding Energies'!N35)/Parameters!AK$44)^Parameters!AK$43))),""))</f>
        <v/>
      </c>
      <c r="O35" s="2">
        <f>IF('Binding Energies'!O35="","",IF('Binding Energies'!O35&lt;HV,(Parameters!AL$39-(Parameters!AL$40*(((($A35/100)-Parameters!AL$41)^2)*(($A35/100)^Parameters!AL$42))))-(Parameters!AL$32*EXP(-(((HV-'Binding Energies'!O35)/Parameters!AL$44)^Parameters!AL$43))),""))</f>
        <v>0.52241864676320471</v>
      </c>
      <c r="P35" s="2">
        <f>IF('Binding Energies'!P35="","",IF('Binding Energies'!P35&lt;HV,(Parameters!AM$39-(Parameters!AM$40*(((($A35/100)-Parameters!AM$41)^2)*(($A35/100)^Parameters!AM$42))))-(Parameters!AM$32*EXP(-(((HV-'Binding Energies'!P35)/Parameters!AM$44)^Parameters!AM$43))),""))</f>
        <v>0.52988573590550425</v>
      </c>
      <c r="Q35" s="2" t="str">
        <f>IF('Binding Energies'!Q35="","",IF('Binding Energies'!Q35&lt;HV,(Parameters!AN$39-(Parameters!AN$40*(((($A35/100)-Parameters!AN$41)^2)*(($A35/100)^Parameters!AN$42))))-(Parameters!AN$32*EXP(-(((HV-'Binding Energies'!Q35)/Parameters!AN$44)^Parameters!AN$43))),""))</f>
        <v/>
      </c>
      <c r="R35" s="2" t="str">
        <f>IF('Binding Energies'!R35="","",IF('Binding Energies'!R35&lt;HV,(Parameters!AO$39-(Parameters!AO$40*(((($A35/100)-Parameters!AO$41)^2)*(($A35/100)^Parameters!AO$42))))-(Parameters!AO$32*EXP(-(((HV-'Binding Energies'!R35)/Parameters!AO$44)^Parameters!AO$43))),""))</f>
        <v/>
      </c>
      <c r="S35" s="2" t="str">
        <f>IF('Binding Energies'!S35="","",IF('Binding Energies'!S35&lt;HV,(Parameters!AP$39-(Parameters!AP$40*(((($A35/100)-Parameters!AP$41)^2)*(($A35/100)^Parameters!AP$42))))-(Parameters!AP$32*EXP(-(((HV-'Binding Energies'!S35)/Parameters!AP$44)^Parameters!AP$43))),""))</f>
        <v/>
      </c>
      <c r="T35" s="2" t="str">
        <f>IF('Binding Energies'!T35="","",IF('Binding Energies'!T35&lt;HV,(Parameters!AQ$39-(Parameters!AQ$40*(((($A35/100)-Parameters!AQ$41)^2)*(($A35/100)^Parameters!AQ$42))))-(Parameters!AQ$32*EXP(-(((HV-'Binding Energies'!T35)/Parameters!AQ$44)^Parameters!AQ$43))),""))</f>
        <v/>
      </c>
    </row>
    <row r="36" spans="1:20" x14ac:dyDescent="0.35">
      <c r="A36" s="4">
        <v>36</v>
      </c>
      <c r="B36" s="2" t="str">
        <f>IF('Binding Energies'!B36="","",IF('Binding Energies'!B36&lt;HV,Parameters!W$39+Parameters!W$40*((Beta!$A36/100)^Parameters!W$41)-Parameters!W$42*EXP(Parameters!W$43*(Beta!$A36/100)),""))</f>
        <v/>
      </c>
      <c r="C36" s="2">
        <f>IF('Binding Energies'!C36="","",IF('Binding Energies'!C36&lt;HV,Parameters!X$39+Parameters!X$40*((Beta!$A36/100)^Parameters!X$41)-Parameters!X$42*EXP(Parameters!X$43*(Beta!$A36/100)),""))</f>
        <v>1.9963812444632478</v>
      </c>
      <c r="D36" s="2">
        <f>IF('Binding Energies'!D36="","",IF('Binding Energies'!D36&lt;HV,Parameters!Y$39+Parameters!Y$40*((Beta!$A36/100)^Parameters!Y$41)-Parameters!Y$42*EXP(Parameters!Y$43*(Beta!$A36/100)),""))</f>
        <v>1.9868851138889447</v>
      </c>
      <c r="E36" s="2" t="str">
        <f>IF('Binding Energies'!E36="","",IF('Binding Energies'!E36&lt;HV,Parameters!Z$39+Parameters!Z$40*((Beta!$A36/100)^Parameters!Z$41)-Parameters!Z$42*EXP(Parameters!Z$43*(Beta!$A36/100)),""))</f>
        <v/>
      </c>
      <c r="F36" s="2" t="str">
        <f>IF('Binding Energies'!F36="","",IF('Binding Energies'!F36&lt;HV,Parameters!AA$39+Parameters!AA$40*((Beta!$A36/100)^Parameters!AA$41)-Parameters!AA$42*EXP(Parameters!AA$43*(Beta!$A36/100)),""))</f>
        <v/>
      </c>
      <c r="G36" s="2">
        <f>IF('Binding Energies'!G36="","",IF('Binding Energies'!G36&lt;HV,(Parameters!AD$39-(Parameters!AD$40*(((($A36/100)-Parameters!AD$41)^2)*(($A36/100)^Parameters!AD$42))))-(Parameters!AD$32*EXP(-(((HV-'Binding Energies'!G36)/Parameters!AD$44)^Parameters!AD$43))),""))</f>
        <v>1.2473318820547952</v>
      </c>
      <c r="H36" s="2">
        <f>IF('Binding Energies'!H36="","",IF('Binding Energies'!H36&lt;HV,(Parameters!AE$39-(Parameters!AE$40*(((($A36/100)-Parameters!AE$41)^2)*(($A36/100)^Parameters!AE$42))))-(Parameters!AE$32*EXP(-(((HV-'Binding Energies'!H36)/Parameters!AE$44)^Parameters!AE$43))),""))</f>
        <v>1.2878637889962821</v>
      </c>
      <c r="I36" s="2">
        <f>IF('Binding Energies'!I36="","",IF('Binding Energies'!I36&lt;HV,(Parameters!AF$39-(Parameters!AF$40*(((($A36/100)-Parameters!AF$41)^2)*(($A36/100)^Parameters!AF$42))))-(Parameters!AF$32*EXP(-(((HV-'Binding Energies'!I36)/Parameters!AF$44)^Parameters!AF$43))),""))</f>
        <v>1.1677004885047932</v>
      </c>
      <c r="J36" s="2">
        <f>IF('Binding Energies'!J36="","",IF('Binding Energies'!J36&lt;HV,(Parameters!AG$39-(Parameters!AG$40*(((($A36/100)-Parameters!AG$41)^2)*(($A36/100)^Parameters!AG$42))))-(Parameters!AG$32*EXP(-(((HV-'Binding Energies'!J36)/Parameters!AG$44)^Parameters!AG$43))),""))</f>
        <v>1.1945693352704738</v>
      </c>
      <c r="K36" s="2" t="str">
        <f>IF('Binding Energies'!K36="","",IF('Binding Energies'!K36&lt;HV,(Parameters!AH$39-(Parameters!AH$40*(((($A36/100)-Parameters!AH$41)^2)*(($A36/100)^Parameters!AH$42))))-(Parameters!AH$32*EXP(-(((HV-'Binding Energies'!K36)/Parameters!AH$44)^Parameters!AH$43))),""))</f>
        <v/>
      </c>
      <c r="L36" s="2" t="str">
        <f>IF('Binding Energies'!L36="","",IF('Binding Energies'!L36&lt;HV,(Parameters!AI$39-(Parameters!AI$40*(((($A36/100)-Parameters!AI$41)^2)*(($A36/100)^Parameters!AI$42))))-(Parameters!AI$32*EXP(-(((HV-'Binding Energies'!L36)/Parameters!AI$44)^Parameters!AI$43))),""))</f>
        <v/>
      </c>
      <c r="M36" s="2" t="str">
        <f>IF('Binding Energies'!M36="","",IF('Binding Energies'!M36&lt;HV,(Parameters!AJ$39-(Parameters!AJ$40*(((($A36/100)-Parameters!AJ$41)^2)*(($A36/100)^Parameters!AJ$42))))-(Parameters!AJ$32*EXP(-(((HV-'Binding Energies'!M36)/Parameters!AJ$44)^Parameters!AJ$43))),""))</f>
        <v/>
      </c>
      <c r="N36" s="2" t="str">
        <f>IF('Binding Energies'!N36="","",IF('Binding Energies'!N36&lt;HV,(Parameters!AK$39-(Parameters!AK$40*(((($A36/100)-Parameters!AK$41)^2)*(($A36/100)^Parameters!AK$42))))-(Parameters!AK$32*EXP(-(((HV-'Binding Energies'!N36)/Parameters!AK$44)^Parameters!AK$43))),""))</f>
        <v/>
      </c>
      <c r="O36" s="2">
        <f>IF('Binding Energies'!O36="","",IF('Binding Energies'!O36&lt;HV,(Parameters!AL$39-(Parameters!AL$40*(((($A36/100)-Parameters!AL$41)^2)*(($A36/100)^Parameters!AL$42))))-(Parameters!AL$32*EXP(-(((HV-'Binding Energies'!O36)/Parameters!AL$44)^Parameters!AL$43))),""))</f>
        <v>0.54620592414874636</v>
      </c>
      <c r="P36" s="2">
        <f>IF('Binding Energies'!P36="","",IF('Binding Energies'!P36&lt;HV,(Parameters!AM$39-(Parameters!AM$40*(((($A36/100)-Parameters!AM$41)^2)*(($A36/100)^Parameters!AM$42))))-(Parameters!AM$32*EXP(-(((HV-'Binding Energies'!P36)/Parameters!AM$44)^Parameters!AM$43))),""))</f>
        <v>0.55115017542474876</v>
      </c>
      <c r="Q36" s="2" t="str">
        <f>IF('Binding Energies'!Q36="","",IF('Binding Energies'!Q36&lt;HV,(Parameters!AN$39-(Parameters!AN$40*(((($A36/100)-Parameters!AN$41)^2)*(($A36/100)^Parameters!AN$42))))-(Parameters!AN$32*EXP(-(((HV-'Binding Energies'!Q36)/Parameters!AN$44)^Parameters!AN$43))),""))</f>
        <v/>
      </c>
      <c r="R36" s="2" t="str">
        <f>IF('Binding Energies'!R36="","",IF('Binding Energies'!R36&lt;HV,(Parameters!AO$39-(Parameters!AO$40*(((($A36/100)-Parameters!AO$41)^2)*(($A36/100)^Parameters!AO$42))))-(Parameters!AO$32*EXP(-(((HV-'Binding Energies'!R36)/Parameters!AO$44)^Parameters!AO$43))),""))</f>
        <v/>
      </c>
      <c r="S36" s="2" t="str">
        <f>IF('Binding Energies'!S36="","",IF('Binding Energies'!S36&lt;HV,(Parameters!AP$39-(Parameters!AP$40*(((($A36/100)-Parameters!AP$41)^2)*(($A36/100)^Parameters!AP$42))))-(Parameters!AP$32*EXP(-(((HV-'Binding Energies'!S36)/Parameters!AP$44)^Parameters!AP$43))),""))</f>
        <v/>
      </c>
      <c r="T36" s="2" t="str">
        <f>IF('Binding Energies'!T36="","",IF('Binding Energies'!T36&lt;HV,(Parameters!AQ$39-(Parameters!AQ$40*(((($A36/100)-Parameters!AQ$41)^2)*(($A36/100)^Parameters!AQ$42))))-(Parameters!AQ$32*EXP(-(((HV-'Binding Energies'!T36)/Parameters!AQ$44)^Parameters!AQ$43))),""))</f>
        <v/>
      </c>
    </row>
    <row r="37" spans="1:20" x14ac:dyDescent="0.35">
      <c r="A37" s="4">
        <v>37</v>
      </c>
      <c r="B37" s="2" t="str">
        <f>IF('Binding Energies'!B37="","",IF('Binding Energies'!B37&lt;HV,Parameters!W$39+Parameters!W$40*((Beta!$A37/100)^Parameters!W$41)-Parameters!W$42*EXP(Parameters!W$43*(Beta!$A37/100)),""))</f>
        <v/>
      </c>
      <c r="C37" s="2">
        <f>IF('Binding Energies'!C37="","",IF('Binding Energies'!C37&lt;HV,Parameters!X$39+Parameters!X$40*((Beta!$A37/100)^Parameters!X$41)-Parameters!X$42*EXP(Parameters!X$43*(Beta!$A37/100)),""))</f>
        <v>1.9973949067562706</v>
      </c>
      <c r="D37" s="2">
        <f>IF('Binding Energies'!D37="","",IF('Binding Energies'!D37&lt;HV,Parameters!Y$39+Parameters!Y$40*((Beta!$A37/100)^Parameters!Y$41)-Parameters!Y$42*EXP(Parameters!Y$43*(Beta!$A37/100)),""))</f>
        <v>1.9876819130130305</v>
      </c>
      <c r="E37" s="2" t="str">
        <f>IF('Binding Energies'!E37="","",IF('Binding Energies'!E37&lt;HV,Parameters!Z$39+Parameters!Z$40*((Beta!$A37/100)^Parameters!Z$41)-Parameters!Z$42*EXP(Parameters!Z$43*(Beta!$A37/100)),""))</f>
        <v/>
      </c>
      <c r="F37" s="2" t="str">
        <f>IF('Binding Energies'!F37="","",IF('Binding Energies'!F37&lt;HV,Parameters!AA$39+Parameters!AA$40*((Beta!$A37/100)^Parameters!AA$41)-Parameters!AA$42*EXP(Parameters!AA$43*(Beta!$A37/100)),""))</f>
        <v/>
      </c>
      <c r="G37" s="2">
        <f>IF('Binding Energies'!G37="","",IF('Binding Energies'!G37&lt;HV,(Parameters!AD$39-(Parameters!AD$40*(((($A37/100)-Parameters!AD$41)^2)*(($A37/100)^Parameters!AD$42))))-(Parameters!AD$32*EXP(-(((HV-'Binding Energies'!G37)/Parameters!AD$44)^Parameters!AD$43))),""))</f>
        <v>1.2714202914019717</v>
      </c>
      <c r="H37" s="2">
        <f>IF('Binding Energies'!H37="","",IF('Binding Energies'!H37&lt;HV,(Parameters!AE$39-(Parameters!AE$40*(((($A37/100)-Parameters!AE$41)^2)*(($A37/100)^Parameters!AE$42))))-(Parameters!AE$32*EXP(-(((HV-'Binding Energies'!H37)/Parameters!AE$44)^Parameters!AE$43))),""))</f>
        <v>1.3142935303297372</v>
      </c>
      <c r="I37" s="2">
        <f>IF('Binding Energies'!I37="","",IF('Binding Energies'!I37&lt;HV,(Parameters!AF$39-(Parameters!AF$40*(((($A37/100)-Parameters!AF$41)^2)*(($A37/100)^Parameters!AF$42))))-(Parameters!AF$32*EXP(-(((HV-'Binding Energies'!I37)/Parameters!AF$44)^Parameters!AF$43))),""))</f>
        <v>1.192229308598262</v>
      </c>
      <c r="J37" s="2">
        <f>IF('Binding Energies'!J37="","",IF('Binding Energies'!J37&lt;HV,(Parameters!AG$39-(Parameters!AG$40*(((($A37/100)-Parameters!AG$41)^2)*(($A37/100)^Parameters!AG$42))))-(Parameters!AG$32*EXP(-(((HV-'Binding Energies'!J37)/Parameters!AG$44)^Parameters!AG$43))),""))</f>
        <v>1.220917418902751</v>
      </c>
      <c r="K37" s="2" t="str">
        <f>IF('Binding Energies'!K37="","",IF('Binding Energies'!K37&lt;HV,(Parameters!AH$39-(Parameters!AH$40*(((($A37/100)-Parameters!AH$41)^2)*(($A37/100)^Parameters!AH$42))))-(Parameters!AH$32*EXP(-(((HV-'Binding Energies'!K37)/Parameters!AH$44)^Parameters!AH$43))),""))</f>
        <v/>
      </c>
      <c r="L37" s="2" t="str">
        <f>IF('Binding Energies'!L37="","",IF('Binding Energies'!L37&lt;HV,(Parameters!AI$39-(Parameters!AI$40*(((($A37/100)-Parameters!AI$41)^2)*(($A37/100)^Parameters!AI$42))))-(Parameters!AI$32*EXP(-(((HV-'Binding Energies'!L37)/Parameters!AI$44)^Parameters!AI$43))),""))</f>
        <v/>
      </c>
      <c r="M37" s="2" t="str">
        <f>IF('Binding Energies'!M37="","",IF('Binding Energies'!M37&lt;HV,(Parameters!AJ$39-(Parameters!AJ$40*(((($A37/100)-Parameters!AJ$41)^2)*(($A37/100)^Parameters!AJ$42))))-(Parameters!AJ$32*EXP(-(((HV-'Binding Energies'!M37)/Parameters!AJ$44)^Parameters!AJ$43))),""))</f>
        <v/>
      </c>
      <c r="N37" s="2" t="str">
        <f>IF('Binding Energies'!N37="","",IF('Binding Energies'!N37&lt;HV,(Parameters!AK$39-(Parameters!AK$40*(((($A37/100)-Parameters!AK$41)^2)*(($A37/100)^Parameters!AK$42))))-(Parameters!AK$32*EXP(-(((HV-'Binding Energies'!N37)/Parameters!AK$44)^Parameters!AK$43))),""))</f>
        <v/>
      </c>
      <c r="O37" s="2">
        <f>IF('Binding Energies'!O37="","",IF('Binding Energies'!O37&lt;HV,(Parameters!AL$39-(Parameters!AL$40*(((($A37/100)-Parameters!AL$41)^2)*(($A37/100)^Parameters!AL$42))))-(Parameters!AL$32*EXP(-(((HV-'Binding Energies'!O37)/Parameters!AL$44)^Parameters!AL$43))),""))</f>
        <v>0.57010025859926028</v>
      </c>
      <c r="P37" s="2">
        <f>IF('Binding Energies'!P37="","",IF('Binding Energies'!P37&lt;HV,(Parameters!AM$39-(Parameters!AM$40*(((($A37/100)-Parameters!AM$41)^2)*(($A37/100)^Parameters!AM$42))))-(Parameters!AM$32*EXP(-(((HV-'Binding Energies'!P37)/Parameters!AM$44)^Parameters!AM$43))),""))</f>
        <v>0.57238193674589022</v>
      </c>
      <c r="Q37" s="2" t="str">
        <f>IF('Binding Energies'!Q37="","",IF('Binding Energies'!Q37&lt;HV,(Parameters!AN$39-(Parameters!AN$40*(((($A37/100)-Parameters!AN$41)^2)*(($A37/100)^Parameters!AN$42))))-(Parameters!AN$32*EXP(-(((HV-'Binding Energies'!Q37)/Parameters!AN$44)^Parameters!AN$43))),""))</f>
        <v/>
      </c>
      <c r="R37" s="2" t="str">
        <f>IF('Binding Energies'!R37="","",IF('Binding Energies'!R37&lt;HV,(Parameters!AO$39-(Parameters!AO$40*(((($A37/100)-Parameters!AO$41)^2)*(($A37/100)^Parameters!AO$42))))-(Parameters!AO$32*EXP(-(((HV-'Binding Energies'!R37)/Parameters!AO$44)^Parameters!AO$43))),""))</f>
        <v/>
      </c>
      <c r="S37" s="2" t="str">
        <f>IF('Binding Energies'!S37="","",IF('Binding Energies'!S37&lt;HV,(Parameters!AP$39-(Parameters!AP$40*(((($A37/100)-Parameters!AP$41)^2)*(($A37/100)^Parameters!AP$42))))-(Parameters!AP$32*EXP(-(((HV-'Binding Energies'!S37)/Parameters!AP$44)^Parameters!AP$43))),""))</f>
        <v/>
      </c>
      <c r="T37" s="2" t="str">
        <f>IF('Binding Energies'!T37="","",IF('Binding Energies'!T37&lt;HV,(Parameters!AQ$39-(Parameters!AQ$40*(((($A37/100)-Parameters!AQ$41)^2)*(($A37/100)^Parameters!AQ$42))))-(Parameters!AQ$32*EXP(-(((HV-'Binding Energies'!T37)/Parameters!AQ$44)^Parameters!AQ$43))),""))</f>
        <v/>
      </c>
    </row>
    <row r="38" spans="1:20" x14ac:dyDescent="0.35">
      <c r="A38" s="4">
        <v>38</v>
      </c>
      <c r="B38" s="2" t="str">
        <f>IF('Binding Energies'!B38="","",IF('Binding Energies'!B38&lt;HV,Parameters!W$39+Parameters!W$40*((Beta!$A38/100)^Parameters!W$41)-Parameters!W$42*EXP(Parameters!W$43*(Beta!$A38/100)),""))</f>
        <v/>
      </c>
      <c r="C38" s="2">
        <f>IF('Binding Energies'!C38="","",IF('Binding Energies'!C38&lt;HV,Parameters!X$39+Parameters!X$40*((Beta!$A38/100)^Parameters!X$41)-Parameters!X$42*EXP(Parameters!X$43*(Beta!$A38/100)),""))</f>
        <v>1.9982088681636356</v>
      </c>
      <c r="D38" s="2">
        <f>IF('Binding Energies'!D38="","",IF('Binding Energies'!D38&lt;HV,Parameters!Y$39+Parameters!Y$40*((Beta!$A38/100)^Parameters!Y$41)-Parameters!Y$42*EXP(Parameters!Y$43*(Beta!$A38/100)),""))</f>
        <v>1.9883974445234236</v>
      </c>
      <c r="E38" s="2" t="str">
        <f>IF('Binding Energies'!E38="","",IF('Binding Energies'!E38&lt;HV,Parameters!Z$39+Parameters!Z$40*((Beta!$A38/100)^Parameters!Z$41)-Parameters!Z$42*EXP(Parameters!Z$43*(Beta!$A38/100)),""))</f>
        <v/>
      </c>
      <c r="F38" s="2" t="str">
        <f>IF('Binding Energies'!F38="","",IF('Binding Energies'!F38&lt;HV,Parameters!AA$39+Parameters!AA$40*((Beta!$A38/100)^Parameters!AA$41)-Parameters!AA$42*EXP(Parameters!AA$43*(Beta!$A38/100)),""))</f>
        <v/>
      </c>
      <c r="G38" s="2">
        <f>IF('Binding Energies'!G38="","",IF('Binding Energies'!G38&lt;HV,(Parameters!AD$39-(Parameters!AD$40*(((($A38/100)-Parameters!AD$41)^2)*(($A38/100)^Parameters!AD$42))))-(Parameters!AD$32*EXP(-(((HV-'Binding Energies'!G38)/Parameters!AD$44)^Parameters!AD$43))),""))</f>
        <v>1.2938080295726344</v>
      </c>
      <c r="H38" s="2">
        <f>IF('Binding Energies'!H38="","",IF('Binding Energies'!H38&lt;HV,(Parameters!AE$39-(Parameters!AE$40*(((($A38/100)-Parameters!AE$41)^2)*(($A38/100)^Parameters!AE$42))))-(Parameters!AE$32*EXP(-(((HV-'Binding Energies'!H38)/Parameters!AE$44)^Parameters!AE$43))),""))</f>
        <v>1.3391043288897584</v>
      </c>
      <c r="I38" s="2">
        <f>IF('Binding Energies'!I38="","",IF('Binding Energies'!I38&lt;HV,(Parameters!AF$39-(Parameters!AF$40*(((($A38/100)-Parameters!AF$41)^2)*(($A38/100)^Parameters!AF$42))))-(Parameters!AF$32*EXP(-(((HV-'Binding Energies'!I38)/Parameters!AF$44)^Parameters!AF$43))),""))</f>
        <v>1.2160345855918813</v>
      </c>
      <c r="J38" s="2">
        <f>IF('Binding Energies'!J38="","",IF('Binding Energies'!J38&lt;HV,(Parameters!AG$39-(Parameters!AG$40*(((($A38/100)-Parameters!AG$41)^2)*(($A38/100)^Parameters!AG$42))))-(Parameters!AG$32*EXP(-(((HV-'Binding Energies'!J38)/Parameters!AG$44)^Parameters!AG$43))),""))</f>
        <v>1.2463195897402817</v>
      </c>
      <c r="K38" s="2" t="str">
        <f>IF('Binding Energies'!K38="","",IF('Binding Energies'!K38&lt;HV,(Parameters!AH$39-(Parameters!AH$40*(((($A38/100)-Parameters!AH$41)^2)*(($A38/100)^Parameters!AH$42))))-(Parameters!AH$32*EXP(-(((HV-'Binding Energies'!K38)/Parameters!AH$44)^Parameters!AH$43))),""))</f>
        <v/>
      </c>
      <c r="L38" s="2" t="str">
        <f>IF('Binding Energies'!L38="","",IF('Binding Energies'!L38&lt;HV,(Parameters!AI$39-(Parameters!AI$40*(((($A38/100)-Parameters!AI$41)^2)*(($A38/100)^Parameters!AI$42))))-(Parameters!AI$32*EXP(-(((HV-'Binding Energies'!L38)/Parameters!AI$44)^Parameters!AI$43))),""))</f>
        <v/>
      </c>
      <c r="M38" s="2" t="str">
        <f>IF('Binding Energies'!M38="","",IF('Binding Energies'!M38&lt;HV,(Parameters!AJ$39-(Parameters!AJ$40*(((($A38/100)-Parameters!AJ$41)^2)*(($A38/100)^Parameters!AJ$42))))-(Parameters!AJ$32*EXP(-(((HV-'Binding Energies'!M38)/Parameters!AJ$44)^Parameters!AJ$43))),""))</f>
        <v/>
      </c>
      <c r="N38" s="2" t="str">
        <f>IF('Binding Energies'!N38="","",IF('Binding Energies'!N38&lt;HV,(Parameters!AK$39-(Parameters!AK$40*(((($A38/100)-Parameters!AK$41)^2)*(($A38/100)^Parameters!AK$42))))-(Parameters!AK$32*EXP(-(((HV-'Binding Energies'!N38)/Parameters!AK$44)^Parameters!AK$43))),""))</f>
        <v/>
      </c>
      <c r="O38" s="2">
        <f>IF('Binding Energies'!O38="","",IF('Binding Energies'!O38&lt;HV,(Parameters!AL$39-(Parameters!AL$40*(((($A38/100)-Parameters!AL$41)^2)*(($A38/100)^Parameters!AL$42))))-(Parameters!AL$32*EXP(-(((HV-'Binding Energies'!O38)/Parameters!AL$44)^Parameters!AL$43))),""))</f>
        <v>0.59394778089645928</v>
      </c>
      <c r="P38" s="2">
        <f>IF('Binding Energies'!P38="","",IF('Binding Energies'!P38&lt;HV,(Parameters!AM$39-(Parameters!AM$40*(((($A38/100)-Parameters!AM$41)^2)*(($A38/100)^Parameters!AM$42))))-(Parameters!AM$32*EXP(-(((HV-'Binding Energies'!P38)/Parameters!AM$44)^Parameters!AM$43))),""))</f>
        <v>0.59354289831655394</v>
      </c>
      <c r="Q38" s="2" t="str">
        <f>IF('Binding Energies'!Q38="","",IF('Binding Energies'!Q38&lt;HV,(Parameters!AN$39-(Parameters!AN$40*(((($A38/100)-Parameters!AN$41)^2)*(($A38/100)^Parameters!AN$42))))-(Parameters!AN$32*EXP(-(((HV-'Binding Energies'!Q38)/Parameters!AN$44)^Parameters!AN$43))),""))</f>
        <v/>
      </c>
      <c r="R38" s="2" t="str">
        <f>IF('Binding Energies'!R38="","",IF('Binding Energies'!R38&lt;HV,(Parameters!AO$39-(Parameters!AO$40*(((($A38/100)-Parameters!AO$41)^2)*(($A38/100)^Parameters!AO$42))))-(Parameters!AO$32*EXP(-(((HV-'Binding Energies'!R38)/Parameters!AO$44)^Parameters!AO$43))),""))</f>
        <v/>
      </c>
      <c r="S38" s="2" t="str">
        <f>IF('Binding Energies'!S38="","",IF('Binding Energies'!S38&lt;HV,(Parameters!AP$39-(Parameters!AP$40*(((($A38/100)-Parameters!AP$41)^2)*(($A38/100)^Parameters!AP$42))))-(Parameters!AP$32*EXP(-(((HV-'Binding Energies'!S38)/Parameters!AP$44)^Parameters!AP$43))),""))</f>
        <v/>
      </c>
      <c r="T38" s="2" t="str">
        <f>IF('Binding Energies'!T38="","",IF('Binding Energies'!T38&lt;HV,(Parameters!AQ$39-(Parameters!AQ$40*(((($A38/100)-Parameters!AQ$41)^2)*(($A38/100)^Parameters!AQ$42))))-(Parameters!AQ$32*EXP(-(((HV-'Binding Energies'!T38)/Parameters!AQ$44)^Parameters!AQ$43))),""))</f>
        <v/>
      </c>
    </row>
    <row r="39" spans="1:20" x14ac:dyDescent="0.35">
      <c r="A39" s="4">
        <v>39</v>
      </c>
      <c r="B39" s="2" t="str">
        <f>IF('Binding Energies'!B39="","",IF('Binding Energies'!B39&lt;HV,Parameters!W$39+Parameters!W$40*((Beta!$A39/100)^Parameters!W$41)-Parameters!W$42*EXP(Parameters!W$43*(Beta!$A39/100)),""))</f>
        <v/>
      </c>
      <c r="C39" s="2">
        <f>IF('Binding Energies'!C39="","",IF('Binding Energies'!C39&lt;HV,Parameters!X$39+Parameters!X$40*((Beta!$A39/100)^Parameters!X$41)-Parameters!X$42*EXP(Parameters!X$43*(Beta!$A39/100)),""))</f>
        <v>1.9988018329492148</v>
      </c>
      <c r="D39" s="2">
        <f>IF('Binding Energies'!D39="","",IF('Binding Energies'!D39&lt;HV,Parameters!Y$39+Parameters!Y$40*((Beta!$A39/100)^Parameters!Y$41)-Parameters!Y$42*EXP(Parameters!Y$43*(Beta!$A39/100)),""))</f>
        <v>1.9890295024135574</v>
      </c>
      <c r="E39" s="2" t="str">
        <f>IF('Binding Energies'!E39="","",IF('Binding Energies'!E39&lt;HV,Parameters!Z$39+Parameters!Z$40*((Beta!$A39/100)^Parameters!Z$41)-Parameters!Z$42*EXP(Parameters!Z$43*(Beta!$A39/100)),""))</f>
        <v/>
      </c>
      <c r="F39" s="2" t="str">
        <f>IF('Binding Energies'!F39="","",IF('Binding Energies'!F39&lt;HV,Parameters!AA$39+Parameters!AA$40*((Beta!$A39/100)^Parameters!AA$41)-Parameters!AA$42*EXP(Parameters!AA$43*(Beta!$A39/100)),""))</f>
        <v/>
      </c>
      <c r="G39" s="2">
        <f>IF('Binding Energies'!G39="","",IF('Binding Energies'!G39&lt;HV,(Parameters!AD$39-(Parameters!AD$40*(((($A39/100)-Parameters!AD$41)^2)*(($A39/100)^Parameters!AD$42))))-(Parameters!AD$32*EXP(-(((HV-'Binding Energies'!G39)/Parameters!AD$44)^Parameters!AD$43))),""))</f>
        <v>1.314470019014826</v>
      </c>
      <c r="H39" s="2">
        <f>IF('Binding Energies'!H39="","",IF('Binding Energies'!H39&lt;HV,(Parameters!AE$39-(Parameters!AE$40*(((($A39/100)-Parameters!AE$41)^2)*(($A39/100)^Parameters!AE$42))))-(Parameters!AE$32*EXP(-(((HV-'Binding Energies'!H39)/Parameters!AE$44)^Parameters!AE$43))),""))</f>
        <v>1.3622663034214462</v>
      </c>
      <c r="I39" s="2">
        <f>IF('Binding Energies'!I39="","",IF('Binding Energies'!I39&lt;HV,(Parameters!AF$39-(Parameters!AF$40*(((($A39/100)-Parameters!AF$41)^2)*(($A39/100)^Parameters!AF$42))))-(Parameters!AF$32*EXP(-(((HV-'Binding Energies'!I39)/Parameters!AF$44)^Parameters!AF$43))),""))</f>
        <v>1.2391338525679718</v>
      </c>
      <c r="J39" s="2">
        <f>IF('Binding Energies'!J39="","",IF('Binding Energies'!J39&lt;HV,(Parameters!AG$39-(Parameters!AG$40*(((($A39/100)-Parameters!AG$41)^2)*(($A39/100)^Parameters!AG$42))))-(Parameters!AG$32*EXP(-(((HV-'Binding Energies'!J39)/Parameters!AG$44)^Parameters!AG$43))),""))</f>
        <v>1.2710758668782147</v>
      </c>
      <c r="K39" s="2" t="str">
        <f>IF('Binding Energies'!K39="","",IF('Binding Energies'!K39&lt;HV,(Parameters!AH$39-(Parameters!AH$40*(((($A39/100)-Parameters!AH$41)^2)*(($A39/100)^Parameters!AH$42))))-(Parameters!AH$32*EXP(-(((HV-'Binding Energies'!K39)/Parameters!AH$44)^Parameters!AH$43))),""))</f>
        <v/>
      </c>
      <c r="L39" s="2" t="str">
        <f>IF('Binding Energies'!L39="","",IF('Binding Energies'!L39&lt;HV,(Parameters!AI$39-(Parameters!AI$40*(((($A39/100)-Parameters!AI$41)^2)*(($A39/100)^Parameters!AI$42))))-(Parameters!AI$32*EXP(-(((HV-'Binding Energies'!L39)/Parameters!AI$44)^Parameters!AI$43))),""))</f>
        <v/>
      </c>
      <c r="M39" s="2" t="str">
        <f>IF('Binding Energies'!M39="","",IF('Binding Energies'!M39&lt;HV,(Parameters!AJ$39-(Parameters!AJ$40*(((($A39/100)-Parameters!AJ$41)^2)*(($A39/100)^Parameters!AJ$42))))-(Parameters!AJ$32*EXP(-(((HV-'Binding Energies'!M39)/Parameters!AJ$44)^Parameters!AJ$43))),""))</f>
        <v/>
      </c>
      <c r="N39" s="2" t="str">
        <f>IF('Binding Energies'!N39="","",IF('Binding Energies'!N39&lt;HV,(Parameters!AK$39-(Parameters!AK$40*(((($A39/100)-Parameters!AK$41)^2)*(($A39/100)^Parameters!AK$42))))-(Parameters!AK$32*EXP(-(((HV-'Binding Energies'!N39)/Parameters!AK$44)^Parameters!AK$43))),""))</f>
        <v/>
      </c>
      <c r="O39" s="2">
        <f>IF('Binding Energies'!O39="","",IF('Binding Energies'!O39&lt;HV,(Parameters!AL$39-(Parameters!AL$40*(((($A39/100)-Parameters!AL$41)^2)*(($A39/100)^Parameters!AL$42))))-(Parameters!AL$32*EXP(-(((HV-'Binding Energies'!O39)/Parameters!AL$44)^Parameters!AL$43))),""))</f>
        <v>0.61775363547147977</v>
      </c>
      <c r="P39" s="2">
        <f>IF('Binding Energies'!P39="","",IF('Binding Energies'!P39&lt;HV,(Parameters!AM$39-(Parameters!AM$40*(((($A39/100)-Parameters!AM$41)^2)*(($A39/100)^Parameters!AM$42))))-(Parameters!AM$32*EXP(-(((HV-'Binding Energies'!P39)/Parameters!AM$44)^Parameters!AM$43))),""))</f>
        <v>0.61461352611974707</v>
      </c>
      <c r="Q39" s="2" t="str">
        <f>IF('Binding Energies'!Q39="","",IF('Binding Energies'!Q39&lt;HV,(Parameters!AN$39-(Parameters!AN$40*(((($A39/100)-Parameters!AN$41)^2)*(($A39/100)^Parameters!AN$42))))-(Parameters!AN$32*EXP(-(((HV-'Binding Energies'!Q39)/Parameters!AN$44)^Parameters!AN$43))),""))</f>
        <v/>
      </c>
      <c r="R39" s="2" t="str">
        <f>IF('Binding Energies'!R39="","",IF('Binding Energies'!R39&lt;HV,(Parameters!AO$39-(Parameters!AO$40*(((($A39/100)-Parameters!AO$41)^2)*(($A39/100)^Parameters!AO$42))))-(Parameters!AO$32*EXP(-(((HV-'Binding Energies'!R39)/Parameters!AO$44)^Parameters!AO$43))),""))</f>
        <v/>
      </c>
      <c r="S39" s="2" t="str">
        <f>IF('Binding Energies'!S39="","",IF('Binding Energies'!S39&lt;HV,(Parameters!AP$39-(Parameters!AP$40*(((($A39/100)-Parameters!AP$41)^2)*(($A39/100)^Parameters!AP$42))))-(Parameters!AP$32*EXP(-(((HV-'Binding Energies'!S39)/Parameters!AP$44)^Parameters!AP$43))),""))</f>
        <v/>
      </c>
      <c r="T39" s="2" t="str">
        <f>IF('Binding Energies'!T39="","",IF('Binding Energies'!T39&lt;HV,(Parameters!AQ$39-(Parameters!AQ$40*(((($A39/100)-Parameters!AQ$41)^2)*(($A39/100)^Parameters!AQ$42))))-(Parameters!AQ$32*EXP(-(((HV-'Binding Energies'!T39)/Parameters!AQ$44)^Parameters!AQ$43))),""))</f>
        <v/>
      </c>
    </row>
    <row r="40" spans="1:20" x14ac:dyDescent="0.35">
      <c r="A40" s="4">
        <v>40</v>
      </c>
      <c r="B40" s="2" t="str">
        <f>IF('Binding Energies'!B40="","",IF('Binding Energies'!B40&lt;HV,Parameters!W$39+Parameters!W$40*((Beta!$A40/100)^Parameters!W$41)-Parameters!W$42*EXP(Parameters!W$43*(Beta!$A40/100)),""))</f>
        <v/>
      </c>
      <c r="C40" s="2">
        <f>IF('Binding Energies'!C40="","",IF('Binding Energies'!C40&lt;HV,Parameters!X$39+Parameters!X$40*((Beta!$A40/100)^Parameters!X$41)-Parameters!X$42*EXP(Parameters!X$43*(Beta!$A40/100)),""))</f>
        <v>1.9991511734988809</v>
      </c>
      <c r="D40" s="2">
        <f>IF('Binding Energies'!D40="","",IF('Binding Energies'!D40&lt;HV,Parameters!Y$39+Parameters!Y$40*((Beta!$A40/100)^Parameters!Y$41)-Parameters!Y$42*EXP(Parameters!Y$43*(Beta!$A40/100)),""))</f>
        <v>1.9895755838690399</v>
      </c>
      <c r="E40" s="2">
        <f>IF('Binding Energies'!E40="","",IF('Binding Energies'!E40&lt;HV,Parameters!Z$39+Parameters!Z$40*((Beta!$A40/100)^Parameters!Z$41)-Parameters!Z$42*EXP(Parameters!Z$43*(Beta!$A40/100)),""))</f>
        <v>1.9905523317436002</v>
      </c>
      <c r="F40" s="2" t="str">
        <f>IF('Binding Energies'!F40="","",IF('Binding Energies'!F40&lt;HV,Parameters!AA$39+Parameters!AA$40*((Beta!$A40/100)^Parameters!AA$41)-Parameters!AA$42*EXP(Parameters!AA$43*(Beta!$A40/100)),""))</f>
        <v/>
      </c>
      <c r="G40" s="2">
        <f>IF('Binding Energies'!G40="","",IF('Binding Energies'!G40&lt;HV,(Parameters!AD$39-(Parameters!AD$40*(((($A40/100)-Parameters!AD$41)^2)*(($A40/100)^Parameters!AD$42))))-(Parameters!AD$32*EXP(-(((HV-'Binding Energies'!G40)/Parameters!AD$44)^Parameters!AD$43))),""))</f>
        <v>1.3333902552854902</v>
      </c>
      <c r="H40" s="2">
        <f>IF('Binding Energies'!H40="","",IF('Binding Energies'!H40&lt;HV,(Parameters!AE$39-(Parameters!AE$40*(((($A40/100)-Parameters!AE$41)^2)*(($A40/100)^Parameters!AE$42))))-(Parameters!AE$32*EXP(-(((HV-'Binding Energies'!H40)/Parameters!AE$44)^Parameters!AE$43))),""))</f>
        <v>1.3837714663120881</v>
      </c>
      <c r="I40" s="2">
        <f>IF('Binding Energies'!I40="","",IF('Binding Energies'!I40&lt;HV,(Parameters!AF$39-(Parameters!AF$40*(((($A40/100)-Parameters!AF$41)^2)*(($A40/100)^Parameters!AF$42))))-(Parameters!AF$32*EXP(-(((HV-'Binding Energies'!I40)/Parameters!AF$44)^Parameters!AF$43))),""))</f>
        <v>1.2615298291685337</v>
      </c>
      <c r="J40" s="2">
        <f>IF('Binding Energies'!J40="","",IF('Binding Energies'!J40&lt;HV,(Parameters!AG$39-(Parameters!AG$40*(((($A40/100)-Parameters!AG$41)^2)*(($A40/100)^Parameters!AG$42))))-(Parameters!AG$32*EXP(-(((HV-'Binding Energies'!J40)/Parameters!AG$44)^Parameters!AG$43))),""))</f>
        <v>1.295269408143475</v>
      </c>
      <c r="K40" s="2" t="str">
        <f>IF('Binding Energies'!K40="","",IF('Binding Energies'!K40&lt;HV,(Parameters!AH$39-(Parameters!AH$40*(((($A40/100)-Parameters!AH$41)^2)*(($A40/100)^Parameters!AH$42))))-(Parameters!AH$32*EXP(-(((HV-'Binding Energies'!K40)/Parameters!AH$44)^Parameters!AH$43))),""))</f>
        <v/>
      </c>
      <c r="L40" s="2" t="str">
        <f>IF('Binding Energies'!L40="","",IF('Binding Energies'!L40&lt;HV,(Parameters!AI$39-(Parameters!AI$40*(((($A40/100)-Parameters!AI$41)^2)*(($A40/100)^Parameters!AI$42))))-(Parameters!AI$32*EXP(-(((HV-'Binding Energies'!L40)/Parameters!AI$44)^Parameters!AI$43))),""))</f>
        <v/>
      </c>
      <c r="M40" s="2" t="str">
        <f>IF('Binding Energies'!M40="","",IF('Binding Energies'!M40&lt;HV,(Parameters!AJ$39-(Parameters!AJ$40*(((($A40/100)-Parameters!AJ$41)^2)*(($A40/100)^Parameters!AJ$42))))-(Parameters!AJ$32*EXP(-(((HV-'Binding Energies'!M40)/Parameters!AJ$44)^Parameters!AJ$43))),""))</f>
        <v/>
      </c>
      <c r="N40" s="2" t="str">
        <f>IF('Binding Energies'!N40="","",IF('Binding Energies'!N40&lt;HV,(Parameters!AK$39-(Parameters!AK$40*(((($A40/100)-Parameters!AK$41)^2)*(($A40/100)^Parameters!AK$42))))-(Parameters!AK$32*EXP(-(((HV-'Binding Energies'!N40)/Parameters!AK$44)^Parameters!AK$43))),""))</f>
        <v/>
      </c>
      <c r="O40" s="2">
        <f>IF('Binding Energies'!O40="","",IF('Binding Energies'!O40&lt;HV,(Parameters!AL$39-(Parameters!AL$40*(((($A40/100)-Parameters!AL$41)^2)*(($A40/100)^Parameters!AL$42))))-(Parameters!AL$32*EXP(-(((HV-'Binding Energies'!O40)/Parameters!AL$44)^Parameters!AL$43))),""))</f>
        <v>0.64151215446979049</v>
      </c>
      <c r="P40" s="2">
        <f>IF('Binding Energies'!P40="","",IF('Binding Energies'!P40&lt;HV,(Parameters!AM$39-(Parameters!AM$40*(((($A40/100)-Parameters!AM$41)^2)*(($A40/100)^Parameters!AM$42))))-(Parameters!AM$32*EXP(-(((HV-'Binding Energies'!P40)/Parameters!AM$44)^Parameters!AM$43))),""))</f>
        <v>0.63557445187182671</v>
      </c>
      <c r="Q40" s="2" t="str">
        <f>IF('Binding Energies'!Q40="","",IF('Binding Energies'!Q40&lt;HV,(Parameters!AN$39-(Parameters!AN$40*(((($A40/100)-Parameters!AN$41)^2)*(($A40/100)^Parameters!AN$42))))-(Parameters!AN$32*EXP(-(((HV-'Binding Energies'!Q40)/Parameters!AN$44)^Parameters!AN$43))),""))</f>
        <v/>
      </c>
      <c r="R40" s="2" t="str">
        <f>IF('Binding Energies'!R40="","",IF('Binding Energies'!R40&lt;HV,(Parameters!AO$39-(Parameters!AO$40*(((($A40/100)-Parameters!AO$41)^2)*(($A40/100)^Parameters!AO$42))))-(Parameters!AO$32*EXP(-(((HV-'Binding Energies'!R40)/Parameters!AO$44)^Parameters!AO$43))),""))</f>
        <v/>
      </c>
      <c r="S40" s="2" t="str">
        <f>IF('Binding Energies'!S40="","",IF('Binding Energies'!S40&lt;HV,(Parameters!AP$39-(Parameters!AP$40*(((($A40/100)-Parameters!AP$41)^2)*(($A40/100)^Parameters!AP$42))))-(Parameters!AP$32*EXP(-(((HV-'Binding Energies'!S40)/Parameters!AP$44)^Parameters!AP$43))),""))</f>
        <v/>
      </c>
      <c r="T40" s="2" t="str">
        <f>IF('Binding Energies'!T40="","",IF('Binding Energies'!T40&lt;HV,(Parameters!AQ$39-(Parameters!AQ$40*(((($A40/100)-Parameters!AQ$41)^2)*(($A40/100)^Parameters!AQ$42))))-(Parameters!AQ$32*EXP(-(((HV-'Binding Energies'!T40)/Parameters!AQ$44)^Parameters!AQ$43))),""))</f>
        <v/>
      </c>
    </row>
    <row r="41" spans="1:20" x14ac:dyDescent="0.35">
      <c r="A41" s="4">
        <v>41</v>
      </c>
      <c r="B41" s="2" t="str">
        <f>IF('Binding Energies'!B41="","",IF('Binding Energies'!B41&lt;HV,Parameters!W$39+Parameters!W$40*((Beta!$A41/100)^Parameters!W$41)-Parameters!W$42*EXP(Parameters!W$43*(Beta!$A41/100)),""))</f>
        <v/>
      </c>
      <c r="C41" s="2">
        <f>IF('Binding Energies'!C41="","",IF('Binding Energies'!C41&lt;HV,Parameters!X$39+Parameters!X$40*((Beta!$A41/100)^Parameters!X$41)-Parameters!X$42*EXP(Parameters!X$43*(Beta!$A41/100)),""))</f>
        <v>1.9992328380437301</v>
      </c>
      <c r="D41" s="2">
        <f>IF('Binding Energies'!D41="","",IF('Binding Energies'!D41&lt;HV,Parameters!Y$39+Parameters!Y$40*((Beta!$A41/100)^Parameters!Y$41)-Parameters!Y$42*EXP(Parameters!Y$43*(Beta!$A41/100)),""))</f>
        <v>1.9900328826871287</v>
      </c>
      <c r="E41" s="2">
        <f>IF('Binding Energies'!E41="","",IF('Binding Energies'!E41&lt;HV,Parameters!Z$39+Parameters!Z$40*((Beta!$A41/100)^Parameters!Z$41)-Parameters!Z$42*EXP(Parameters!Z$43*(Beta!$A41/100)),""))</f>
        <v>1.9908395127962732</v>
      </c>
      <c r="F41" s="2" t="str">
        <f>IF('Binding Energies'!F41="","",IF('Binding Energies'!F41&lt;HV,Parameters!AA$39+Parameters!AA$40*((Beta!$A41/100)^Parameters!AA$41)-Parameters!AA$42*EXP(Parameters!AA$43*(Beta!$A41/100)),""))</f>
        <v/>
      </c>
      <c r="G41" s="2">
        <f>IF('Binding Energies'!G41="","",IF('Binding Energies'!G41&lt;HV,(Parameters!AD$39-(Parameters!AD$40*(((($A41/100)-Parameters!AD$41)^2)*(($A41/100)^Parameters!AD$42))))-(Parameters!AD$32*EXP(-(((HV-'Binding Energies'!G41)/Parameters!AD$44)^Parameters!AD$43))),""))</f>
        <v>1.3505218986092784</v>
      </c>
      <c r="H41" s="2">
        <f>IF('Binding Energies'!H41="","",IF('Binding Energies'!H41&lt;HV,(Parameters!AE$39-(Parameters!AE$40*(((($A41/100)-Parameters!AE$41)^2)*(($A41/100)^Parameters!AE$42))))-(Parameters!AE$32*EXP(-(((HV-'Binding Energies'!H41)/Parameters!AE$44)^Parameters!AE$43))),""))</f>
        <v>1.4035485054917696</v>
      </c>
      <c r="I41" s="2">
        <f>IF('Binding Energies'!I41="","",IF('Binding Energies'!I41&lt;HV,(Parameters!AF$39-(Parameters!AF$40*(((($A41/100)-Parameters!AF$41)^2)*(($A41/100)^Parameters!AF$42))))-(Parameters!AF$32*EXP(-(((HV-'Binding Energies'!I41)/Parameters!AF$44)^Parameters!AF$43))),""))</f>
        <v>1.2832133425726229</v>
      </c>
      <c r="J41" s="2">
        <f>IF('Binding Energies'!J41="","",IF('Binding Energies'!J41&lt;HV,(Parameters!AG$39-(Parameters!AG$40*(((($A41/100)-Parameters!AG$41)^2)*(($A41/100)^Parameters!AG$42))))-(Parameters!AG$32*EXP(-(((HV-'Binding Energies'!J41)/Parameters!AG$44)^Parameters!AG$43))),""))</f>
        <v>1.3187266519464942</v>
      </c>
      <c r="K41" s="2" t="str">
        <f>IF('Binding Energies'!K41="","",IF('Binding Energies'!K41&lt;HV,(Parameters!AH$39-(Parameters!AH$40*(((($A41/100)-Parameters!AH$41)^2)*(($A41/100)^Parameters!AH$42))))-(Parameters!AH$32*EXP(-(((HV-'Binding Energies'!K41)/Parameters!AH$44)^Parameters!AH$43))),""))</f>
        <v/>
      </c>
      <c r="L41" s="2" t="str">
        <f>IF('Binding Energies'!L41="","",IF('Binding Energies'!L41&lt;HV,(Parameters!AI$39-(Parameters!AI$40*(((($A41/100)-Parameters!AI$41)^2)*(($A41/100)^Parameters!AI$42))))-(Parameters!AI$32*EXP(-(((HV-'Binding Energies'!L41)/Parameters!AI$44)^Parameters!AI$43))),""))</f>
        <v/>
      </c>
      <c r="M41" s="2" t="str">
        <f>IF('Binding Energies'!M41="","",IF('Binding Energies'!M41&lt;HV,(Parameters!AJ$39-(Parameters!AJ$40*(((($A41/100)-Parameters!AJ$41)^2)*(($A41/100)^Parameters!AJ$42))))-(Parameters!AJ$32*EXP(-(((HV-'Binding Energies'!M41)/Parameters!AJ$44)^Parameters!AJ$43))),""))</f>
        <v/>
      </c>
      <c r="N41" s="2" t="str">
        <f>IF('Binding Energies'!N41="","",IF('Binding Energies'!N41&lt;HV,(Parameters!AK$39-(Parameters!AK$40*(((($A41/100)-Parameters!AK$41)^2)*(($A41/100)^Parameters!AK$42))))-(Parameters!AK$32*EXP(-(((HV-'Binding Energies'!N41)/Parameters!AK$44)^Parameters!AK$43))),""))</f>
        <v/>
      </c>
      <c r="O41" s="2">
        <f>IF('Binding Energies'!O41="","",IF('Binding Energies'!O41&lt;HV,(Parameters!AL$39-(Parameters!AL$40*(((($A41/100)-Parameters!AL$41)^2)*(($A41/100)^Parameters!AL$42))))-(Parameters!AL$32*EXP(-(((HV-'Binding Energies'!O41)/Parameters!AL$44)^Parameters!AL$43))),""))</f>
        <v>0.66515752818808893</v>
      </c>
      <c r="P41" s="2">
        <f>IF('Binding Energies'!P41="","",IF('Binding Energies'!P41&lt;HV,(Parameters!AM$39-(Parameters!AM$40*(((($A41/100)-Parameters!AM$41)^2)*(($A41/100)^Parameters!AM$42))))-(Parameters!AM$32*EXP(-(((HV-'Binding Energies'!P41)/Parameters!AM$44)^Parameters!AM$43))),""))</f>
        <v>0.65640075321636226</v>
      </c>
      <c r="Q41" s="2" t="str">
        <f>IF('Binding Energies'!Q41="","",IF('Binding Energies'!Q41&lt;HV,(Parameters!AN$39-(Parameters!AN$40*(((($A41/100)-Parameters!AN$41)^2)*(($A41/100)^Parameters!AN$42))))-(Parameters!AN$32*EXP(-(((HV-'Binding Energies'!Q41)/Parameters!AN$44)^Parameters!AN$43))),""))</f>
        <v/>
      </c>
      <c r="R41" s="2" t="str">
        <f>IF('Binding Energies'!R41="","",IF('Binding Energies'!R41&lt;HV,(Parameters!AO$39-(Parameters!AO$40*(((($A41/100)-Parameters!AO$41)^2)*(($A41/100)^Parameters!AO$42))))-(Parameters!AO$32*EXP(-(((HV-'Binding Energies'!R41)/Parameters!AO$44)^Parameters!AO$43))),""))</f>
        <v/>
      </c>
      <c r="S41" s="2" t="str">
        <f>IF('Binding Energies'!S41="","",IF('Binding Energies'!S41&lt;HV,(Parameters!AP$39-(Parameters!AP$40*(((($A41/100)-Parameters!AP$41)^2)*(($A41/100)^Parameters!AP$42))))-(Parameters!AP$32*EXP(-(((HV-'Binding Energies'!S41)/Parameters!AP$44)^Parameters!AP$43))),""))</f>
        <v/>
      </c>
      <c r="T41" s="2" t="str">
        <f>IF('Binding Energies'!T41="","",IF('Binding Energies'!T41&lt;HV,(Parameters!AQ$39-(Parameters!AQ$40*(((($A41/100)-Parameters!AQ$41)^2)*(($A41/100)^Parameters!AQ$42))))-(Parameters!AQ$32*EXP(-(((HV-'Binding Energies'!T41)/Parameters!AQ$44)^Parameters!AQ$43))),""))</f>
        <v/>
      </c>
    </row>
    <row r="42" spans="1:20" x14ac:dyDescent="0.35">
      <c r="A42" s="4">
        <v>42</v>
      </c>
      <c r="B42" s="2" t="str">
        <f>IF('Binding Energies'!B42="","",IF('Binding Energies'!B42&lt;HV,Parameters!W$39+Parameters!W$40*((Beta!$A42/100)^Parameters!W$41)-Parameters!W$42*EXP(Parameters!W$43*(Beta!$A42/100)),""))</f>
        <v/>
      </c>
      <c r="C42" s="2">
        <f>IF('Binding Energies'!C42="","",IF('Binding Energies'!C42&lt;HV,Parameters!X$39+Parameters!X$40*((Beta!$A42/100)^Parameters!X$41)-Parameters!X$42*EXP(Parameters!X$43*(Beta!$A42/100)),""))</f>
        <v>1.9990212524874251</v>
      </c>
      <c r="D42" s="2">
        <f>IF('Binding Energies'!D42="","",IF('Binding Energies'!D42&lt;HV,Parameters!Y$39+Parameters!Y$40*((Beta!$A42/100)^Parameters!Y$41)-Parameters!Y$42*EXP(Parameters!Y$43*(Beta!$A42/100)),""))</f>
        <v>1.9903982810039762</v>
      </c>
      <c r="E42" s="2">
        <f>IF('Binding Energies'!E42="","",IF('Binding Energies'!E42&lt;HV,Parameters!Z$39+Parameters!Z$40*((Beta!$A42/100)^Parameters!Z$41)-Parameters!Z$42*EXP(Parameters!Z$43*(Beta!$A42/100)),""))</f>
        <v>1.9910566001621235</v>
      </c>
      <c r="F42" s="2" t="str">
        <f>IF('Binding Energies'!F42="","",IF('Binding Energies'!F42&lt;HV,Parameters!AA$39+Parameters!AA$40*((Beta!$A42/100)^Parameters!AA$41)-Parameters!AA$42*EXP(Parameters!AA$43*(Beta!$A42/100)),""))</f>
        <v/>
      </c>
      <c r="G42" s="2">
        <f>IF('Binding Energies'!G42="","",IF('Binding Energies'!G42&lt;HV,(Parameters!AD$39-(Parameters!AD$40*(((($A42/100)-Parameters!AD$41)^2)*(($A42/100)^Parameters!AD$42))))-(Parameters!AD$32*EXP(-(((HV-'Binding Energies'!G42)/Parameters!AD$44)^Parameters!AD$43))),""))</f>
        <v>1.3658481071159065</v>
      </c>
      <c r="H42" s="2">
        <f>IF('Binding Energies'!H42="","",IF('Binding Energies'!H42&lt;HV,(Parameters!AE$39-(Parameters!AE$40*(((($A42/100)-Parameters!AE$41)^2)*(($A42/100)^Parameters!AE$42))))-(Parameters!AE$32*EXP(-(((HV-'Binding Energies'!H42)/Parameters!AE$44)^Parameters!AE$43))),""))</f>
        <v>1.4215956065210003</v>
      </c>
      <c r="I42" s="2">
        <f>IF('Binding Energies'!I42="","",IF('Binding Energies'!I42&lt;HV,(Parameters!AF$39-(Parameters!AF$40*(((($A42/100)-Parameters!AF$41)^2)*(($A42/100)^Parameters!AF$42))))-(Parameters!AF$32*EXP(-(((HV-'Binding Energies'!I42)/Parameters!AF$44)^Parameters!AF$43))),""))</f>
        <v>1.3041995652636587</v>
      </c>
      <c r="J42" s="2">
        <f>IF('Binding Energies'!J42="","",IF('Binding Energies'!J42&lt;HV,(Parameters!AG$39-(Parameters!AG$40*(((($A42/100)-Parameters!AG$41)^2)*(($A42/100)^Parameters!AG$42))))-(Parameters!AG$32*EXP(-(((HV-'Binding Energies'!J42)/Parameters!AG$44)^Parameters!AG$43))),""))</f>
        <v>1.3417379363244166</v>
      </c>
      <c r="K42" s="2" t="str">
        <f>IF('Binding Energies'!K42="","",IF('Binding Energies'!K42&lt;HV,(Parameters!AH$39-(Parameters!AH$40*(((($A42/100)-Parameters!AH$41)^2)*(($A42/100)^Parameters!AH$42))))-(Parameters!AH$32*EXP(-(((HV-'Binding Energies'!K42)/Parameters!AH$44)^Parameters!AH$43))),""))</f>
        <v/>
      </c>
      <c r="L42" s="2" t="str">
        <f>IF('Binding Energies'!L42="","",IF('Binding Energies'!L42&lt;HV,(Parameters!AI$39-(Parameters!AI$40*(((($A42/100)-Parameters!AI$41)^2)*(($A42/100)^Parameters!AI$42))))-(Parameters!AI$32*EXP(-(((HV-'Binding Energies'!L42)/Parameters!AI$44)^Parameters!AI$43))),""))</f>
        <v/>
      </c>
      <c r="M42" s="2" t="str">
        <f>IF('Binding Energies'!M42="","",IF('Binding Energies'!M42&lt;HV,(Parameters!AJ$39-(Parameters!AJ$40*(((($A42/100)-Parameters!AJ$41)^2)*(($A42/100)^Parameters!AJ$42))))-(Parameters!AJ$32*EXP(-(((HV-'Binding Energies'!M42)/Parameters!AJ$44)^Parameters!AJ$43))),""))</f>
        <v/>
      </c>
      <c r="N42" s="2" t="str">
        <f>IF('Binding Energies'!N42="","",IF('Binding Energies'!N42&lt;HV,(Parameters!AK$39-(Parameters!AK$40*(((($A42/100)-Parameters!AK$41)^2)*(($A42/100)^Parameters!AK$42))))-(Parameters!AK$32*EXP(-(((HV-'Binding Energies'!N42)/Parameters!AK$44)^Parameters!AK$43))),""))</f>
        <v/>
      </c>
      <c r="O42" s="2">
        <f>IF('Binding Energies'!O42="","",IF('Binding Energies'!O42&lt;HV,(Parameters!AL$39-(Parameters!AL$40*(((($A42/100)-Parameters!AL$41)^2)*(($A42/100)^Parameters!AL$42))))-(Parameters!AL$32*EXP(-(((HV-'Binding Energies'!O42)/Parameters!AL$44)^Parameters!AL$43))),""))</f>
        <v>0.6886977186952794</v>
      </c>
      <c r="P42" s="2">
        <f>IF('Binding Energies'!P42="","",IF('Binding Energies'!P42&lt;HV,(Parameters!AM$39-(Parameters!AM$40*(((($A42/100)-Parameters!AM$41)^2)*(($A42/100)^Parameters!AM$42))))-(Parameters!AM$32*EXP(-(((HV-'Binding Energies'!P42)/Parameters!AM$44)^Parameters!AM$43))),""))</f>
        <v>0.67707646794889709</v>
      </c>
      <c r="Q42" s="2" t="str">
        <f>IF('Binding Energies'!Q42="","",IF('Binding Energies'!Q42&lt;HV,(Parameters!AN$39-(Parameters!AN$40*(((($A42/100)-Parameters!AN$41)^2)*(($A42/100)^Parameters!AN$42))))-(Parameters!AN$32*EXP(-(((HV-'Binding Energies'!Q42)/Parameters!AN$44)^Parameters!AN$43))),""))</f>
        <v/>
      </c>
      <c r="R42" s="2" t="str">
        <f>IF('Binding Energies'!R42="","",IF('Binding Energies'!R42&lt;HV,(Parameters!AO$39-(Parameters!AO$40*(((($A42/100)-Parameters!AO$41)^2)*(($A42/100)^Parameters!AO$42))))-(Parameters!AO$32*EXP(-(((HV-'Binding Energies'!R42)/Parameters!AO$44)^Parameters!AO$43))),""))</f>
        <v/>
      </c>
      <c r="S42" s="2" t="str">
        <f>IF('Binding Energies'!S42="","",IF('Binding Energies'!S42&lt;HV,(Parameters!AP$39-(Parameters!AP$40*(((($A42/100)-Parameters!AP$41)^2)*(($A42/100)^Parameters!AP$42))))-(Parameters!AP$32*EXP(-(((HV-'Binding Energies'!S42)/Parameters!AP$44)^Parameters!AP$43))),""))</f>
        <v/>
      </c>
      <c r="T42" s="2" t="str">
        <f>IF('Binding Energies'!T42="","",IF('Binding Energies'!T42&lt;HV,(Parameters!AQ$39-(Parameters!AQ$40*(((($A42/100)-Parameters!AQ$41)^2)*(($A42/100)^Parameters!AQ$42))))-(Parameters!AQ$32*EXP(-(((HV-'Binding Energies'!T42)/Parameters!AQ$44)^Parameters!AQ$43))),""))</f>
        <v/>
      </c>
    </row>
    <row r="43" spans="1:20" x14ac:dyDescent="0.35">
      <c r="A43" s="4">
        <v>43</v>
      </c>
      <c r="B43" s="2" t="str">
        <f>IF('Binding Energies'!B43="","",IF('Binding Energies'!B43&lt;HV,Parameters!W$39+Parameters!W$40*((Beta!$A43/100)^Parameters!W$41)-Parameters!W$42*EXP(Parameters!W$43*(Beta!$A43/100)),""))</f>
        <v/>
      </c>
      <c r="C43" s="2">
        <f>IF('Binding Energies'!C43="","",IF('Binding Energies'!C43&lt;HV,Parameters!X$39+Parameters!X$40*((Beta!$A43/100)^Parameters!X$41)-Parameters!X$42*EXP(Parameters!X$43*(Beta!$A43/100)),""))</f>
        <v>1.9984892159219556</v>
      </c>
      <c r="D43" s="2">
        <f>IF('Binding Energies'!D43="","",IF('Binding Energies'!D43&lt;HV,Parameters!Y$39+Parameters!Y$40*((Beta!$A43/100)^Parameters!Y$41)-Parameters!Y$42*EXP(Parameters!Y$43*(Beta!$A43/100)),""))</f>
        <v>1.9906683393817615</v>
      </c>
      <c r="E43" s="2">
        <f>IF('Binding Energies'!E43="","",IF('Binding Energies'!E43&lt;HV,Parameters!Z$39+Parameters!Z$40*((Beta!$A43/100)^Parameters!Z$41)-Parameters!Z$42*EXP(Parameters!Z$43*(Beta!$A43/100)),""))</f>
        <v>1.9912016076300498</v>
      </c>
      <c r="F43" s="2" t="str">
        <f>IF('Binding Energies'!F43="","",IF('Binding Energies'!F43&lt;HV,Parameters!AA$39+Parameters!AA$40*((Beta!$A43/100)^Parameters!AA$41)-Parameters!AA$42*EXP(Parameters!AA$43*(Beta!$A43/100)),""))</f>
        <v/>
      </c>
      <c r="G43" s="2">
        <f>IF('Binding Energies'!G43="","",IF('Binding Energies'!G43&lt;HV,(Parameters!AD$39-(Parameters!AD$40*(((($A43/100)-Parameters!AD$41)^2)*(($A43/100)^Parameters!AD$42))))-(Parameters!AD$32*EXP(-(((HV-'Binding Energies'!G43)/Parameters!AD$44)^Parameters!AD$43))),""))</f>
        <v>1.37929879829002</v>
      </c>
      <c r="H43" s="2">
        <f>IF('Binding Energies'!H43="","",IF('Binding Energies'!H43&lt;HV,(Parameters!AE$39-(Parameters!AE$40*(((($A43/100)-Parameters!AE$41)^2)*(($A43/100)^Parameters!AE$42))))-(Parameters!AE$32*EXP(-(((HV-'Binding Energies'!H43)/Parameters!AE$44)^Parameters!AE$43))),""))</f>
        <v>1.437802681755119</v>
      </c>
      <c r="I43" s="2">
        <f>IF('Binding Energies'!I43="","",IF('Binding Energies'!I43&lt;HV,(Parameters!AF$39-(Parameters!AF$40*(((($A43/100)-Parameters!AF$41)^2)*(($A43/100)^Parameters!AF$42))))-(Parameters!AF$32*EXP(-(((HV-'Binding Energies'!I43)/Parameters!AF$44)^Parameters!AF$43))),""))</f>
        <v>1.3244683001440123</v>
      </c>
      <c r="J43" s="2">
        <f>IF('Binding Energies'!J43="","",IF('Binding Energies'!J43&lt;HV,(Parameters!AG$39-(Parameters!AG$40*(((($A43/100)-Parameters!AG$41)^2)*(($A43/100)^Parameters!AG$42))))-(Parameters!AG$32*EXP(-(((HV-'Binding Energies'!J43)/Parameters!AG$44)^Parameters!AG$43))),""))</f>
        <v>1.3639523618468705</v>
      </c>
      <c r="K43" s="2" t="str">
        <f>IF('Binding Energies'!K43="","",IF('Binding Energies'!K43&lt;HV,(Parameters!AH$39-(Parameters!AH$40*(((($A43/100)-Parameters!AH$41)^2)*(($A43/100)^Parameters!AH$42))))-(Parameters!AH$32*EXP(-(((HV-'Binding Energies'!K43)/Parameters!AH$44)^Parameters!AH$43))),""))</f>
        <v/>
      </c>
      <c r="L43" s="2" t="str">
        <f>IF('Binding Energies'!L43="","",IF('Binding Energies'!L43&lt;HV,(Parameters!AI$39-(Parameters!AI$40*(((($A43/100)-Parameters!AI$41)^2)*(($A43/100)^Parameters!AI$42))))-(Parameters!AI$32*EXP(-(((HV-'Binding Energies'!L43)/Parameters!AI$44)^Parameters!AI$43))),""))</f>
        <v/>
      </c>
      <c r="M43" s="2" t="str">
        <f>IF('Binding Energies'!M43="","",IF('Binding Energies'!M43&lt;HV,(Parameters!AJ$39-(Parameters!AJ$40*(((($A43/100)-Parameters!AJ$41)^2)*(($A43/100)^Parameters!AJ$42))))-(Parameters!AJ$32*EXP(-(((HV-'Binding Energies'!M43)/Parameters!AJ$44)^Parameters!AJ$43))),""))</f>
        <v/>
      </c>
      <c r="N43" s="2" t="str">
        <f>IF('Binding Energies'!N43="","",IF('Binding Energies'!N43&lt;HV,(Parameters!AK$39-(Parameters!AK$40*(((($A43/100)-Parameters!AK$41)^2)*(($A43/100)^Parameters!AK$42))))-(Parameters!AK$32*EXP(-(((HV-'Binding Energies'!N43)/Parameters!AK$44)^Parameters!AK$43))),""))</f>
        <v/>
      </c>
      <c r="O43" s="2">
        <f>IF('Binding Energies'!O43="","",IF('Binding Energies'!O43&lt;HV,(Parameters!AL$39-(Parameters!AL$40*(((($A43/100)-Parameters!AL$41)^2)*(($A43/100)^Parameters!AL$42))))-(Parameters!AL$32*EXP(-(((HV-'Binding Energies'!O43)/Parameters!AL$44)^Parameters!AL$43))),""))</f>
        <v>0.71205636527308258</v>
      </c>
      <c r="P43" s="2">
        <f>IF('Binding Energies'!P43="","",IF('Binding Energies'!P43&lt;HV,(Parameters!AM$39-(Parameters!AM$40*(((($A43/100)-Parameters!AM$41)^2)*(($A43/100)^Parameters!AM$42))))-(Parameters!AM$32*EXP(-(((HV-'Binding Energies'!P43)/Parameters!AM$44)^Parameters!AM$43))),""))</f>
        <v>0.69757633703208644</v>
      </c>
      <c r="Q43" s="2" t="str">
        <f>IF('Binding Energies'!Q43="","",IF('Binding Energies'!Q43&lt;HV,(Parameters!AN$39-(Parameters!AN$40*(((($A43/100)-Parameters!AN$41)^2)*(($A43/100)^Parameters!AN$42))))-(Parameters!AN$32*EXP(-(((HV-'Binding Energies'!Q43)/Parameters!AN$44)^Parameters!AN$43))),""))</f>
        <v/>
      </c>
      <c r="R43" s="2" t="str">
        <f>IF('Binding Energies'!R43="","",IF('Binding Energies'!R43&lt;HV,(Parameters!AO$39-(Parameters!AO$40*(((($A43/100)-Parameters!AO$41)^2)*(($A43/100)^Parameters!AO$42))))-(Parameters!AO$32*EXP(-(((HV-'Binding Energies'!R43)/Parameters!AO$44)^Parameters!AO$43))),""))</f>
        <v/>
      </c>
      <c r="S43" s="2" t="str">
        <f>IF('Binding Energies'!S43="","",IF('Binding Energies'!S43&lt;HV,(Parameters!AP$39-(Parameters!AP$40*(((($A43/100)-Parameters!AP$41)^2)*(($A43/100)^Parameters!AP$42))))-(Parameters!AP$32*EXP(-(((HV-'Binding Energies'!S43)/Parameters!AP$44)^Parameters!AP$43))),""))</f>
        <v/>
      </c>
      <c r="T43" s="2" t="str">
        <f>IF('Binding Energies'!T43="","",IF('Binding Energies'!T43&lt;HV,(Parameters!AQ$39-(Parameters!AQ$40*(((($A43/100)-Parameters!AQ$41)^2)*(($A43/100)^Parameters!AQ$42))))-(Parameters!AQ$32*EXP(-(((HV-'Binding Energies'!T43)/Parameters!AQ$44)^Parameters!AQ$43))),""))</f>
        <v/>
      </c>
    </row>
    <row r="44" spans="1:20" x14ac:dyDescent="0.35">
      <c r="A44" s="4">
        <v>44</v>
      </c>
      <c r="B44" s="2" t="str">
        <f>IF('Binding Energies'!B44="","",IF('Binding Energies'!B44&lt;HV,Parameters!W$39+Parameters!W$40*((Beta!$A44/100)^Parameters!W$41)-Parameters!W$42*EXP(Parameters!W$43*(Beta!$A44/100)),""))</f>
        <v/>
      </c>
      <c r="C44" s="2">
        <f>IF('Binding Energies'!C44="","",IF('Binding Energies'!C44&lt;HV,Parameters!X$39+Parameters!X$40*((Beta!$A44/100)^Parameters!X$41)-Parameters!X$42*EXP(Parameters!X$43*(Beta!$A44/100)),""))</f>
        <v>1.9976077893911257</v>
      </c>
      <c r="D44" s="2">
        <f>IF('Binding Energies'!D44="","",IF('Binding Energies'!D44&lt;HV,Parameters!Y$39+Parameters!Y$40*((Beta!$A44/100)^Parameters!Y$41)-Parameters!Y$42*EXP(Parameters!Y$43*(Beta!$A44/100)),""))</f>
        <v>1.9908392852876533</v>
      </c>
      <c r="E44" s="2">
        <f>IF('Binding Energies'!E44="","",IF('Binding Energies'!E44&lt;HV,Parameters!Z$39+Parameters!Z$40*((Beta!$A44/100)^Parameters!Z$41)-Parameters!Z$42*EXP(Parameters!Z$43*(Beta!$A44/100)),""))</f>
        <v>1.9912722906057538</v>
      </c>
      <c r="F44" s="2" t="str">
        <f>IF('Binding Energies'!F44="","",IF('Binding Energies'!F44&lt;HV,Parameters!AA$39+Parameters!AA$40*((Beta!$A44/100)^Parameters!AA$41)-Parameters!AA$42*EXP(Parameters!AA$43*(Beta!$A44/100)),""))</f>
        <v/>
      </c>
      <c r="G44" s="2">
        <f>IF('Binding Energies'!G44="","",IF('Binding Energies'!G44&lt;HV,(Parameters!AD$39-(Parameters!AD$40*(((($A44/100)-Parameters!AD$41)^2)*(($A44/100)^Parameters!AD$42))))-(Parameters!AD$32*EXP(-(((HV-'Binding Energies'!G44)/Parameters!AD$44)^Parameters!AD$43))),""))</f>
        <v>1.3908273011544552</v>
      </c>
      <c r="H44" s="2">
        <f>IF('Binding Energies'!H44="","",IF('Binding Energies'!H44&lt;HV,(Parameters!AE$39-(Parameters!AE$40*(((($A44/100)-Parameters!AE$41)^2)*(($A44/100)^Parameters!AE$42))))-(Parameters!AE$32*EXP(-(((HV-'Binding Energies'!H44)/Parameters!AE$44)^Parameters!AE$43))),""))</f>
        <v>1.4521320077369426</v>
      </c>
      <c r="I44" s="2">
        <f>IF('Binding Energies'!I44="","",IF('Binding Energies'!I44&lt;HV,(Parameters!AF$39-(Parameters!AF$40*(((($A44/100)-Parameters!AF$41)^2)*(($A44/100)^Parameters!AF$42))))-(Parameters!AF$32*EXP(-(((HV-'Binding Energies'!I44)/Parameters!AF$44)^Parameters!AF$43))),""))</f>
        <v>1.344022243751682</v>
      </c>
      <c r="J44" s="2">
        <f>IF('Binding Energies'!J44="","",IF('Binding Energies'!J44&lt;HV,(Parameters!AG$39-(Parameters!AG$40*(((($A44/100)-Parameters!AG$41)^2)*(($A44/100)^Parameters!AG$42))))-(Parameters!AG$32*EXP(-(((HV-'Binding Energies'!J44)/Parameters!AG$44)^Parameters!AG$43))),""))</f>
        <v>1.3853923952621319</v>
      </c>
      <c r="K44" s="2" t="str">
        <f>IF('Binding Energies'!K44="","",IF('Binding Energies'!K44&lt;HV,(Parameters!AH$39-(Parameters!AH$40*(((($A44/100)-Parameters!AH$41)^2)*(($A44/100)^Parameters!AH$42))))-(Parameters!AH$32*EXP(-(((HV-'Binding Energies'!K44)/Parameters!AH$44)^Parameters!AH$43))),""))</f>
        <v/>
      </c>
      <c r="L44" s="2" t="str">
        <f>IF('Binding Energies'!L44="","",IF('Binding Energies'!L44&lt;HV,(Parameters!AI$39-(Parameters!AI$40*(((($A44/100)-Parameters!AI$41)^2)*(($A44/100)^Parameters!AI$42))))-(Parameters!AI$32*EXP(-(((HV-'Binding Energies'!L44)/Parameters!AI$44)^Parameters!AI$43))),""))</f>
        <v/>
      </c>
      <c r="M44" s="2" t="str">
        <f>IF('Binding Energies'!M44="","",IF('Binding Energies'!M44&lt;HV,(Parameters!AJ$39-(Parameters!AJ$40*(((($A44/100)-Parameters!AJ$41)^2)*(($A44/100)^Parameters!AJ$42))))-(Parameters!AJ$32*EXP(-(((HV-'Binding Energies'!M44)/Parameters!AJ$44)^Parameters!AJ$43))),""))</f>
        <v/>
      </c>
      <c r="N44" s="2" t="str">
        <f>IF('Binding Energies'!N44="","",IF('Binding Energies'!N44&lt;HV,(Parameters!AK$39-(Parameters!AK$40*(((($A44/100)-Parameters!AK$41)^2)*(($A44/100)^Parameters!AK$42))))-(Parameters!AK$32*EXP(-(((HV-'Binding Energies'!N44)/Parameters!AK$44)^Parameters!AK$43))),""))</f>
        <v/>
      </c>
      <c r="O44" s="2">
        <f>IF('Binding Energies'!O44="","",IF('Binding Energies'!O44&lt;HV,(Parameters!AL$39-(Parameters!AL$40*(((($A44/100)-Parameters!AL$41)^2)*(($A44/100)^Parameters!AL$42))))-(Parameters!AL$32*EXP(-(((HV-'Binding Energies'!O44)/Parameters!AL$44)^Parameters!AL$43))),""))</f>
        <v>0.73522413559418354</v>
      </c>
      <c r="P44" s="2">
        <f>IF('Binding Energies'!P44="","",IF('Binding Energies'!P44&lt;HV,(Parameters!AM$39-(Parameters!AM$40*(((($A44/100)-Parameters!AM$41)^2)*(($A44/100)^Parameters!AM$42))))-(Parameters!AM$32*EXP(-(((HV-'Binding Energies'!P44)/Parameters!AM$44)^Parameters!AM$43))),""))</f>
        <v>0.71788491032544621</v>
      </c>
      <c r="Q44" s="2" t="str">
        <f>IF('Binding Energies'!Q44="","",IF('Binding Energies'!Q44&lt;HV,(Parameters!AN$39-(Parameters!AN$40*(((($A44/100)-Parameters!AN$41)^2)*(($A44/100)^Parameters!AN$42))))-(Parameters!AN$32*EXP(-(((HV-'Binding Energies'!Q44)/Parameters!AN$44)^Parameters!AN$43))),""))</f>
        <v/>
      </c>
      <c r="R44" s="2" t="str">
        <f>IF('Binding Energies'!R44="","",IF('Binding Energies'!R44&lt;HV,(Parameters!AO$39-(Parameters!AO$40*(((($A44/100)-Parameters!AO$41)^2)*(($A44/100)^Parameters!AO$42))))-(Parameters!AO$32*EXP(-(((HV-'Binding Energies'!R44)/Parameters!AO$44)^Parameters!AO$43))),""))</f>
        <v/>
      </c>
      <c r="S44" s="2" t="str">
        <f>IF('Binding Energies'!S44="","",IF('Binding Energies'!S44&lt;HV,(Parameters!AP$39-(Parameters!AP$40*(((($A44/100)-Parameters!AP$41)^2)*(($A44/100)^Parameters!AP$42))))-(Parameters!AP$32*EXP(-(((HV-'Binding Energies'!S44)/Parameters!AP$44)^Parameters!AP$43))),""))</f>
        <v/>
      </c>
      <c r="T44" s="2" t="str">
        <f>IF('Binding Energies'!T44="","",IF('Binding Energies'!T44&lt;HV,(Parameters!AQ$39-(Parameters!AQ$40*(((($A44/100)-Parameters!AQ$41)^2)*(($A44/100)^Parameters!AQ$42))))-(Parameters!AQ$32*EXP(-(((HV-'Binding Energies'!T44)/Parameters!AQ$44)^Parameters!AQ$43))),""))</f>
        <v/>
      </c>
    </row>
    <row r="45" spans="1:20" x14ac:dyDescent="0.35">
      <c r="A45" s="4">
        <v>45</v>
      </c>
      <c r="B45" s="2" t="str">
        <f>IF('Binding Energies'!B45="","",IF('Binding Energies'!B45&lt;HV,Parameters!W$39+Parameters!W$40*((Beta!$A45/100)^Parameters!W$41)-Parameters!W$42*EXP(Parameters!W$43*(Beta!$A45/100)),""))</f>
        <v/>
      </c>
      <c r="C45" s="2">
        <f>IF('Binding Energies'!C45="","",IF('Binding Energies'!C45&lt;HV,Parameters!X$39+Parameters!X$40*((Beta!$A45/100)^Parameters!X$41)-Parameters!X$42*EXP(Parameters!X$43*(Beta!$A45/100)),""))</f>
        <v>1.9963461774340581</v>
      </c>
      <c r="D45" s="2">
        <f>IF('Binding Energies'!D45="","",IF('Binding Energies'!D45&lt;HV,Parameters!Y$39+Parameters!Y$40*((Beta!$A45/100)^Parameters!Y$41)-Parameters!Y$42*EXP(Parameters!Y$43*(Beta!$A45/100)),""))</f>
        <v>1.9909069999790048</v>
      </c>
      <c r="E45" s="2">
        <f>IF('Binding Energies'!E45="","",IF('Binding Energies'!E45&lt;HV,Parameters!Z$39+Parameters!Z$40*((Beta!$A45/100)^Parameters!Z$41)-Parameters!Z$42*EXP(Parameters!Z$43*(Beta!$A45/100)),""))</f>
        <v>1.9912661400468401</v>
      </c>
      <c r="F45" s="2" t="str">
        <f>IF('Binding Energies'!F45="","",IF('Binding Energies'!F45&lt;HV,Parameters!AA$39+Parameters!AA$40*((Beta!$A45/100)^Parameters!AA$41)-Parameters!AA$42*EXP(Parameters!AA$43*(Beta!$A45/100)),""))</f>
        <v/>
      </c>
      <c r="G45" s="2">
        <f>IF('Binding Energies'!G45="","",IF('Binding Energies'!G45&lt;HV,(Parameters!AD$39-(Parameters!AD$40*(((($A45/100)-Parameters!AD$41)^2)*(($A45/100)^Parameters!AD$42))))-(Parameters!AD$32*EXP(-(((HV-'Binding Energies'!G45)/Parameters!AD$44)^Parameters!AD$43))),""))</f>
        <v>1.4003626680038048</v>
      </c>
      <c r="H45" s="2">
        <f>IF('Binding Energies'!H45="","",IF('Binding Energies'!H45&lt;HV,(Parameters!AE$39-(Parameters!AE$40*(((($A45/100)-Parameters!AE$41)^2)*(($A45/100)^Parameters!AE$42))))-(Parameters!AE$32*EXP(-(((HV-'Binding Energies'!H45)/Parameters!AE$44)^Parameters!AE$43))),""))</f>
        <v>1.4644949604688842</v>
      </c>
      <c r="I45" s="2">
        <f>IF('Binding Energies'!I45="","",IF('Binding Energies'!I45&lt;HV,(Parameters!AF$39-(Parameters!AF$40*(((($A45/100)-Parameters!AF$41)^2)*(($A45/100)^Parameters!AF$42))))-(Parameters!AF$32*EXP(-(((HV-'Binding Energies'!I45)/Parameters!AF$44)^Parameters!AF$43))),""))</f>
        <v>1.3628683327920246</v>
      </c>
      <c r="J45" s="2">
        <f>IF('Binding Energies'!J45="","",IF('Binding Energies'!J45&lt;HV,(Parameters!AG$39-(Parameters!AG$40*(((($A45/100)-Parameters!AG$41)^2)*(($A45/100)^Parameters!AG$42))))-(Parameters!AG$32*EXP(-(((HV-'Binding Energies'!J45)/Parameters!AG$44)^Parameters!AG$43))),""))</f>
        <v>1.4062123600688419</v>
      </c>
      <c r="K45" s="2">
        <f>IF('Binding Energies'!K45="","",IF('Binding Energies'!K45&lt;HV,(Parameters!AH$39-(Parameters!AH$40*(((($A45/100)-Parameters!AH$41)^2)*(($A45/100)^Parameters!AH$42))))-(Parameters!AH$32*EXP(-(((HV-'Binding Energies'!K45)/Parameters!AH$44)^Parameters!AH$43))),""))</f>
        <v>1.3450079018240972</v>
      </c>
      <c r="L45" s="2" t="str">
        <f>IF('Binding Energies'!L45="","",IF('Binding Energies'!L45&lt;HV,(Parameters!AI$39-(Parameters!AI$40*(((($A45/100)-Parameters!AI$41)^2)*(($A45/100)^Parameters!AI$42))))-(Parameters!AI$32*EXP(-(((HV-'Binding Energies'!L45)/Parameters!AI$44)^Parameters!AI$43))),""))</f>
        <v/>
      </c>
      <c r="M45" s="2" t="str">
        <f>IF('Binding Energies'!M45="","",IF('Binding Energies'!M45&lt;HV,(Parameters!AJ$39-(Parameters!AJ$40*(((($A45/100)-Parameters!AJ$41)^2)*(($A45/100)^Parameters!AJ$42))))-(Parameters!AJ$32*EXP(-(((HV-'Binding Energies'!M45)/Parameters!AJ$44)^Parameters!AJ$43))),""))</f>
        <v/>
      </c>
      <c r="N45" s="2" t="str">
        <f>IF('Binding Energies'!N45="","",IF('Binding Energies'!N45&lt;HV,(Parameters!AK$39-(Parameters!AK$40*(((($A45/100)-Parameters!AK$41)^2)*(($A45/100)^Parameters!AK$42))))-(Parameters!AK$32*EXP(-(((HV-'Binding Energies'!N45)/Parameters!AK$44)^Parameters!AK$43))),""))</f>
        <v/>
      </c>
      <c r="O45" s="2">
        <f>IF('Binding Energies'!O45="","",IF('Binding Energies'!O45&lt;HV,(Parameters!AL$39-(Parameters!AL$40*(((($A45/100)-Parameters!AL$41)^2)*(($A45/100)^Parameters!AL$42))))-(Parameters!AL$32*EXP(-(((HV-'Binding Energies'!O45)/Parameters!AL$44)^Parameters!AL$43))),""))</f>
        <v>0.75817606998159826</v>
      </c>
      <c r="P45" s="2">
        <f>IF('Binding Energies'!P45="","",IF('Binding Energies'!P45&lt;HV,(Parameters!AM$39-(Parameters!AM$40*(((($A45/100)-Parameters!AM$41)^2)*(($A45/100)^Parameters!AM$42))))-(Parameters!AM$32*EXP(-(((HV-'Binding Energies'!P45)/Parameters!AM$44)^Parameters!AM$43))),""))</f>
        <v>0.73798400010999177</v>
      </c>
      <c r="Q45" s="2" t="str">
        <f>IF('Binding Energies'!Q45="","",IF('Binding Energies'!Q45&lt;HV,(Parameters!AN$39-(Parameters!AN$40*(((($A45/100)-Parameters!AN$41)^2)*(($A45/100)^Parameters!AN$42))))-(Parameters!AN$32*EXP(-(((HV-'Binding Energies'!Q45)/Parameters!AN$44)^Parameters!AN$43))),""))</f>
        <v/>
      </c>
      <c r="R45" s="2" t="str">
        <f>IF('Binding Energies'!R45="","",IF('Binding Energies'!R45&lt;HV,(Parameters!AO$39-(Parameters!AO$40*(((($A45/100)-Parameters!AO$41)^2)*(($A45/100)^Parameters!AO$42))))-(Parameters!AO$32*EXP(-(((HV-'Binding Energies'!R45)/Parameters!AO$44)^Parameters!AO$43))),""))</f>
        <v/>
      </c>
      <c r="S45" s="2" t="str">
        <f>IF('Binding Energies'!S45="","",IF('Binding Energies'!S45&lt;HV,(Parameters!AP$39-(Parameters!AP$40*(((($A45/100)-Parameters!AP$41)^2)*(($A45/100)^Parameters!AP$42))))-(Parameters!AP$32*EXP(-(((HV-'Binding Energies'!S45)/Parameters!AP$44)^Parameters!AP$43))),""))</f>
        <v/>
      </c>
      <c r="T45" s="2" t="str">
        <f>IF('Binding Energies'!T45="","",IF('Binding Energies'!T45&lt;HV,(Parameters!AQ$39-(Parameters!AQ$40*(((($A45/100)-Parameters!AQ$41)^2)*(($A45/100)^Parameters!AQ$42))))-(Parameters!AQ$32*EXP(-(((HV-'Binding Energies'!T45)/Parameters!AQ$44)^Parameters!AQ$43))),""))</f>
        <v/>
      </c>
    </row>
    <row r="46" spans="1:20" x14ac:dyDescent="0.35">
      <c r="A46" s="4">
        <v>46</v>
      </c>
      <c r="B46" s="2" t="str">
        <f>IF('Binding Energies'!B46="","",IF('Binding Energies'!B46&lt;HV,Parameters!W$39+Parameters!W$40*((Beta!$A46/100)^Parameters!W$41)-Parameters!W$42*EXP(Parameters!W$43*(Beta!$A46/100)),""))</f>
        <v/>
      </c>
      <c r="C46" s="2">
        <f>IF('Binding Energies'!C46="","",IF('Binding Energies'!C46&lt;HV,Parameters!X$39+Parameters!X$40*((Beta!$A46/100)^Parameters!X$41)-Parameters!X$42*EXP(Parameters!X$43*(Beta!$A46/100)),""))</f>
        <v>1.9946716019118662</v>
      </c>
      <c r="D46" s="2">
        <f>IF('Binding Energies'!D46="","",IF('Binding Energies'!D46&lt;HV,Parameters!Y$39+Parameters!Y$40*((Beta!$A46/100)^Parameters!Y$41)-Parameters!Y$42*EXP(Parameters!Y$43*(Beta!$A46/100)),""))</f>
        <v>1.9908670037937435</v>
      </c>
      <c r="E46" s="2">
        <f>IF('Binding Energies'!E46="","",IF('Binding Energies'!E46&lt;HV,Parameters!Z$39+Parameters!Z$40*((Beta!$A46/100)^Parameters!Z$41)-Parameters!Z$42*EXP(Parameters!Z$43*(Beta!$A46/100)),""))</f>
        <v>1.9911803749881529</v>
      </c>
      <c r="F46" s="2" t="str">
        <f>IF('Binding Energies'!F46="","",IF('Binding Energies'!F46&lt;HV,Parameters!AA$39+Parameters!AA$40*((Beta!$A46/100)^Parameters!AA$41)-Parameters!AA$42*EXP(Parameters!AA$43*(Beta!$A46/100)),""))</f>
        <v/>
      </c>
      <c r="G46" s="2">
        <f>IF('Binding Energies'!G46="","",IF('Binding Energies'!G46&lt;HV,(Parameters!AD$39-(Parameters!AD$40*(((($A46/100)-Parameters!AD$41)^2)*(($A46/100)^Parameters!AD$42))))-(Parameters!AD$32*EXP(-(((HV-'Binding Energies'!G46)/Parameters!AD$44)^Parameters!AD$43))),""))</f>
        <v>1.4078165929307256</v>
      </c>
      <c r="H46" s="2">
        <f>IF('Binding Energies'!H46="","",IF('Binding Energies'!H46&lt;HV,(Parameters!AE$39-(Parameters!AE$40*(((($A46/100)-Parameters!AE$41)^2)*(($A46/100)^Parameters!AE$42))))-(Parameters!AE$32*EXP(-(((HV-'Binding Energies'!H46)/Parameters!AE$44)^Parameters!AE$43))),""))</f>
        <v>1.4748132726461376</v>
      </c>
      <c r="I46" s="2">
        <f>IF('Binding Energies'!I46="","",IF('Binding Energies'!I46&lt;HV,(Parameters!AF$39-(Parameters!AF$40*(((($A46/100)-Parameters!AF$41)^2)*(($A46/100)^Parameters!AF$42))))-(Parameters!AF$32*EXP(-(((HV-'Binding Energies'!I46)/Parameters!AF$44)^Parameters!AF$43))),""))</f>
        <v>1.3810076966438019</v>
      </c>
      <c r="J46" s="2">
        <f>IF('Binding Energies'!J46="","",IF('Binding Energies'!J46&lt;HV,(Parameters!AG$39-(Parameters!AG$40*(((($A46/100)-Parameters!AG$41)^2)*(($A46/100)^Parameters!AG$42))))-(Parameters!AG$32*EXP(-(((HV-'Binding Energies'!J46)/Parameters!AG$44)^Parameters!AG$43))),""))</f>
        <v>1.4264285783099218</v>
      </c>
      <c r="K46" s="2">
        <f>IF('Binding Energies'!K46="","",IF('Binding Energies'!K46&lt;HV,(Parameters!AH$39-(Parameters!AH$40*(((($A46/100)-Parameters!AH$41)^2)*(($A46/100)^Parameters!AH$42))))-(Parameters!AH$32*EXP(-(((HV-'Binding Energies'!K46)/Parameters!AH$44)^Parameters!AH$43))),""))</f>
        <v>1.3612962630482595</v>
      </c>
      <c r="L46" s="2">
        <f>IF('Binding Energies'!L46="","",IF('Binding Energies'!L46&lt;HV,(Parameters!AI$39-(Parameters!AI$40*(((($A46/100)-Parameters!AI$41)^2)*(($A46/100)^Parameters!AI$42))))-(Parameters!AI$32*EXP(-(((HV-'Binding Energies'!L46)/Parameters!AI$44)^Parameters!AI$43))),""))</f>
        <v>1.4114957810139901</v>
      </c>
      <c r="M46" s="2" t="str">
        <f>IF('Binding Energies'!M46="","",IF('Binding Energies'!M46&lt;HV,(Parameters!AJ$39-(Parameters!AJ$40*(((($A46/100)-Parameters!AJ$41)^2)*(($A46/100)^Parameters!AJ$42))))-(Parameters!AJ$32*EXP(-(((HV-'Binding Energies'!M46)/Parameters!AJ$44)^Parameters!AJ$43))),""))</f>
        <v/>
      </c>
      <c r="N46" s="2" t="str">
        <f>IF('Binding Energies'!N46="","",IF('Binding Energies'!N46&lt;HV,(Parameters!AK$39-(Parameters!AK$40*(((($A46/100)-Parameters!AK$41)^2)*(($A46/100)^Parameters!AK$42))))-(Parameters!AK$32*EXP(-(((HV-'Binding Energies'!N46)/Parameters!AK$44)^Parameters!AK$43))),""))</f>
        <v/>
      </c>
      <c r="O46" s="2">
        <f>IF('Binding Energies'!O46="","",IF('Binding Energies'!O46&lt;HV,(Parameters!AL$39-(Parameters!AL$40*(((($A46/100)-Parameters!AL$41)^2)*(($A46/100)^Parameters!AL$42))))-(Parameters!AL$32*EXP(-(((HV-'Binding Energies'!O46)/Parameters!AL$44)^Parameters!AL$43))),""))</f>
        <v>0.78089335852935837</v>
      </c>
      <c r="P46" s="2">
        <f>IF('Binding Energies'!P46="","",IF('Binding Energies'!P46&lt;HV,(Parameters!AM$39-(Parameters!AM$40*(((($A46/100)-Parameters!AM$41)^2)*(($A46/100)^Parameters!AM$42))))-(Parameters!AM$32*EXP(-(((HV-'Binding Energies'!P46)/Parameters!AM$44)^Parameters!AM$43))),""))</f>
        <v>0.75785791687595605</v>
      </c>
      <c r="Q46" s="2" t="str">
        <f>IF('Binding Energies'!Q46="","",IF('Binding Energies'!Q46&lt;HV,(Parameters!AN$39-(Parameters!AN$40*(((($A46/100)-Parameters!AN$41)^2)*(($A46/100)^Parameters!AN$42))))-(Parameters!AN$32*EXP(-(((HV-'Binding Energies'!Q46)/Parameters!AN$44)^Parameters!AN$43))),""))</f>
        <v/>
      </c>
      <c r="R46" s="2" t="str">
        <f>IF('Binding Energies'!R46="","",IF('Binding Energies'!R46&lt;HV,(Parameters!AO$39-(Parameters!AO$40*(((($A46/100)-Parameters!AO$41)^2)*(($A46/100)^Parameters!AO$42))))-(Parameters!AO$32*EXP(-(((HV-'Binding Energies'!R46)/Parameters!AO$44)^Parameters!AO$43))),""))</f>
        <v/>
      </c>
      <c r="S46" s="2" t="str">
        <f>IF('Binding Energies'!S46="","",IF('Binding Energies'!S46&lt;HV,(Parameters!AP$39-(Parameters!AP$40*(((($A46/100)-Parameters!AP$41)^2)*(($A46/100)^Parameters!AP$42))))-(Parameters!AP$32*EXP(-(((HV-'Binding Energies'!S46)/Parameters!AP$44)^Parameters!AP$43))),""))</f>
        <v/>
      </c>
      <c r="T46" s="2" t="str">
        <f>IF('Binding Energies'!T46="","",IF('Binding Energies'!T46&lt;HV,(Parameters!AQ$39-(Parameters!AQ$40*(((($A46/100)-Parameters!AQ$41)^2)*(($A46/100)^Parameters!AQ$42))))-(Parameters!AQ$32*EXP(-(((HV-'Binding Energies'!T46)/Parameters!AQ$44)^Parameters!AQ$43))),""))</f>
        <v/>
      </c>
    </row>
    <row r="47" spans="1:20" x14ac:dyDescent="0.35">
      <c r="A47" s="4">
        <v>47</v>
      </c>
      <c r="B47" s="2" t="str">
        <f>IF('Binding Energies'!B47="","",IF('Binding Energies'!B47&lt;HV,Parameters!W$39+Parameters!W$40*((Beta!$A47/100)^Parameters!W$41)-Parameters!W$42*EXP(Parameters!W$43*(Beta!$A47/100)),""))</f>
        <v/>
      </c>
      <c r="C47" s="2">
        <f>IF('Binding Energies'!C47="","",IF('Binding Energies'!C47&lt;HV,Parameters!X$39+Parameters!X$40*((Beta!$A47/100)^Parameters!X$41)-Parameters!X$42*EXP(Parameters!X$43*(Beta!$A47/100)),""))</f>
        <v>1.9925491675893132</v>
      </c>
      <c r="D47" s="2">
        <f>IF('Binding Energies'!D47="","",IF('Binding Energies'!D47&lt;HV,Parameters!Y$39+Parameters!Y$40*((Beta!$A47/100)^Parameters!Y$41)-Parameters!Y$42*EXP(Parameters!Y$43*(Beta!$A47/100)),""))</f>
        <v>1.9907144398310603</v>
      </c>
      <c r="E47" s="2">
        <f>IF('Binding Energies'!E47="","",IF('Binding Energies'!E47&lt;HV,Parameters!Z$39+Parameters!Z$40*((Beta!$A47/100)^Parameters!Z$41)-Parameters!Z$42*EXP(Parameters!Z$43*(Beta!$A47/100)),""))</f>
        <v>1.9910119336912235</v>
      </c>
      <c r="F47" s="2" t="str">
        <f>IF('Binding Energies'!F47="","",IF('Binding Energies'!F47&lt;HV,Parameters!AA$39+Parameters!AA$40*((Beta!$A47/100)^Parameters!AA$41)-Parameters!AA$42*EXP(Parameters!AA$43*(Beta!$A47/100)),""))</f>
        <v/>
      </c>
      <c r="G47" s="2">
        <f>IF('Binding Energies'!G47="","",IF('Binding Energies'!G47&lt;HV,(Parameters!AD$39-(Parameters!AD$40*(((($A47/100)-Parameters!AD$41)^2)*(($A47/100)^Parameters!AD$42))))-(Parameters!AD$32*EXP(-(((HV-'Binding Energies'!G47)/Parameters!AD$44)^Parameters!AD$43))),""))</f>
        <v>1.41300992689556</v>
      </c>
      <c r="H47" s="2">
        <f>IF('Binding Energies'!H47="","",IF('Binding Energies'!H47&lt;HV,(Parameters!AE$39-(Parameters!AE$40*(((($A47/100)-Parameters!AE$41)^2)*(($A47/100)^Parameters!AE$42))))-(Parameters!AE$32*EXP(-(((HV-'Binding Energies'!H47)/Parameters!AE$44)^Parameters!AE$43))),""))</f>
        <v>1.4828618796991073</v>
      </c>
      <c r="I47" s="2">
        <f>IF('Binding Energies'!I47="","",IF('Binding Energies'!I47&lt;HV,(Parameters!AF$39-(Parameters!AF$40*(((($A47/100)-Parameters!AF$41)^2)*(($A47/100)^Parameters!AF$42))))-(Parameters!AF$32*EXP(-(((HV-'Binding Energies'!I47)/Parameters!AF$44)^Parameters!AF$43))),""))</f>
        <v>1.3984218264360309</v>
      </c>
      <c r="J47" s="2">
        <f>IF('Binding Energies'!J47="","",IF('Binding Energies'!J47&lt;HV,(Parameters!AG$39-(Parameters!AG$40*(((($A47/100)-Parameters!AG$41)^2)*(($A47/100)^Parameters!AG$42))))-(Parameters!AG$32*EXP(-(((HV-'Binding Energies'!J47)/Parameters!AG$44)^Parameters!AG$43))),""))</f>
        <v>1.4457680649352229</v>
      </c>
      <c r="K47" s="2">
        <f>IF('Binding Energies'!K47="","",IF('Binding Energies'!K47&lt;HV,(Parameters!AH$39-(Parameters!AH$40*(((($A47/100)-Parameters!AH$41)^2)*(($A47/100)^Parameters!AH$42))))-(Parameters!AH$32*EXP(-(((HV-'Binding Energies'!K47)/Parameters!AH$44)^Parameters!AH$43))),""))</f>
        <v>1.377098176986123</v>
      </c>
      <c r="L47" s="2">
        <f>IF('Binding Energies'!L47="","",IF('Binding Energies'!L47&lt;HV,(Parameters!AI$39-(Parameters!AI$40*(((($A47/100)-Parameters!AI$41)^2)*(($A47/100)^Parameters!AI$42))))-(Parameters!AI$32*EXP(-(((HV-'Binding Energies'!L47)/Parameters!AI$44)^Parameters!AI$43))),""))</f>
        <v>1.4308977997759202</v>
      </c>
      <c r="M47" s="2" t="str">
        <f>IF('Binding Energies'!M47="","",IF('Binding Energies'!M47&lt;HV,(Parameters!AJ$39-(Parameters!AJ$40*(((($A47/100)-Parameters!AJ$41)^2)*(($A47/100)^Parameters!AJ$42))))-(Parameters!AJ$32*EXP(-(((HV-'Binding Energies'!M47)/Parameters!AJ$44)^Parameters!AJ$43))),""))</f>
        <v/>
      </c>
      <c r="N47" s="2" t="str">
        <f>IF('Binding Energies'!N47="","",IF('Binding Energies'!N47&lt;HV,(Parameters!AK$39-(Parameters!AK$40*(((($A47/100)-Parameters!AK$41)^2)*(($A47/100)^Parameters!AK$42))))-(Parameters!AK$32*EXP(-(((HV-'Binding Energies'!N47)/Parameters!AK$44)^Parameters!AK$43))),""))</f>
        <v/>
      </c>
      <c r="O47" s="2">
        <f>IF('Binding Energies'!O47="","",IF('Binding Energies'!O47&lt;HV,(Parameters!AL$39-(Parameters!AL$40*(((($A47/100)-Parameters!AL$41)^2)*(($A47/100)^Parameters!AL$42))))-(Parameters!AL$32*EXP(-(((HV-'Binding Energies'!O47)/Parameters!AL$44)^Parameters!AL$43))),""))</f>
        <v>0.80330783185305332</v>
      </c>
      <c r="P47" s="2">
        <f>IF('Binding Energies'!P47="","",IF('Binding Energies'!P47&lt;HV,(Parameters!AM$39-(Parameters!AM$40*(((($A47/100)-Parameters!AM$41)^2)*(($A47/100)^Parameters!AM$42))))-(Parameters!AM$32*EXP(-(((HV-'Binding Energies'!P47)/Parameters!AM$44)^Parameters!AM$43))),""))</f>
        <v>0.77748529059494176</v>
      </c>
      <c r="Q47" s="2" t="str">
        <f>IF('Binding Energies'!Q47="","",IF('Binding Energies'!Q47&lt;HV,(Parameters!AN$39-(Parameters!AN$40*(((($A47/100)-Parameters!AN$41)^2)*(($A47/100)^Parameters!AN$42))))-(Parameters!AN$32*EXP(-(((HV-'Binding Energies'!Q47)/Parameters!AN$44)^Parameters!AN$43))),""))</f>
        <v/>
      </c>
      <c r="R47" s="2" t="str">
        <f>IF('Binding Energies'!R47="","",IF('Binding Energies'!R47&lt;HV,(Parameters!AO$39-(Parameters!AO$40*(((($A47/100)-Parameters!AO$41)^2)*(($A47/100)^Parameters!AO$42))))-(Parameters!AO$32*EXP(-(((HV-'Binding Energies'!R47)/Parameters!AO$44)^Parameters!AO$43))),""))</f>
        <v/>
      </c>
      <c r="S47" s="2" t="str">
        <f>IF('Binding Energies'!S47="","",IF('Binding Energies'!S47&lt;HV,(Parameters!AP$39-(Parameters!AP$40*(((($A47/100)-Parameters!AP$41)^2)*(($A47/100)^Parameters!AP$42))))-(Parameters!AP$32*EXP(-(((HV-'Binding Energies'!S47)/Parameters!AP$44)^Parameters!AP$43))),""))</f>
        <v/>
      </c>
      <c r="T47" s="2" t="str">
        <f>IF('Binding Energies'!T47="","",IF('Binding Energies'!T47&lt;HV,(Parameters!AQ$39-(Parameters!AQ$40*(((($A47/100)-Parameters!AQ$41)^2)*(($A47/100)^Parameters!AQ$42))))-(Parameters!AQ$32*EXP(-(((HV-'Binding Energies'!T47)/Parameters!AQ$44)^Parameters!AQ$43))),""))</f>
        <v/>
      </c>
    </row>
    <row r="48" spans="1:20" x14ac:dyDescent="0.35">
      <c r="A48" s="4">
        <v>48</v>
      </c>
      <c r="B48" s="2" t="str">
        <f>IF('Binding Energies'!B48="","",IF('Binding Energies'!B48&lt;HV,Parameters!W$39+Parameters!W$40*((Beta!$A48/100)^Parameters!W$41)-Parameters!W$42*EXP(Parameters!W$43*(Beta!$A48/100)),""))</f>
        <v/>
      </c>
      <c r="C48" s="2">
        <f>IF('Binding Energies'!C48="","",IF('Binding Energies'!C48&lt;HV,Parameters!X$39+Parameters!X$40*((Beta!$A48/100)^Parameters!X$41)-Parameters!X$42*EXP(Parameters!X$43*(Beta!$A48/100)),""))</f>
        <v>1.9899417189096367</v>
      </c>
      <c r="D48" s="2">
        <f>IF('Binding Energies'!D48="","",IF('Binding Energies'!D48&lt;HV,Parameters!Y$39+Parameters!Y$40*((Beta!$A48/100)^Parameters!Y$41)-Parameters!Y$42*EXP(Parameters!Y$43*(Beta!$A48/100)),""))</f>
        <v>1.9904440559949421</v>
      </c>
      <c r="E48" s="2">
        <f>IF('Binding Energies'!E48="","",IF('Binding Energies'!E48&lt;HV,Parameters!Z$39+Parameters!Z$40*((Beta!$A48/100)^Parameters!Z$41)-Parameters!Z$42*EXP(Parameters!Z$43*(Beta!$A48/100)),""))</f>
        <v>1.9907574634366685</v>
      </c>
      <c r="F48" s="2" t="str">
        <f>IF('Binding Energies'!F48="","",IF('Binding Energies'!F48&lt;HV,Parameters!AA$39+Parameters!AA$40*((Beta!$A48/100)^Parameters!AA$41)-Parameters!AA$42*EXP(Parameters!AA$43*(Beta!$A48/100)),""))</f>
        <v/>
      </c>
      <c r="G48" s="2">
        <f>IF('Binding Energies'!G48="","",IF('Binding Energies'!G48&lt;HV,(Parameters!AD$39-(Parameters!AD$40*(((($A48/100)-Parameters!AD$41)^2)*(($A48/100)^Parameters!AD$42))))-(Parameters!AD$32*EXP(-(((HV-'Binding Energies'!G48)/Parameters!AD$44)^Parameters!AD$43))),""))</f>
        <v>1.4157179383664191</v>
      </c>
      <c r="H48" s="2">
        <f>IF('Binding Energies'!H48="","",IF('Binding Energies'!H48&lt;HV,(Parameters!AE$39-(Parameters!AE$40*(((($A48/100)-Parameters!AE$41)^2)*(($A48/100)^Parameters!AE$42))))-(Parameters!AE$32*EXP(-(((HV-'Binding Energies'!H48)/Parameters!AE$44)^Parameters!AE$43))),""))</f>
        <v>1.4884194179518571</v>
      </c>
      <c r="I48" s="2">
        <f>IF('Binding Energies'!I48="","",IF('Binding Energies'!I48&lt;HV,(Parameters!AF$39-(Parameters!AF$40*(((($A48/100)-Parameters!AF$41)^2)*(($A48/100)^Parameters!AF$42))))-(Parameters!AF$32*EXP(-(((HV-'Binding Energies'!I48)/Parameters!AF$44)^Parameters!AF$43))),""))</f>
        <v>1.4151093649680266</v>
      </c>
      <c r="J48" s="2">
        <f>IF('Binding Energies'!J48="","",IF('Binding Energies'!J48&lt;HV,(Parameters!AG$39-(Parameters!AG$40*(((($A48/100)-Parameters!AG$41)^2)*(($A48/100)^Parameters!AG$42))))-(Parameters!AG$32*EXP(-(((HV-'Binding Energies'!J48)/Parameters!AG$44)^Parameters!AG$43))),""))</f>
        <v>1.4641887890179772</v>
      </c>
      <c r="K48" s="2">
        <f>IF('Binding Energies'!K48="","",IF('Binding Energies'!K48&lt;HV,(Parameters!AH$39-(Parameters!AH$40*(((($A48/100)-Parameters!AH$41)^2)*(($A48/100)^Parameters!AH$42))))-(Parameters!AH$32*EXP(-(((HV-'Binding Energies'!K48)/Parameters!AH$44)^Parameters!AH$43))),""))</f>
        <v>1.3925218769700098</v>
      </c>
      <c r="L48" s="2">
        <f>IF('Binding Energies'!L48="","",IF('Binding Energies'!L48&lt;HV,(Parameters!AI$39-(Parameters!AI$40*(((($A48/100)-Parameters!AI$41)^2)*(($A48/100)^Parameters!AI$42))))-(Parameters!AI$32*EXP(-(((HV-'Binding Energies'!L48)/Parameters!AI$44)^Parameters!AI$43))),""))</f>
        <v>1.4497255937345532</v>
      </c>
      <c r="M48" s="2" t="str">
        <f>IF('Binding Energies'!M48="","",IF('Binding Energies'!M48&lt;HV,(Parameters!AJ$39-(Parameters!AJ$40*(((($A48/100)-Parameters!AJ$41)^2)*(($A48/100)^Parameters!AJ$42))))-(Parameters!AJ$32*EXP(-(((HV-'Binding Energies'!M48)/Parameters!AJ$44)^Parameters!AJ$43))),""))</f>
        <v/>
      </c>
      <c r="N48" s="2" t="str">
        <f>IF('Binding Energies'!N48="","",IF('Binding Energies'!N48&lt;HV,(Parameters!AK$39-(Parameters!AK$40*(((($A48/100)-Parameters!AK$41)^2)*(($A48/100)^Parameters!AK$42))))-(Parameters!AK$32*EXP(-(((HV-'Binding Energies'!N48)/Parameters!AK$44)^Parameters!AK$43))),""))</f>
        <v/>
      </c>
      <c r="O48" s="2">
        <f>IF('Binding Energies'!O48="","",IF('Binding Energies'!O48&lt;HV,(Parameters!AL$39-(Parameters!AL$40*(((($A48/100)-Parameters!AL$41)^2)*(($A48/100)^Parameters!AL$42))))-(Parameters!AL$32*EXP(-(((HV-'Binding Energies'!O48)/Parameters!AL$44)^Parameters!AL$43))),""))</f>
        <v>0.82538814476276046</v>
      </c>
      <c r="P48" s="2">
        <f>IF('Binding Energies'!P48="","",IF('Binding Energies'!P48&lt;HV,(Parameters!AM$39-(Parameters!AM$40*(((($A48/100)-Parameters!AM$41)^2)*(($A48/100)^Parameters!AM$42))))-(Parameters!AM$32*EXP(-(((HV-'Binding Energies'!P48)/Parameters!AM$44)^Parameters!AM$43))),""))</f>
        <v>0.79684911791772783</v>
      </c>
      <c r="Q48" s="2" t="str">
        <f>IF('Binding Energies'!Q48="","",IF('Binding Energies'!Q48&lt;HV,(Parameters!AN$39-(Parameters!AN$40*(((($A48/100)-Parameters!AN$41)^2)*(($A48/100)^Parameters!AN$42))))-(Parameters!AN$32*EXP(-(((HV-'Binding Energies'!Q48)/Parameters!AN$44)^Parameters!AN$43))),""))</f>
        <v/>
      </c>
      <c r="R48" s="2" t="str">
        <f>IF('Binding Energies'!R48="","",IF('Binding Energies'!R48&lt;HV,(Parameters!AO$39-(Parameters!AO$40*(((($A48/100)-Parameters!AO$41)^2)*(($A48/100)^Parameters!AO$42))))-(Parameters!AO$32*EXP(-(((HV-'Binding Energies'!R48)/Parameters!AO$44)^Parameters!AO$43))),""))</f>
        <v/>
      </c>
      <c r="S48" s="2" t="str">
        <f>IF('Binding Energies'!S48="","",IF('Binding Energies'!S48&lt;HV,(Parameters!AP$39-(Parameters!AP$40*(((($A48/100)-Parameters!AP$41)^2)*(($A48/100)^Parameters!AP$42))))-(Parameters!AP$32*EXP(-(((HV-'Binding Energies'!S48)/Parameters!AP$44)^Parameters!AP$43))),""))</f>
        <v/>
      </c>
      <c r="T48" s="2" t="str">
        <f>IF('Binding Energies'!T48="","",IF('Binding Energies'!T48&lt;HV,(Parameters!AQ$39-(Parameters!AQ$40*(((($A48/100)-Parameters!AQ$41)^2)*(($A48/100)^Parameters!AQ$42))))-(Parameters!AQ$32*EXP(-(((HV-'Binding Energies'!T48)/Parameters!AQ$44)^Parameters!AQ$43))),""))</f>
        <v/>
      </c>
    </row>
    <row r="49" spans="1:20" x14ac:dyDescent="0.35">
      <c r="A49" s="4">
        <v>49</v>
      </c>
      <c r="B49" s="2" t="str">
        <f>IF('Binding Energies'!B49="","",IF('Binding Energies'!B49&lt;HV,Parameters!W$39+Parameters!W$40*((Beta!$A49/100)^Parameters!W$41)-Parameters!W$42*EXP(Parameters!W$43*(Beta!$A49/100)),""))</f>
        <v/>
      </c>
      <c r="C49" s="2">
        <f>IF('Binding Energies'!C49="","",IF('Binding Energies'!C49&lt;HV,Parameters!X$39+Parameters!X$40*((Beta!$A49/100)^Parameters!X$41)-Parameters!X$42*EXP(Parameters!X$43*(Beta!$A49/100)),""))</f>
        <v>1.9868096873646284</v>
      </c>
      <c r="D49" s="2">
        <f>IF('Binding Energies'!D49="","",IF('Binding Energies'!D49&lt;HV,Parameters!Y$39+Parameters!Y$40*((Beta!$A49/100)^Parameters!Y$41)-Parameters!Y$42*EXP(Parameters!Y$43*(Beta!$A49/100)),""))</f>
        <v>1.9900501853614949</v>
      </c>
      <c r="E49" s="2">
        <f>IF('Binding Energies'!E49="","",IF('Binding Energies'!E49&lt;HV,Parameters!Z$39+Parameters!Z$40*((Beta!$A49/100)^Parameters!Z$41)-Parameters!Z$42*EXP(Parameters!Z$43*(Beta!$A49/100)),""))</f>
        <v>1.9904133089651146</v>
      </c>
      <c r="F49" s="2" t="str">
        <f>IF('Binding Energies'!F49="","",IF('Binding Energies'!F49&lt;HV,Parameters!AA$39+Parameters!AA$40*((Beta!$A49/100)^Parameters!AA$41)-Parameters!AA$42*EXP(Parameters!AA$43*(Beta!$A49/100)),""))</f>
        <v/>
      </c>
      <c r="G49" s="2">
        <f>IF('Binding Energies'!G49="","",IF('Binding Energies'!G49&lt;HV,(Parameters!AD$39-(Parameters!AD$40*(((($A49/100)-Parameters!AD$41)^2)*(($A49/100)^Parameters!AD$42))))-(Parameters!AD$32*EXP(-(((HV-'Binding Energies'!G49)/Parameters!AD$44)^Parameters!AD$43))),""))</f>
        <v>1.415661600195472</v>
      </c>
      <c r="H49" s="2">
        <f>IF('Binding Energies'!H49="","",IF('Binding Energies'!H49&lt;HV,(Parameters!AE$39-(Parameters!AE$40*(((($A49/100)-Parameters!AE$41)^2)*(($A49/100)^Parameters!AE$42))))-(Parameters!AE$32*EXP(-(((HV-'Binding Energies'!H49)/Parameters!AE$44)^Parameters!AE$43))),""))</f>
        <v>1.4912627777619767</v>
      </c>
      <c r="I49" s="2">
        <f>IF('Binding Energies'!I49="","",IF('Binding Energies'!I49&lt;HV,(Parameters!AF$39-(Parameters!AF$40*(((($A49/100)-Parameters!AF$41)^2)*(($A49/100)^Parameters!AF$42))))-(Parameters!AF$32*EXP(-(((HV-'Binding Energies'!I49)/Parameters!AF$44)^Parameters!AF$43))),""))</f>
        <v>1.431074725781869</v>
      </c>
      <c r="J49" s="2">
        <f>IF('Binding Energies'!J49="","",IF('Binding Energies'!J49&lt;HV,(Parameters!AG$39-(Parameters!AG$40*(((($A49/100)-Parameters!AG$41)^2)*(($A49/100)^Parameters!AG$42))))-(Parameters!AG$32*EXP(-(((HV-'Binding Energies'!J49)/Parameters!AG$44)^Parameters!AG$43))),""))</f>
        <v>1.4818229589339684</v>
      </c>
      <c r="K49" s="2">
        <f>IF('Binding Energies'!K49="","",IF('Binding Energies'!K49&lt;HV,(Parameters!AH$39-(Parameters!AH$40*(((($A49/100)-Parameters!AH$41)^2)*(($A49/100)^Parameters!AH$42))))-(Parameters!AH$32*EXP(-(((HV-'Binding Energies'!K49)/Parameters!AH$44)^Parameters!AH$43))),""))</f>
        <v>1.4075110367526331</v>
      </c>
      <c r="L49" s="2">
        <f>IF('Binding Energies'!L49="","",IF('Binding Energies'!L49&lt;HV,(Parameters!AI$39-(Parameters!AI$40*(((($A49/100)-Parameters!AI$41)^2)*(($A49/100)^Parameters!AI$42))))-(Parameters!AI$32*EXP(-(((HV-'Binding Energies'!L49)/Parameters!AI$44)^Parameters!AI$43))),""))</f>
        <v>1.4679802631581722</v>
      </c>
      <c r="M49" s="2" t="str">
        <f>IF('Binding Energies'!M49="","",IF('Binding Energies'!M49&lt;HV,(Parameters!AJ$39-(Parameters!AJ$40*(((($A49/100)-Parameters!AJ$41)^2)*(($A49/100)^Parameters!AJ$42))))-(Parameters!AJ$32*EXP(-(((HV-'Binding Energies'!M49)/Parameters!AJ$44)^Parameters!AJ$43))),""))</f>
        <v/>
      </c>
      <c r="N49" s="2" t="str">
        <f>IF('Binding Energies'!N49="","",IF('Binding Energies'!N49&lt;HV,(Parameters!AK$39-(Parameters!AK$40*(((($A49/100)-Parameters!AK$41)^2)*(($A49/100)^Parameters!AK$42))))-(Parameters!AK$32*EXP(-(((HV-'Binding Energies'!N49)/Parameters!AK$44)^Parameters!AK$43))),""))</f>
        <v/>
      </c>
      <c r="O49" s="2">
        <f>IF('Binding Energies'!O49="","",IF('Binding Energies'!O49&lt;HV,(Parameters!AL$39-(Parameters!AL$40*(((($A49/100)-Parameters!AL$41)^2)*(($A49/100)^Parameters!AL$42))))-(Parameters!AL$32*EXP(-(((HV-'Binding Energies'!O49)/Parameters!AL$44)^Parameters!AL$43))),""))</f>
        <v>0.84713191438005797</v>
      </c>
      <c r="P49" s="2">
        <f>IF('Binding Energies'!P49="","",IF('Binding Energies'!P49&lt;HV,(Parameters!AM$39-(Parameters!AM$40*(((($A49/100)-Parameters!AM$41)^2)*(($A49/100)^Parameters!AM$42))))-(Parameters!AM$32*EXP(-(((HV-'Binding Energies'!P49)/Parameters!AM$44)^Parameters!AM$43))),""))</f>
        <v>0.8159372700404498</v>
      </c>
      <c r="Q49" s="2" t="str">
        <f>IF('Binding Energies'!Q49="","",IF('Binding Energies'!Q49&lt;HV,(Parameters!AN$39-(Parameters!AN$40*(((($A49/100)-Parameters!AN$41)^2)*(($A49/100)^Parameters!AN$42))))-(Parameters!AN$32*EXP(-(((HV-'Binding Energies'!Q49)/Parameters!AN$44)^Parameters!AN$43))),""))</f>
        <v/>
      </c>
      <c r="R49" s="2" t="str">
        <f>IF('Binding Energies'!R49="","",IF('Binding Energies'!R49&lt;HV,(Parameters!AO$39-(Parameters!AO$40*(((($A49/100)-Parameters!AO$41)^2)*(($A49/100)^Parameters!AO$42))))-(Parameters!AO$32*EXP(-(((HV-'Binding Energies'!R49)/Parameters!AO$44)^Parameters!AO$43))),""))</f>
        <v/>
      </c>
      <c r="S49" s="2" t="str">
        <f>IF('Binding Energies'!S49="","",IF('Binding Energies'!S49&lt;HV,(Parameters!AP$39-(Parameters!AP$40*(((($A49/100)-Parameters!AP$41)^2)*(($A49/100)^Parameters!AP$42))))-(Parameters!AP$32*EXP(-(((HV-'Binding Energies'!S49)/Parameters!AP$44)^Parameters!AP$43))),""))</f>
        <v/>
      </c>
      <c r="T49" s="2" t="str">
        <f>IF('Binding Energies'!T49="","",IF('Binding Energies'!T49&lt;HV,(Parameters!AQ$39-(Parameters!AQ$40*(((($A49/100)-Parameters!AQ$41)^2)*(($A49/100)^Parameters!AQ$42))))-(Parameters!AQ$32*EXP(-(((HV-'Binding Energies'!T49)/Parameters!AQ$44)^Parameters!AQ$43))),""))</f>
        <v/>
      </c>
    </row>
    <row r="50" spans="1:20" x14ac:dyDescent="0.35">
      <c r="A50" s="4">
        <v>50</v>
      </c>
      <c r="B50" s="2" t="str">
        <f>IF('Binding Energies'!B50="","",IF('Binding Energies'!B50&lt;HV,Parameters!W$39+Parameters!W$40*((Beta!$A50/100)^Parameters!W$41)-Parameters!W$42*EXP(Parameters!W$43*(Beta!$A50/100)),""))</f>
        <v/>
      </c>
      <c r="C50" s="2">
        <f>IF('Binding Energies'!C50="","",IF('Binding Energies'!C50&lt;HV,Parameters!X$39+Parameters!X$40*((Beta!$A50/100)^Parameters!X$41)-Parameters!X$42*EXP(Parameters!X$43*(Beta!$A50/100)),""))</f>
        <v>1.9831109288234341</v>
      </c>
      <c r="D50" s="2">
        <f>IF('Binding Energies'!D50="","",IF('Binding Energies'!D50&lt;HV,Parameters!Y$39+Parameters!Y$40*((Beta!$A50/100)^Parameters!Y$41)-Parameters!Y$42*EXP(Parameters!Y$43*(Beta!$A50/100)),""))</f>
        <v>1.9895267248201307</v>
      </c>
      <c r="E50" s="2">
        <f>IF('Binding Energies'!E50="","",IF('Binding Energies'!E50&lt;HV,Parameters!Z$39+Parameters!Z$40*((Beta!$A50/100)^Parameters!Z$41)-Parameters!Z$42*EXP(Parameters!Z$43*(Beta!$A50/100)),""))</f>
        <v>1.9899754995603309</v>
      </c>
      <c r="F50" s="2" t="str">
        <f>IF('Binding Energies'!F50="","",IF('Binding Energies'!F50&lt;HV,Parameters!AA$39+Parameters!AA$40*((Beta!$A50/100)^Parameters!AA$41)-Parameters!AA$42*EXP(Parameters!AA$43*(Beta!$A50/100)),""))</f>
        <v/>
      </c>
      <c r="G50" s="2">
        <f>IF('Binding Energies'!G50="","",IF('Binding Energies'!G50&lt;HV,(Parameters!AD$39-(Parameters!AD$40*(((($A50/100)-Parameters!AD$41)^2)*(($A50/100)^Parameters!AD$42))))-(Parameters!AD$32*EXP(-(((HV-'Binding Energies'!G50)/Parameters!AD$44)^Parameters!AD$43))),""))</f>
        <v>1.4123951069302276</v>
      </c>
      <c r="H50" s="2">
        <f>IF('Binding Energies'!H50="","",IF('Binding Energies'!H50&lt;HV,(Parameters!AE$39-(Parameters!AE$40*(((($A50/100)-Parameters!AE$41)^2)*(($A50/100)^Parameters!AE$42))))-(Parameters!AE$32*EXP(-(((HV-'Binding Energies'!H50)/Parameters!AE$44)^Parameters!AE$43))),""))</f>
        <v>1.4910192897526129</v>
      </c>
      <c r="I50" s="2">
        <f>IF('Binding Energies'!I50="","",IF('Binding Energies'!I50&lt;HV,(Parameters!AF$39-(Parameters!AF$40*(((($A50/100)-Parameters!AF$41)^2)*(($A50/100)^Parameters!AF$42))))-(Parameters!AF$32*EXP(-(((HV-'Binding Energies'!I50)/Parameters!AF$44)^Parameters!AF$43))),""))</f>
        <v>1.4463180212256821</v>
      </c>
      <c r="J50" s="2">
        <f>IF('Binding Energies'!J50="","",IF('Binding Energies'!J50&lt;HV,(Parameters!AG$39-(Parameters!AG$40*(((($A50/100)-Parameters!AG$41)^2)*(($A50/100)^Parameters!AG$42))))-(Parameters!AG$32*EXP(-(((HV-'Binding Energies'!J50)/Parameters!AG$44)^Parameters!AG$43))),""))</f>
        <v>1.498687390911591</v>
      </c>
      <c r="K50" s="2">
        <f>IF('Binding Energies'!K50="","",IF('Binding Energies'!K50&lt;HV,(Parameters!AH$39-(Parameters!AH$40*(((($A50/100)-Parameters!AH$41)^2)*(($A50/100)^Parameters!AH$42))))-(Parameters!AH$32*EXP(-(((HV-'Binding Energies'!K50)/Parameters!AH$44)^Parameters!AH$43))),""))</f>
        <v>1.4221035482874866</v>
      </c>
      <c r="L50" s="2">
        <f>IF('Binding Energies'!L50="","",IF('Binding Energies'!L50&lt;HV,(Parameters!AI$39-(Parameters!AI$40*(((($A50/100)-Parameters!AI$41)^2)*(($A50/100)^Parameters!AI$42))))-(Parameters!AI$32*EXP(-(((HV-'Binding Energies'!L50)/Parameters!AI$44)^Parameters!AI$43))),""))</f>
        <v>1.4856617791084192</v>
      </c>
      <c r="M50" s="2" t="str">
        <f>IF('Binding Energies'!M50="","",IF('Binding Energies'!M50&lt;HV,(Parameters!AJ$39-(Parameters!AJ$40*(((($A50/100)-Parameters!AJ$41)^2)*(($A50/100)^Parameters!AJ$42))))-(Parameters!AJ$32*EXP(-(((HV-'Binding Energies'!M50)/Parameters!AJ$44)^Parameters!AJ$43))),""))</f>
        <v/>
      </c>
      <c r="N50" s="2" t="str">
        <f>IF('Binding Energies'!N50="","",IF('Binding Energies'!N50&lt;HV,(Parameters!AK$39-(Parameters!AK$40*(((($A50/100)-Parameters!AK$41)^2)*(($A50/100)^Parameters!AK$42))))-(Parameters!AK$32*EXP(-(((HV-'Binding Energies'!N50)/Parameters!AK$44)^Parameters!AK$43))),""))</f>
        <v/>
      </c>
      <c r="O50" s="2">
        <f>IF('Binding Energies'!O50="","",IF('Binding Energies'!O50&lt;HV,(Parameters!AL$39-(Parameters!AL$40*(((($A50/100)-Parameters!AL$41)^2)*(($A50/100)^Parameters!AL$42))))-(Parameters!AL$32*EXP(-(((HV-'Binding Energies'!O50)/Parameters!AL$44)^Parameters!AL$43))),""))</f>
        <v>0.86851888071388117</v>
      </c>
      <c r="P50" s="2">
        <f>IF('Binding Energies'!P50="","",IF('Binding Energies'!P50&lt;HV,(Parameters!AM$39-(Parameters!AM$40*(((($A50/100)-Parameters!AM$41)^2)*(($A50/100)^Parameters!AM$42))))-(Parameters!AM$32*EXP(-(((HV-'Binding Energies'!P50)/Parameters!AM$44)^Parameters!AM$43))),""))</f>
        <v>0.83473511114009902</v>
      </c>
      <c r="Q50" s="2" t="str">
        <f>IF('Binding Energies'!Q50="","",IF('Binding Energies'!Q50&lt;HV,(Parameters!AN$39-(Parameters!AN$40*(((($A50/100)-Parameters!AN$41)^2)*(($A50/100)^Parameters!AN$42))))-(Parameters!AN$32*EXP(-(((HV-'Binding Energies'!Q50)/Parameters!AN$44)^Parameters!AN$43))),""))</f>
        <v/>
      </c>
      <c r="R50" s="2" t="str">
        <f>IF('Binding Energies'!R50="","",IF('Binding Energies'!R50&lt;HV,(Parameters!AO$39-(Parameters!AO$40*(((($A50/100)-Parameters!AO$41)^2)*(($A50/100)^Parameters!AO$42))))-(Parameters!AO$32*EXP(-(((HV-'Binding Energies'!R50)/Parameters!AO$44)^Parameters!AO$43))),""))</f>
        <v/>
      </c>
      <c r="S50" s="2" t="str">
        <f>IF('Binding Energies'!S50="","",IF('Binding Energies'!S50&lt;HV,(Parameters!AP$39-(Parameters!AP$40*(((($A50/100)-Parameters!AP$41)^2)*(($A50/100)^Parameters!AP$42))))-(Parameters!AP$32*EXP(-(((HV-'Binding Energies'!S50)/Parameters!AP$44)^Parameters!AP$43))),""))</f>
        <v/>
      </c>
      <c r="T50" s="2" t="str">
        <f>IF('Binding Energies'!T50="","",IF('Binding Energies'!T50&lt;HV,(Parameters!AQ$39-(Parameters!AQ$40*(((($A50/100)-Parameters!AQ$41)^2)*(($A50/100)^Parameters!AQ$42))))-(Parameters!AQ$32*EXP(-(((HV-'Binding Energies'!T50)/Parameters!AQ$44)^Parameters!AQ$43))),""))</f>
        <v/>
      </c>
    </row>
    <row r="51" spans="1:20" x14ac:dyDescent="0.35">
      <c r="A51" s="4">
        <v>51</v>
      </c>
      <c r="B51" s="2" t="str">
        <f>IF('Binding Energies'!B51="","",IF('Binding Energies'!B51&lt;HV,Parameters!W$39+Parameters!W$40*((Beta!$A51/100)^Parameters!W$41)-Parameters!W$42*EXP(Parameters!W$43*(Beta!$A51/100)),""))</f>
        <v/>
      </c>
      <c r="C51" s="2">
        <f>IF('Binding Energies'!C51="","",IF('Binding Energies'!C51&lt;HV,Parameters!X$39+Parameters!X$40*((Beta!$A51/100)^Parameters!X$41)-Parameters!X$42*EXP(Parameters!X$43*(Beta!$A51/100)),""))</f>
        <v>1.9788005501421668</v>
      </c>
      <c r="D51" s="2">
        <f>IF('Binding Energies'!D51="","",IF('Binding Energies'!D51&lt;HV,Parameters!Y$39+Parameters!Y$40*((Beta!$A51/100)^Parameters!Y$41)-Parameters!Y$42*EXP(Parameters!Y$43*(Beta!$A51/100)),""))</f>
        <v>1.9888671119283627</v>
      </c>
      <c r="E51" s="2">
        <f>IF('Binding Energies'!E51="","",IF('Binding Energies'!E51&lt;HV,Parameters!Z$39+Parameters!Z$40*((Beta!$A51/100)^Parameters!Z$41)-Parameters!Z$42*EXP(Parameters!Z$43*(Beta!$A51/100)),""))</f>
        <v>1.9894397347574937</v>
      </c>
      <c r="F51" s="2" t="str">
        <f>IF('Binding Energies'!F51="","",IF('Binding Energies'!F51&lt;HV,Parameters!AA$39+Parameters!AA$40*((Beta!$A51/100)^Parameters!AA$41)-Parameters!AA$42*EXP(Parameters!AA$43*(Beta!$A51/100)),""))</f>
        <v/>
      </c>
      <c r="G51" s="2">
        <f>IF('Binding Energies'!G51="","",IF('Binding Energies'!G51&lt;HV,(Parameters!AD$39-(Parameters!AD$40*(((($A51/100)-Parameters!AD$41)^2)*(($A51/100)^Parameters!AD$42))))-(Parameters!AD$32*EXP(-(((HV-'Binding Energies'!G51)/Parameters!AD$44)^Parameters!AD$43))),""))</f>
        <v>1.4052338807926601</v>
      </c>
      <c r="H51" s="2">
        <f>IF('Binding Energies'!H51="","",IF('Binding Energies'!H51&lt;HV,(Parameters!AE$39-(Parameters!AE$40*(((($A51/100)-Parameters!AE$41)^2)*(($A51/100)^Parameters!AE$42))))-(Parameters!AE$32*EXP(-(((HV-'Binding Energies'!H51)/Parameters!AE$44)^Parameters!AE$43))),""))</f>
        <v>1.4872139063107601</v>
      </c>
      <c r="I51" s="2">
        <f>IF('Binding Energies'!I51="","",IF('Binding Energies'!I51&lt;HV,(Parameters!AF$39-(Parameters!AF$40*(((($A51/100)-Parameters!AF$41)^2)*(($A51/100)^Parameters!AF$42))))-(Parameters!AF$32*EXP(-(((HV-'Binding Energies'!I51)/Parameters!AF$44)^Parameters!AF$43))),""))</f>
        <v>1.4608432012361017</v>
      </c>
      <c r="J51" s="2">
        <f>IF('Binding Energies'!J51="","",IF('Binding Energies'!J51&lt;HV,(Parameters!AG$39-(Parameters!AG$40*(((($A51/100)-Parameters!AG$41)^2)*(($A51/100)^Parameters!AG$42))))-(Parameters!AG$32*EXP(-(((HV-'Binding Energies'!J51)/Parameters!AG$44)^Parameters!AG$43))),""))</f>
        <v>1.5148465514842355</v>
      </c>
      <c r="K51" s="2">
        <f>IF('Binding Energies'!K51="","",IF('Binding Energies'!K51&lt;HV,(Parameters!AH$39-(Parameters!AH$40*(((($A51/100)-Parameters!AH$41)^2)*(($A51/100)^Parameters!AH$42))))-(Parameters!AH$32*EXP(-(((HV-'Binding Energies'!K51)/Parameters!AH$44)^Parameters!AH$43))),""))</f>
        <v>1.4363483739384468</v>
      </c>
      <c r="L51" s="2">
        <f>IF('Binding Energies'!L51="","",IF('Binding Energies'!L51&lt;HV,(Parameters!AI$39-(Parameters!AI$40*(((($A51/100)-Parameters!AI$41)^2)*(($A51/100)^Parameters!AI$42))))-(Parameters!AI$32*EXP(-(((HV-'Binding Energies'!L51)/Parameters!AI$44)^Parameters!AI$43))),""))</f>
        <v>1.5027714278727553</v>
      </c>
      <c r="M51" s="2" t="str">
        <f>IF('Binding Energies'!M51="","",IF('Binding Energies'!M51&lt;HV,(Parameters!AJ$39-(Parameters!AJ$40*(((($A51/100)-Parameters!AJ$41)^2)*(($A51/100)^Parameters!AJ$42))))-(Parameters!AJ$32*EXP(-(((HV-'Binding Energies'!M51)/Parameters!AJ$44)^Parameters!AJ$43))),""))</f>
        <v/>
      </c>
      <c r="N51" s="2" t="str">
        <f>IF('Binding Energies'!N51="","",IF('Binding Energies'!N51&lt;HV,(Parameters!AK$39-(Parameters!AK$40*(((($A51/100)-Parameters!AK$41)^2)*(($A51/100)^Parameters!AK$42))))-(Parameters!AK$32*EXP(-(((HV-'Binding Energies'!N51)/Parameters!AK$44)^Parameters!AK$43))),""))</f>
        <v/>
      </c>
      <c r="O51" s="2">
        <f>IF('Binding Energies'!O51="","",IF('Binding Energies'!O51&lt;HV,(Parameters!AL$39-(Parameters!AL$40*(((($A51/100)-Parameters!AL$41)^2)*(($A51/100)^Parameters!AL$42))))-(Parameters!AL$32*EXP(-(((HV-'Binding Energies'!O51)/Parameters!AL$44)^Parameters!AL$43))),""))</f>
        <v>0.88953803386775521</v>
      </c>
      <c r="P51" s="2">
        <f>IF('Binding Energies'!P51="","",IF('Binding Energies'!P51&lt;HV,(Parameters!AM$39-(Parameters!AM$40*(((($A51/100)-Parameters!AM$41)^2)*(($A51/100)^Parameters!AM$42))))-(Parameters!AM$32*EXP(-(((HV-'Binding Energies'!P51)/Parameters!AM$44)^Parameters!AM$43))),""))</f>
        <v>0.85323035446655604</v>
      </c>
      <c r="Q51" s="2" t="str">
        <f>IF('Binding Energies'!Q51="","",IF('Binding Energies'!Q51&lt;HV,(Parameters!AN$39-(Parameters!AN$40*(((($A51/100)-Parameters!AN$41)^2)*(($A51/100)^Parameters!AN$42))))-(Parameters!AN$32*EXP(-(((HV-'Binding Energies'!Q51)/Parameters!AN$44)^Parameters!AN$43))),""))</f>
        <v/>
      </c>
      <c r="R51" s="2" t="str">
        <f>IF('Binding Energies'!R51="","",IF('Binding Energies'!R51&lt;HV,(Parameters!AO$39-(Parameters!AO$40*(((($A51/100)-Parameters!AO$41)^2)*(($A51/100)^Parameters!AO$42))))-(Parameters!AO$32*EXP(-(((HV-'Binding Energies'!R51)/Parameters!AO$44)^Parameters!AO$43))),""))</f>
        <v/>
      </c>
      <c r="S51" s="2" t="str">
        <f>IF('Binding Energies'!S51="","",IF('Binding Energies'!S51&lt;HV,(Parameters!AP$39-(Parameters!AP$40*(((($A51/100)-Parameters!AP$41)^2)*(($A51/100)^Parameters!AP$42))))-(Parameters!AP$32*EXP(-(((HV-'Binding Energies'!S51)/Parameters!AP$44)^Parameters!AP$43))),""))</f>
        <v/>
      </c>
      <c r="T51" s="2" t="str">
        <f>IF('Binding Energies'!T51="","",IF('Binding Energies'!T51&lt;HV,(Parameters!AQ$39-(Parameters!AQ$40*(((($A51/100)-Parameters!AQ$41)^2)*(($A51/100)^Parameters!AQ$42))))-(Parameters!AQ$32*EXP(-(((HV-'Binding Energies'!T51)/Parameters!AQ$44)^Parameters!AQ$43))),""))</f>
        <v/>
      </c>
    </row>
    <row r="52" spans="1:20" x14ac:dyDescent="0.35">
      <c r="A52" s="4">
        <v>52</v>
      </c>
      <c r="B52" s="2" t="str">
        <f>IF('Binding Energies'!B52="","",IF('Binding Energies'!B52&lt;HV,Parameters!W$39+Parameters!W$40*((Beta!$A52/100)^Parameters!W$41)-Parameters!W$42*EXP(Parameters!W$43*(Beta!$A52/100)),""))</f>
        <v/>
      </c>
      <c r="C52" s="2">
        <f>IF('Binding Energies'!C52="","",IF('Binding Energies'!C52&lt;HV,Parameters!X$39+Parameters!X$40*((Beta!$A52/100)^Parameters!X$41)-Parameters!X$42*EXP(Parameters!X$43*(Beta!$A52/100)),""))</f>
        <v>1.973830724332206</v>
      </c>
      <c r="D52" s="2">
        <f>IF('Binding Energies'!D52="","",IF('Binding Energies'!D52&lt;HV,Parameters!Y$39+Parameters!Y$40*((Beta!$A52/100)^Parameters!Y$41)-Parameters!Y$42*EXP(Parameters!Y$43*(Beta!$A52/100)),""))</f>
        <v>1.9880642999099882</v>
      </c>
      <c r="E52" s="2">
        <f>IF('Binding Energies'!E52="","",IF('Binding Energies'!E52&lt;HV,Parameters!Z$39+Parameters!Z$40*((Beta!$A52/100)^Parameters!Z$41)-Parameters!Z$42*EXP(Parameters!Z$43*(Beta!$A52/100)),""))</f>
        <v>1.9888013686495711</v>
      </c>
      <c r="F52" s="2" t="str">
        <f>IF('Binding Energies'!F52="","",IF('Binding Energies'!F52&lt;HV,Parameters!AA$39+Parameters!AA$40*((Beta!$A52/100)^Parameters!AA$41)-Parameters!AA$42*EXP(Parameters!AA$43*(Beta!$A52/100)),""))</f>
        <v/>
      </c>
      <c r="G52" s="2">
        <f>IF('Binding Energies'!G52="","",IF('Binding Energies'!G52&lt;HV,(Parameters!AD$39-(Parameters!AD$40*(((($A52/100)-Parameters!AD$41)^2)*(($A52/100)^Parameters!AD$42))))-(Parameters!AD$32*EXP(-(((HV-'Binding Energies'!G52)/Parameters!AD$44)^Parameters!AD$43))),""))</f>
        <v>1.3929569202846841</v>
      </c>
      <c r="H52" s="2">
        <f>IF('Binding Energies'!H52="","",IF('Binding Energies'!H52&lt;HV,(Parameters!AE$39-(Parameters!AE$40*(((($A52/100)-Parameters!AE$41)^2)*(($A52/100)^Parameters!AE$42))))-(Parameters!AE$32*EXP(-(((HV-'Binding Energies'!H52)/Parameters!AE$44)^Parameters!AE$43))),""))</f>
        <v>1.4790448265054255</v>
      </c>
      <c r="I52" s="2">
        <f>IF('Binding Energies'!I52="","",IF('Binding Energies'!I52&lt;HV,(Parameters!AF$39-(Parameters!AF$40*(((($A52/100)-Parameters!AF$41)^2)*(($A52/100)^Parameters!AF$42))))-(Parameters!AF$32*EXP(-(((HV-'Binding Energies'!I52)/Parameters!AF$44)^Parameters!AF$43))),""))</f>
        <v>1.4746447067248067</v>
      </c>
      <c r="J52" s="2">
        <f>IF('Binding Energies'!J52="","",IF('Binding Energies'!J52&lt;HV,(Parameters!AG$39-(Parameters!AG$40*(((($A52/100)-Parameters!AG$41)^2)*(($A52/100)^Parameters!AG$42))))-(Parameters!AG$32*EXP(-(((HV-'Binding Energies'!J52)/Parameters!AG$44)^Parameters!AG$43))),""))</f>
        <v>1.5302494116977894</v>
      </c>
      <c r="K52" s="2">
        <f>IF('Binding Energies'!K52="","",IF('Binding Energies'!K52&lt;HV,(Parameters!AH$39-(Parameters!AH$40*(((($A52/100)-Parameters!AH$41)^2)*(($A52/100)^Parameters!AH$42))))-(Parameters!AH$32*EXP(-(((HV-'Binding Energies'!K52)/Parameters!AH$44)^Parameters!AH$43))),""))</f>
        <v>1.4501725506801912</v>
      </c>
      <c r="L52" s="2">
        <f>IF('Binding Energies'!L52="","",IF('Binding Energies'!L52&lt;HV,(Parameters!AI$39-(Parameters!AI$40*(((($A52/100)-Parameters!AI$41)^2)*(($A52/100)^Parameters!AI$42))))-(Parameters!AI$32*EXP(-(((HV-'Binding Energies'!L52)/Parameters!AI$44)^Parameters!AI$43))),""))</f>
        <v>1.5193131495022687</v>
      </c>
      <c r="M52" s="2" t="str">
        <f>IF('Binding Energies'!M52="","",IF('Binding Energies'!M52&lt;HV,(Parameters!AJ$39-(Parameters!AJ$40*(((($A52/100)-Parameters!AJ$41)^2)*(($A52/100)^Parameters!AJ$42))))-(Parameters!AJ$32*EXP(-(((HV-'Binding Energies'!M52)/Parameters!AJ$44)^Parameters!AJ$43))),""))</f>
        <v/>
      </c>
      <c r="N52" s="2" t="str">
        <f>IF('Binding Energies'!N52="","",IF('Binding Energies'!N52&lt;HV,(Parameters!AK$39-(Parameters!AK$40*(((($A52/100)-Parameters!AK$41)^2)*(($A52/100)^Parameters!AK$42))))-(Parameters!AK$32*EXP(-(((HV-'Binding Energies'!N52)/Parameters!AK$44)^Parameters!AK$43))),""))</f>
        <v/>
      </c>
      <c r="O52" s="2">
        <f>IF('Binding Energies'!O52="","",IF('Binding Energies'!O52&lt;HV,(Parameters!AL$39-(Parameters!AL$40*(((($A52/100)-Parameters!AL$41)^2)*(($A52/100)^Parameters!AL$42))))-(Parameters!AL$32*EXP(-(((HV-'Binding Energies'!O52)/Parameters!AL$44)^Parameters!AL$43))),""))</f>
        <v>0.91015635899489111</v>
      </c>
      <c r="P52" s="2">
        <f>IF('Binding Energies'!P52="","",IF('Binding Energies'!P52&lt;HV,(Parameters!AM$39-(Parameters!AM$40*(((($A52/100)-Parameters!AM$41)^2)*(($A52/100)^Parameters!AM$42))))-(Parameters!AM$32*EXP(-(((HV-'Binding Energies'!P52)/Parameters!AM$44)^Parameters!AM$43))),""))</f>
        <v>0.87140797664143921</v>
      </c>
      <c r="Q52" s="2" t="str">
        <f>IF('Binding Energies'!Q52="","",IF('Binding Energies'!Q52&lt;HV,(Parameters!AN$39-(Parameters!AN$40*(((($A52/100)-Parameters!AN$41)^2)*(($A52/100)^Parameters!AN$42))))-(Parameters!AN$32*EXP(-(((HV-'Binding Energies'!Q52)/Parameters!AN$44)^Parameters!AN$43))),""))</f>
        <v/>
      </c>
      <c r="R52" s="2" t="str">
        <f>IF('Binding Energies'!R52="","",IF('Binding Energies'!R52&lt;HV,(Parameters!AO$39-(Parameters!AO$40*(((($A52/100)-Parameters!AO$41)^2)*(($A52/100)^Parameters!AO$42))))-(Parameters!AO$32*EXP(-(((HV-'Binding Energies'!R52)/Parameters!AO$44)^Parameters!AO$43))),""))</f>
        <v/>
      </c>
      <c r="S52" s="2" t="str">
        <f>IF('Binding Energies'!S52="","",IF('Binding Energies'!S52&lt;HV,(Parameters!AP$39-(Parameters!AP$40*(((($A52/100)-Parameters!AP$41)^2)*(($A52/100)^Parameters!AP$42))))-(Parameters!AP$32*EXP(-(((HV-'Binding Energies'!S52)/Parameters!AP$44)^Parameters!AP$43))),""))</f>
        <v/>
      </c>
      <c r="T52" s="2" t="str">
        <f>IF('Binding Energies'!T52="","",IF('Binding Energies'!T52&lt;HV,(Parameters!AQ$39-(Parameters!AQ$40*(((($A52/100)-Parameters!AQ$41)^2)*(($A52/100)^Parameters!AQ$42))))-(Parameters!AQ$32*EXP(-(((HV-'Binding Energies'!T52)/Parameters!AQ$44)^Parameters!AQ$43))),""))</f>
        <v/>
      </c>
    </row>
    <row r="53" spans="1:20" x14ac:dyDescent="0.35">
      <c r="A53" s="4">
        <v>53</v>
      </c>
      <c r="B53" s="2" t="str">
        <f>IF('Binding Energies'!B53="","",IF('Binding Energies'!B53&lt;HV,Parameters!W$39+Parameters!W$40*((Beta!$A53/100)^Parameters!W$41)-Parameters!W$42*EXP(Parameters!W$43*(Beta!$A53/100)),""))</f>
        <v/>
      </c>
      <c r="C53" s="2">
        <f>IF('Binding Energies'!C53="","",IF('Binding Energies'!C53&lt;HV,Parameters!X$39+Parameters!X$40*((Beta!$A53/100)^Parameters!X$41)-Parameters!X$42*EXP(Parameters!X$43*(Beta!$A53/100)),""))</f>
        <v>1.9681504935177863</v>
      </c>
      <c r="D53" s="2">
        <f>IF('Binding Energies'!D53="","",IF('Binding Energies'!D53&lt;HV,Parameters!Y$39+Parameters!Y$40*((Beta!$A53/100)^Parameters!Y$41)-Parameters!Y$42*EXP(Parameters!Y$43*(Beta!$A53/100)),""))</f>
        <v>1.9871107307166895</v>
      </c>
      <c r="E53" s="2">
        <f>IF('Binding Energies'!E53="","",IF('Binding Energies'!E53&lt;HV,Parameters!Z$39+Parameters!Z$40*((Beta!$A53/100)^Parameters!Z$41)-Parameters!Z$42*EXP(Parameters!Z$43*(Beta!$A53/100)),""))</f>
        <v>1.988055392755564</v>
      </c>
      <c r="F53" s="2" t="str">
        <f>IF('Binding Energies'!F53="","",IF('Binding Energies'!F53&lt;HV,Parameters!AA$39+Parameters!AA$40*((Beta!$A53/100)^Parameters!AA$41)-Parameters!AA$42*EXP(Parameters!AA$43*(Beta!$A53/100)),""))</f>
        <v/>
      </c>
      <c r="G53" s="2">
        <f>IF('Binding Energies'!G53="","",IF('Binding Energies'!G53&lt;HV,(Parameters!AD$39-(Parameters!AD$40*(((($A53/100)-Parameters!AD$41)^2)*(($A53/100)^Parameters!AD$42))))-(Parameters!AD$32*EXP(-(((HV-'Binding Energies'!G53)/Parameters!AD$44)^Parameters!AD$43))),""))</f>
        <v>1.3733312187678008</v>
      </c>
      <c r="H53" s="2">
        <f>IF('Binding Energies'!H53="","",IF('Binding Energies'!H53&lt;HV,(Parameters!AE$39-(Parameters!AE$40*(((($A53/100)-Parameters!AE$41)^2)*(($A53/100)^Parameters!AE$42))))-(Parameters!AE$32*EXP(-(((HV-'Binding Energies'!H53)/Parameters!AE$44)^Parameters!AE$43))),""))</f>
        <v>1.4652309066728313</v>
      </c>
      <c r="I53" s="2">
        <f>IF('Binding Energies'!I53="","",IF('Binding Energies'!I53&lt;HV,(Parameters!AF$39-(Parameters!AF$40*(((($A53/100)-Parameters!AF$41)^2)*(($A53/100)^Parameters!AF$42))))-(Parameters!AF$32*EXP(-(((HV-'Binding Energies'!I53)/Parameters!AF$44)^Parameters!AF$43))),""))</f>
        <v>1.4877173471474976</v>
      </c>
      <c r="J53" s="2">
        <f>IF('Binding Energies'!J53="","",IF('Binding Energies'!J53&lt;HV,(Parameters!AG$39-(Parameters!AG$40*(((($A53/100)-Parameters!AG$41)^2)*(($A53/100)^Parameters!AG$42))))-(Parameters!AG$32*EXP(-(((HV-'Binding Energies'!J53)/Parameters!AG$44)^Parameters!AG$43))),""))</f>
        <v>1.5448359141970731</v>
      </c>
      <c r="K53" s="2">
        <f>IF('Binding Energies'!K53="","",IF('Binding Energies'!K53&lt;HV,(Parameters!AH$39-(Parameters!AH$40*(((($A53/100)-Parameters!AH$41)^2)*(($A53/100)^Parameters!AH$42))))-(Parameters!AH$32*EXP(-(((HV-'Binding Energies'!K53)/Parameters!AH$44)^Parameters!AH$43))),""))</f>
        <v>1.4636011118005006</v>
      </c>
      <c r="L53" s="2">
        <f>IF('Binding Energies'!L53="","",IF('Binding Energies'!L53&lt;HV,(Parameters!AI$39-(Parameters!AI$40*(((($A53/100)-Parameters!AI$41)^2)*(($A53/100)^Parameters!AI$42))))-(Parameters!AI$32*EXP(-(((HV-'Binding Energies'!L53)/Parameters!AI$44)^Parameters!AI$43))),""))</f>
        <v>1.5352689161504105</v>
      </c>
      <c r="M53" s="2" t="str">
        <f>IF('Binding Energies'!M53="","",IF('Binding Energies'!M53&lt;HV,(Parameters!AJ$39-(Parameters!AJ$40*(((($A53/100)-Parameters!AJ$41)^2)*(($A53/100)^Parameters!AJ$42))))-(Parameters!AJ$32*EXP(-(((HV-'Binding Energies'!M53)/Parameters!AJ$44)^Parameters!AJ$43))),""))</f>
        <v/>
      </c>
      <c r="N53" s="2" t="str">
        <f>IF('Binding Energies'!N53="","",IF('Binding Energies'!N53&lt;HV,(Parameters!AK$39-(Parameters!AK$40*(((($A53/100)-Parameters!AK$41)^2)*(($A53/100)^Parameters!AK$42))))-(Parameters!AK$32*EXP(-(((HV-'Binding Energies'!N53)/Parameters!AK$44)^Parameters!AK$43))),""))</f>
        <v/>
      </c>
      <c r="O53" s="2">
        <f>IF('Binding Energies'!O53="","",IF('Binding Energies'!O53&lt;HV,(Parameters!AL$39-(Parameters!AL$40*(((($A53/100)-Parameters!AL$41)^2)*(($A53/100)^Parameters!AL$42))))-(Parameters!AL$32*EXP(-(((HV-'Binding Energies'!O53)/Parameters!AL$44)^Parameters!AL$43))),""))</f>
        <v>0.93033576373328364</v>
      </c>
      <c r="P53" s="2">
        <f>IF('Binding Energies'!P53="","",IF('Binding Energies'!P53&lt;HV,(Parameters!AM$39-(Parameters!AM$40*(((($A53/100)-Parameters!AM$41)^2)*(($A53/100)^Parameters!AM$42))))-(Parameters!AM$32*EXP(-(((HV-'Binding Energies'!P53)/Parameters!AM$44)^Parameters!AM$43))),""))</f>
        <v>0.88925320167666821</v>
      </c>
      <c r="Q53" s="2" t="str">
        <f>IF('Binding Energies'!Q53="","",IF('Binding Energies'!Q53&lt;HV,(Parameters!AN$39-(Parameters!AN$40*(((($A53/100)-Parameters!AN$41)^2)*(($A53/100)^Parameters!AN$42))))-(Parameters!AN$32*EXP(-(((HV-'Binding Energies'!Q53)/Parameters!AN$44)^Parameters!AN$43))),""))</f>
        <v/>
      </c>
      <c r="R53" s="2" t="str">
        <f>IF('Binding Energies'!R53="","",IF('Binding Energies'!R53&lt;HV,(Parameters!AO$39-(Parameters!AO$40*(((($A53/100)-Parameters!AO$41)^2)*(($A53/100)^Parameters!AO$42))))-(Parameters!AO$32*EXP(-(((HV-'Binding Energies'!R53)/Parameters!AO$44)^Parameters!AO$43))),""))</f>
        <v/>
      </c>
      <c r="S53" s="2" t="str">
        <f>IF('Binding Energies'!S53="","",IF('Binding Energies'!S53&lt;HV,(Parameters!AP$39-(Parameters!AP$40*(((($A53/100)-Parameters!AP$41)^2)*(($A53/100)^Parameters!AP$42))))-(Parameters!AP$32*EXP(-(((HV-'Binding Energies'!S53)/Parameters!AP$44)^Parameters!AP$43))),""))</f>
        <v/>
      </c>
      <c r="T53" s="2" t="str">
        <f>IF('Binding Energies'!T53="","",IF('Binding Energies'!T53&lt;HV,(Parameters!AQ$39-(Parameters!AQ$40*(((($A53/100)-Parameters!AQ$41)^2)*(($A53/100)^Parameters!AQ$42))))-(Parameters!AQ$32*EXP(-(((HV-'Binding Energies'!T53)/Parameters!AQ$44)^Parameters!AQ$43))),""))</f>
        <v/>
      </c>
    </row>
    <row r="54" spans="1:20" x14ac:dyDescent="0.35">
      <c r="A54" s="4">
        <v>54</v>
      </c>
      <c r="B54" s="2" t="str">
        <f>IF('Binding Energies'!B54="","",IF('Binding Energies'!B54&lt;HV,Parameters!W$39+Parameters!W$40*((Beta!$A54/100)^Parameters!W$41)-Parameters!W$42*EXP(Parameters!W$43*(Beta!$A54/100)),""))</f>
        <v/>
      </c>
      <c r="C54" s="2">
        <f>IF('Binding Energies'!C54="","",IF('Binding Energies'!C54&lt;HV,Parameters!X$39+Parameters!X$40*((Beta!$A54/100)^Parameters!X$41)-Parameters!X$42*EXP(Parameters!X$43*(Beta!$A54/100)),""))</f>
        <v>1.9617055588629362</v>
      </c>
      <c r="D54" s="2">
        <f>IF('Binding Energies'!D54="","",IF('Binding Energies'!D54&lt;HV,Parameters!Y$39+Parameters!Y$40*((Beta!$A54/100)^Parameters!Y$41)-Parameters!Y$42*EXP(Parameters!Y$43*(Beta!$A54/100)),""))</f>
        <v>1.9859983060634556</v>
      </c>
      <c r="E54" s="2">
        <f>IF('Binding Energies'!E54="","",IF('Binding Energies'!E54&lt;HV,Parameters!Z$39+Parameters!Z$40*((Beta!$A54/100)^Parameters!Z$41)-Parameters!Z$42*EXP(Parameters!Z$43*(Beta!$A54/100)),""))</f>
        <v>1.9871964174055614</v>
      </c>
      <c r="F54" s="2" t="str">
        <f>IF('Binding Energies'!F54="","",IF('Binding Energies'!F54&lt;HV,Parameters!AA$39+Parameters!AA$40*((Beta!$A54/100)^Parameters!AA$41)-Parameters!AA$42*EXP(Parameters!AA$43*(Beta!$A54/100)),""))</f>
        <v/>
      </c>
      <c r="G54" s="2">
        <f>IF('Binding Energies'!G54="","",IF('Binding Energies'!G54&lt;HV,(Parameters!AD$39-(Parameters!AD$40*(((($A54/100)-Parameters!AD$41)^2)*(($A54/100)^Parameters!AD$42))))-(Parameters!AD$32*EXP(-(((HV-'Binding Energies'!G54)/Parameters!AD$44)^Parameters!AD$43))),""))</f>
        <v>1.3416287641533038</v>
      </c>
      <c r="H54" s="2">
        <f>IF('Binding Energies'!H54="","",IF('Binding Energies'!H54&lt;HV,(Parameters!AE$39-(Parameters!AE$40*(((($A54/100)-Parameters!AE$41)^2)*(($A54/100)^Parameters!AE$42))))-(Parameters!AE$32*EXP(-(((HV-'Binding Energies'!H54)/Parameters!AE$44)^Parameters!AE$43))),""))</f>
        <v>1.4434157824217324</v>
      </c>
      <c r="I54" s="2">
        <f>IF('Binding Energies'!I54="","",IF('Binding Energies'!I54&lt;HV,(Parameters!AF$39-(Parameters!AF$40*(((($A54/100)-Parameters!AF$41)^2)*(($A54/100)^Parameters!AF$42))))-(Parameters!AF$32*EXP(-(((HV-'Binding Energies'!I54)/Parameters!AF$44)^Parameters!AF$43))),""))</f>
        <v>1.5000357129653703</v>
      </c>
      <c r="J54" s="2">
        <f>IF('Binding Energies'!J54="","",IF('Binding Energies'!J54&lt;HV,(Parameters!AG$39-(Parameters!AG$40*(((($A54/100)-Parameters!AG$41)^2)*(($A54/100)^Parameters!AG$42))))-(Parameters!AG$32*EXP(-(((HV-'Binding Energies'!J54)/Parameters!AG$44)^Parameters!AG$43))),""))</f>
        <v>1.5583702310262235</v>
      </c>
      <c r="K54" s="2">
        <f>IF('Binding Energies'!K54="","",IF('Binding Energies'!K54&lt;HV,(Parameters!AH$39-(Parameters!AH$40*(((($A54/100)-Parameters!AH$41)^2)*(($A54/100)^Parameters!AH$42))))-(Parameters!AH$32*EXP(-(((HV-'Binding Energies'!K54)/Parameters!AH$44)^Parameters!AH$43))),""))</f>
        <v>1.4762302742968008</v>
      </c>
      <c r="L54" s="2">
        <f>IF('Binding Energies'!L54="","",IF('Binding Energies'!L54&lt;HV,(Parameters!AI$39-(Parameters!AI$40*(((($A54/100)-Parameters!AI$41)^2)*(($A54/100)^Parameters!AI$42))))-(Parameters!AI$32*EXP(-(((HV-'Binding Energies'!L54)/Parameters!AI$44)^Parameters!AI$43))),""))</f>
        <v>1.5506406234649863</v>
      </c>
      <c r="M54" s="2" t="str">
        <f>IF('Binding Energies'!M54="","",IF('Binding Energies'!M54&lt;HV,(Parameters!AJ$39-(Parameters!AJ$40*(((($A54/100)-Parameters!AJ$41)^2)*(($A54/100)^Parameters!AJ$42))))-(Parameters!AJ$32*EXP(-(((HV-'Binding Energies'!M54)/Parameters!AJ$44)^Parameters!AJ$43))),""))</f>
        <v/>
      </c>
      <c r="N54" s="2" t="str">
        <f>IF('Binding Energies'!N54="","",IF('Binding Energies'!N54&lt;HV,(Parameters!AK$39-(Parameters!AK$40*(((($A54/100)-Parameters!AK$41)^2)*(($A54/100)^Parameters!AK$42))))-(Parameters!AK$32*EXP(-(((HV-'Binding Energies'!N54)/Parameters!AK$44)^Parameters!AK$43))),""))</f>
        <v/>
      </c>
      <c r="O54" s="2">
        <f>IF('Binding Energies'!O54="","",IF('Binding Energies'!O54&lt;HV,(Parameters!AL$39-(Parameters!AL$40*(((($A54/100)-Parameters!AL$41)^2)*(($A54/100)^Parameters!AL$42))))-(Parameters!AL$32*EXP(-(((HV-'Binding Energies'!O54)/Parameters!AL$44)^Parameters!AL$43))),""))</f>
        <v>0.94995455728101053</v>
      </c>
      <c r="P54" s="2">
        <f>IF('Binding Energies'!P54="","",IF('Binding Energies'!P54&lt;HV,(Parameters!AM$39-(Parameters!AM$40*(((($A54/100)-Parameters!AM$41)^2)*(($A54/100)^Parameters!AM$42))))-(Parameters!AM$32*EXP(-(((HV-'Binding Energies'!P54)/Parameters!AM$44)^Parameters!AM$43))),""))</f>
        <v>0.90674282500010384</v>
      </c>
      <c r="Q54" s="2">
        <f>IF('Binding Energies'!Q54="","",IF('Binding Energies'!Q54&lt;HV,(Parameters!AN$39-(Parameters!AN$40*(((($A54/100)-Parameters!AN$41)^2)*(($A54/100)^Parameters!AN$42))))-(Parameters!AN$32*EXP(-(((HV-'Binding Energies'!Q54)/Parameters!AN$44)^Parameters!AN$43))),""))</f>
        <v>0.91992343862672732</v>
      </c>
      <c r="R54" s="2">
        <f>IF('Binding Energies'!R54="","",IF('Binding Energies'!R54&lt;HV,(Parameters!AO$39-(Parameters!AO$40*(((($A54/100)-Parameters!AO$41)^2)*(($A54/100)^Parameters!AO$42))))-(Parameters!AO$32*EXP(-(((HV-'Binding Energies'!R54)/Parameters!AO$44)^Parameters!AO$43))),""))</f>
        <v>0.88373456618552204</v>
      </c>
      <c r="S54" s="2" t="str">
        <f>IF('Binding Energies'!S54="","",IF('Binding Energies'!S54&lt;HV,(Parameters!AP$39-(Parameters!AP$40*(((($A54/100)-Parameters!AP$41)^2)*(($A54/100)^Parameters!AP$42))))-(Parameters!AP$32*EXP(-(((HV-'Binding Energies'!S54)/Parameters!AP$44)^Parameters!AP$43))),""))</f>
        <v/>
      </c>
      <c r="T54" s="2" t="str">
        <f>IF('Binding Energies'!T54="","",IF('Binding Energies'!T54&lt;HV,(Parameters!AQ$39-(Parameters!AQ$40*(((($A54/100)-Parameters!AQ$41)^2)*(($A54/100)^Parameters!AQ$42))))-(Parameters!AQ$32*EXP(-(((HV-'Binding Energies'!T54)/Parameters!AQ$44)^Parameters!AQ$43))),""))</f>
        <v/>
      </c>
    </row>
    <row r="55" spans="1:20" x14ac:dyDescent="0.35">
      <c r="A55" s="4">
        <v>55</v>
      </c>
      <c r="B55" s="2" t="str">
        <f>IF('Binding Energies'!B55="","",IF('Binding Energies'!B55&lt;HV,Parameters!W$39+Parameters!W$40*((Beta!$A55/100)^Parameters!W$41)-Parameters!W$42*EXP(Parameters!W$43*(Beta!$A55/100)),""))</f>
        <v/>
      </c>
      <c r="C55" s="2">
        <f>IF('Binding Energies'!C55="","",IF('Binding Energies'!C55&lt;HV,Parameters!X$39+Parameters!X$40*((Beta!$A55/100)^Parameters!X$41)-Parameters!X$42*EXP(Parameters!X$43*(Beta!$A55/100)),""))</f>
        <v>1.9544380565939028</v>
      </c>
      <c r="D55" s="2">
        <f>IF('Binding Energies'!D55="","",IF('Binding Energies'!D55&lt;HV,Parameters!Y$39+Parameters!Y$40*((Beta!$A55/100)^Parameters!Y$41)-Parameters!Y$42*EXP(Parameters!Y$43*(Beta!$A55/100)),""))</f>
        <v>1.9847183563385868</v>
      </c>
      <c r="E55" s="2">
        <f>IF('Binding Energies'!E55="","",IF('Binding Energies'!E55&lt;HV,Parameters!Z$39+Parameters!Z$40*((Beta!$A55/100)^Parameters!Z$41)-Parameters!Z$42*EXP(Parameters!Z$43*(Beta!$A55/100)),""))</f>
        <v>1.9862186515891498</v>
      </c>
      <c r="F55" s="2" t="str">
        <f>IF('Binding Energies'!F55="","",IF('Binding Energies'!F55&lt;HV,Parameters!AA$39+Parameters!AA$40*((Beta!$A55/100)^Parameters!AA$41)-Parameters!AA$42*EXP(Parameters!AA$43*(Beta!$A55/100)),""))</f>
        <v/>
      </c>
      <c r="G55" s="2">
        <f>IF('Binding Energies'!G55="","",IF('Binding Energies'!G55&lt;HV,(Parameters!AD$39-(Parameters!AD$40*(((($A55/100)-Parameters!AD$41)^2)*(($A55/100)^Parameters!AD$42))))-(Parameters!AD$32*EXP(-(((HV-'Binding Energies'!G55)/Parameters!AD$44)^Parameters!AD$43))),""))</f>
        <v>1.2889561312500772</v>
      </c>
      <c r="H55" s="2">
        <f>IF('Binding Energies'!H55="","",IF('Binding Energies'!H55&lt;HV,(Parameters!AE$39-(Parameters!AE$40*(((($A55/100)-Parameters!AE$41)^2)*(($A55/100)^Parameters!AE$42))))-(Parameters!AE$32*EXP(-(((HV-'Binding Energies'!H55)/Parameters!AE$44)^Parameters!AE$43))),""))</f>
        <v>1.4104008877436882</v>
      </c>
      <c r="I55" s="2">
        <f>IF('Binding Energies'!I55="","",IF('Binding Energies'!I55&lt;HV,(Parameters!AF$39-(Parameters!AF$40*(((($A55/100)-Parameters!AF$41)^2)*(($A55/100)^Parameters!AF$42))))-(Parameters!AF$32*EXP(-(((HV-'Binding Energies'!I55)/Parameters!AF$44)^Parameters!AF$43))),""))</f>
        <v>1.5116447184659629</v>
      </c>
      <c r="J55" s="2">
        <f>IF('Binding Energies'!J55="","",IF('Binding Energies'!J55&lt;HV,(Parameters!AG$39-(Parameters!AG$40*(((($A55/100)-Parameters!AG$41)^2)*(($A55/100)^Parameters!AG$42))))-(Parameters!AG$32*EXP(-(((HV-'Binding Energies'!J55)/Parameters!AG$44)^Parameters!AG$43))),""))</f>
        <v>1.5713495334240282</v>
      </c>
      <c r="K55" s="2">
        <f>IF('Binding Energies'!K55="","",IF('Binding Energies'!K55&lt;HV,(Parameters!AH$39-(Parameters!AH$40*(((($A55/100)-Parameters!AH$41)^2)*(($A55/100)^Parameters!AH$42))))-(Parameters!AH$32*EXP(-(((HV-'Binding Energies'!K55)/Parameters!AH$44)^Parameters!AH$43))),""))</f>
        <v>1.4889969260214679</v>
      </c>
      <c r="L55" s="2">
        <f>IF('Binding Energies'!L55="","",IF('Binding Energies'!L55&lt;HV,(Parameters!AI$39-(Parameters!AI$40*(((($A55/100)-Parameters!AI$41)^2)*(($A55/100)^Parameters!AI$42))))-(Parameters!AI$32*EXP(-(((HV-'Binding Energies'!L55)/Parameters!AI$44)^Parameters!AI$43))),""))</f>
        <v>1.5654608224725537</v>
      </c>
      <c r="M55" s="2" t="str">
        <f>IF('Binding Energies'!M55="","",IF('Binding Energies'!M55&lt;HV,(Parameters!AJ$39-(Parameters!AJ$40*(((($A55/100)-Parameters!AJ$41)^2)*(($A55/100)^Parameters!AJ$42))))-(Parameters!AJ$32*EXP(-(((HV-'Binding Energies'!M55)/Parameters!AJ$44)^Parameters!AJ$43))),""))</f>
        <v/>
      </c>
      <c r="N55" s="2" t="str">
        <f>IF('Binding Energies'!N55="","",IF('Binding Energies'!N55&lt;HV,(Parameters!AK$39-(Parameters!AK$40*(((($A55/100)-Parameters!AK$41)^2)*(($A55/100)^Parameters!AK$42))))-(Parameters!AK$32*EXP(-(((HV-'Binding Energies'!N55)/Parameters!AK$44)^Parameters!AK$43))),""))</f>
        <v/>
      </c>
      <c r="O55" s="2">
        <f>IF('Binding Energies'!O55="","",IF('Binding Energies'!O55&lt;HV,(Parameters!AL$39-(Parameters!AL$40*(((($A55/100)-Parameters!AL$41)^2)*(($A55/100)^Parameters!AL$42))))-(Parameters!AL$32*EXP(-(((HV-'Binding Energies'!O55)/Parameters!AL$44)^Parameters!AL$43))),""))</f>
        <v>0.9692653181270805</v>
      </c>
      <c r="P55" s="2">
        <f>IF('Binding Energies'!P55="","",IF('Binding Energies'!P55&lt;HV,(Parameters!AM$39-(Parameters!AM$40*(((($A55/100)-Parameters!AM$41)^2)*(($A55/100)^Parameters!AM$42))))-(Parameters!AM$32*EXP(-(((HV-'Binding Energies'!P55)/Parameters!AM$44)^Parameters!AM$43))),""))</f>
        <v>0.9238867092177061</v>
      </c>
      <c r="Q55" s="2">
        <f>IF('Binding Energies'!Q55="","",IF('Binding Energies'!Q55&lt;HV,(Parameters!AN$39-(Parameters!AN$40*(((($A55/100)-Parameters!AN$41)^2)*(($A55/100)^Parameters!AN$42))))-(Parameters!AN$32*EXP(-(((HV-'Binding Energies'!Q55)/Parameters!AN$44)^Parameters!AN$43))),""))</f>
        <v>0.94020368055593029</v>
      </c>
      <c r="R55" s="2">
        <f>IF('Binding Energies'!R55="","",IF('Binding Energies'!R55&lt;HV,(Parameters!AO$39-(Parameters!AO$40*(((($A55/100)-Parameters!AO$41)^2)*(($A55/100)^Parameters!AO$42))))-(Parameters!AO$32*EXP(-(((HV-'Binding Energies'!R55)/Parameters!AO$44)^Parameters!AO$43))),""))</f>
        <v>0.90030351620973104</v>
      </c>
      <c r="S55" s="2" t="str">
        <f>IF('Binding Energies'!S55="","",IF('Binding Energies'!S55&lt;HV,(Parameters!AP$39-(Parameters!AP$40*(((($A55/100)-Parameters!AP$41)^2)*(($A55/100)^Parameters!AP$42))))-(Parameters!AP$32*EXP(-(((HV-'Binding Energies'!S55)/Parameters!AP$44)^Parameters!AP$43))),""))</f>
        <v/>
      </c>
      <c r="T55" s="2" t="str">
        <f>IF('Binding Energies'!T55="","",IF('Binding Energies'!T55&lt;HV,(Parameters!AQ$39-(Parameters!AQ$40*(((($A55/100)-Parameters!AQ$41)^2)*(($A55/100)^Parameters!AQ$42))))-(Parameters!AQ$32*EXP(-(((HV-'Binding Energies'!T55)/Parameters!AQ$44)^Parameters!AQ$43))),""))</f>
        <v/>
      </c>
    </row>
    <row r="56" spans="1:20" x14ac:dyDescent="0.35">
      <c r="A56" s="4">
        <v>56</v>
      </c>
      <c r="B56" s="2" t="str">
        <f>IF('Binding Energies'!B56="","",IF('Binding Energies'!B56&lt;HV,Parameters!W$39+Parameters!W$40*((Beta!$A56/100)^Parameters!W$41)-Parameters!W$42*EXP(Parameters!W$43*(Beta!$A56/100)),""))</f>
        <v/>
      </c>
      <c r="C56" s="2">
        <f>IF('Binding Energies'!C56="","",IF('Binding Energies'!C56&lt;HV,Parameters!X$39+Parameters!X$40*((Beta!$A56/100)^Parameters!X$41)-Parameters!X$42*EXP(Parameters!X$43*(Beta!$A56/100)),""))</f>
        <v>1.9462863191855475</v>
      </c>
      <c r="D56" s="2">
        <f>IF('Binding Energies'!D56="","",IF('Binding Energies'!D56&lt;HV,Parameters!Y$39+Parameters!Y$40*((Beta!$A56/100)^Parameters!Y$41)-Parameters!Y$42*EXP(Parameters!Y$43*(Beta!$A56/100)),""))</f>
        <v>1.9832616072793163</v>
      </c>
      <c r="E56" s="2">
        <f>IF('Binding Energies'!E56="","",IF('Binding Energies'!E56&lt;HV,Parameters!Z$39+Parameters!Z$40*((Beta!$A56/100)^Parameters!Z$41)-Parameters!Z$42*EXP(Parameters!Z$43*(Beta!$A56/100)),""))</f>
        <v>1.9851158812055283</v>
      </c>
      <c r="F56" s="2" t="str">
        <f>IF('Binding Energies'!F56="","",IF('Binding Energies'!F56&lt;HV,Parameters!AA$39+Parameters!AA$40*((Beta!$A56/100)^Parameters!AA$41)-Parameters!AA$42*EXP(Parameters!AA$43*(Beta!$A56/100)),""))</f>
        <v/>
      </c>
      <c r="G56" s="2">
        <f>IF('Binding Energies'!G56="","",IF('Binding Energies'!G56&lt;HV,(Parameters!AD$39-(Parameters!AD$40*(((($A56/100)-Parameters!AD$41)^2)*(($A56/100)^Parameters!AD$42))))-(Parameters!AD$32*EXP(-(((HV-'Binding Energies'!G56)/Parameters!AD$44)^Parameters!AD$43))),""))</f>
        <v>1.1876786105054169</v>
      </c>
      <c r="H56" s="2">
        <f>IF('Binding Energies'!H56="","",IF('Binding Energies'!H56&lt;HV,(Parameters!AE$39-(Parameters!AE$40*(((($A56/100)-Parameters!AE$41)^2)*(($A56/100)^Parameters!AE$42))))-(Parameters!AE$32*EXP(-(((HV-'Binding Energies'!H56)/Parameters!AE$44)^Parameters!AE$43))),""))</f>
        <v>1.3592754944110153</v>
      </c>
      <c r="I56" s="2">
        <f>IF('Binding Energies'!I56="","",IF('Binding Energies'!I56&lt;HV,(Parameters!AF$39-(Parameters!AF$40*(((($A56/100)-Parameters!AF$41)^2)*(($A56/100)^Parameters!AF$42))))-(Parameters!AF$32*EXP(-(((HV-'Binding Energies'!I56)/Parameters!AF$44)^Parameters!AF$43))),""))</f>
        <v>1.5225010622092909</v>
      </c>
      <c r="J56" s="2">
        <f>IF('Binding Energies'!J56="","",IF('Binding Energies'!J56&lt;HV,(Parameters!AG$39-(Parameters!AG$40*(((($A56/100)-Parameters!AG$41)^2)*(($A56/100)^Parameters!AG$42))))-(Parameters!AG$32*EXP(-(((HV-'Binding Energies'!J56)/Parameters!AG$44)^Parameters!AG$43))),""))</f>
        <v>1.5834093882925009</v>
      </c>
      <c r="K56" s="2">
        <f>IF('Binding Energies'!K56="","",IF('Binding Energies'!K56&lt;HV,(Parameters!AH$39-(Parameters!AH$40*(((($A56/100)-Parameters!AH$41)^2)*(($A56/100)^Parameters!AH$42))))-(Parameters!AH$32*EXP(-(((HV-'Binding Energies'!K56)/Parameters!AH$44)^Parameters!AH$43))),""))</f>
        <v>1.5011526977849228</v>
      </c>
      <c r="L56" s="2">
        <f>IF('Binding Energies'!L56="","",IF('Binding Energies'!L56&lt;HV,(Parameters!AI$39-(Parameters!AI$40*(((($A56/100)-Parameters!AI$41)^2)*(($A56/100)^Parameters!AI$42))))-(Parameters!AI$32*EXP(-(((HV-'Binding Energies'!L56)/Parameters!AI$44)^Parameters!AI$43))),""))</f>
        <v>1.5796985594004072</v>
      </c>
      <c r="M56" s="2" t="str">
        <f>IF('Binding Energies'!M56="","",IF('Binding Energies'!M56&lt;HV,(Parameters!AJ$39-(Parameters!AJ$40*(((($A56/100)-Parameters!AJ$41)^2)*(($A56/100)^Parameters!AJ$42))))-(Parameters!AJ$32*EXP(-(((HV-'Binding Energies'!M56)/Parameters!AJ$44)^Parameters!AJ$43))),""))</f>
        <v/>
      </c>
      <c r="N56" s="2" t="str">
        <f>IF('Binding Energies'!N56="","",IF('Binding Energies'!N56&lt;HV,(Parameters!AK$39-(Parameters!AK$40*(((($A56/100)-Parameters!AK$41)^2)*(($A56/100)^Parameters!AK$42))))-(Parameters!AK$32*EXP(-(((HV-'Binding Energies'!N56)/Parameters!AK$44)^Parameters!AK$43))),""))</f>
        <v/>
      </c>
      <c r="O56" s="2">
        <f>IF('Binding Energies'!O56="","",IF('Binding Energies'!O56&lt;HV,(Parameters!AL$39-(Parameters!AL$40*(((($A56/100)-Parameters!AL$41)^2)*(($A56/100)^Parameters!AL$42))))-(Parameters!AL$32*EXP(-(((HV-'Binding Energies'!O56)/Parameters!AL$44)^Parameters!AL$43))),""))</f>
        <v>0.98800495663978649</v>
      </c>
      <c r="P56" s="2">
        <f>IF('Binding Energies'!P56="","",IF('Binding Energies'!P56&lt;HV,(Parameters!AM$39-(Parameters!AM$40*(((($A56/100)-Parameters!AM$41)^2)*(($A56/100)^Parameters!AM$42))))-(Parameters!AM$32*EXP(-(((HV-'Binding Energies'!P56)/Parameters!AM$44)^Parameters!AM$43))),""))</f>
        <v>0.94065578392009064</v>
      </c>
      <c r="Q56" s="2">
        <f>IF('Binding Energies'!Q56="","",IF('Binding Energies'!Q56&lt;HV,(Parameters!AN$39-(Parameters!AN$40*(((($A56/100)-Parameters!AN$41)^2)*(($A56/100)^Parameters!AN$42))))-(Parameters!AN$32*EXP(-(((HV-'Binding Energies'!Q56)/Parameters!AN$44)^Parameters!AN$43))),""))</f>
        <v>0.96011687759102649</v>
      </c>
      <c r="R56" s="2">
        <f>IF('Binding Energies'!R56="","",IF('Binding Energies'!R56&lt;HV,(Parameters!AO$39-(Parameters!AO$40*(((($A56/100)-Parameters!AO$41)^2)*(($A56/100)^Parameters!AO$42))))-(Parameters!AO$32*EXP(-(((HV-'Binding Energies'!R56)/Parameters!AO$44)^Parameters!AO$43))),""))</f>
        <v>0.916627078852979</v>
      </c>
      <c r="S56" s="2" t="str">
        <f>IF('Binding Energies'!S56="","",IF('Binding Energies'!S56&lt;HV,(Parameters!AP$39-(Parameters!AP$40*(((($A56/100)-Parameters!AP$41)^2)*(($A56/100)^Parameters!AP$42))))-(Parameters!AP$32*EXP(-(((HV-'Binding Energies'!S56)/Parameters!AP$44)^Parameters!AP$43))),""))</f>
        <v/>
      </c>
      <c r="T56" s="2" t="str">
        <f>IF('Binding Energies'!T56="","",IF('Binding Energies'!T56&lt;HV,(Parameters!AQ$39-(Parameters!AQ$40*(((($A56/100)-Parameters!AQ$41)^2)*(($A56/100)^Parameters!AQ$42))))-(Parameters!AQ$32*EXP(-(((HV-'Binding Energies'!T56)/Parameters!AQ$44)^Parameters!AQ$43))),""))</f>
        <v/>
      </c>
    </row>
    <row r="57" spans="1:20" x14ac:dyDescent="0.35">
      <c r="A57" s="4">
        <v>57</v>
      </c>
      <c r="B57" s="2" t="str">
        <f>IF('Binding Energies'!B57="","",IF('Binding Energies'!B57&lt;HV,Parameters!W$39+Parameters!W$40*((Beta!$A57/100)^Parameters!W$41)-Parameters!W$42*EXP(Parameters!W$43*(Beta!$A57/100)),""))</f>
        <v/>
      </c>
      <c r="C57" s="2" t="str">
        <f>IF('Binding Energies'!C57="","",IF('Binding Energies'!C57&lt;HV,Parameters!X$39+Parameters!X$40*((Beta!$A57/100)^Parameters!X$41)-Parameters!X$42*EXP(Parameters!X$43*(Beta!$A57/100)),""))</f>
        <v/>
      </c>
      <c r="D57" s="2">
        <f>IF('Binding Energies'!D57="","",IF('Binding Energies'!D57&lt;HV,Parameters!Y$39+Parameters!Y$40*((Beta!$A57/100)^Parameters!Y$41)-Parameters!Y$42*EXP(Parameters!Y$43*(Beta!$A57/100)),""))</f>
        <v>1.9816181442941683</v>
      </c>
      <c r="E57" s="2">
        <f>IF('Binding Energies'!E57="","",IF('Binding Energies'!E57&lt;HV,Parameters!Z$39+Parameters!Z$40*((Beta!$A57/100)^Parameters!Z$41)-Parameters!Z$42*EXP(Parameters!Z$43*(Beta!$A57/100)),""))</f>
        <v>1.9838814456456229</v>
      </c>
      <c r="F57" s="2" t="str">
        <f>IF('Binding Energies'!F57="","",IF('Binding Energies'!F57&lt;HV,Parameters!AA$39+Parameters!AA$40*((Beta!$A57/100)^Parameters!AA$41)-Parameters!AA$42*EXP(Parameters!AA$43*(Beta!$A57/100)),""))</f>
        <v/>
      </c>
      <c r="G57" s="2">
        <f>IF('Binding Energies'!G57="","",IF('Binding Energies'!G57&lt;HV,(Parameters!AD$39-(Parameters!AD$40*(((($A57/100)-Parameters!AD$41)^2)*(($A57/100)^Parameters!AD$42))))-(Parameters!AD$32*EXP(-(((HV-'Binding Energies'!G57)/Parameters!AD$44)^Parameters!AD$43))),""))</f>
        <v>0.91514140044147507</v>
      </c>
      <c r="H57" s="2">
        <f>IF('Binding Energies'!H57="","",IF('Binding Energies'!H57&lt;HV,(Parameters!AE$39-(Parameters!AE$40*(((($A57/100)-Parameters!AE$41)^2)*(($A57/100)^Parameters!AE$42))))-(Parameters!AE$32*EXP(-(((HV-'Binding Energies'!H57)/Parameters!AE$44)^Parameters!AE$43))),""))</f>
        <v>1.2768151710123683</v>
      </c>
      <c r="I57" s="2">
        <f>IF('Binding Energies'!I57="","",IF('Binding Energies'!I57&lt;HV,(Parameters!AF$39-(Parameters!AF$40*(((($A57/100)-Parameters!AF$41)^2)*(($A57/100)^Parameters!AF$42))))-(Parameters!AF$32*EXP(-(((HV-'Binding Energies'!I57)/Parameters!AF$44)^Parameters!AF$43))),""))</f>
        <v>1.532653703332538</v>
      </c>
      <c r="J57" s="2">
        <f>IF('Binding Energies'!J57="","",IF('Binding Energies'!J57&lt;HV,(Parameters!AG$39-(Parameters!AG$40*(((($A57/100)-Parameters!AG$41)^2)*(($A57/100)^Parameters!AG$42))))-(Parameters!AG$32*EXP(-(((HV-'Binding Energies'!J57)/Parameters!AG$44)^Parameters!AG$43))),""))</f>
        <v>1.5950132227266804</v>
      </c>
      <c r="K57" s="2">
        <f>IF('Binding Energies'!K57="","",IF('Binding Energies'!K57&lt;HV,(Parameters!AH$39-(Parameters!AH$40*(((($A57/100)-Parameters!AH$41)^2)*(($A57/100)^Parameters!AH$42))))-(Parameters!AH$32*EXP(-(((HV-'Binding Energies'!K57)/Parameters!AH$44)^Parameters!AH$43))),""))</f>
        <v>1.5130425277960633</v>
      </c>
      <c r="L57" s="2">
        <f>IF('Binding Energies'!L57="","",IF('Binding Energies'!L57&lt;HV,(Parameters!AI$39-(Parameters!AI$40*(((($A57/100)-Parameters!AI$41)^2)*(($A57/100)^Parameters!AI$42))))-(Parameters!AI$32*EXP(-(((HV-'Binding Energies'!L57)/Parameters!AI$44)^Parameters!AI$43))),""))</f>
        <v>1.5933673789761316</v>
      </c>
      <c r="M57" s="2" t="str">
        <f>IF('Binding Energies'!M57="","",IF('Binding Energies'!M57&lt;HV,(Parameters!AJ$39-(Parameters!AJ$40*(((($A57/100)-Parameters!AJ$41)^2)*(($A57/100)^Parameters!AJ$42))))-(Parameters!AJ$32*EXP(-(((HV-'Binding Energies'!M57)/Parameters!AJ$44)^Parameters!AJ$43))),""))</f>
        <v/>
      </c>
      <c r="N57" s="2" t="str">
        <f>IF('Binding Energies'!N57="","",IF('Binding Energies'!N57&lt;HV,(Parameters!AK$39-(Parameters!AK$40*(((($A57/100)-Parameters!AK$41)^2)*(($A57/100)^Parameters!AK$42))))-(Parameters!AK$32*EXP(-(((HV-'Binding Energies'!N57)/Parameters!AK$44)^Parameters!AK$43))),""))</f>
        <v/>
      </c>
      <c r="O57" s="2">
        <f>IF('Binding Energies'!O57="","",IF('Binding Energies'!O57&lt;HV,(Parameters!AL$39-(Parameters!AL$40*(((($A57/100)-Parameters!AL$41)^2)*(($A57/100)^Parameters!AL$42))))-(Parameters!AL$32*EXP(-(((HV-'Binding Energies'!O57)/Parameters!AL$44)^Parameters!AL$43))),""))</f>
        <v>1.0063211091352284</v>
      </c>
      <c r="P57" s="2">
        <f>IF('Binding Energies'!P57="","",IF('Binding Energies'!P57&lt;HV,(Parameters!AM$39-(Parameters!AM$40*(((($A57/100)-Parameters!AM$41)^2)*(($A57/100)^Parameters!AM$42))))-(Parameters!AM$32*EXP(-(((HV-'Binding Energies'!P57)/Parameters!AM$44)^Parameters!AM$43))),""))</f>
        <v>0.95705635847159054</v>
      </c>
      <c r="Q57" s="2">
        <f>IF('Binding Energies'!Q57="","",IF('Binding Energies'!Q57&lt;HV,(Parameters!AN$39-(Parameters!AN$40*(((($A57/100)-Parameters!AN$41)^2)*(($A57/100)^Parameters!AN$42))))-(Parameters!AN$32*EXP(-(((HV-'Binding Energies'!Q57)/Parameters!AN$44)^Parameters!AN$43))),""))</f>
        <v>0.97987442783493273</v>
      </c>
      <c r="R57" s="2">
        <f>IF('Binding Energies'!R57="","",IF('Binding Energies'!R57&lt;HV,(Parameters!AO$39-(Parameters!AO$40*(((($A57/100)-Parameters!AO$41)^2)*(($A57/100)^Parameters!AO$42))))-(Parameters!AO$32*EXP(-(((HV-'Binding Energies'!R57)/Parameters!AO$44)^Parameters!AO$43))),""))</f>
        <v>0.93275717121414559</v>
      </c>
      <c r="S57" s="2" t="str">
        <f>IF('Binding Energies'!S57="","",IF('Binding Energies'!S57&lt;HV,(Parameters!AP$39-(Parameters!AP$40*(((($A57/100)-Parameters!AP$41)^2)*(($A57/100)^Parameters!AP$42))))-(Parameters!AP$32*EXP(-(((HV-'Binding Energies'!S57)/Parameters!AP$44)^Parameters!AP$43))),""))</f>
        <v/>
      </c>
      <c r="T57" s="2" t="str">
        <f>IF('Binding Energies'!T57="","",IF('Binding Energies'!T57&lt;HV,(Parameters!AQ$39-(Parameters!AQ$40*(((($A57/100)-Parameters!AQ$41)^2)*(($A57/100)^Parameters!AQ$42))))-(Parameters!AQ$32*EXP(-(((HV-'Binding Energies'!T57)/Parameters!AQ$44)^Parameters!AQ$43))),""))</f>
        <v/>
      </c>
    </row>
    <row r="58" spans="1:20" x14ac:dyDescent="0.35">
      <c r="A58" s="4">
        <v>58</v>
      </c>
      <c r="B58" s="2" t="str">
        <f>IF('Binding Energies'!B58="","",IF('Binding Energies'!B58&lt;HV,Parameters!W$39+Parameters!W$40*((Beta!$A58/100)^Parameters!W$41)-Parameters!W$42*EXP(Parameters!W$43*(Beta!$A58/100)),""))</f>
        <v/>
      </c>
      <c r="C58" s="2" t="str">
        <f>IF('Binding Energies'!C58="","",IF('Binding Energies'!C58&lt;HV,Parameters!X$39+Parameters!X$40*((Beta!$A58/100)^Parameters!X$41)-Parameters!X$42*EXP(Parameters!X$43*(Beta!$A58/100)),""))</f>
        <v/>
      </c>
      <c r="D58" s="2">
        <f>IF('Binding Energies'!D58="","",IF('Binding Energies'!D58&lt;HV,Parameters!Y$39+Parameters!Y$40*((Beta!$A58/100)^Parameters!Y$41)-Parameters!Y$42*EXP(Parameters!Y$43*(Beta!$A58/100)),""))</f>
        <v>1.979777374303026</v>
      </c>
      <c r="E58" s="2">
        <f>IF('Binding Energies'!E58="","",IF('Binding Energies'!E58&lt;HV,Parameters!Z$39+Parameters!Z$40*((Beta!$A58/100)^Parameters!Z$41)-Parameters!Z$42*EXP(Parameters!Z$43*(Beta!$A58/100)),""))</f>
        <v>1.9825082126284614</v>
      </c>
      <c r="F58" s="2" t="str">
        <f>IF('Binding Energies'!F58="","",IF('Binding Energies'!F58&lt;HV,Parameters!AA$39+Parameters!AA$40*((Beta!$A58/100)^Parameters!AA$41)-Parameters!AA$42*EXP(Parameters!AA$43*(Beta!$A58/100)),""))</f>
        <v/>
      </c>
      <c r="G58" s="2" t="str">
        <f>IF('Binding Energies'!G58="","",IF('Binding Energies'!G58&lt;HV,(Parameters!AD$39-(Parameters!AD$40*(((($A58/100)-Parameters!AD$41)^2)*(($A58/100)^Parameters!AD$42))))-(Parameters!AD$32*EXP(-(((HV-'Binding Energies'!G58)/Parameters!AD$44)^Parameters!AD$43))),""))</f>
        <v/>
      </c>
      <c r="H58" s="2">
        <f>IF('Binding Energies'!H58="","",IF('Binding Energies'!H58&lt;HV,(Parameters!AE$39-(Parameters!AE$40*(((($A58/100)-Parameters!AE$41)^2)*(($A58/100)^Parameters!AE$42))))-(Parameters!AE$32*EXP(-(((HV-'Binding Energies'!H58)/Parameters!AE$44)^Parameters!AE$43))),""))</f>
        <v>1.1208847743018282</v>
      </c>
      <c r="I58" s="2">
        <f>IF('Binding Energies'!I58="","",IF('Binding Energies'!I58&lt;HV,(Parameters!AF$39-(Parameters!AF$40*(((($A58/100)-Parameters!AF$41)^2)*(($A58/100)^Parameters!AF$42))))-(Parameters!AF$32*EXP(-(((HV-'Binding Energies'!I58)/Parameters!AF$44)^Parameters!AF$43))),""))</f>
        <v>1.5420766111942885</v>
      </c>
      <c r="J58" s="2">
        <f>IF('Binding Energies'!J58="","",IF('Binding Energies'!J58&lt;HV,(Parameters!AG$39-(Parameters!AG$40*(((($A58/100)-Parameters!AG$41)^2)*(($A58/100)^Parameters!AG$42))))-(Parameters!AG$32*EXP(-(((HV-'Binding Energies'!J58)/Parameters!AG$44)^Parameters!AG$43))),""))</f>
        <v>1.6058942430480079</v>
      </c>
      <c r="K58" s="2">
        <f>IF('Binding Energies'!K58="","",IF('Binding Energies'!K58&lt;HV,(Parameters!AH$39-(Parameters!AH$40*(((($A58/100)-Parameters!AH$41)^2)*(($A58/100)^Parameters!AH$42))))-(Parameters!AH$32*EXP(-(((HV-'Binding Energies'!K58)/Parameters!AH$44)^Parameters!AH$43))),""))</f>
        <v>1.5244768828338022</v>
      </c>
      <c r="L58" s="2">
        <f>IF('Binding Energies'!L58="","",IF('Binding Energies'!L58&lt;HV,(Parameters!AI$39-(Parameters!AI$40*(((($A58/100)-Parameters!AI$41)^2)*(($A58/100)^Parameters!AI$42))))-(Parameters!AI$32*EXP(-(((HV-'Binding Energies'!L58)/Parameters!AI$44)^Parameters!AI$43))),""))</f>
        <v>1.6064595973522648</v>
      </c>
      <c r="M58" s="2" t="str">
        <f>IF('Binding Energies'!M58="","",IF('Binding Energies'!M58&lt;HV,(Parameters!AJ$39-(Parameters!AJ$40*(((($A58/100)-Parameters!AJ$41)^2)*(($A58/100)^Parameters!AJ$42))))-(Parameters!AJ$32*EXP(-(((HV-'Binding Energies'!M58)/Parameters!AJ$44)^Parameters!AJ$43))),""))</f>
        <v/>
      </c>
      <c r="N58" s="2" t="str">
        <f>IF('Binding Energies'!N58="","",IF('Binding Energies'!N58&lt;HV,(Parameters!AK$39-(Parameters!AK$40*(((($A58/100)-Parameters!AK$41)^2)*(($A58/100)^Parameters!AK$42))))-(Parameters!AK$32*EXP(-(((HV-'Binding Energies'!N58)/Parameters!AK$44)^Parameters!AK$43))),""))</f>
        <v/>
      </c>
      <c r="O58" s="2">
        <f>IF('Binding Energies'!O58="","",IF('Binding Energies'!O58&lt;HV,(Parameters!AL$39-(Parameters!AL$40*(((($A58/100)-Parameters!AL$41)^2)*(($A58/100)^Parameters!AL$42))))-(Parameters!AL$32*EXP(-(((HV-'Binding Energies'!O58)/Parameters!AL$44)^Parameters!AL$43))),""))</f>
        <v>1.0241309414633366</v>
      </c>
      <c r="P58" s="2">
        <f>IF('Binding Energies'!P58="","",IF('Binding Energies'!P58&lt;HV,(Parameters!AM$39-(Parameters!AM$40*(((($A58/100)-Parameters!AM$41)^2)*(($A58/100)^Parameters!AM$42))))-(Parameters!AM$32*EXP(-(((HV-'Binding Energies'!P58)/Parameters!AM$44)^Parameters!AM$43))),""))</f>
        <v>0.97306743525022088</v>
      </c>
      <c r="Q58" s="2">
        <f>IF('Binding Energies'!Q58="","",IF('Binding Energies'!Q58&lt;HV,(Parameters!AN$39-(Parameters!AN$40*(((($A58/100)-Parameters!AN$41)^2)*(($A58/100)^Parameters!AN$42))))-(Parameters!AN$32*EXP(-(((HV-'Binding Energies'!Q58)/Parameters!AN$44)^Parameters!AN$43))),""))</f>
        <v>0.99928976965375738</v>
      </c>
      <c r="R58" s="2">
        <f>IF('Binding Energies'!R58="","",IF('Binding Energies'!R58&lt;HV,(Parameters!AO$39-(Parameters!AO$40*(((($A58/100)-Parameters!AO$41)^2)*(($A58/100)^Parameters!AO$42))))-(Parameters!AO$32*EXP(-(((HV-'Binding Energies'!R58)/Parameters!AO$44)^Parameters!AO$43))),""))</f>
        <v>0.94864690869998625</v>
      </c>
      <c r="S58" s="2" t="str">
        <f>IF('Binding Energies'!S58="","",IF('Binding Energies'!S58&lt;HV,(Parameters!AP$39-(Parameters!AP$40*(((($A58/100)-Parameters!AP$41)^2)*(($A58/100)^Parameters!AP$42))))-(Parameters!AP$32*EXP(-(((HV-'Binding Energies'!S58)/Parameters!AP$44)^Parameters!AP$43))),""))</f>
        <v/>
      </c>
      <c r="T58" s="2" t="str">
        <f>IF('Binding Energies'!T58="","",IF('Binding Energies'!T58&lt;HV,(Parameters!AQ$39-(Parameters!AQ$40*(((($A58/100)-Parameters!AQ$41)^2)*(($A58/100)^Parameters!AQ$42))))-(Parameters!AQ$32*EXP(-(((HV-'Binding Energies'!T58)/Parameters!AQ$44)^Parameters!AQ$43))),""))</f>
        <v/>
      </c>
    </row>
    <row r="59" spans="1:20" x14ac:dyDescent="0.35">
      <c r="A59" s="4">
        <v>59</v>
      </c>
      <c r="B59" s="2" t="str">
        <f>IF('Binding Energies'!B59="","",IF('Binding Energies'!B59&lt;HV,Parameters!W$39+Parameters!W$40*((Beta!$A59/100)^Parameters!W$41)-Parameters!W$42*EXP(Parameters!W$43*(Beta!$A59/100)),""))</f>
        <v/>
      </c>
      <c r="C59" s="2" t="str">
        <f>IF('Binding Energies'!C59="","",IF('Binding Energies'!C59&lt;HV,Parameters!X$39+Parameters!X$40*((Beta!$A59/100)^Parameters!X$41)-Parameters!X$42*EXP(Parameters!X$43*(Beta!$A59/100)),""))</f>
        <v/>
      </c>
      <c r="D59" s="2">
        <f>IF('Binding Energies'!D59="","",IF('Binding Energies'!D59&lt;HV,Parameters!Y$39+Parameters!Y$40*((Beta!$A59/100)^Parameters!Y$41)-Parameters!Y$42*EXP(Parameters!Y$43*(Beta!$A59/100)),""))</f>
        <v>1.9777279849553933</v>
      </c>
      <c r="E59" s="2">
        <f>IF('Binding Energies'!E59="","",IF('Binding Energies'!E59&lt;HV,Parameters!Z$39+Parameters!Z$40*((Beta!$A59/100)^Parameters!Z$41)-Parameters!Z$42*EXP(Parameters!Z$43*(Beta!$A59/100)),""))</f>
        <v>1.9809885512060339</v>
      </c>
      <c r="F59" s="2" t="str">
        <f>IF('Binding Energies'!F59="","",IF('Binding Energies'!F59&lt;HV,Parameters!AA$39+Parameters!AA$40*((Beta!$A59/100)^Parameters!AA$41)-Parameters!AA$42*EXP(Parameters!AA$43*(Beta!$A59/100)),""))</f>
        <v/>
      </c>
      <c r="G59" s="2" t="str">
        <f>IF('Binding Energies'!G59="","",IF('Binding Energies'!G59&lt;HV,(Parameters!AD$39-(Parameters!AD$40*(((($A59/100)-Parameters!AD$41)^2)*(($A59/100)^Parameters!AD$42))))-(Parameters!AD$32*EXP(-(((HV-'Binding Energies'!G59)/Parameters!AD$44)^Parameters!AD$43))),""))</f>
        <v/>
      </c>
      <c r="H59" s="2">
        <f>IF('Binding Energies'!H59="","",IF('Binding Energies'!H59&lt;HV,(Parameters!AE$39-(Parameters!AE$40*(((($A59/100)-Parameters!AE$41)^2)*(($A59/100)^Parameters!AE$42))))-(Parameters!AE$32*EXP(-(((HV-'Binding Energies'!H59)/Parameters!AE$44)^Parameters!AE$43))),""))</f>
        <v>0.642549920719103</v>
      </c>
      <c r="I59" s="2">
        <f>IF('Binding Energies'!I59="","",IF('Binding Energies'!I59&lt;HV,(Parameters!AF$39-(Parameters!AF$40*(((($A59/100)-Parameters!AF$41)^2)*(($A59/100)^Parameters!AF$42))))-(Parameters!AF$32*EXP(-(((HV-'Binding Energies'!I59)/Parameters!AF$44)^Parameters!AF$43))),""))</f>
        <v>1.550796556844833</v>
      </c>
      <c r="J59" s="2">
        <f>IF('Binding Energies'!J59="","",IF('Binding Energies'!J59&lt;HV,(Parameters!AG$39-(Parameters!AG$40*(((($A59/100)-Parameters!AG$41)^2)*(($A59/100)^Parameters!AG$42))))-(Parameters!AG$32*EXP(-(((HV-'Binding Energies'!J59)/Parameters!AG$44)^Parameters!AG$43))),""))</f>
        <v>1.6164491958289706</v>
      </c>
      <c r="K59" s="2">
        <f>IF('Binding Energies'!K59="","",IF('Binding Energies'!K59&lt;HV,(Parameters!AH$39-(Parameters!AH$40*(((($A59/100)-Parameters!AH$41)^2)*(($A59/100)^Parameters!AH$42))))-(Parameters!AH$32*EXP(-(((HV-'Binding Energies'!K59)/Parameters!AH$44)^Parameters!AH$43))),""))</f>
        <v>1.5356270991477665</v>
      </c>
      <c r="L59" s="2">
        <f>IF('Binding Energies'!L59="","",IF('Binding Energies'!L59&lt;HV,(Parameters!AI$39-(Parameters!AI$40*(((($A59/100)-Parameters!AI$41)^2)*(($A59/100)^Parameters!AI$42))))-(Parameters!AI$32*EXP(-(((HV-'Binding Energies'!L59)/Parameters!AI$44)^Parameters!AI$43))),""))</f>
        <v>1.6189822715476041</v>
      </c>
      <c r="M59" s="2" t="str">
        <f>IF('Binding Energies'!M59="","",IF('Binding Energies'!M59&lt;HV,(Parameters!AJ$39-(Parameters!AJ$40*(((($A59/100)-Parameters!AJ$41)^2)*(($A59/100)^Parameters!AJ$42))))-(Parameters!AJ$32*EXP(-(((HV-'Binding Energies'!M59)/Parameters!AJ$44)^Parameters!AJ$43))),""))</f>
        <v/>
      </c>
      <c r="N59" s="2" t="str">
        <f>IF('Binding Energies'!N59="","",IF('Binding Energies'!N59&lt;HV,(Parameters!AK$39-(Parameters!AK$40*(((($A59/100)-Parameters!AK$41)^2)*(($A59/100)^Parameters!AK$42))))-(Parameters!AK$32*EXP(-(((HV-'Binding Energies'!N59)/Parameters!AK$44)^Parameters!AK$43))),""))</f>
        <v/>
      </c>
      <c r="O59" s="2">
        <f>IF('Binding Energies'!O59="","",IF('Binding Energies'!O59&lt;HV,(Parameters!AL$39-(Parameters!AL$40*(((($A59/100)-Parameters!AL$41)^2)*(($A59/100)^Parameters!AL$42))))-(Parameters!AL$32*EXP(-(((HV-'Binding Energies'!O59)/Parameters!AL$44)^Parameters!AL$43))),""))</f>
        <v>1.0414724474480024</v>
      </c>
      <c r="P59" s="2">
        <f>IF('Binding Energies'!P59="","",IF('Binding Energies'!P59&lt;HV,(Parameters!AM$39-(Parameters!AM$40*(((($A59/100)-Parameters!AM$41)^2)*(($A59/100)^Parameters!AM$42))))-(Parameters!AM$32*EXP(-(((HV-'Binding Energies'!P59)/Parameters!AM$44)^Parameters!AM$43))),""))</f>
        <v>0.98868961719591197</v>
      </c>
      <c r="Q59" s="2">
        <f>IF('Binding Energies'!Q59="","",IF('Binding Energies'!Q59&lt;HV,(Parameters!AN$39-(Parameters!AN$40*(((($A59/100)-Parameters!AN$41)^2)*(($A59/100)^Parameters!AN$42))))-(Parameters!AN$32*EXP(-(((HV-'Binding Energies'!Q59)/Parameters!AN$44)^Parameters!AN$43))),""))</f>
        <v>1.0185632832417375</v>
      </c>
      <c r="R59" s="2">
        <f>IF('Binding Energies'!R59="","",IF('Binding Energies'!R59&lt;HV,(Parameters!AO$39-(Parameters!AO$40*(((($A59/100)-Parameters!AO$41)^2)*(($A59/100)^Parameters!AO$42))))-(Parameters!AO$32*EXP(-(((HV-'Binding Energies'!R59)/Parameters!AO$44)^Parameters!AO$43))),""))</f>
        <v>0.96434581477875181</v>
      </c>
      <c r="S59" s="2" t="str">
        <f>IF('Binding Energies'!S59="","",IF('Binding Energies'!S59&lt;HV,(Parameters!AP$39-(Parameters!AP$40*(((($A59/100)-Parameters!AP$41)^2)*(($A59/100)^Parameters!AP$42))))-(Parameters!AP$32*EXP(-(((HV-'Binding Energies'!S59)/Parameters!AP$44)^Parameters!AP$43))),""))</f>
        <v/>
      </c>
      <c r="T59" s="2" t="str">
        <f>IF('Binding Energies'!T59="","",IF('Binding Energies'!T59&lt;HV,(Parameters!AQ$39-(Parameters!AQ$40*(((($A59/100)-Parameters!AQ$41)^2)*(($A59/100)^Parameters!AQ$42))))-(Parameters!AQ$32*EXP(-(((HV-'Binding Energies'!T59)/Parameters!AQ$44)^Parameters!AQ$43))),""))</f>
        <v/>
      </c>
    </row>
    <row r="60" spans="1:20" x14ac:dyDescent="0.35">
      <c r="A60" s="4">
        <v>60</v>
      </c>
      <c r="B60" s="2" t="str">
        <f>IF('Binding Energies'!B60="","",IF('Binding Energies'!B60&lt;HV,Parameters!W$39+Parameters!W$40*((Beta!$A60/100)^Parameters!W$41)-Parameters!W$42*EXP(Parameters!W$43*(Beta!$A60/100)),""))</f>
        <v/>
      </c>
      <c r="C60" s="2" t="str">
        <f>IF('Binding Energies'!C60="","",IF('Binding Energies'!C60&lt;HV,Parameters!X$39+Parameters!X$40*((Beta!$A60/100)^Parameters!X$41)-Parameters!X$42*EXP(Parameters!X$43*(Beta!$A60/100)),""))</f>
        <v/>
      </c>
      <c r="D60" s="2">
        <f>IF('Binding Energies'!D60="","",IF('Binding Energies'!D60&lt;HV,Parameters!Y$39+Parameters!Y$40*((Beta!$A60/100)^Parameters!Y$41)-Parameters!Y$42*EXP(Parameters!Y$43*(Beta!$A60/100)),""))</f>
        <v>1.9754579010764552</v>
      </c>
      <c r="E60" s="2">
        <f>IF('Binding Energies'!E60="","",IF('Binding Energies'!E60&lt;HV,Parameters!Z$39+Parameters!Z$40*((Beta!$A60/100)^Parameters!Z$41)-Parameters!Z$42*EXP(Parameters!Z$43*(Beta!$A60/100)),""))</f>
        <v>1.9793143028426656</v>
      </c>
      <c r="F60" s="2" t="str">
        <f>IF('Binding Energies'!F60="","",IF('Binding Energies'!F60&lt;HV,Parameters!AA$39+Parameters!AA$40*((Beta!$A60/100)^Parameters!AA$41)-Parameters!AA$42*EXP(Parameters!AA$43*(Beta!$A60/100)),""))</f>
        <v/>
      </c>
      <c r="G60" s="2" t="str">
        <f>IF('Binding Energies'!G60="","",IF('Binding Energies'!G60&lt;HV,(Parameters!AD$39-(Parameters!AD$40*(((($A60/100)-Parameters!AD$41)^2)*(($A60/100)^Parameters!AD$42))))-(Parameters!AD$32*EXP(-(((HV-'Binding Energies'!G60)/Parameters!AD$44)^Parameters!AD$43))),""))</f>
        <v/>
      </c>
      <c r="H60" s="2" t="str">
        <f>IF('Binding Energies'!H60="","",IF('Binding Energies'!H60&lt;HV,(Parameters!AE$39-(Parameters!AE$40*(((($A60/100)-Parameters!AE$41)^2)*(($A60/100)^Parameters!AE$42))))-(Parameters!AE$32*EXP(-(((HV-'Binding Energies'!H60)/Parameters!AE$44)^Parameters!AE$43))),""))</f>
        <v/>
      </c>
      <c r="I60" s="2">
        <f>IF('Binding Energies'!I60="","",IF('Binding Energies'!I60&lt;HV,(Parameters!AF$39-(Parameters!AF$40*(((($A60/100)-Parameters!AF$41)^2)*(($A60/100)^Parameters!AF$42))))-(Parameters!AF$32*EXP(-(((HV-'Binding Energies'!I60)/Parameters!AF$44)^Parameters!AF$43))),""))</f>
        <v>1.5587849421254969</v>
      </c>
      <c r="J60" s="2">
        <f>IF('Binding Energies'!J60="","",IF('Binding Energies'!J60&lt;HV,(Parameters!AG$39-(Parameters!AG$40*(((($A60/100)-Parameters!AG$41)^2)*(($A60/100)^Parameters!AG$42))))-(Parameters!AG$32*EXP(-(((HV-'Binding Energies'!J60)/Parameters!AG$44)^Parameters!AG$43))),""))</f>
        <v>1.6264488171934173</v>
      </c>
      <c r="K60" s="2">
        <f>IF('Binding Energies'!K60="","",IF('Binding Energies'!K60&lt;HV,(Parameters!AH$39-(Parameters!AH$40*(((($A60/100)-Parameters!AH$41)^2)*(($A60/100)^Parameters!AH$42))))-(Parameters!AH$32*EXP(-(((HV-'Binding Energies'!K60)/Parameters!AH$44)^Parameters!AH$43))),""))</f>
        <v>1.546528618122808</v>
      </c>
      <c r="L60" s="2">
        <f>IF('Binding Energies'!L60="","",IF('Binding Energies'!L60&lt;HV,(Parameters!AI$39-(Parameters!AI$40*(((($A60/100)-Parameters!AI$41)^2)*(($A60/100)^Parameters!AI$42))))-(Parameters!AI$32*EXP(-(((HV-'Binding Energies'!L60)/Parameters!AI$44)^Parameters!AI$43))),""))</f>
        <v>1.6309339913104359</v>
      </c>
      <c r="M60" s="2" t="str">
        <f>IF('Binding Energies'!M60="","",IF('Binding Energies'!M60&lt;HV,(Parameters!AJ$39-(Parameters!AJ$40*(((($A60/100)-Parameters!AJ$41)^2)*(($A60/100)^Parameters!AJ$42))))-(Parameters!AJ$32*EXP(-(((HV-'Binding Energies'!M60)/Parameters!AJ$44)^Parameters!AJ$43))),""))</f>
        <v/>
      </c>
      <c r="N60" s="2" t="str">
        <f>IF('Binding Energies'!N60="","",IF('Binding Energies'!N60&lt;HV,(Parameters!AK$39-(Parameters!AK$40*(((($A60/100)-Parameters!AK$41)^2)*(($A60/100)^Parameters!AK$42))))-(Parameters!AK$32*EXP(-(((HV-'Binding Energies'!N60)/Parameters!AK$44)^Parameters!AK$43))),""))</f>
        <v/>
      </c>
      <c r="O60" s="2">
        <f>IF('Binding Energies'!O60="","",IF('Binding Energies'!O60&lt;HV,(Parameters!AL$39-(Parameters!AL$40*(((($A60/100)-Parameters!AL$41)^2)*(($A60/100)^Parameters!AL$42))))-(Parameters!AL$32*EXP(-(((HV-'Binding Energies'!O60)/Parameters!AL$44)^Parameters!AL$43))),""))</f>
        <v>1.0583001926638957</v>
      </c>
      <c r="P60" s="2">
        <f>IF('Binding Energies'!P60="","",IF('Binding Energies'!P60&lt;HV,(Parameters!AM$39-(Parameters!AM$40*(((($A60/100)-Parameters!AM$41)^2)*(($A60/100)^Parameters!AM$42))))-(Parameters!AM$32*EXP(-(((HV-'Binding Energies'!P60)/Parameters!AM$44)^Parameters!AM$43))),""))</f>
        <v>1.0039062827065346</v>
      </c>
      <c r="Q60" s="2">
        <f>IF('Binding Energies'!Q60="","",IF('Binding Energies'!Q60&lt;HV,(Parameters!AN$39-(Parameters!AN$40*(((($A60/100)-Parameters!AN$41)^2)*(($A60/100)^Parameters!AN$42))))-(Parameters!AN$32*EXP(-(((HV-'Binding Energies'!Q60)/Parameters!AN$44)^Parameters!AN$43))),""))</f>
        <v>1.0374949001287854</v>
      </c>
      <c r="R60" s="2">
        <f>IF('Binding Energies'!R60="","",IF('Binding Energies'!R60&lt;HV,(Parameters!AO$39-(Parameters!AO$40*(((($A60/100)-Parameters!AO$41)^2)*(($A60/100)^Parameters!AO$42))))-(Parameters!AO$32*EXP(-(((HV-'Binding Energies'!R60)/Parameters!AO$44)^Parameters!AO$43))),""))</f>
        <v>0.97980359757751301</v>
      </c>
      <c r="S60" s="2" t="str">
        <f>IF('Binding Energies'!S60="","",IF('Binding Energies'!S60&lt;HV,(Parameters!AP$39-(Parameters!AP$40*(((($A60/100)-Parameters!AP$41)^2)*(($A60/100)^Parameters!AP$42))))-(Parameters!AP$32*EXP(-(((HV-'Binding Energies'!S60)/Parameters!AP$44)^Parameters!AP$43))),""))</f>
        <v/>
      </c>
      <c r="T60" s="2" t="str">
        <f>IF('Binding Energies'!T60="","",IF('Binding Energies'!T60&lt;HV,(Parameters!AQ$39-(Parameters!AQ$40*(((($A60/100)-Parameters!AQ$41)^2)*(($A60/100)^Parameters!AQ$42))))-(Parameters!AQ$32*EXP(-(((HV-'Binding Energies'!T60)/Parameters!AQ$44)^Parameters!AQ$43))),""))</f>
        <v/>
      </c>
    </row>
    <row r="61" spans="1:20" x14ac:dyDescent="0.35">
      <c r="A61" s="4">
        <v>61</v>
      </c>
      <c r="B61" s="2" t="str">
        <f>IF('Binding Energies'!B61="","",IF('Binding Energies'!B61&lt;HV,Parameters!W$39+Parameters!W$40*((Beta!$A61/100)^Parameters!W$41)-Parameters!W$42*EXP(Parameters!W$43*(Beta!$A61/100)),""))</f>
        <v/>
      </c>
      <c r="C61" s="2" t="str">
        <f>IF('Binding Energies'!C61="","",IF('Binding Energies'!C61&lt;HV,Parameters!X$39+Parameters!X$40*((Beta!$A61/100)^Parameters!X$41)-Parameters!X$42*EXP(Parameters!X$43*(Beta!$A61/100)),""))</f>
        <v/>
      </c>
      <c r="D61" s="2">
        <f>IF('Binding Energies'!D61="","",IF('Binding Energies'!D61&lt;HV,Parameters!Y$39+Parameters!Y$40*((Beta!$A61/100)^Parameters!Y$41)-Parameters!Y$42*EXP(Parameters!Y$43*(Beta!$A61/100)),""))</f>
        <v>1.9729542381792335</v>
      </c>
      <c r="E61" s="2">
        <f>IF('Binding Energies'!E61="","",IF('Binding Energies'!E61&lt;HV,Parameters!Z$39+Parameters!Z$40*((Beta!$A61/100)^Parameters!Z$41)-Parameters!Z$42*EXP(Parameters!Z$43*(Beta!$A61/100)),""))</f>
        <v>1.9774767504666166</v>
      </c>
      <c r="F61" s="2" t="str">
        <f>IF('Binding Energies'!F61="","",IF('Binding Energies'!F61&lt;HV,Parameters!AA$39+Parameters!AA$40*((Beta!$A61/100)^Parameters!AA$41)-Parameters!AA$42*EXP(Parameters!AA$43*(Beta!$A61/100)),""))</f>
        <v/>
      </c>
      <c r="G61" s="2" t="str">
        <f>IF('Binding Energies'!G61="","",IF('Binding Energies'!G61&lt;HV,(Parameters!AD$39-(Parameters!AD$40*(((($A61/100)-Parameters!AD$41)^2)*(($A61/100)^Parameters!AD$42))))-(Parameters!AD$32*EXP(-(((HV-'Binding Energies'!G61)/Parameters!AD$44)^Parameters!AD$43))),""))</f>
        <v/>
      </c>
      <c r="H61" s="2" t="str">
        <f>IF('Binding Energies'!H61="","",IF('Binding Energies'!H61&lt;HV,(Parameters!AE$39-(Parameters!AE$40*(((($A61/100)-Parameters!AE$41)^2)*(($A61/100)^Parameters!AE$42))))-(Parameters!AE$32*EXP(-(((HV-'Binding Energies'!H61)/Parameters!AE$44)^Parameters!AE$43))),""))</f>
        <v/>
      </c>
      <c r="I61" s="2">
        <f>IF('Binding Energies'!I61="","",IF('Binding Energies'!I61&lt;HV,(Parameters!AF$39-(Parameters!AF$40*(((($A61/100)-Parameters!AF$41)^2)*(($A61/100)^Parameters!AF$42))))-(Parameters!AF$32*EXP(-(((HV-'Binding Energies'!I61)/Parameters!AF$44)^Parameters!AF$43))),""))</f>
        <v>1.5660221254041213</v>
      </c>
      <c r="J61" s="2">
        <f>IF('Binding Energies'!J61="","",IF('Binding Energies'!J61&lt;HV,(Parameters!AG$39-(Parameters!AG$40*(((($A61/100)-Parameters!AG$41)^2)*(($A61/100)^Parameters!AG$42))))-(Parameters!AG$32*EXP(-(((HV-'Binding Energies'!J61)/Parameters!AG$44)^Parameters!AG$43))),""))</f>
        <v>1.6354895336111337</v>
      </c>
      <c r="K61" s="2">
        <f>IF('Binding Energies'!K61="","",IF('Binding Energies'!K61&lt;HV,(Parameters!AH$39-(Parameters!AH$40*(((($A61/100)-Parameters!AH$41)^2)*(($A61/100)^Parameters!AH$42))))-(Parameters!AH$32*EXP(-(((HV-'Binding Energies'!K61)/Parameters!AH$44)^Parameters!AH$43))),""))</f>
        <v>1.5569554217253634</v>
      </c>
      <c r="L61" s="2">
        <f>IF('Binding Energies'!L61="","",IF('Binding Energies'!L61&lt;HV,(Parameters!AI$39-(Parameters!AI$40*(((($A61/100)-Parameters!AI$41)^2)*(($A61/100)^Parameters!AI$42))))-(Parameters!AI$32*EXP(-(((HV-'Binding Energies'!L61)/Parameters!AI$44)^Parameters!AI$43))),""))</f>
        <v>1.6423084320691022</v>
      </c>
      <c r="M61" s="2" t="str">
        <f>IF('Binding Energies'!M61="","",IF('Binding Energies'!M61&lt;HV,(Parameters!AJ$39-(Parameters!AJ$40*(((($A61/100)-Parameters!AJ$41)^2)*(($A61/100)^Parameters!AJ$42))))-(Parameters!AJ$32*EXP(-(((HV-'Binding Energies'!M61)/Parameters!AJ$44)^Parameters!AJ$43))),""))</f>
        <v/>
      </c>
      <c r="N61" s="2" t="str">
        <f>IF('Binding Energies'!N61="","",IF('Binding Energies'!N61&lt;HV,(Parameters!AK$39-(Parameters!AK$40*(((($A61/100)-Parameters!AK$41)^2)*(($A61/100)^Parameters!AK$42))))-(Parameters!AK$32*EXP(-(((HV-'Binding Energies'!N61)/Parameters!AK$44)^Parameters!AK$43))),""))</f>
        <v/>
      </c>
      <c r="O61" s="2">
        <f>IF('Binding Energies'!O61="","",IF('Binding Energies'!O61&lt;HV,(Parameters!AL$39-(Parameters!AL$40*(((($A61/100)-Parameters!AL$41)^2)*(($A61/100)^Parameters!AL$42))))-(Parameters!AL$32*EXP(-(((HV-'Binding Energies'!O61)/Parameters!AL$44)^Parameters!AL$43))),""))</f>
        <v>1.0745313457501402</v>
      </c>
      <c r="P61" s="2">
        <f>IF('Binding Energies'!P61="","",IF('Binding Energies'!P61&lt;HV,(Parameters!AM$39-(Parameters!AM$40*(((($A61/100)-Parameters!AM$41)^2)*(($A61/100)^Parameters!AM$42))))-(Parameters!AM$32*EXP(-(((HV-'Binding Energies'!P61)/Parameters!AM$44)^Parameters!AM$43))),""))</f>
        <v>1.018697548515735</v>
      </c>
      <c r="Q61" s="2">
        <f>IF('Binding Energies'!Q61="","",IF('Binding Energies'!Q61&lt;HV,(Parameters!AN$39-(Parameters!AN$40*(((($A61/100)-Parameters!AN$41)^2)*(($A61/100)^Parameters!AN$42))))-(Parameters!AN$32*EXP(-(((HV-'Binding Energies'!Q61)/Parameters!AN$44)^Parameters!AN$43))),""))</f>
        <v>1.0561213268140501</v>
      </c>
      <c r="R61" s="2">
        <f>IF('Binding Energies'!R61="","",IF('Binding Energies'!R61&lt;HV,(Parameters!AO$39-(Parameters!AO$40*(((($A61/100)-Parameters!AO$41)^2)*(($A61/100)^Parameters!AO$42))))-(Parameters!AO$32*EXP(-(((HV-'Binding Energies'!R61)/Parameters!AO$44)^Parameters!AO$43))),""))</f>
        <v>0.99502903970649825</v>
      </c>
      <c r="S61" s="2" t="str">
        <f>IF('Binding Energies'!S61="","",IF('Binding Energies'!S61&lt;HV,(Parameters!AP$39-(Parameters!AP$40*(((($A61/100)-Parameters!AP$41)^2)*(($A61/100)^Parameters!AP$42))))-(Parameters!AP$32*EXP(-(((HV-'Binding Energies'!S61)/Parameters!AP$44)^Parameters!AP$43))),""))</f>
        <v/>
      </c>
      <c r="T61" s="2" t="str">
        <f>IF('Binding Energies'!T61="","",IF('Binding Energies'!T61&lt;HV,(Parameters!AQ$39-(Parameters!AQ$40*(((($A61/100)-Parameters!AQ$41)^2)*(($A61/100)^Parameters!AQ$42))))-(Parameters!AQ$32*EXP(-(((HV-'Binding Energies'!T61)/Parameters!AQ$44)^Parameters!AQ$43))),""))</f>
        <v/>
      </c>
    </row>
    <row r="62" spans="1:20" x14ac:dyDescent="0.35">
      <c r="A62" s="4">
        <v>62</v>
      </c>
      <c r="B62" s="2" t="str">
        <f>IF('Binding Energies'!B62="","",IF('Binding Energies'!B62&lt;HV,Parameters!W$39+Parameters!W$40*((Beta!$A62/100)^Parameters!W$41)-Parameters!W$42*EXP(Parameters!W$43*(Beta!$A62/100)),""))</f>
        <v/>
      </c>
      <c r="C62" s="2" t="str">
        <f>IF('Binding Energies'!C62="","",IF('Binding Energies'!C62&lt;HV,Parameters!X$39+Parameters!X$40*((Beta!$A62/100)^Parameters!X$41)-Parameters!X$42*EXP(Parameters!X$43*(Beta!$A62/100)),""))</f>
        <v/>
      </c>
      <c r="D62" s="2">
        <f>IF('Binding Energies'!D62="","",IF('Binding Energies'!D62&lt;HV,Parameters!Y$39+Parameters!Y$40*((Beta!$A62/100)^Parameters!Y$41)-Parameters!Y$42*EXP(Parameters!Y$43*(Beta!$A62/100)),""))</f>
        <v>1.9702032528692786</v>
      </c>
      <c r="E62" s="2">
        <f>IF('Binding Energies'!E62="","",IF('Binding Energies'!E62&lt;HV,Parameters!Z$39+Parameters!Z$40*((Beta!$A62/100)^Parameters!Z$41)-Parameters!Z$42*EXP(Parameters!Z$43*(Beta!$A62/100)),""))</f>
        <v>1.9754665853830224</v>
      </c>
      <c r="F62" s="2" t="str">
        <f>IF('Binding Energies'!F62="","",IF('Binding Energies'!F62&lt;HV,Parameters!AA$39+Parameters!AA$40*((Beta!$A62/100)^Parameters!AA$41)-Parameters!AA$42*EXP(Parameters!AA$43*(Beta!$A62/100)),""))</f>
        <v/>
      </c>
      <c r="G62" s="2" t="str">
        <f>IF('Binding Energies'!G62="","",IF('Binding Energies'!G62&lt;HV,(Parameters!AD$39-(Parameters!AD$40*(((($A62/100)-Parameters!AD$41)^2)*(($A62/100)^Parameters!AD$42))))-(Parameters!AD$32*EXP(-(((HV-'Binding Energies'!G62)/Parameters!AD$44)^Parameters!AD$43))),""))</f>
        <v/>
      </c>
      <c r="H62" s="2" t="str">
        <f>IF('Binding Energies'!H62="","",IF('Binding Energies'!H62&lt;HV,(Parameters!AE$39-(Parameters!AE$40*(((($A62/100)-Parameters!AE$41)^2)*(($A62/100)^Parameters!AE$42))))-(Parameters!AE$32*EXP(-(((HV-'Binding Energies'!H62)/Parameters!AE$44)^Parameters!AE$43))),""))</f>
        <v/>
      </c>
      <c r="I62" s="2">
        <f>IF('Binding Energies'!I62="","",IF('Binding Energies'!I62&lt;HV,(Parameters!AF$39-(Parameters!AF$40*(((($A62/100)-Parameters!AF$41)^2)*(($A62/100)^Parameters!AF$42))))-(Parameters!AF$32*EXP(-(((HV-'Binding Energies'!I62)/Parameters!AF$44)^Parameters!AF$43))),""))</f>
        <v>1.5725214646774548</v>
      </c>
      <c r="J62" s="2">
        <f>IF('Binding Energies'!J62="","",IF('Binding Energies'!J62&lt;HV,(Parameters!AG$39-(Parameters!AG$40*(((($A62/100)-Parameters!AG$41)^2)*(($A62/100)^Parameters!AG$42))))-(Parameters!AG$32*EXP(-(((HV-'Binding Energies'!J62)/Parameters!AG$44)^Parameters!AG$43))),""))</f>
        <v>1.6436176057480625</v>
      </c>
      <c r="K62" s="2">
        <f>IF('Binding Energies'!K62="","",IF('Binding Energies'!K62&lt;HV,(Parameters!AH$39-(Parameters!AH$40*(((($A62/100)-Parameters!AH$41)^2)*(($A62/100)^Parameters!AH$42))))-(Parameters!AH$32*EXP(-(((HV-'Binding Energies'!K62)/Parameters!AH$44)^Parameters!AH$43))),""))</f>
        <v>1.5670139751451337</v>
      </c>
      <c r="L62" s="2">
        <f>IF('Binding Energies'!L62="","",IF('Binding Energies'!L62&lt;HV,(Parameters!AI$39-(Parameters!AI$40*(((($A62/100)-Parameters!AI$41)^2)*(($A62/100)^Parameters!AI$42))))-(Parameters!AI$32*EXP(-(((HV-'Binding Energies'!L62)/Parameters!AI$44)^Parameters!AI$43))),""))</f>
        <v>1.6531093878124703</v>
      </c>
      <c r="M62" s="2" t="str">
        <f>IF('Binding Energies'!M62="","",IF('Binding Energies'!M62&lt;HV,(Parameters!AJ$39-(Parameters!AJ$40*(((($A62/100)-Parameters!AJ$41)^2)*(($A62/100)^Parameters!AJ$42))))-(Parameters!AJ$32*EXP(-(((HV-'Binding Energies'!M62)/Parameters!AJ$44)^Parameters!AJ$43))),""))</f>
        <v/>
      </c>
      <c r="N62" s="2" t="str">
        <f>IF('Binding Energies'!N62="","",IF('Binding Energies'!N62&lt;HV,(Parameters!AK$39-(Parameters!AK$40*(((($A62/100)-Parameters!AK$41)^2)*(($A62/100)^Parameters!AK$42))))-(Parameters!AK$32*EXP(-(((HV-'Binding Energies'!N62)/Parameters!AK$44)^Parameters!AK$43))),""))</f>
        <v/>
      </c>
      <c r="O62" s="2">
        <f>IF('Binding Energies'!O62="","",IF('Binding Energies'!O62&lt;HV,(Parameters!AL$39-(Parameters!AL$40*(((($A62/100)-Parameters!AL$41)^2)*(($A62/100)^Parameters!AL$42))))-(Parameters!AL$32*EXP(-(((HV-'Binding Energies'!O62)/Parameters!AL$44)^Parameters!AL$43))),""))</f>
        <v>1.0901412439470775</v>
      </c>
      <c r="P62" s="2">
        <f>IF('Binding Energies'!P62="","",IF('Binding Energies'!P62&lt;HV,(Parameters!AM$39-(Parameters!AM$40*(((($A62/100)-Parameters!AM$41)^2)*(($A62/100)^Parameters!AM$42))))-(Parameters!AM$32*EXP(-(((HV-'Binding Energies'!P62)/Parameters!AM$44)^Parameters!AM$43))),""))</f>
        <v>1.0330471335864282</v>
      </c>
      <c r="Q62" s="2">
        <f>IF('Binding Energies'!Q62="","",IF('Binding Energies'!Q62&lt;HV,(Parameters!AN$39-(Parameters!AN$40*(((($A62/100)-Parameters!AN$41)^2)*(($A62/100)^Parameters!AN$42))))-(Parameters!AN$32*EXP(-(((HV-'Binding Energies'!Q62)/Parameters!AN$44)^Parameters!AN$43))),""))</f>
        <v>1.0742739784803954</v>
      </c>
      <c r="R62" s="2">
        <f>IF('Binding Energies'!R62="","",IF('Binding Energies'!R62&lt;HV,(Parameters!AO$39-(Parameters!AO$40*(((($A62/100)-Parameters!AO$41)^2)*(($A62/100)^Parameters!AO$42))))-(Parameters!AO$32*EXP(-(((HV-'Binding Energies'!R62)/Parameters!AO$44)^Parameters!AO$43))),""))</f>
        <v>1.0099796530214791</v>
      </c>
      <c r="S62" s="2" t="str">
        <f>IF('Binding Energies'!S62="","",IF('Binding Energies'!S62&lt;HV,(Parameters!AP$39-(Parameters!AP$40*(((($A62/100)-Parameters!AP$41)^2)*(($A62/100)^Parameters!AP$42))))-(Parameters!AP$32*EXP(-(((HV-'Binding Energies'!S62)/Parameters!AP$44)^Parameters!AP$43))),""))</f>
        <v/>
      </c>
      <c r="T62" s="2" t="str">
        <f>IF('Binding Energies'!T62="","",IF('Binding Energies'!T62&lt;HV,(Parameters!AQ$39-(Parameters!AQ$40*(((($A62/100)-Parameters!AQ$41)^2)*(($A62/100)^Parameters!AQ$42))))-(Parameters!AQ$32*EXP(-(((HV-'Binding Energies'!T62)/Parameters!AQ$44)^Parameters!AQ$43))),""))</f>
        <v/>
      </c>
    </row>
    <row r="63" spans="1:20" x14ac:dyDescent="0.35">
      <c r="A63" s="4">
        <v>63</v>
      </c>
      <c r="B63" s="2" t="str">
        <f>IF('Binding Energies'!B63="","",IF('Binding Energies'!B63&lt;HV,Parameters!W$39+Parameters!W$40*((Beta!$A63/100)^Parameters!W$41)-Parameters!W$42*EXP(Parameters!W$43*(Beta!$A63/100)),""))</f>
        <v/>
      </c>
      <c r="C63" s="2" t="str">
        <f>IF('Binding Energies'!C63="","",IF('Binding Energies'!C63&lt;HV,Parameters!X$39+Parameters!X$40*((Beta!$A63/100)^Parameters!X$41)-Parameters!X$42*EXP(Parameters!X$43*(Beta!$A63/100)),""))</f>
        <v/>
      </c>
      <c r="D63" s="2">
        <f>IF('Binding Energies'!D63="","",IF('Binding Energies'!D63&lt;HV,Parameters!Y$39+Parameters!Y$40*((Beta!$A63/100)^Parameters!Y$41)-Parameters!Y$42*EXP(Parameters!Y$43*(Beta!$A63/100)),""))</f>
        <v>1.967190289955941</v>
      </c>
      <c r="E63" s="2">
        <f>IF('Binding Energies'!E63="","",IF('Binding Energies'!E63&lt;HV,Parameters!Z$39+Parameters!Z$40*((Beta!$A63/100)^Parameters!Z$41)-Parameters!Z$42*EXP(Parameters!Z$43*(Beta!$A63/100)),""))</f>
        <v>1.9732738719284417</v>
      </c>
      <c r="F63" s="2" t="str">
        <f>IF('Binding Energies'!F63="","",IF('Binding Energies'!F63&lt;HV,Parameters!AA$39+Parameters!AA$40*((Beta!$A63/100)^Parameters!AA$41)-Parameters!AA$42*EXP(Parameters!AA$43*(Beta!$A63/100)),""))</f>
        <v/>
      </c>
      <c r="G63" s="2" t="str">
        <f>IF('Binding Energies'!G63="","",IF('Binding Energies'!G63&lt;HV,(Parameters!AD$39-(Parameters!AD$40*(((($A63/100)-Parameters!AD$41)^2)*(($A63/100)^Parameters!AD$42))))-(Parameters!AD$32*EXP(-(((HV-'Binding Energies'!G63)/Parameters!AD$44)^Parameters!AD$43))),""))</f>
        <v/>
      </c>
      <c r="H63" s="2" t="str">
        <f>IF('Binding Energies'!H63="","",IF('Binding Energies'!H63&lt;HV,(Parameters!AE$39-(Parameters!AE$40*(((($A63/100)-Parameters!AE$41)^2)*(($A63/100)^Parameters!AE$42))))-(Parameters!AE$32*EXP(-(((HV-'Binding Energies'!H63)/Parameters!AE$44)^Parameters!AE$43))),""))</f>
        <v/>
      </c>
      <c r="I63" s="2">
        <f>IF('Binding Energies'!I63="","",IF('Binding Energies'!I63&lt;HV,(Parameters!AF$39-(Parameters!AF$40*(((($A63/100)-Parameters!AF$41)^2)*(($A63/100)^Parameters!AF$42))))-(Parameters!AF$32*EXP(-(((HV-'Binding Energies'!I63)/Parameters!AF$44)^Parameters!AF$43))),""))</f>
        <v>1.5782539489248315</v>
      </c>
      <c r="J63" s="2">
        <f>IF('Binding Energies'!J63="","",IF('Binding Energies'!J63&lt;HV,(Parameters!AG$39-(Parameters!AG$40*(((($A63/100)-Parameters!AG$41)^2)*(($A63/100)^Parameters!AG$42))))-(Parameters!AG$32*EXP(-(((HV-'Binding Energies'!J63)/Parameters!AG$44)^Parameters!AG$43))),""))</f>
        <v>1.6512119103304428</v>
      </c>
      <c r="K63" s="2">
        <f>IF('Binding Energies'!K63="","",IF('Binding Energies'!K63&lt;HV,(Parameters!AH$39-(Parameters!AH$40*(((($A63/100)-Parameters!AH$41)^2)*(($A63/100)^Parameters!AH$42))))-(Parameters!AH$32*EXP(-(((HV-'Binding Energies'!K63)/Parameters!AH$44)^Parameters!AH$43))),""))</f>
        <v>1.5765275294620575</v>
      </c>
      <c r="L63" s="2">
        <f>IF('Binding Energies'!L63="","",IF('Binding Energies'!L63&lt;HV,(Parameters!AI$39-(Parameters!AI$40*(((($A63/100)-Parameters!AI$41)^2)*(($A63/100)^Parameters!AI$42))))-(Parameters!AI$32*EXP(-(((HV-'Binding Energies'!L63)/Parameters!AI$44)^Parameters!AI$43))),""))</f>
        <v>1.6633381353744359</v>
      </c>
      <c r="M63" s="2" t="str">
        <f>IF('Binding Energies'!M63="","",IF('Binding Energies'!M63&lt;HV,(Parameters!AJ$39-(Parameters!AJ$40*(((($A63/100)-Parameters!AJ$41)^2)*(($A63/100)^Parameters!AJ$42))))-(Parameters!AJ$32*EXP(-(((HV-'Binding Energies'!M63)/Parameters!AJ$44)^Parameters!AJ$43))),""))</f>
        <v/>
      </c>
      <c r="N63" s="2" t="str">
        <f>IF('Binding Energies'!N63="","",IF('Binding Energies'!N63&lt;HV,(Parameters!AK$39-(Parameters!AK$40*(((($A63/100)-Parameters!AK$41)^2)*(($A63/100)^Parameters!AK$42))))-(Parameters!AK$32*EXP(-(((HV-'Binding Energies'!N63)/Parameters!AK$44)^Parameters!AK$43))),""))</f>
        <v/>
      </c>
      <c r="O63" s="2">
        <f>IF('Binding Energies'!O63="","",IF('Binding Energies'!O63&lt;HV,(Parameters!AL$39-(Parameters!AL$40*(((($A63/100)-Parameters!AL$41)^2)*(($A63/100)^Parameters!AL$42))))-(Parameters!AL$32*EXP(-(((HV-'Binding Energies'!O63)/Parameters!AL$44)^Parameters!AL$43))),""))</f>
        <v>1.1051615033533888</v>
      </c>
      <c r="P63" s="2">
        <f>IF('Binding Energies'!P63="","",IF('Binding Energies'!P63&lt;HV,(Parameters!AM$39-(Parameters!AM$40*(((($A63/100)-Parameters!AM$41)^2)*(($A63/100)^Parameters!AM$42))))-(Parameters!AM$32*EXP(-(((HV-'Binding Energies'!P63)/Parameters!AM$44)^Parameters!AM$43))),""))</f>
        <v>1.0469651201703636</v>
      </c>
      <c r="Q63" s="2">
        <f>IF('Binding Energies'!Q63="","",IF('Binding Energies'!Q63&lt;HV,(Parameters!AN$39-(Parameters!AN$40*(((($A63/100)-Parameters!AN$41)^2)*(($A63/100)^Parameters!AN$42))))-(Parameters!AN$32*EXP(-(((HV-'Binding Energies'!Q63)/Parameters!AN$44)^Parameters!AN$43))),""))</f>
        <v>1.0921417847165871</v>
      </c>
      <c r="R63" s="2">
        <f>IF('Binding Energies'!R63="","",IF('Binding Energies'!R63&lt;HV,(Parameters!AO$39-(Parameters!AO$40*(((($A63/100)-Parameters!AO$41)^2)*(($A63/100)^Parameters!AO$42))))-(Parameters!AO$32*EXP(-(((HV-'Binding Energies'!R63)/Parameters!AO$44)^Parameters!AO$43))),""))</f>
        <v>1.0247023535002917</v>
      </c>
      <c r="S63" s="2" t="str">
        <f>IF('Binding Energies'!S63="","",IF('Binding Energies'!S63&lt;HV,(Parameters!AP$39-(Parameters!AP$40*(((($A63/100)-Parameters!AP$41)^2)*(($A63/100)^Parameters!AP$42))))-(Parameters!AP$32*EXP(-(((HV-'Binding Energies'!S63)/Parameters!AP$44)^Parameters!AP$43))),""))</f>
        <v/>
      </c>
      <c r="T63" s="2" t="str">
        <f>IF('Binding Energies'!T63="","",IF('Binding Energies'!T63&lt;HV,(Parameters!AQ$39-(Parameters!AQ$40*(((($A63/100)-Parameters!AQ$41)^2)*(($A63/100)^Parameters!AQ$42))))-(Parameters!AQ$32*EXP(-(((HV-'Binding Energies'!T63)/Parameters!AQ$44)^Parameters!AQ$43))),""))</f>
        <v/>
      </c>
    </row>
    <row r="64" spans="1:20" x14ac:dyDescent="0.35">
      <c r="A64" s="4">
        <v>64</v>
      </c>
      <c r="B64" s="2" t="str">
        <f>IF('Binding Energies'!B64="","",IF('Binding Energies'!B64&lt;HV,Parameters!W$39+Parameters!W$40*((Beta!$A64/100)^Parameters!W$41)-Parameters!W$42*EXP(Parameters!W$43*(Beta!$A64/100)),""))</f>
        <v/>
      </c>
      <c r="C64" s="2" t="str">
        <f>IF('Binding Energies'!C64="","",IF('Binding Energies'!C64&lt;HV,Parameters!X$39+Parameters!X$40*((Beta!$A64/100)^Parameters!X$41)-Parameters!X$42*EXP(Parameters!X$43*(Beta!$A64/100)),""))</f>
        <v/>
      </c>
      <c r="D64" s="2">
        <f>IF('Binding Energies'!D64="","",IF('Binding Energies'!D64&lt;HV,Parameters!Y$39+Parameters!Y$40*((Beta!$A64/100)^Parameters!Y$41)-Parameters!Y$42*EXP(Parameters!Y$43*(Beta!$A64/100)),""))</f>
        <v>1.9638997260711955</v>
      </c>
      <c r="E64" s="2">
        <f>IF('Binding Energies'!E64="","",IF('Binding Energies'!E64&lt;HV,Parameters!Z$39+Parameters!Z$40*((Beta!$A64/100)^Parameters!Z$41)-Parameters!Z$42*EXP(Parameters!Z$43*(Beta!$A64/100)),""))</f>
        <v>1.9708880097380677</v>
      </c>
      <c r="F64" s="2" t="str">
        <f>IF('Binding Energies'!F64="","",IF('Binding Energies'!F64&lt;HV,Parameters!AA$39+Parameters!AA$40*((Beta!$A64/100)^Parameters!AA$41)-Parameters!AA$42*EXP(Parameters!AA$43*(Beta!$A64/100)),""))</f>
        <v/>
      </c>
      <c r="G64" s="2" t="str">
        <f>IF('Binding Energies'!G64="","",IF('Binding Energies'!G64&lt;HV,(Parameters!AD$39-(Parameters!AD$40*(((($A64/100)-Parameters!AD$41)^2)*(($A64/100)^Parameters!AD$42))))-(Parameters!AD$32*EXP(-(((HV-'Binding Energies'!G64)/Parameters!AD$44)^Parameters!AD$43))),""))</f>
        <v/>
      </c>
      <c r="H64" s="2" t="str">
        <f>IF('Binding Energies'!H64="","",IF('Binding Energies'!H64&lt;HV,(Parameters!AE$39-(Parameters!AE$40*(((($A64/100)-Parameters!AE$41)^2)*(($A64/100)^Parameters!AE$42))))-(Parameters!AE$32*EXP(-(((HV-'Binding Energies'!H64)/Parameters!AE$44)^Parameters!AE$43))),""))</f>
        <v/>
      </c>
      <c r="I64" s="2">
        <f>IF('Binding Energies'!I64="","",IF('Binding Energies'!I64&lt;HV,(Parameters!AF$39-(Parameters!AF$40*(((($A64/100)-Parameters!AF$41)^2)*(($A64/100)^Parameters!AF$42))))-(Parameters!AF$32*EXP(-(((HV-'Binding Energies'!I64)/Parameters!AF$44)^Parameters!AF$43))),""))</f>
        <v>1.5832346522465486</v>
      </c>
      <c r="J64" s="2">
        <f>IF('Binding Energies'!J64="","",IF('Binding Energies'!J64&lt;HV,(Parameters!AG$39-(Parameters!AG$40*(((($A64/100)-Parameters!AG$41)^2)*(($A64/100)^Parameters!AG$42))))-(Parameters!AG$32*EXP(-(((HV-'Binding Energies'!J64)/Parameters!AG$44)^Parameters!AG$43))),""))</f>
        <v>1.6579354528404662</v>
      </c>
      <c r="K64" s="2">
        <f>IF('Binding Energies'!K64="","",IF('Binding Energies'!K64&lt;HV,(Parameters!AH$39-(Parameters!AH$40*(((($A64/100)-Parameters!AH$41)^2)*(($A64/100)^Parameters!AH$42))))-(Parameters!AH$32*EXP(-(((HV-'Binding Energies'!K64)/Parameters!AH$44)^Parameters!AH$43))),""))</f>
        <v>1.5859687449527642</v>
      </c>
      <c r="L64" s="2">
        <f>IF('Binding Energies'!L64="","",IF('Binding Energies'!L64&lt;HV,(Parameters!AI$39-(Parameters!AI$40*(((($A64/100)-Parameters!AI$41)^2)*(($A64/100)^Parameters!AI$42))))-(Parameters!AI$32*EXP(-(((HV-'Binding Energies'!L64)/Parameters!AI$44)^Parameters!AI$43))),""))</f>
        <v>1.6729886850425246</v>
      </c>
      <c r="M64" s="2" t="str">
        <f>IF('Binding Energies'!M64="","",IF('Binding Energies'!M64&lt;HV,(Parameters!AJ$39-(Parameters!AJ$40*(((($A64/100)-Parameters!AJ$41)^2)*(($A64/100)^Parameters!AJ$42))))-(Parameters!AJ$32*EXP(-(((HV-'Binding Energies'!M64)/Parameters!AJ$44)^Parameters!AJ$43))),""))</f>
        <v/>
      </c>
      <c r="N64" s="2" t="str">
        <f>IF('Binding Energies'!N64="","",IF('Binding Energies'!N64&lt;HV,(Parameters!AK$39-(Parameters!AK$40*(((($A64/100)-Parameters!AK$41)^2)*(($A64/100)^Parameters!AK$42))))-(Parameters!AK$32*EXP(-(((HV-'Binding Energies'!N64)/Parameters!AK$44)^Parameters!AK$43))),""))</f>
        <v/>
      </c>
      <c r="O64" s="2">
        <f>IF('Binding Energies'!O64="","",IF('Binding Energies'!O64&lt;HV,(Parameters!AL$39-(Parameters!AL$40*(((($A64/100)-Parameters!AL$41)^2)*(($A64/100)^Parameters!AL$42))))-(Parameters!AL$32*EXP(-(((HV-'Binding Energies'!O64)/Parameters!AL$44)^Parameters!AL$43))),""))</f>
        <v>1.1195364930046834</v>
      </c>
      <c r="P64" s="2">
        <f>IF('Binding Energies'!P64="","",IF('Binding Energies'!P64&lt;HV,(Parameters!AM$39-(Parameters!AM$40*(((($A64/100)-Parameters!AM$41)^2)*(($A64/100)^Parameters!AM$42))))-(Parameters!AM$32*EXP(-(((HV-'Binding Energies'!P64)/Parameters!AM$44)^Parameters!AM$43))),""))</f>
        <v>1.0604214909236762</v>
      </c>
      <c r="Q64" s="2">
        <f>IF('Binding Energies'!Q64="","",IF('Binding Energies'!Q64&lt;HV,(Parameters!AN$39-(Parameters!AN$40*(((($A64/100)-Parameters!AN$41)^2)*(($A64/100)^Parameters!AN$42))))-(Parameters!AN$32*EXP(-(((HV-'Binding Energies'!Q64)/Parameters!AN$44)^Parameters!AN$43))),""))</f>
        <v>1.1095837546663974</v>
      </c>
      <c r="R64" s="2">
        <f>IF('Binding Energies'!R64="","",IF('Binding Energies'!R64&lt;HV,(Parameters!AO$39-(Parameters!AO$40*(((($A64/100)-Parameters!AO$41)^2)*(($A64/100)^Parameters!AO$42))))-(Parameters!AO$32*EXP(-(((HV-'Binding Energies'!R64)/Parameters!AO$44)^Parameters!AO$43))),""))</f>
        <v>1.0391615854860599</v>
      </c>
      <c r="S64" s="2" t="str">
        <f>IF('Binding Energies'!S64="","",IF('Binding Energies'!S64&lt;HV,(Parameters!AP$39-(Parameters!AP$40*(((($A64/100)-Parameters!AP$41)^2)*(($A64/100)^Parameters!AP$42))))-(Parameters!AP$32*EXP(-(((HV-'Binding Energies'!S64)/Parameters!AP$44)^Parameters!AP$43))),""))</f>
        <v/>
      </c>
      <c r="T64" s="2" t="str">
        <f>IF('Binding Energies'!T64="","",IF('Binding Energies'!T64&lt;HV,(Parameters!AQ$39-(Parameters!AQ$40*(((($A64/100)-Parameters!AQ$41)^2)*(($A64/100)^Parameters!AQ$42))))-(Parameters!AQ$32*EXP(-(((HV-'Binding Energies'!T64)/Parameters!AQ$44)^Parameters!AQ$43))),""))</f>
        <v/>
      </c>
    </row>
    <row r="65" spans="1:20" x14ac:dyDescent="0.35">
      <c r="A65" s="4">
        <v>65</v>
      </c>
      <c r="B65" s="2" t="str">
        <f>IF('Binding Energies'!B65="","",IF('Binding Energies'!B65&lt;HV,Parameters!W$39+Parameters!W$40*((Beta!$A65/100)^Parameters!W$41)-Parameters!W$42*EXP(Parameters!W$43*(Beta!$A65/100)),""))</f>
        <v/>
      </c>
      <c r="C65" s="2" t="str">
        <f>IF('Binding Energies'!C65="","",IF('Binding Energies'!C65&lt;HV,Parameters!X$39+Parameters!X$40*((Beta!$A65/100)^Parameters!X$41)-Parameters!X$42*EXP(Parameters!X$43*(Beta!$A65/100)),""))</f>
        <v/>
      </c>
      <c r="D65" s="2">
        <f>IF('Binding Energies'!D65="","",IF('Binding Energies'!D65&lt;HV,Parameters!Y$39+Parameters!Y$40*((Beta!$A65/100)^Parameters!Y$41)-Parameters!Y$42*EXP(Parameters!Y$43*(Beta!$A65/100)),""))</f>
        <v>1.9603149095832753</v>
      </c>
      <c r="E65" s="2">
        <f>IF('Binding Energies'!E65="","",IF('Binding Energies'!E65&lt;HV,Parameters!Z$39+Parameters!Z$40*((Beta!$A65/100)^Parameters!Z$41)-Parameters!Z$42*EXP(Parameters!Z$43*(Beta!$A65/100)),""))</f>
        <v>1.9682976934870557</v>
      </c>
      <c r="F65" s="2" t="str">
        <f>IF('Binding Energies'!F65="","",IF('Binding Energies'!F65&lt;HV,Parameters!AA$39+Parameters!AA$40*((Beta!$A65/100)^Parameters!AA$41)-Parameters!AA$42*EXP(Parameters!AA$43*(Beta!$A65/100)),""))</f>
        <v/>
      </c>
      <c r="G65" s="2" t="str">
        <f>IF('Binding Energies'!G65="","",IF('Binding Energies'!G65&lt;HV,(Parameters!AD$39-(Parameters!AD$40*(((($A65/100)-Parameters!AD$41)^2)*(($A65/100)^Parameters!AD$42))))-(Parameters!AD$32*EXP(-(((HV-'Binding Energies'!G65)/Parameters!AD$44)^Parameters!AD$43))),""))</f>
        <v/>
      </c>
      <c r="H65" s="2" t="str">
        <f>IF('Binding Energies'!H65="","",IF('Binding Energies'!H65&lt;HV,(Parameters!AE$39-(Parameters!AE$40*(((($A65/100)-Parameters!AE$41)^2)*(($A65/100)^Parameters!AE$42))))-(Parameters!AE$32*EXP(-(((HV-'Binding Energies'!H65)/Parameters!AE$44)^Parameters!AE$43))),""))</f>
        <v/>
      </c>
      <c r="I65" s="2">
        <f>IF('Binding Energies'!I65="","",IF('Binding Energies'!I65&lt;HV,(Parameters!AF$39-(Parameters!AF$40*(((($A65/100)-Parameters!AF$41)^2)*(($A65/100)^Parameters!AF$42))))-(Parameters!AF$32*EXP(-(((HV-'Binding Energies'!I65)/Parameters!AF$44)^Parameters!AF$43))),""))</f>
        <v>1.5874232928597196</v>
      </c>
      <c r="J65" s="2">
        <f>IF('Binding Energies'!J65="","",IF('Binding Energies'!J65&lt;HV,(Parameters!AG$39-(Parameters!AG$40*(((($A65/100)-Parameters!AG$41)^2)*(($A65/100)^Parameters!AG$42))))-(Parameters!AG$32*EXP(-(((HV-'Binding Energies'!J65)/Parameters!AG$44)^Parameters!AG$43))),""))</f>
        <v>1.6636781845547102</v>
      </c>
      <c r="K65" s="2">
        <f>IF('Binding Energies'!K65="","",IF('Binding Energies'!K65&lt;HV,(Parameters!AH$39-(Parameters!AH$40*(((($A65/100)-Parameters!AH$41)^2)*(($A65/100)^Parameters!AH$42))))-(Parameters!AH$32*EXP(-(((HV-'Binding Energies'!K65)/Parameters!AH$44)^Parameters!AH$43))),""))</f>
        <v>1.594643210827283</v>
      </c>
      <c r="L65" s="2">
        <f>IF('Binding Energies'!L65="","",IF('Binding Energies'!L65&lt;HV,(Parameters!AI$39-(Parameters!AI$40*(((($A65/100)-Parameters!AI$41)^2)*(($A65/100)^Parameters!AI$42))))-(Parameters!AI$32*EXP(-(((HV-'Binding Energies'!L65)/Parameters!AI$44)^Parameters!AI$43))),""))</f>
        <v>1.6820652817848991</v>
      </c>
      <c r="M65" s="2" t="str">
        <f>IF('Binding Energies'!M65="","",IF('Binding Energies'!M65&lt;HV,(Parameters!AJ$39-(Parameters!AJ$40*(((($A65/100)-Parameters!AJ$41)^2)*(($A65/100)^Parameters!AJ$42))))-(Parameters!AJ$32*EXP(-(((HV-'Binding Energies'!M65)/Parameters!AJ$44)^Parameters!AJ$43))),""))</f>
        <v/>
      </c>
      <c r="N65" s="2" t="str">
        <f>IF('Binding Energies'!N65="","",IF('Binding Energies'!N65&lt;HV,(Parameters!AK$39-(Parameters!AK$40*(((($A65/100)-Parameters!AK$41)^2)*(($A65/100)^Parameters!AK$42))))-(Parameters!AK$32*EXP(-(((HV-'Binding Energies'!N65)/Parameters!AK$44)^Parameters!AK$43))),""))</f>
        <v/>
      </c>
      <c r="O65" s="2">
        <f>IF('Binding Energies'!O65="","",IF('Binding Energies'!O65&lt;HV,(Parameters!AL$39-(Parameters!AL$40*(((($A65/100)-Parameters!AL$41)^2)*(($A65/100)^Parameters!AL$42))))-(Parameters!AL$32*EXP(-(((HV-'Binding Energies'!O65)/Parameters!AL$44)^Parameters!AL$43))),""))</f>
        <v>1.133261755973598</v>
      </c>
      <c r="P65" s="2">
        <f>IF('Binding Energies'!P65="","",IF('Binding Energies'!P65&lt;HV,(Parameters!AM$39-(Parameters!AM$40*(((($A65/100)-Parameters!AM$41)^2)*(($A65/100)^Parameters!AM$42))))-(Parameters!AM$32*EXP(-(((HV-'Binding Energies'!P65)/Parameters!AM$44)^Parameters!AM$43))),""))</f>
        <v>1.0734114718806929</v>
      </c>
      <c r="Q65" s="2">
        <f>IF('Binding Energies'!Q65="","",IF('Binding Energies'!Q65&lt;HV,(Parameters!AN$39-(Parameters!AN$40*(((($A65/100)-Parameters!AN$41)^2)*(($A65/100)^Parameters!AN$42))))-(Parameters!AN$32*EXP(-(((HV-'Binding Energies'!Q65)/Parameters!AN$44)^Parameters!AN$43))),""))</f>
        <v>1.126626678548784</v>
      </c>
      <c r="R65" s="2">
        <f>IF('Binding Energies'!R65="","",IF('Binding Energies'!R65&lt;HV,(Parameters!AO$39-(Parameters!AO$40*(((($A65/100)-Parameters!AO$41)^2)*(($A65/100)^Parameters!AO$42))))-(Parameters!AO$32*EXP(-(((HV-'Binding Energies'!R65)/Parameters!AO$44)^Parameters!AO$43))),""))</f>
        <v>1.0533637942826197</v>
      </c>
      <c r="S65" s="2" t="str">
        <f>IF('Binding Energies'!S65="","",IF('Binding Energies'!S65&lt;HV,(Parameters!AP$39-(Parameters!AP$40*(((($A65/100)-Parameters!AP$41)^2)*(($A65/100)^Parameters!AP$42))))-(Parameters!AP$32*EXP(-(((HV-'Binding Energies'!S65)/Parameters!AP$44)^Parameters!AP$43))),""))</f>
        <v/>
      </c>
      <c r="T65" s="2" t="str">
        <f>IF('Binding Energies'!T65="","",IF('Binding Energies'!T65&lt;HV,(Parameters!AQ$39-(Parameters!AQ$40*(((($A65/100)-Parameters!AQ$41)^2)*(($A65/100)^Parameters!AQ$42))))-(Parameters!AQ$32*EXP(-(((HV-'Binding Energies'!T65)/Parameters!AQ$44)^Parameters!AQ$43))),""))</f>
        <v/>
      </c>
    </row>
    <row r="66" spans="1:20" x14ac:dyDescent="0.35">
      <c r="A66" s="4">
        <v>66</v>
      </c>
      <c r="B66" s="2" t="str">
        <f>IF('Binding Energies'!B66="","",IF('Binding Energies'!B66&lt;HV,Parameters!W$39+Parameters!W$40*((Beta!$A66/100)^Parameters!W$41)-Parameters!W$42*EXP(Parameters!W$43*(Beta!$A66/100)),""))</f>
        <v/>
      </c>
      <c r="C66" s="2" t="str">
        <f>IF('Binding Energies'!C66="","",IF('Binding Energies'!C66&lt;HV,Parameters!X$39+Parameters!X$40*((Beta!$A66/100)^Parameters!X$41)-Parameters!X$42*EXP(Parameters!X$43*(Beta!$A66/100)),""))</f>
        <v/>
      </c>
      <c r="D66" s="2">
        <f>IF('Binding Energies'!D66="","",IF('Binding Energies'!D66&lt;HV,Parameters!Y$39+Parameters!Y$40*((Beta!$A66/100)^Parameters!Y$41)-Parameters!Y$42*EXP(Parameters!Y$43*(Beta!$A66/100)),""))</f>
        <v>1.9564180965778373</v>
      </c>
      <c r="E66" s="2">
        <f>IF('Binding Energies'!E66="","",IF('Binding Energies'!E66&lt;HV,Parameters!Z$39+Parameters!Z$40*((Beta!$A66/100)^Parameters!Z$41)-Parameters!Z$42*EXP(Parameters!Z$43*(Beta!$A66/100)),""))</f>
        <v>1.9654908699573932</v>
      </c>
      <c r="F66" s="2">
        <f>IF('Binding Energies'!F66="","",IF('Binding Energies'!F66&lt;HV,Parameters!AA$39+Parameters!AA$40*((Beta!$A66/100)^Parameters!AA$41)-Parameters!AA$42*EXP(Parameters!AA$43*(Beta!$A66/100)),""))</f>
        <v>1.9646084048527697</v>
      </c>
      <c r="G66" s="2" t="str">
        <f>IF('Binding Energies'!G66="","",IF('Binding Energies'!G66&lt;HV,(Parameters!AD$39-(Parameters!AD$40*(((($A66/100)-Parameters!AD$41)^2)*(($A66/100)^Parameters!AD$42))))-(Parameters!AD$32*EXP(-(((HV-'Binding Energies'!G66)/Parameters!AD$44)^Parameters!AD$43))),""))</f>
        <v/>
      </c>
      <c r="H66" s="2" t="str">
        <f>IF('Binding Energies'!H66="","",IF('Binding Energies'!H66&lt;HV,(Parameters!AE$39-(Parameters!AE$40*(((($A66/100)-Parameters!AE$41)^2)*(($A66/100)^Parameters!AE$42))))-(Parameters!AE$32*EXP(-(((HV-'Binding Energies'!H66)/Parameters!AE$44)^Parameters!AE$43))),""))</f>
        <v/>
      </c>
      <c r="I66" s="2">
        <f>IF('Binding Energies'!I66="","",IF('Binding Energies'!I66&lt;HV,(Parameters!AF$39-(Parameters!AF$40*(((($A66/100)-Parameters!AF$41)^2)*(($A66/100)^Parameters!AF$42))))-(Parameters!AF$32*EXP(-(((HV-'Binding Energies'!I66)/Parameters!AF$44)^Parameters!AF$43))),""))</f>
        <v>1.5909097082023576</v>
      </c>
      <c r="J66" s="2">
        <f>IF('Binding Energies'!J66="","",IF('Binding Energies'!J66&lt;HV,(Parameters!AG$39-(Parameters!AG$40*(((($A66/100)-Parameters!AG$41)^2)*(($A66/100)^Parameters!AG$42))))-(Parameters!AG$32*EXP(-(((HV-'Binding Energies'!J66)/Parameters!AG$44)^Parameters!AG$43))),""))</f>
        <v>1.6689439930149392</v>
      </c>
      <c r="K66" s="2">
        <f>IF('Binding Energies'!K66="","",IF('Binding Energies'!K66&lt;HV,(Parameters!AH$39-(Parameters!AH$40*(((($A66/100)-Parameters!AH$41)^2)*(($A66/100)^Parameters!AH$42))))-(Parameters!AH$32*EXP(-(((HV-'Binding Energies'!K66)/Parameters!AH$44)^Parameters!AH$43))),""))</f>
        <v>1.6029349848474079</v>
      </c>
      <c r="L66" s="2">
        <f>IF('Binding Energies'!L66="","",IF('Binding Energies'!L66&lt;HV,(Parameters!AI$39-(Parameters!AI$40*(((($A66/100)-Parameters!AI$41)^2)*(($A66/100)^Parameters!AI$42))))-(Parameters!AI$32*EXP(-(((HV-'Binding Energies'!L66)/Parameters!AI$44)^Parameters!AI$43))),""))</f>
        <v>1.6905732095241015</v>
      </c>
      <c r="M66" s="2" t="str">
        <f>IF('Binding Energies'!M66="","",IF('Binding Energies'!M66&lt;HV,(Parameters!AJ$39-(Parameters!AJ$40*(((($A66/100)-Parameters!AJ$41)^2)*(($A66/100)^Parameters!AJ$42))))-(Parameters!AJ$32*EXP(-(((HV-'Binding Energies'!M66)/Parameters!AJ$44)^Parameters!AJ$43))),""))</f>
        <v/>
      </c>
      <c r="N66" s="2" t="str">
        <f>IF('Binding Energies'!N66="","",IF('Binding Energies'!N66&lt;HV,(Parameters!AK$39-(Parameters!AK$40*(((($A66/100)-Parameters!AK$41)^2)*(($A66/100)^Parameters!AK$42))))-(Parameters!AK$32*EXP(-(((HV-'Binding Energies'!N66)/Parameters!AK$44)^Parameters!AK$43))),""))</f>
        <v/>
      </c>
      <c r="O66" s="2">
        <f>IF('Binding Energies'!O66="","",IF('Binding Energies'!O66&lt;HV,(Parameters!AL$39-(Parameters!AL$40*(((($A66/100)-Parameters!AL$41)^2)*(($A66/100)^Parameters!AL$42))))-(Parameters!AL$32*EXP(-(((HV-'Binding Energies'!O66)/Parameters!AL$44)^Parameters!AL$43))),""))</f>
        <v>1.1463516884343532</v>
      </c>
      <c r="P66" s="2">
        <f>IF('Binding Energies'!P66="","",IF('Binding Energies'!P66&lt;HV,(Parameters!AM$39-(Parameters!AM$40*(((($A66/100)-Parameters!AM$41)^2)*(($A66/100)^Parameters!AM$42))))-(Parameters!AM$32*EXP(-(((HV-'Binding Energies'!P66)/Parameters!AM$44)^Parameters!AM$43))),""))</f>
        <v>1.0859407515448773</v>
      </c>
      <c r="Q66" s="2">
        <f>IF('Binding Energies'!Q66="","",IF('Binding Energies'!Q66&lt;HV,(Parameters!AN$39-(Parameters!AN$40*(((($A66/100)-Parameters!AN$41)^2)*(($A66/100)^Parameters!AN$42))))-(Parameters!AN$32*EXP(-(((HV-'Binding Energies'!Q66)/Parameters!AN$44)^Parameters!AN$43))),""))</f>
        <v>1.143277414107625</v>
      </c>
      <c r="R66" s="2">
        <f>IF('Binding Energies'!R66="","",IF('Binding Energies'!R66&lt;HV,(Parameters!AO$39-(Parameters!AO$40*(((($A66/100)-Parameters!AO$41)^2)*(($A66/100)^Parameters!AO$42))))-(Parameters!AO$32*EXP(-(((HV-'Binding Energies'!R66)/Parameters!AO$44)^Parameters!AO$43))),""))</f>
        <v>1.0673104894365355</v>
      </c>
      <c r="S66" s="2" t="str">
        <f>IF('Binding Energies'!S66="","",IF('Binding Energies'!S66&lt;HV,(Parameters!AP$39-(Parameters!AP$40*(((($A66/100)-Parameters!AP$41)^2)*(($A66/100)^Parameters!AP$42))))-(Parameters!AP$32*EXP(-(((HV-'Binding Energies'!S66)/Parameters!AP$44)^Parameters!AP$43))),""))</f>
        <v/>
      </c>
      <c r="T66" s="2" t="str">
        <f>IF('Binding Energies'!T66="","",IF('Binding Energies'!T66&lt;HV,(Parameters!AQ$39-(Parameters!AQ$40*(((($A66/100)-Parameters!AQ$41)^2)*(($A66/100)^Parameters!AQ$42))))-(Parameters!AQ$32*EXP(-(((HV-'Binding Energies'!T66)/Parameters!AQ$44)^Parameters!AQ$43))),""))</f>
        <v/>
      </c>
    </row>
    <row r="67" spans="1:20" x14ac:dyDescent="0.35">
      <c r="A67" s="4">
        <v>67</v>
      </c>
      <c r="B67" s="2" t="str">
        <f>IF('Binding Energies'!B67="","",IF('Binding Energies'!B67&lt;HV,Parameters!W$39+Parameters!W$40*((Beta!$A67/100)^Parameters!W$41)-Parameters!W$42*EXP(Parameters!W$43*(Beta!$A67/100)),""))</f>
        <v/>
      </c>
      <c r="C67" s="2" t="str">
        <f>IF('Binding Energies'!C67="","",IF('Binding Energies'!C67&lt;HV,Parameters!X$39+Parameters!X$40*((Beta!$A67/100)^Parameters!X$41)-Parameters!X$42*EXP(Parameters!X$43*(Beta!$A67/100)),""))</f>
        <v/>
      </c>
      <c r="D67" s="2">
        <f>IF('Binding Energies'!D67="","",IF('Binding Energies'!D67&lt;HV,Parameters!Y$39+Parameters!Y$40*((Beta!$A67/100)^Parameters!Y$41)-Parameters!Y$42*EXP(Parameters!Y$43*(Beta!$A67/100)),""))</f>
        <v>1.9521903826640885</v>
      </c>
      <c r="E67" s="2">
        <f>IF('Binding Energies'!E67="","",IF('Binding Energies'!E67&lt;HV,Parameters!Z$39+Parameters!Z$40*((Beta!$A67/100)^Parameters!Z$41)-Parameters!Z$42*EXP(Parameters!Z$43*(Beta!$A67/100)),""))</f>
        <v>1.9624546922711914</v>
      </c>
      <c r="F67" s="2">
        <f>IF('Binding Energies'!F67="","",IF('Binding Energies'!F67&lt;HV,Parameters!AA$39+Parameters!AA$40*((Beta!$A67/100)^Parameters!AA$41)-Parameters!AA$42*EXP(Parameters!AA$43*(Beta!$A67/100)),""))</f>
        <v>1.9616658462121432</v>
      </c>
      <c r="G67" s="2" t="str">
        <f>IF('Binding Energies'!G67="","",IF('Binding Energies'!G67&lt;HV,(Parameters!AD$39-(Parameters!AD$40*(((($A67/100)-Parameters!AD$41)^2)*(($A67/100)^Parameters!AD$42))))-(Parameters!AD$32*EXP(-(((HV-'Binding Energies'!G67)/Parameters!AD$44)^Parameters!AD$43))),""))</f>
        <v/>
      </c>
      <c r="H67" s="2" t="str">
        <f>IF('Binding Energies'!H67="","",IF('Binding Energies'!H67&lt;HV,(Parameters!AE$39-(Parameters!AE$40*(((($A67/100)-Parameters!AE$41)^2)*(($A67/100)^Parameters!AE$42))))-(Parameters!AE$32*EXP(-(((HV-'Binding Energies'!H67)/Parameters!AE$44)^Parameters!AE$43))),""))</f>
        <v/>
      </c>
      <c r="I67" s="2">
        <f>IF('Binding Energies'!I67="","",IF('Binding Energies'!I67&lt;HV,(Parameters!AF$39-(Parameters!AF$40*(((($A67/100)-Parameters!AF$41)^2)*(($A67/100)^Parameters!AF$42))))-(Parameters!AF$32*EXP(-(((HV-'Binding Energies'!I67)/Parameters!AF$44)^Parameters!AF$43))),""))</f>
        <v>1.5935706043153472</v>
      </c>
      <c r="J67" s="2">
        <f>IF('Binding Energies'!J67="","",IF('Binding Energies'!J67&lt;HV,(Parameters!AG$39-(Parameters!AG$40*(((($A67/100)-Parameters!AG$41)^2)*(($A67/100)^Parameters!AG$42))))-(Parameters!AG$32*EXP(-(((HV-'Binding Energies'!J67)/Parameters!AG$44)^Parameters!AG$43))),""))</f>
        <v>1.6734101226995108</v>
      </c>
      <c r="K67" s="2">
        <f>IF('Binding Energies'!K67="","",IF('Binding Energies'!K67&lt;HV,(Parameters!AH$39-(Parameters!AH$40*(((($A67/100)-Parameters!AH$41)^2)*(($A67/100)^Parameters!AH$42))))-(Parameters!AH$32*EXP(-(((HV-'Binding Energies'!K67)/Parameters!AH$44)^Parameters!AH$43))),""))</f>
        <v>1.6110746539476239</v>
      </c>
      <c r="L67" s="2">
        <f>IF('Binding Energies'!L67="","",IF('Binding Energies'!L67&lt;HV,(Parameters!AI$39-(Parameters!AI$40*(((($A67/100)-Parameters!AI$41)^2)*(($A67/100)^Parameters!AI$42))))-(Parameters!AI$32*EXP(-(((HV-'Binding Energies'!L67)/Parameters!AI$44)^Parameters!AI$43))),""))</f>
        <v>1.698501867826661</v>
      </c>
      <c r="M67" s="2" t="str">
        <f>IF('Binding Energies'!M67="","",IF('Binding Energies'!M67&lt;HV,(Parameters!AJ$39-(Parameters!AJ$40*(((($A67/100)-Parameters!AJ$41)^2)*(($A67/100)^Parameters!AJ$42))))-(Parameters!AJ$32*EXP(-(((HV-'Binding Energies'!M67)/Parameters!AJ$44)^Parameters!AJ$43))),""))</f>
        <v/>
      </c>
      <c r="N67" s="2" t="str">
        <f>IF('Binding Energies'!N67="","",IF('Binding Energies'!N67&lt;HV,(Parameters!AK$39-(Parameters!AK$40*(((($A67/100)-Parameters!AK$41)^2)*(($A67/100)^Parameters!AK$42))))-(Parameters!AK$32*EXP(-(((HV-'Binding Energies'!N67)/Parameters!AK$44)^Parameters!AK$43))),""))</f>
        <v/>
      </c>
      <c r="O67" s="2">
        <f>IF('Binding Energies'!O67="","",IF('Binding Energies'!O67&lt;HV,(Parameters!AL$39-(Parameters!AL$40*(((($A67/100)-Parameters!AL$41)^2)*(($A67/100)^Parameters!AL$42))))-(Parameters!AL$32*EXP(-(((HV-'Binding Energies'!O67)/Parameters!AL$44)^Parameters!AL$43))),""))</f>
        <v>1.158748513041032</v>
      </c>
      <c r="P67" s="2">
        <f>IF('Binding Energies'!P67="","",IF('Binding Energies'!P67&lt;HV,(Parameters!AM$39-(Parameters!AM$40*(((($A67/100)-Parameters!AM$41)^2)*(($A67/100)^Parameters!AM$42))))-(Parameters!AM$32*EXP(-(((HV-'Binding Energies'!P67)/Parameters!AM$44)^Parameters!AM$43))),""))</f>
        <v>1.0979796423482815</v>
      </c>
      <c r="Q67" s="2">
        <f>IF('Binding Energies'!Q67="","",IF('Binding Energies'!Q67&lt;HV,(Parameters!AN$39-(Parameters!AN$40*(((($A67/100)-Parameters!AN$41)^2)*(($A67/100)^Parameters!AN$42))))-(Parameters!AN$32*EXP(-(((HV-'Binding Energies'!Q67)/Parameters!AN$44)^Parameters!AN$43))),""))</f>
        <v>1.1595295423804144</v>
      </c>
      <c r="R67" s="2">
        <f>IF('Binding Energies'!R67="","",IF('Binding Energies'!R67&lt;HV,(Parameters!AO$39-(Parameters!AO$40*(((($A67/100)-Parameters!AO$41)^2)*(($A67/100)^Parameters!AO$42))))-(Parameters!AO$32*EXP(-(((HV-'Binding Energies'!R67)/Parameters!AO$44)^Parameters!AO$43))),""))</f>
        <v>1.0809998887997494</v>
      </c>
      <c r="S67" s="2" t="str">
        <f>IF('Binding Energies'!S67="","",IF('Binding Energies'!S67&lt;HV,(Parameters!AP$39-(Parameters!AP$40*(((($A67/100)-Parameters!AP$41)^2)*(($A67/100)^Parameters!AP$42))))-(Parameters!AP$32*EXP(-(((HV-'Binding Energies'!S67)/Parameters!AP$44)^Parameters!AP$43))),""))</f>
        <v/>
      </c>
      <c r="T67" s="2" t="str">
        <f>IF('Binding Energies'!T67="","",IF('Binding Energies'!T67&lt;HV,(Parameters!AQ$39-(Parameters!AQ$40*(((($A67/100)-Parameters!AQ$41)^2)*(($A67/100)^Parameters!AQ$42))))-(Parameters!AQ$32*EXP(-(((HV-'Binding Energies'!T67)/Parameters!AQ$44)^Parameters!AQ$43))),""))</f>
        <v/>
      </c>
    </row>
    <row r="68" spans="1:20" x14ac:dyDescent="0.35">
      <c r="A68" s="4">
        <v>68</v>
      </c>
      <c r="B68" s="2" t="str">
        <f>IF('Binding Energies'!B68="","",IF('Binding Energies'!B68&lt;HV,Parameters!W$39+Parameters!W$40*((Beta!$A68/100)^Parameters!W$41)-Parameters!W$42*EXP(Parameters!W$43*(Beta!$A68/100)),""))</f>
        <v/>
      </c>
      <c r="C68" s="2" t="str">
        <f>IF('Binding Energies'!C68="","",IF('Binding Energies'!C68&lt;HV,Parameters!X$39+Parameters!X$40*((Beta!$A68/100)^Parameters!X$41)-Parameters!X$42*EXP(Parameters!X$43*(Beta!$A68/100)),""))</f>
        <v/>
      </c>
      <c r="D68" s="2">
        <f>IF('Binding Energies'!D68="","",IF('Binding Energies'!D68&lt;HV,Parameters!Y$39+Parameters!Y$40*((Beta!$A68/100)^Parameters!Y$41)-Parameters!Y$42*EXP(Parameters!Y$43*(Beta!$A68/100)),""))</f>
        <v>1.9476116303470665</v>
      </c>
      <c r="E68" s="2">
        <f>IF('Binding Energies'!E68="","",IF('Binding Energies'!E68&lt;HV,Parameters!Z$39+Parameters!Z$40*((Beta!$A68/100)^Parameters!Z$41)-Parameters!Z$42*EXP(Parameters!Z$43*(Beta!$A68/100)),""))</f>
        <v>1.9591754711202192</v>
      </c>
      <c r="F68" s="2">
        <f>IF('Binding Energies'!F68="","",IF('Binding Energies'!F68&lt;HV,Parameters!AA$39+Parameters!AA$40*((Beta!$A68/100)^Parameters!AA$41)-Parameters!AA$42*EXP(Parameters!AA$43*(Beta!$A68/100)),""))</f>
        <v>1.9584980562361152</v>
      </c>
      <c r="G68" s="2" t="str">
        <f>IF('Binding Energies'!G68="","",IF('Binding Energies'!G68&lt;HV,(Parameters!AD$39-(Parameters!AD$40*(((($A68/100)-Parameters!AD$41)^2)*(($A68/100)^Parameters!AD$42))))-(Parameters!AD$32*EXP(-(((HV-'Binding Energies'!G68)/Parameters!AD$44)^Parameters!AD$43))),""))</f>
        <v/>
      </c>
      <c r="H68" s="2" t="str">
        <f>IF('Binding Energies'!H68="","",IF('Binding Energies'!H68&lt;HV,(Parameters!AE$39-(Parameters!AE$40*(((($A68/100)-Parameters!AE$41)^2)*(($A68/100)^Parameters!AE$42))))-(Parameters!AE$32*EXP(-(((HV-'Binding Energies'!H68)/Parameters!AE$44)^Parameters!AE$43))),""))</f>
        <v/>
      </c>
      <c r="I68" s="2">
        <f>IF('Binding Energies'!I68="","",IF('Binding Energies'!I68&lt;HV,(Parameters!AF$39-(Parameters!AF$40*(((($A68/100)-Parameters!AF$41)^2)*(($A68/100)^Parameters!AF$42))))-(Parameters!AF$32*EXP(-(((HV-'Binding Energies'!I68)/Parameters!AF$44)^Parameters!AF$43))),""))</f>
        <v>1.5954423705106737</v>
      </c>
      <c r="J68" s="2">
        <f>IF('Binding Energies'!J68="","",IF('Binding Energies'!J68&lt;HV,(Parameters!AG$39-(Parameters!AG$40*(((($A68/100)-Parameters!AG$41)^2)*(($A68/100)^Parameters!AG$42))))-(Parameters!AG$32*EXP(-(((HV-'Binding Energies'!J68)/Parameters!AG$44)^Parameters!AG$43))),""))</f>
        <v>1.6767742457901929</v>
      </c>
      <c r="K68" s="2">
        <f>IF('Binding Energies'!K68="","",IF('Binding Energies'!K68&lt;HV,(Parameters!AH$39-(Parameters!AH$40*(((($A68/100)-Parameters!AH$41)^2)*(($A68/100)^Parameters!AH$42))))-(Parameters!AH$32*EXP(-(((HV-'Binding Energies'!K68)/Parameters!AH$44)^Parameters!AH$43))),""))</f>
        <v>1.6185736027191764</v>
      </c>
      <c r="L68" s="2">
        <f>IF('Binding Energies'!L68="","",IF('Binding Energies'!L68&lt;HV,(Parameters!AI$39-(Parameters!AI$40*(((($A68/100)-Parameters!AI$41)^2)*(($A68/100)^Parameters!AI$42))))-(Parameters!AI$32*EXP(-(((HV-'Binding Energies'!L68)/Parameters!AI$44)^Parameters!AI$43))),""))</f>
        <v>1.7058565065656033</v>
      </c>
      <c r="M68" s="2" t="str">
        <f>IF('Binding Energies'!M68="","",IF('Binding Energies'!M68&lt;HV,(Parameters!AJ$39-(Parameters!AJ$40*(((($A68/100)-Parameters!AJ$41)^2)*(($A68/100)^Parameters!AJ$42))))-(Parameters!AJ$32*EXP(-(((HV-'Binding Energies'!M68)/Parameters!AJ$44)^Parameters!AJ$43))),""))</f>
        <v/>
      </c>
      <c r="N68" s="2" t="str">
        <f>IF('Binding Energies'!N68="","",IF('Binding Energies'!N68&lt;HV,(Parameters!AK$39-(Parameters!AK$40*(((($A68/100)-Parameters!AK$41)^2)*(($A68/100)^Parameters!AK$42))))-(Parameters!AK$32*EXP(-(((HV-'Binding Energies'!N68)/Parameters!AK$44)^Parameters!AK$43))),""))</f>
        <v/>
      </c>
      <c r="O68" s="2">
        <f>IF('Binding Energies'!O68="","",IF('Binding Energies'!O68&lt;HV,(Parameters!AL$39-(Parameters!AL$40*(((($A68/100)-Parameters!AL$41)^2)*(($A68/100)^Parameters!AL$42))))-(Parameters!AL$32*EXP(-(((HV-'Binding Energies'!O68)/Parameters!AL$44)^Parameters!AL$43))),""))</f>
        <v>1.1703986722855633</v>
      </c>
      <c r="P68" s="2">
        <f>IF('Binding Energies'!P68="","",IF('Binding Energies'!P68&lt;HV,(Parameters!AM$39-(Parameters!AM$40*(((($A68/100)-Parameters!AM$41)^2)*(($A68/100)^Parameters!AM$42))))-(Parameters!AM$32*EXP(-(((HV-'Binding Energies'!P68)/Parameters!AM$44)^Parameters!AM$43))),""))</f>
        <v>1.109523071706439</v>
      </c>
      <c r="Q68" s="2">
        <f>IF('Binding Energies'!Q68="","",IF('Binding Energies'!Q68&lt;HV,(Parameters!AN$39-(Parameters!AN$40*(((($A68/100)-Parameters!AN$41)^2)*(($A68/100)^Parameters!AN$42))))-(Parameters!AN$32*EXP(-(((HV-'Binding Energies'!Q68)/Parameters!AN$44)^Parameters!AN$43))),""))</f>
        <v>1.1752737399704212</v>
      </c>
      <c r="R68" s="2">
        <f>IF('Binding Energies'!R68="","",IF('Binding Energies'!R68&lt;HV,(Parameters!AO$39-(Parameters!AO$40*(((($A68/100)-Parameters!AO$41)^2)*(($A68/100)^Parameters!AO$42))))-(Parameters!AO$32*EXP(-(((HV-'Binding Energies'!R68)/Parameters!AO$44)^Parameters!AO$43))),""))</f>
        <v>1.0944042785178032</v>
      </c>
      <c r="S68" s="2" t="str">
        <f>IF('Binding Energies'!S68="","",IF('Binding Energies'!S68&lt;HV,(Parameters!AP$39-(Parameters!AP$40*(((($A68/100)-Parameters!AP$41)^2)*(($A68/100)^Parameters!AP$42))))-(Parameters!AP$32*EXP(-(((HV-'Binding Energies'!S68)/Parameters!AP$44)^Parameters!AP$43))),""))</f>
        <v/>
      </c>
      <c r="T68" s="2" t="str">
        <f>IF('Binding Energies'!T68="","",IF('Binding Energies'!T68&lt;HV,(Parameters!AQ$39-(Parameters!AQ$40*(((($A68/100)-Parameters!AQ$41)^2)*(($A68/100)^Parameters!AQ$42))))-(Parameters!AQ$32*EXP(-(((HV-'Binding Energies'!T68)/Parameters!AQ$44)^Parameters!AQ$43))),""))</f>
        <v/>
      </c>
    </row>
    <row r="69" spans="1:20" x14ac:dyDescent="0.35">
      <c r="A69" s="4">
        <v>69</v>
      </c>
      <c r="B69" s="2" t="str">
        <f>IF('Binding Energies'!B69="","",IF('Binding Energies'!B69&lt;HV,Parameters!W$39+Parameters!W$40*((Beta!$A69/100)^Parameters!W$41)-Parameters!W$42*EXP(Parameters!W$43*(Beta!$A69/100)),""))</f>
        <v/>
      </c>
      <c r="C69" s="2" t="str">
        <f>IF('Binding Energies'!C69="","",IF('Binding Energies'!C69&lt;HV,Parameters!X$39+Parameters!X$40*((Beta!$A69/100)^Parameters!X$41)-Parameters!X$42*EXP(Parameters!X$43*(Beta!$A69/100)),""))</f>
        <v/>
      </c>
      <c r="D69" s="2">
        <f>IF('Binding Energies'!D69="","",IF('Binding Energies'!D69&lt;HV,Parameters!Y$39+Parameters!Y$40*((Beta!$A69/100)^Parameters!Y$41)-Parameters!Y$42*EXP(Parameters!Y$43*(Beta!$A69/100)),""))</f>
        <v>1.9426603916901306</v>
      </c>
      <c r="E69" s="2">
        <f>IF('Binding Energies'!E69="","",IF('Binding Energies'!E69&lt;HV,Parameters!Z$39+Parameters!Z$40*((Beta!$A69/100)^Parameters!Z$41)-Parameters!Z$42*EXP(Parameters!Z$43*(Beta!$A69/100)),""))</f>
        <v>1.9556386228098241</v>
      </c>
      <c r="F69" s="2">
        <f>IF('Binding Energies'!F69="","",IF('Binding Energies'!F69&lt;HV,Parameters!AA$39+Parameters!AA$40*((Beta!$A69/100)^Parameters!AA$41)-Parameters!AA$42*EXP(Parameters!AA$43*(Beta!$A69/100)),""))</f>
        <v>1.9550922536300703</v>
      </c>
      <c r="G69" s="2" t="str">
        <f>IF('Binding Energies'!G69="","",IF('Binding Energies'!G69&lt;HV,(Parameters!AD$39-(Parameters!AD$40*(((($A69/100)-Parameters!AD$41)^2)*(($A69/100)^Parameters!AD$42))))-(Parameters!AD$32*EXP(-(((HV-'Binding Energies'!G69)/Parameters!AD$44)^Parameters!AD$43))),""))</f>
        <v/>
      </c>
      <c r="H69" s="2" t="str">
        <f>IF('Binding Energies'!H69="","",IF('Binding Energies'!H69&lt;HV,(Parameters!AE$39-(Parameters!AE$40*(((($A69/100)-Parameters!AE$41)^2)*(($A69/100)^Parameters!AE$42))))-(Parameters!AE$32*EXP(-(((HV-'Binding Energies'!H69)/Parameters!AE$44)^Parameters!AE$43))),""))</f>
        <v/>
      </c>
      <c r="I69" s="2">
        <f>IF('Binding Energies'!I69="","",IF('Binding Energies'!I69&lt;HV,(Parameters!AF$39-(Parameters!AF$40*(((($A69/100)-Parameters!AF$41)^2)*(($A69/100)^Parameters!AF$42))))-(Parameters!AF$32*EXP(-(((HV-'Binding Energies'!I69)/Parameters!AF$44)^Parameters!AF$43))),""))</f>
        <v>1.5965268820000154</v>
      </c>
      <c r="J69" s="2">
        <f>IF('Binding Energies'!J69="","",IF('Binding Energies'!J69&lt;HV,(Parameters!AG$39-(Parameters!AG$40*(((($A69/100)-Parameters!AG$41)^2)*(($A69/100)^Parameters!AG$42))))-(Parameters!AG$32*EXP(-(((HV-'Binding Energies'!J69)/Parameters!AG$44)^Parameters!AG$43))),""))</f>
        <v>1.6792413346300652</v>
      </c>
      <c r="K69" s="2">
        <f>IF('Binding Energies'!K69="","",IF('Binding Energies'!K69&lt;HV,(Parameters!AH$39-(Parameters!AH$40*(((($A69/100)-Parameters!AH$41)^2)*(($A69/100)^Parameters!AH$42))))-(Parameters!AH$32*EXP(-(((HV-'Binding Energies'!K69)/Parameters!AH$44)^Parameters!AH$43))),""))</f>
        <v>1.6257590504480961</v>
      </c>
      <c r="L69" s="2">
        <f>IF('Binding Energies'!L69="","",IF('Binding Energies'!L69&lt;HV,(Parameters!AI$39-(Parameters!AI$40*(((($A69/100)-Parameters!AI$41)^2)*(($A69/100)^Parameters!AI$42))))-(Parameters!AI$32*EXP(-(((HV-'Binding Energies'!L69)/Parameters!AI$44)^Parameters!AI$43))),""))</f>
        <v>1.7126337435779311</v>
      </c>
      <c r="M69" s="2" t="str">
        <f>IF('Binding Energies'!M69="","",IF('Binding Energies'!M69&lt;HV,(Parameters!AJ$39-(Parameters!AJ$40*(((($A69/100)-Parameters!AJ$41)^2)*(($A69/100)^Parameters!AJ$42))))-(Parameters!AJ$32*EXP(-(((HV-'Binding Energies'!M69)/Parameters!AJ$44)^Parameters!AJ$43))),""))</f>
        <v/>
      </c>
      <c r="N69" s="2" t="str">
        <f>IF('Binding Energies'!N69="","",IF('Binding Energies'!N69&lt;HV,(Parameters!AK$39-(Parameters!AK$40*(((($A69/100)-Parameters!AK$41)^2)*(($A69/100)^Parameters!AK$42))))-(Parameters!AK$32*EXP(-(((HV-'Binding Energies'!N69)/Parameters!AK$44)^Parameters!AK$43))),""))</f>
        <v/>
      </c>
      <c r="O69" s="2">
        <f>IF('Binding Energies'!O69="","",IF('Binding Energies'!O69&lt;HV,(Parameters!AL$39-(Parameters!AL$40*(((($A69/100)-Parameters!AL$41)^2)*(($A69/100)^Parameters!AL$42))))-(Parameters!AL$32*EXP(-(((HV-'Binding Energies'!O69)/Parameters!AL$44)^Parameters!AL$43))),""))</f>
        <v>1.1813626741282524</v>
      </c>
      <c r="P69" s="2">
        <f>IF('Binding Energies'!P69="","",IF('Binding Energies'!P69&lt;HV,(Parameters!AM$39-(Parameters!AM$40*(((($A69/100)-Parameters!AM$41)^2)*(($A69/100)^Parameters!AM$42))))-(Parameters!AM$32*EXP(-(((HV-'Binding Energies'!P69)/Parameters!AM$44)^Parameters!AM$43))),""))</f>
        <v>1.1205650829663372</v>
      </c>
      <c r="Q69" s="2">
        <f>IF('Binding Energies'!Q69="","",IF('Binding Energies'!Q69&lt;HV,(Parameters!AN$39-(Parameters!AN$40*(((($A69/100)-Parameters!AN$41)^2)*(($A69/100)^Parameters!AN$42))))-(Parameters!AN$32*EXP(-(((HV-'Binding Energies'!Q69)/Parameters!AN$44)^Parameters!AN$43))),""))</f>
        <v>1.1906598268381414</v>
      </c>
      <c r="R69" s="2">
        <f>IF('Binding Energies'!R69="","",IF('Binding Energies'!R69&lt;HV,(Parameters!AO$39-(Parameters!AO$40*(((($A69/100)-Parameters!AO$41)^2)*(($A69/100)^Parameters!AO$42))))-(Parameters!AO$32*EXP(-(((HV-'Binding Energies'!R69)/Parameters!AO$44)^Parameters!AO$43))),""))</f>
        <v>1.1075613000266653</v>
      </c>
      <c r="S69" s="2" t="str">
        <f>IF('Binding Energies'!S69="","",IF('Binding Energies'!S69&lt;HV,(Parameters!AP$39-(Parameters!AP$40*(((($A69/100)-Parameters!AP$41)^2)*(($A69/100)^Parameters!AP$42))))-(Parameters!AP$32*EXP(-(((HV-'Binding Energies'!S69)/Parameters!AP$44)^Parameters!AP$43))),""))</f>
        <v/>
      </c>
      <c r="T69" s="2" t="str">
        <f>IF('Binding Energies'!T69="","",IF('Binding Energies'!T69&lt;HV,(Parameters!AQ$39-(Parameters!AQ$40*(((($A69/100)-Parameters!AQ$41)^2)*(($A69/100)^Parameters!AQ$42))))-(Parameters!AQ$32*EXP(-(((HV-'Binding Energies'!T69)/Parameters!AQ$44)^Parameters!AQ$43))),""))</f>
        <v/>
      </c>
    </row>
    <row r="70" spans="1:20" x14ac:dyDescent="0.35">
      <c r="A70" s="4">
        <v>70</v>
      </c>
      <c r="B70" s="2" t="str">
        <f>IF('Binding Energies'!B70="","",IF('Binding Energies'!B70&lt;HV,Parameters!W$39+Parameters!W$40*((Beta!$A70/100)^Parameters!W$41)-Parameters!W$42*EXP(Parameters!W$43*(Beta!$A70/100)),""))</f>
        <v/>
      </c>
      <c r="C70" s="2" t="str">
        <f>IF('Binding Energies'!C70="","",IF('Binding Energies'!C70&lt;HV,Parameters!X$39+Parameters!X$40*((Beta!$A70/100)^Parameters!X$41)-Parameters!X$42*EXP(Parameters!X$43*(Beta!$A70/100)),""))</f>
        <v/>
      </c>
      <c r="D70" s="2">
        <f>IF('Binding Energies'!D70="","",IF('Binding Energies'!D70&lt;HV,Parameters!Y$39+Parameters!Y$40*((Beta!$A70/100)^Parameters!Y$41)-Parameters!Y$42*EXP(Parameters!Y$43*(Beta!$A70/100)),""))</f>
        <v>1.9373138259735061</v>
      </c>
      <c r="E70" s="2">
        <f>IF('Binding Energies'!E70="","",IF('Binding Energies'!E70&lt;HV,Parameters!Z$39+Parameters!Z$40*((Beta!$A70/100)^Parameters!Z$41)-Parameters!Z$42*EXP(Parameters!Z$43*(Beta!$A70/100)),""))</f>
        <v>1.951828613923086</v>
      </c>
      <c r="F70" s="2">
        <f>IF('Binding Energies'!F70="","",IF('Binding Energies'!F70&lt;HV,Parameters!AA$39+Parameters!AA$40*((Beta!$A70/100)^Parameters!AA$41)-Parameters!AA$42*EXP(Parameters!AA$43*(Beta!$A70/100)),""))</f>
        <v>1.9514348614635213</v>
      </c>
      <c r="G70" s="2" t="str">
        <f>IF('Binding Energies'!G70="","",IF('Binding Energies'!G70&lt;HV,(Parameters!AD$39-(Parameters!AD$40*(((($A70/100)-Parameters!AD$41)^2)*(($A70/100)^Parameters!AD$42))))-(Parameters!AD$32*EXP(-(((HV-'Binding Energies'!G70)/Parameters!AD$44)^Parameters!AD$43))),""))</f>
        <v/>
      </c>
      <c r="H70" s="2" t="str">
        <f>IF('Binding Energies'!H70="","",IF('Binding Energies'!H70&lt;HV,(Parameters!AE$39-(Parameters!AE$40*(((($A70/100)-Parameters!AE$41)^2)*(($A70/100)^Parameters!AE$42))))-(Parameters!AE$32*EXP(-(((HV-'Binding Energies'!H70)/Parameters!AE$44)^Parameters!AE$43))),""))</f>
        <v/>
      </c>
      <c r="I70" s="2">
        <f>IF('Binding Energies'!I70="","",IF('Binding Energies'!I70&lt;HV,(Parameters!AF$39-(Parameters!AF$40*(((($A70/100)-Parameters!AF$41)^2)*(($A70/100)^Parameters!AF$42))))-(Parameters!AF$32*EXP(-(((HV-'Binding Energies'!I70)/Parameters!AF$44)^Parameters!AF$43))),""))</f>
        <v>1.5968392428695786</v>
      </c>
      <c r="J70" s="2">
        <f>IF('Binding Energies'!J70="","",IF('Binding Energies'!J70&lt;HV,(Parameters!AG$39-(Parameters!AG$40*(((($A70/100)-Parameters!AG$41)^2)*(($A70/100)^Parameters!AG$42))))-(Parameters!AG$32*EXP(-(((HV-'Binding Energies'!J70)/Parameters!AG$44)^Parameters!AG$43))),""))</f>
        <v>1.6815825228186205</v>
      </c>
      <c r="K70" s="2">
        <f>IF('Binding Energies'!K70="","",IF('Binding Energies'!K70&lt;HV,(Parameters!AH$39-(Parameters!AH$40*(((($A70/100)-Parameters!AH$41)^2)*(($A70/100)^Parameters!AH$42))))-(Parameters!AH$32*EXP(-(((HV-'Binding Energies'!K70)/Parameters!AH$44)^Parameters!AH$43))),""))</f>
        <v>1.6327779751361184</v>
      </c>
      <c r="L70" s="2">
        <f>IF('Binding Energies'!L70="","",IF('Binding Energies'!L70&lt;HV,(Parameters!AI$39-(Parameters!AI$40*(((($A70/100)-Parameters!AI$41)^2)*(($A70/100)^Parameters!AI$42))))-(Parameters!AI$32*EXP(-(((HV-'Binding Energies'!L70)/Parameters!AI$44)^Parameters!AI$43))),""))</f>
        <v>1.7188458869334637</v>
      </c>
      <c r="M70" s="2" t="str">
        <f>IF('Binding Energies'!M70="","",IF('Binding Energies'!M70&lt;HV,(Parameters!AJ$39-(Parameters!AJ$40*(((($A70/100)-Parameters!AJ$41)^2)*(($A70/100)^Parameters!AJ$42))))-(Parameters!AJ$32*EXP(-(((HV-'Binding Energies'!M70)/Parameters!AJ$44)^Parameters!AJ$43))),""))</f>
        <v/>
      </c>
      <c r="N70" s="2" t="str">
        <f>IF('Binding Energies'!N70="","",IF('Binding Energies'!N70&lt;HV,(Parameters!AK$39-(Parameters!AK$40*(((($A70/100)-Parameters!AK$41)^2)*(($A70/100)^Parameters!AK$42))))-(Parameters!AK$32*EXP(-(((HV-'Binding Energies'!N70)/Parameters!AK$44)^Parameters!AK$43))),""))</f>
        <v/>
      </c>
      <c r="O70" s="2">
        <f>IF('Binding Energies'!O70="","",IF('Binding Energies'!O70&lt;HV,(Parameters!AL$39-(Parameters!AL$40*(((($A70/100)-Parameters!AL$41)^2)*(($A70/100)^Parameters!AL$42))))-(Parameters!AL$32*EXP(-(((HV-'Binding Energies'!O70)/Parameters!AL$44)^Parameters!AL$43))),""))</f>
        <v>1.1916014726078645</v>
      </c>
      <c r="P70" s="2">
        <f>IF('Binding Energies'!P70="","",IF('Binding Energies'!P70&lt;HV,(Parameters!AM$39-(Parameters!AM$40*(((($A70/100)-Parameters!AM$41)^2)*(($A70/100)^Parameters!AM$42))))-(Parameters!AM$32*EXP(-(((HV-'Binding Energies'!P70)/Parameters!AM$44)^Parameters!AM$43))),""))</f>
        <v>1.1310894663857087</v>
      </c>
      <c r="Q70" s="2">
        <f>IF('Binding Energies'!Q70="","",IF('Binding Energies'!Q70&lt;HV,(Parameters!AN$39-(Parameters!AN$40*(((($A70/100)-Parameters!AN$41)^2)*(($A70/100)^Parameters!AN$42))))-(Parameters!AN$32*EXP(-(((HV-'Binding Energies'!Q70)/Parameters!AN$44)^Parameters!AN$43))),""))</f>
        <v>1.2055835384172215</v>
      </c>
      <c r="R70" s="2">
        <f>IF('Binding Energies'!R70="","",IF('Binding Energies'!R70&lt;HV,(Parameters!AO$39-(Parameters!AO$40*(((($A70/100)-Parameters!AO$41)^2)*(($A70/100)^Parameters!AO$42))))-(Parameters!AO$32*EXP(-(((HV-'Binding Energies'!R70)/Parameters!AO$44)^Parameters!AO$43))),""))</f>
        <v>1.1204445539821362</v>
      </c>
      <c r="S70" s="2" t="str">
        <f>IF('Binding Energies'!S70="","",IF('Binding Energies'!S70&lt;HV,(Parameters!AP$39-(Parameters!AP$40*(((($A70/100)-Parameters!AP$41)^2)*(($A70/100)^Parameters!AP$42))))-(Parameters!AP$32*EXP(-(((HV-'Binding Energies'!S70)/Parameters!AP$44)^Parameters!AP$43))),""))</f>
        <v/>
      </c>
      <c r="T70" s="2" t="str">
        <f>IF('Binding Energies'!T70="","",IF('Binding Energies'!T70&lt;HV,(Parameters!AQ$39-(Parameters!AQ$40*(((($A70/100)-Parameters!AQ$41)^2)*(($A70/100)^Parameters!AQ$42))))-(Parameters!AQ$32*EXP(-(((HV-'Binding Energies'!T70)/Parameters!AQ$44)^Parameters!AQ$43))),""))</f>
        <v/>
      </c>
    </row>
    <row r="71" spans="1:20" x14ac:dyDescent="0.35">
      <c r="A71" s="4">
        <v>71</v>
      </c>
      <c r="B71" s="2" t="str">
        <f>IF('Binding Energies'!B71="","",IF('Binding Energies'!B71&lt;HV,Parameters!W$39+Parameters!W$40*((Beta!$A71/100)^Parameters!W$41)-Parameters!W$42*EXP(Parameters!W$43*(Beta!$A71/100)),""))</f>
        <v/>
      </c>
      <c r="C71" s="2" t="str">
        <f>IF('Binding Energies'!C71="","",IF('Binding Energies'!C71&lt;HV,Parameters!X$39+Parameters!X$40*((Beta!$A71/100)^Parameters!X$41)-Parameters!X$42*EXP(Parameters!X$43*(Beta!$A71/100)),""))</f>
        <v/>
      </c>
      <c r="D71" s="2">
        <f>IF('Binding Energies'!D71="","",IF('Binding Energies'!D71&lt;HV,Parameters!Y$39+Parameters!Y$40*((Beta!$A71/100)^Parameters!Y$41)-Parameters!Y$42*EXP(Parameters!Y$43*(Beta!$A71/100)),""))</f>
        <v>1.9315476120354691</v>
      </c>
      <c r="E71" s="2">
        <f>IF('Binding Energies'!E71="","",IF('Binding Energies'!E71&lt;HV,Parameters!Z$39+Parameters!Z$40*((Beta!$A71/100)^Parameters!Z$41)-Parameters!Z$42*EXP(Parameters!Z$43*(Beta!$A71/100)),""))</f>
        <v>1.9477289023980457</v>
      </c>
      <c r="F71" s="2">
        <f>IF('Binding Energies'!F71="","",IF('Binding Energies'!F71&lt;HV,Parameters!AA$39+Parameters!AA$40*((Beta!$A71/100)^Parameters!AA$41)-Parameters!AA$42*EXP(Parameters!AA$43*(Beta!$A71/100)),""))</f>
        <v>1.9475114604639452</v>
      </c>
      <c r="G71" s="2" t="str">
        <f>IF('Binding Energies'!G71="","",IF('Binding Energies'!G71&lt;HV,(Parameters!AD$39-(Parameters!AD$40*(((($A71/100)-Parameters!AD$41)^2)*(($A71/100)^Parameters!AD$42))))-(Parameters!AD$32*EXP(-(((HV-'Binding Energies'!G71)/Parameters!AD$44)^Parameters!AD$43))),""))</f>
        <v/>
      </c>
      <c r="H71" s="2" t="str">
        <f>IF('Binding Energies'!H71="","",IF('Binding Energies'!H71&lt;HV,(Parameters!AE$39-(Parameters!AE$40*(((($A71/100)-Parameters!AE$41)^2)*(($A71/100)^Parameters!AE$42))))-(Parameters!AE$32*EXP(-(((HV-'Binding Energies'!H71)/Parameters!AE$44)^Parameters!AE$43))),""))</f>
        <v/>
      </c>
      <c r="I71" s="2">
        <f>IF('Binding Energies'!I71="","",IF('Binding Energies'!I71&lt;HV,(Parameters!AF$39-(Parameters!AF$40*(((($A71/100)-Parameters!AF$41)^2)*(($A71/100)^Parameters!AF$42))))-(Parameters!AF$32*EXP(-(((HV-'Binding Energies'!I71)/Parameters!AF$44)^Parameters!AF$43))),""))</f>
        <v>1.5962572870773559</v>
      </c>
      <c r="J71" s="2">
        <f>IF('Binding Energies'!J71="","",IF('Binding Energies'!J71&lt;HV,(Parameters!AG$39-(Parameters!AG$40*(((($A71/100)-Parameters!AG$41)^2)*(($A71/100)^Parameters!AG$42))))-(Parameters!AG$32*EXP(-(((HV-'Binding Energies'!J71)/Parameters!AG$44)^Parameters!AG$43))),""))</f>
        <v>1.6824872600985359</v>
      </c>
      <c r="K71" s="2">
        <f>IF('Binding Energies'!K71="","",IF('Binding Energies'!K71&lt;HV,(Parameters!AH$39-(Parameters!AH$40*(((($A71/100)-Parameters!AH$41)^2)*(($A71/100)^Parameters!AH$42))))-(Parameters!AH$32*EXP(-(((HV-'Binding Energies'!K71)/Parameters!AH$44)^Parameters!AH$43))),""))</f>
        <v>1.6393536854633377</v>
      </c>
      <c r="L71" s="2">
        <f>IF('Binding Energies'!L71="","",IF('Binding Energies'!L71&lt;HV,(Parameters!AI$39-(Parameters!AI$40*(((($A71/100)-Parameters!AI$41)^2)*(($A71/100)^Parameters!AI$42))))-(Parameters!AI$32*EXP(-(((HV-'Binding Energies'!L71)/Parameters!AI$44)^Parameters!AI$43))),""))</f>
        <v>1.7244749917865825</v>
      </c>
      <c r="M71" s="2" t="str">
        <f>IF('Binding Energies'!M71="","",IF('Binding Energies'!M71&lt;HV,(Parameters!AJ$39-(Parameters!AJ$40*(((($A71/100)-Parameters!AJ$41)^2)*(($A71/100)^Parameters!AJ$42))))-(Parameters!AJ$32*EXP(-(((HV-'Binding Energies'!M71)/Parameters!AJ$44)^Parameters!AJ$43))),""))</f>
        <v/>
      </c>
      <c r="N71" s="2" t="str">
        <f>IF('Binding Energies'!N71="","",IF('Binding Energies'!N71&lt;HV,(Parameters!AK$39-(Parameters!AK$40*(((($A71/100)-Parameters!AK$41)^2)*(($A71/100)^Parameters!AK$42))))-(Parameters!AK$32*EXP(-(((HV-'Binding Energies'!N71)/Parameters!AK$44)^Parameters!AK$43))),""))</f>
        <v/>
      </c>
      <c r="O71" s="2">
        <f>IF('Binding Energies'!O71="","",IF('Binding Energies'!O71&lt;HV,(Parameters!AL$39-(Parameters!AL$40*(((($A71/100)-Parameters!AL$41)^2)*(($A71/100)^Parameters!AL$42))))-(Parameters!AL$32*EXP(-(((HV-'Binding Energies'!O71)/Parameters!AL$44)^Parameters!AL$43))),""))</f>
        <v>1.2010682220965518</v>
      </c>
      <c r="P71" s="2">
        <f>IF('Binding Energies'!P71="","",IF('Binding Energies'!P71&lt;HV,(Parameters!AM$39-(Parameters!AM$40*(((($A71/100)-Parameters!AM$41)^2)*(($A71/100)^Parameters!AM$42))))-(Parameters!AM$32*EXP(-(((HV-'Binding Energies'!P71)/Parameters!AM$44)^Parameters!AM$43))),""))</f>
        <v>1.1410915477925485</v>
      </c>
      <c r="Q71" s="2">
        <f>IF('Binding Energies'!Q71="","",IF('Binding Energies'!Q71&lt;HV,(Parameters!AN$39-(Parameters!AN$40*(((($A71/100)-Parameters!AN$41)^2)*(($A71/100)^Parameters!AN$42))))-(Parameters!AN$32*EXP(-(((HV-'Binding Energies'!Q71)/Parameters!AN$44)^Parameters!AN$43))),""))</f>
        <v>1.2200392923604682</v>
      </c>
      <c r="R71" s="2">
        <f>IF('Binding Energies'!R71="","",IF('Binding Energies'!R71&lt;HV,(Parameters!AO$39-(Parameters!AO$40*(((($A71/100)-Parameters!AO$41)^2)*(($A71/100)^Parameters!AO$42))))-(Parameters!AO$32*EXP(-(((HV-'Binding Energies'!R71)/Parameters!AO$44)^Parameters!AO$43))),""))</f>
        <v>1.1330525286402851</v>
      </c>
      <c r="S71" s="2" t="str">
        <f>IF('Binding Energies'!S71="","",IF('Binding Energies'!S71&lt;HV,(Parameters!AP$39-(Parameters!AP$40*(((($A71/100)-Parameters!AP$41)^2)*(($A71/100)^Parameters!AP$42))))-(Parameters!AP$32*EXP(-(((HV-'Binding Energies'!S71)/Parameters!AP$44)^Parameters!AP$43))),""))</f>
        <v/>
      </c>
      <c r="T71" s="2" t="str">
        <f>IF('Binding Energies'!T71="","",IF('Binding Energies'!T71&lt;HV,(Parameters!AQ$39-(Parameters!AQ$40*(((($A71/100)-Parameters!AQ$41)^2)*(($A71/100)^Parameters!AQ$42))))-(Parameters!AQ$32*EXP(-(((HV-'Binding Energies'!T71)/Parameters!AQ$44)^Parameters!AQ$43))),""))</f>
        <v/>
      </c>
    </row>
    <row r="72" spans="1:20" x14ac:dyDescent="0.35">
      <c r="A72" s="4">
        <v>72</v>
      </c>
      <c r="B72" s="2" t="str">
        <f>IF('Binding Energies'!B72="","",IF('Binding Energies'!B72&lt;HV,Parameters!W$39+Parameters!W$40*((Beta!$A72/100)^Parameters!W$41)-Parameters!W$42*EXP(Parameters!W$43*(Beta!$A72/100)),""))</f>
        <v/>
      </c>
      <c r="C72" s="2" t="str">
        <f>IF('Binding Energies'!C72="","",IF('Binding Energies'!C72&lt;HV,Parameters!X$39+Parameters!X$40*((Beta!$A72/100)^Parameters!X$41)-Parameters!X$42*EXP(Parameters!X$43*(Beta!$A72/100)),""))</f>
        <v/>
      </c>
      <c r="D72" s="2">
        <f>IF('Binding Energies'!D72="","",IF('Binding Energies'!D72&lt;HV,Parameters!Y$39+Parameters!Y$40*((Beta!$A72/100)^Parameters!Y$41)-Parameters!Y$42*EXP(Parameters!Y$43*(Beta!$A72/100)),""))</f>
        <v>1.9253358549622765</v>
      </c>
      <c r="E72" s="2">
        <f>IF('Binding Energies'!E72="","",IF('Binding Energies'!E72&lt;HV,Parameters!Z$39+Parameters!Z$40*((Beta!$A72/100)^Parameters!Z$41)-Parameters!Z$42*EXP(Parameters!Z$43*(Beta!$A72/100)),""))</f>
        <v>1.9433218747970982</v>
      </c>
      <c r="F72" s="2">
        <f>IF('Binding Energies'!F72="","",IF('Binding Energies'!F72&lt;HV,Parameters!AA$39+Parameters!AA$40*((Beta!$A72/100)^Parameters!AA$41)-Parameters!AA$42*EXP(Parameters!AA$43*(Beta!$A72/100)),""))</f>
        <v>1.9433067394208976</v>
      </c>
      <c r="G72" s="2" t="str">
        <f>IF('Binding Energies'!G72="","",IF('Binding Energies'!G72&lt;HV,(Parameters!AD$39-(Parameters!AD$40*(((($A72/100)-Parameters!AD$41)^2)*(($A72/100)^Parameters!AD$42))))-(Parameters!AD$32*EXP(-(((HV-'Binding Energies'!G72)/Parameters!AD$44)^Parameters!AD$43))),""))</f>
        <v/>
      </c>
      <c r="H72" s="2" t="str">
        <f>IF('Binding Energies'!H72="","",IF('Binding Energies'!H72&lt;HV,(Parameters!AE$39-(Parameters!AE$40*(((($A72/100)-Parameters!AE$41)^2)*(($A72/100)^Parameters!AE$42))))-(Parameters!AE$32*EXP(-(((HV-'Binding Energies'!H72)/Parameters!AE$44)^Parameters!AE$43))),""))</f>
        <v/>
      </c>
      <c r="I72" s="2">
        <f>IF('Binding Energies'!I72="","",IF('Binding Energies'!I72&lt;HV,(Parameters!AF$39-(Parameters!AF$40*(((($A72/100)-Parameters!AF$41)^2)*(($A72/100)^Parameters!AF$42))))-(Parameters!AF$32*EXP(-(((HV-'Binding Energies'!I72)/Parameters!AF$44)^Parameters!AF$43))),""))</f>
        <v>1.5946801929776331</v>
      </c>
      <c r="J72" s="2">
        <f>IF('Binding Energies'!J72="","",IF('Binding Energies'!J72&lt;HV,(Parameters!AG$39-(Parameters!AG$40*(((($A72/100)-Parameters!AG$41)^2)*(($A72/100)^Parameters!AG$42))))-(Parameters!AG$32*EXP(-(((HV-'Binding Energies'!J72)/Parameters!AG$44)^Parameters!AG$43))),""))</f>
        <v>1.6817502483589302</v>
      </c>
      <c r="K72" s="2">
        <f>IF('Binding Energies'!K72="","",IF('Binding Energies'!K72&lt;HV,(Parameters!AH$39-(Parameters!AH$40*(((($A72/100)-Parameters!AH$41)^2)*(($A72/100)^Parameters!AH$42))))-(Parameters!AH$32*EXP(-(((HV-'Binding Energies'!K72)/Parameters!AH$44)^Parameters!AH$43))),""))</f>
        <v>1.6452120781039818</v>
      </c>
      <c r="L72" s="2">
        <f>IF('Binding Energies'!L72="","",IF('Binding Energies'!L72&lt;HV,(Parameters!AI$39-(Parameters!AI$40*(((($A72/100)-Parameters!AI$41)^2)*(($A72/100)^Parameters!AI$42))))-(Parameters!AI$32*EXP(-(((HV-'Binding Energies'!L72)/Parameters!AI$44)^Parameters!AI$43))),""))</f>
        <v>1.729523987897057</v>
      </c>
      <c r="M72" s="2" t="str">
        <f>IF('Binding Energies'!M72="","",IF('Binding Energies'!M72&lt;HV,(Parameters!AJ$39-(Parameters!AJ$40*(((($A72/100)-Parameters!AJ$41)^2)*(($A72/100)^Parameters!AJ$42))))-(Parameters!AJ$32*EXP(-(((HV-'Binding Energies'!M72)/Parameters!AJ$44)^Parameters!AJ$43))),""))</f>
        <v/>
      </c>
      <c r="N72" s="2" t="str">
        <f>IF('Binding Energies'!N72="","",IF('Binding Energies'!N72&lt;HV,(Parameters!AK$39-(Parameters!AK$40*(((($A72/100)-Parameters!AK$41)^2)*(($A72/100)^Parameters!AK$42))))-(Parameters!AK$32*EXP(-(((HV-'Binding Energies'!N72)/Parameters!AK$44)^Parameters!AK$43))),""))</f>
        <v/>
      </c>
      <c r="O72" s="2">
        <f>IF('Binding Energies'!O72="","",IF('Binding Energies'!O72&lt;HV,(Parameters!AL$39-(Parameters!AL$40*(((($A72/100)-Parameters!AL$41)^2)*(($A72/100)^Parameters!AL$42))))-(Parameters!AL$32*EXP(-(((HV-'Binding Energies'!O72)/Parameters!AL$44)^Parameters!AL$43))),""))</f>
        <v>1.2093538730737041</v>
      </c>
      <c r="P72" s="2">
        <f>IF('Binding Energies'!P72="","",IF('Binding Energies'!P72&lt;HV,(Parameters!AM$39-(Parameters!AM$40*(((($A72/100)-Parameters!AM$41)^2)*(($A72/100)^Parameters!AM$42))))-(Parameters!AM$32*EXP(-(((HV-'Binding Energies'!P72)/Parameters!AM$44)^Parameters!AM$43))),""))</f>
        <v>1.1504848378082804</v>
      </c>
      <c r="Q72" s="2">
        <f>IF('Binding Energies'!Q72="","",IF('Binding Energies'!Q72&lt;HV,(Parameters!AN$39-(Parameters!AN$40*(((($A72/100)-Parameters!AN$41)^2)*(($A72/100)^Parameters!AN$42))))-(Parameters!AN$32*EXP(-(((HV-'Binding Energies'!Q72)/Parameters!AN$44)^Parameters!AN$43))),""))</f>
        <v>1.2338380655391816</v>
      </c>
      <c r="R72" s="2">
        <f>IF('Binding Energies'!R72="","",IF('Binding Energies'!R72&lt;HV,(Parameters!AO$39-(Parameters!AO$40*(((($A72/100)-Parameters!AO$41)^2)*(($A72/100)^Parameters!AO$42))))-(Parameters!AO$32*EXP(-(((HV-'Binding Energies'!R72)/Parameters!AO$44)^Parameters!AO$43))),""))</f>
        <v>1.1453370497524886</v>
      </c>
      <c r="S72" s="2" t="str">
        <f>IF('Binding Energies'!S72="","",IF('Binding Energies'!S72&lt;HV,(Parameters!AP$39-(Parameters!AP$40*(((($A72/100)-Parameters!AP$41)^2)*(($A72/100)^Parameters!AP$42))))-(Parameters!AP$32*EXP(-(((HV-'Binding Energies'!S72)/Parameters!AP$44)^Parameters!AP$43))),""))</f>
        <v/>
      </c>
      <c r="T72" s="2" t="str">
        <f>IF('Binding Energies'!T72="","",IF('Binding Energies'!T72&lt;HV,(Parameters!AQ$39-(Parameters!AQ$40*(((($A72/100)-Parameters!AQ$41)^2)*(($A72/100)^Parameters!AQ$42))))-(Parameters!AQ$32*EXP(-(((HV-'Binding Energies'!T72)/Parameters!AQ$44)^Parameters!AQ$43))),""))</f>
        <v/>
      </c>
    </row>
    <row r="73" spans="1:20" x14ac:dyDescent="0.35">
      <c r="A73" s="4">
        <v>73</v>
      </c>
      <c r="B73" s="2" t="str">
        <f>IF('Binding Energies'!B73="","",IF('Binding Energies'!B73&lt;HV,Parameters!W$39+Parameters!W$40*((Beta!$A73/100)^Parameters!W$41)-Parameters!W$42*EXP(Parameters!W$43*(Beta!$A73/100)),""))</f>
        <v/>
      </c>
      <c r="C73" s="2" t="str">
        <f>IF('Binding Energies'!C73="","",IF('Binding Energies'!C73&lt;HV,Parameters!X$39+Parameters!X$40*((Beta!$A73/100)^Parameters!X$41)-Parameters!X$42*EXP(Parameters!X$43*(Beta!$A73/100)),""))</f>
        <v/>
      </c>
      <c r="D73" s="2">
        <f>IF('Binding Energies'!D73="","",IF('Binding Energies'!D73&lt;HV,Parameters!Y$39+Parameters!Y$40*((Beta!$A73/100)^Parameters!Y$41)-Parameters!Y$42*EXP(Parameters!Y$43*(Beta!$A73/100)),""))</f>
        <v>1.9186509867712529</v>
      </c>
      <c r="E73" s="2">
        <f>IF('Binding Energies'!E73="","",IF('Binding Energies'!E73&lt;HV,Parameters!Z$39+Parameters!Z$40*((Beta!$A73/100)^Parameters!Z$41)-Parameters!Z$42*EXP(Parameters!Z$43*(Beta!$A73/100)),""))</f>
        <v>1.9385887795330841</v>
      </c>
      <c r="F73" s="2">
        <f>IF('Binding Energies'!F73="","",IF('Binding Energies'!F73&lt;HV,Parameters!AA$39+Parameters!AA$40*((Beta!$A73/100)^Parameters!AA$41)-Parameters!AA$42*EXP(Parameters!AA$43*(Beta!$A73/100)),""))</f>
        <v>1.9388044425320801</v>
      </c>
      <c r="G73" s="2" t="str">
        <f>IF('Binding Energies'!G73="","",IF('Binding Energies'!G73&lt;HV,(Parameters!AD$39-(Parameters!AD$40*(((($A73/100)-Parameters!AD$41)^2)*(($A73/100)^Parameters!AD$42))))-(Parameters!AD$32*EXP(-(((HV-'Binding Energies'!G73)/Parameters!AD$44)^Parameters!AD$43))),""))</f>
        <v/>
      </c>
      <c r="H73" s="2" t="str">
        <f>IF('Binding Energies'!H73="","",IF('Binding Energies'!H73&lt;HV,(Parameters!AE$39-(Parameters!AE$40*(((($A73/100)-Parameters!AE$41)^2)*(($A73/100)^Parameters!AE$42))))-(Parameters!AE$32*EXP(-(((HV-'Binding Energies'!H73)/Parameters!AE$44)^Parameters!AE$43))),""))</f>
        <v/>
      </c>
      <c r="I73" s="2">
        <f>IF('Binding Energies'!I73="","",IF('Binding Energies'!I73&lt;HV,(Parameters!AF$39-(Parameters!AF$40*(((($A73/100)-Parameters!AF$41)^2)*(($A73/100)^Parameters!AF$42))))-(Parameters!AF$32*EXP(-(((HV-'Binding Energies'!I73)/Parameters!AF$44)^Parameters!AF$43))),""))</f>
        <v>1.5922203089286358</v>
      </c>
      <c r="J73" s="2">
        <f>IF('Binding Energies'!J73="","",IF('Binding Energies'!J73&lt;HV,(Parameters!AG$39-(Parameters!AG$40*(((($A73/100)-Parameters!AG$41)^2)*(($A73/100)^Parameters!AG$42))))-(Parameters!AG$32*EXP(-(((HV-'Binding Energies'!J73)/Parameters!AG$44)^Parameters!AG$43))),""))</f>
        <v>1.6799902722953028</v>
      </c>
      <c r="K73" s="2">
        <f>IF('Binding Energies'!K73="","",IF('Binding Energies'!K73&lt;HV,(Parameters!AH$39-(Parameters!AH$40*(((($A73/100)-Parameters!AH$41)^2)*(($A73/100)^Parameters!AH$42))))-(Parameters!AH$32*EXP(-(((HV-'Binding Energies'!K73)/Parameters!AH$44)^Parameters!AH$43))),""))</f>
        <v>1.6506571570701096</v>
      </c>
      <c r="L73" s="2">
        <f>IF('Binding Energies'!L73="","",IF('Binding Energies'!L73&lt;HV,(Parameters!AI$39-(Parameters!AI$40*(((($A73/100)-Parameters!AI$41)^2)*(($A73/100)^Parameters!AI$42))))-(Parameters!AI$32*EXP(-(((HV-'Binding Energies'!L73)/Parameters!AI$44)^Parameters!AI$43))),""))</f>
        <v>1.7339946768233951</v>
      </c>
      <c r="M73" s="2" t="str">
        <f>IF('Binding Energies'!M73="","",IF('Binding Energies'!M73&lt;HV,(Parameters!AJ$39-(Parameters!AJ$40*(((($A73/100)-Parameters!AJ$41)^2)*(($A73/100)^Parameters!AJ$42))))-(Parameters!AJ$32*EXP(-(((HV-'Binding Energies'!M73)/Parameters!AJ$44)^Parameters!AJ$43))),""))</f>
        <v/>
      </c>
      <c r="N73" s="2" t="str">
        <f>IF('Binding Energies'!N73="","",IF('Binding Energies'!N73&lt;HV,(Parameters!AK$39-(Parameters!AK$40*(((($A73/100)-Parameters!AK$41)^2)*(($A73/100)^Parameters!AK$42))))-(Parameters!AK$32*EXP(-(((HV-'Binding Energies'!N73)/Parameters!AK$44)^Parameters!AK$43))),""))</f>
        <v/>
      </c>
      <c r="O73" s="2">
        <f>IF('Binding Energies'!O73="","",IF('Binding Energies'!O73&lt;HV,(Parameters!AL$39-(Parameters!AL$40*(((($A73/100)-Parameters!AL$41)^2)*(($A73/100)^Parameters!AL$42))))-(Parameters!AL$32*EXP(-(((HV-'Binding Energies'!O73)/Parameters!AL$44)^Parameters!AL$43))),""))</f>
        <v>1.2168282519927909</v>
      </c>
      <c r="P73" s="2">
        <f>IF('Binding Energies'!P73="","",IF('Binding Energies'!P73&lt;HV,(Parameters!AM$39-(Parameters!AM$40*(((($A73/100)-Parameters!AM$41)^2)*(($A73/100)^Parameters!AM$42))))-(Parameters!AM$32*EXP(-(((HV-'Binding Energies'!P73)/Parameters!AM$44)^Parameters!AM$43))),""))</f>
        <v>1.1593252282731015</v>
      </c>
      <c r="Q73" s="2">
        <f>IF('Binding Energies'!Q73="","",IF('Binding Energies'!Q73&lt;HV,(Parameters!AN$39-(Parameters!AN$40*(((($A73/100)-Parameters!AN$41)^2)*(($A73/100)^Parameters!AN$42))))-(Parameters!AN$32*EXP(-(((HV-'Binding Energies'!Q73)/Parameters!AN$44)^Parameters!AN$43))),""))</f>
        <v>1.2472410329639396</v>
      </c>
      <c r="R73" s="2">
        <f>IF('Binding Energies'!R73="","",IF('Binding Energies'!R73&lt;HV,(Parameters!AO$39-(Parameters!AO$40*(((($A73/100)-Parameters!AO$41)^2)*(($A73/100)^Parameters!AO$42))))-(Parameters!AO$32*EXP(-(((HV-'Binding Energies'!R73)/Parameters!AO$44)^Parameters!AO$43))),""))</f>
        <v>1.1573643520224717</v>
      </c>
      <c r="S73" s="2" t="str">
        <f>IF('Binding Energies'!S73="","",IF('Binding Energies'!S73&lt;HV,(Parameters!AP$39-(Parameters!AP$40*(((($A73/100)-Parameters!AP$41)^2)*(($A73/100)^Parameters!AP$42))))-(Parameters!AP$32*EXP(-(((HV-'Binding Energies'!S73)/Parameters!AP$44)^Parameters!AP$43))),""))</f>
        <v/>
      </c>
      <c r="T73" s="2" t="str">
        <f>IF('Binding Energies'!T73="","",IF('Binding Energies'!T73&lt;HV,(Parameters!AQ$39-(Parameters!AQ$40*(((($A73/100)-Parameters!AQ$41)^2)*(($A73/100)^Parameters!AQ$42))))-(Parameters!AQ$32*EXP(-(((HV-'Binding Energies'!T73)/Parameters!AQ$44)^Parameters!AQ$43))),""))</f>
        <v/>
      </c>
    </row>
    <row r="74" spans="1:20" x14ac:dyDescent="0.35">
      <c r="A74" s="4">
        <v>74</v>
      </c>
      <c r="B74" s="2" t="str">
        <f>IF('Binding Energies'!B74="","",IF('Binding Energies'!B74&lt;HV,Parameters!W$39+Parameters!W$40*((Beta!$A74/100)^Parameters!W$41)-Parameters!W$42*EXP(Parameters!W$43*(Beta!$A74/100)),""))</f>
        <v/>
      </c>
      <c r="C74" s="2" t="str">
        <f>IF('Binding Energies'!C74="","",IF('Binding Energies'!C74&lt;HV,Parameters!X$39+Parameters!X$40*((Beta!$A74/100)^Parameters!X$41)-Parameters!X$42*EXP(Parameters!X$43*(Beta!$A74/100)),""))</f>
        <v/>
      </c>
      <c r="D74" s="2">
        <f>IF('Binding Energies'!D74="","",IF('Binding Energies'!D74&lt;HV,Parameters!Y$39+Parameters!Y$40*((Beta!$A74/100)^Parameters!Y$41)-Parameters!Y$42*EXP(Parameters!Y$43*(Beta!$A74/100)),""))</f>
        <v>1.911463660708373</v>
      </c>
      <c r="E74" s="2">
        <f>IF('Binding Energies'!E74="","",IF('Binding Energies'!E74&lt;HV,Parameters!Z$39+Parameters!Z$40*((Beta!$A74/100)^Parameters!Z$41)-Parameters!Z$42*EXP(Parameters!Z$43*(Beta!$A74/100)),""))</f>
        <v>1.9335096558012013</v>
      </c>
      <c r="F74" s="2">
        <f>IF('Binding Energies'!F74="","",IF('Binding Energies'!F74&lt;HV,Parameters!AA$39+Parameters!AA$40*((Beta!$A74/100)^Parameters!AA$41)-Parameters!AA$42*EXP(Parameters!AA$43*(Beta!$A74/100)),""))</f>
        <v>1.9339873135123826</v>
      </c>
      <c r="G74" s="2" t="str">
        <f>IF('Binding Energies'!G74="","",IF('Binding Energies'!G74&lt;HV,(Parameters!AD$39-(Parameters!AD$40*(((($A74/100)-Parameters!AD$41)^2)*(($A74/100)^Parameters!AD$42))))-(Parameters!AD$32*EXP(-(((HV-'Binding Energies'!G74)/Parameters!AD$44)^Parameters!AD$43))),""))</f>
        <v/>
      </c>
      <c r="H74" s="2" t="str">
        <f>IF('Binding Energies'!H74="","",IF('Binding Energies'!H74&lt;HV,(Parameters!AE$39-(Parameters!AE$40*(((($A74/100)-Parameters!AE$41)^2)*(($A74/100)^Parameters!AE$42))))-(Parameters!AE$32*EXP(-(((HV-'Binding Energies'!H74)/Parameters!AE$44)^Parameters!AE$43))),""))</f>
        <v/>
      </c>
      <c r="I74" s="2">
        <f>IF('Binding Energies'!I74="","",IF('Binding Energies'!I74&lt;HV,(Parameters!AF$39-(Parameters!AF$40*(((($A74/100)-Parameters!AF$41)^2)*(($A74/100)^Parameters!AF$42))))-(Parameters!AF$32*EXP(-(((HV-'Binding Energies'!I74)/Parameters!AF$44)^Parameters!AF$43))),""))</f>
        <v>1.5888236624716208</v>
      </c>
      <c r="J74" s="2">
        <f>IF('Binding Energies'!J74="","",IF('Binding Energies'!J74&lt;HV,(Parameters!AG$39-(Parameters!AG$40*(((($A74/100)-Parameters!AG$41)^2)*(($A74/100)^Parameters!AG$42))))-(Parameters!AG$32*EXP(-(((HV-'Binding Energies'!J74)/Parameters!AG$44)^Parameters!AG$43))),""))</f>
        <v>1.6773448851619253</v>
      </c>
      <c r="K74" s="2">
        <f>IF('Binding Energies'!K74="","",IF('Binding Energies'!K74&lt;HV,(Parameters!AH$39-(Parameters!AH$40*(((($A74/100)-Parameters!AH$41)^2)*(($A74/100)^Parameters!AH$42))))-(Parameters!AH$32*EXP(-(((HV-'Binding Energies'!K74)/Parameters!AH$44)^Parameters!AH$43))),""))</f>
        <v>1.655736853104572</v>
      </c>
      <c r="L74" s="2">
        <f>IF('Binding Energies'!L74="","",IF('Binding Energies'!L74&lt;HV,(Parameters!AI$39-(Parameters!AI$40*(((($A74/100)-Parameters!AI$41)^2)*(($A74/100)^Parameters!AI$42))))-(Parameters!AI$32*EXP(-(((HV-'Binding Energies'!L74)/Parameters!AI$44)^Parameters!AI$43))),""))</f>
        <v>1.7378936567560532</v>
      </c>
      <c r="M74" s="2" t="str">
        <f>IF('Binding Energies'!M74="","",IF('Binding Energies'!M74&lt;HV,(Parameters!AJ$39-(Parameters!AJ$40*(((($A74/100)-Parameters!AJ$41)^2)*(($A74/100)^Parameters!AJ$42))))-(Parameters!AJ$32*EXP(-(((HV-'Binding Energies'!M74)/Parameters!AJ$44)^Parameters!AJ$43))),""))</f>
        <v/>
      </c>
      <c r="N74" s="2" t="str">
        <f>IF('Binding Energies'!N74="","",IF('Binding Energies'!N74&lt;HV,(Parameters!AK$39-(Parameters!AK$40*(((($A74/100)-Parameters!AK$41)^2)*(($A74/100)^Parameters!AK$42))))-(Parameters!AK$32*EXP(-(((HV-'Binding Energies'!N74)/Parameters!AK$44)^Parameters!AK$43))),""))</f>
        <v/>
      </c>
      <c r="O74" s="2">
        <f>IF('Binding Energies'!O74="","",IF('Binding Energies'!O74&lt;HV,(Parameters!AL$39-(Parameters!AL$40*(((($A74/100)-Parameters!AL$41)^2)*(($A74/100)^Parameters!AL$42))))-(Parameters!AL$32*EXP(-(((HV-'Binding Energies'!O74)/Parameters!AL$44)^Parameters!AL$43))),""))</f>
        <v>1.2234087744563038</v>
      </c>
      <c r="P74" s="2">
        <f>IF('Binding Energies'!P74="","",IF('Binding Energies'!P74&lt;HV,(Parameters!AM$39-(Parameters!AM$40*(((($A74/100)-Parameters!AM$41)^2)*(($A74/100)^Parameters!AM$42))))-(Parameters!AM$32*EXP(-(((HV-'Binding Energies'!P74)/Parameters!AM$44)^Parameters!AM$43))),""))</f>
        <v>1.1675975214360725</v>
      </c>
      <c r="Q74" s="2">
        <f>IF('Binding Energies'!Q74="","",IF('Binding Energies'!Q74&lt;HV,(Parameters!AN$39-(Parameters!AN$40*(((($A74/100)-Parameters!AN$41)^2)*(($A74/100)^Parameters!AN$42))))-(Parameters!AN$32*EXP(-(((HV-'Binding Energies'!Q74)/Parameters!AN$44)^Parameters!AN$43))),""))</f>
        <v>1.2601552941801688</v>
      </c>
      <c r="R74" s="2">
        <f>IF('Binding Energies'!R74="","",IF('Binding Energies'!R74&lt;HV,(Parameters!AO$39-(Parameters!AO$40*(((($A74/100)-Parameters!AO$41)^2)*(($A74/100)^Parameters!AO$42))))-(Parameters!AO$32*EXP(-(((HV-'Binding Energies'!R74)/Parameters!AO$44)^Parameters!AO$43))),""))</f>
        <v>1.1691108132834609</v>
      </c>
      <c r="S74" s="2" t="str">
        <f>IF('Binding Energies'!S74="","",IF('Binding Energies'!S74&lt;HV,(Parameters!AP$39-(Parameters!AP$40*(((($A74/100)-Parameters!AP$41)^2)*(($A74/100)^Parameters!AP$42))))-(Parameters!AP$32*EXP(-(((HV-'Binding Energies'!S74)/Parameters!AP$44)^Parameters!AP$43))),""))</f>
        <v/>
      </c>
      <c r="T74" s="2" t="str">
        <f>IF('Binding Energies'!T74="","",IF('Binding Energies'!T74&lt;HV,(Parameters!AQ$39-(Parameters!AQ$40*(((($A74/100)-Parameters!AQ$41)^2)*(($A74/100)^Parameters!AQ$42))))-(Parameters!AQ$32*EXP(-(((HV-'Binding Energies'!T74)/Parameters!AQ$44)^Parameters!AQ$43))),""))</f>
        <v/>
      </c>
    </row>
    <row r="75" spans="1:20" x14ac:dyDescent="0.35">
      <c r="A75" s="4">
        <v>75</v>
      </c>
      <c r="B75" s="2" t="str">
        <f>IF('Binding Energies'!B75="","",IF('Binding Energies'!B75&lt;HV,Parameters!W$39+Parameters!W$40*((Beta!$A75/100)^Parameters!W$41)-Parameters!W$42*EXP(Parameters!W$43*(Beta!$A75/100)),""))</f>
        <v/>
      </c>
      <c r="C75" s="2" t="str">
        <f>IF('Binding Energies'!C75="","",IF('Binding Energies'!C75&lt;HV,Parameters!X$39+Parameters!X$40*((Beta!$A75/100)^Parameters!X$41)-Parameters!X$42*EXP(Parameters!X$43*(Beta!$A75/100)),""))</f>
        <v/>
      </c>
      <c r="D75" s="2">
        <f>IF('Binding Energies'!D75="","",IF('Binding Energies'!D75&lt;HV,Parameters!Y$39+Parameters!Y$40*((Beta!$A75/100)^Parameters!Y$41)-Parameters!Y$42*EXP(Parameters!Y$43*(Beta!$A75/100)),""))</f>
        <v>1.9037426387572065</v>
      </c>
      <c r="E75" s="2">
        <f>IF('Binding Energies'!E75="","",IF('Binding Energies'!E75&lt;HV,Parameters!Z$39+Parameters!Z$40*((Beta!$A75/100)^Parameters!Z$41)-Parameters!Z$42*EXP(Parameters!Z$43*(Beta!$A75/100)),""))</f>
        <v>1.9280632579494996</v>
      </c>
      <c r="F75" s="2">
        <f>IF('Binding Energies'!F75="","",IF('Binding Energies'!F75&lt;HV,Parameters!AA$39+Parameters!AA$40*((Beta!$A75/100)^Parameters!AA$41)-Parameters!AA$42*EXP(Parameters!AA$43*(Beta!$A75/100)),""))</f>
        <v>1.9288370362756928</v>
      </c>
      <c r="G75" s="2" t="str">
        <f>IF('Binding Energies'!G75="","",IF('Binding Energies'!G75&lt;HV,(Parameters!AD$39-(Parameters!AD$40*(((($A75/100)-Parameters!AD$41)^2)*(($A75/100)^Parameters!AD$42))))-(Parameters!AD$32*EXP(-(((HV-'Binding Energies'!G75)/Parameters!AD$44)^Parameters!AD$43))),""))</f>
        <v/>
      </c>
      <c r="H75" s="2" t="str">
        <f>IF('Binding Energies'!H75="","",IF('Binding Energies'!H75&lt;HV,(Parameters!AE$39-(Parameters!AE$40*(((($A75/100)-Parameters!AE$41)^2)*(($A75/100)^Parameters!AE$42))))-(Parameters!AE$32*EXP(-(((HV-'Binding Energies'!H75)/Parameters!AE$44)^Parameters!AE$43))),""))</f>
        <v/>
      </c>
      <c r="I75" s="2">
        <f>IF('Binding Energies'!I75="","",IF('Binding Energies'!I75&lt;HV,(Parameters!AF$39-(Parameters!AF$40*(((($A75/100)-Parameters!AF$41)^2)*(($A75/100)^Parameters!AF$42))))-(Parameters!AF$32*EXP(-(((HV-'Binding Energies'!I75)/Parameters!AF$44)^Parameters!AF$43))),""))</f>
        <v>1.5845039838265706</v>
      </c>
      <c r="J75" s="2">
        <f>IF('Binding Energies'!J75="","",IF('Binding Energies'!J75&lt;HV,(Parameters!AG$39-(Parameters!AG$40*(((($A75/100)-Parameters!AG$41)^2)*(($A75/100)^Parameters!AG$42))))-(Parameters!AG$32*EXP(-(((HV-'Binding Energies'!J75)/Parameters!AG$44)^Parameters!AG$43))),""))</f>
        <v>1.6739217237728243</v>
      </c>
      <c r="K75" s="2">
        <f>IF('Binding Energies'!K75="","",IF('Binding Energies'!K75&lt;HV,(Parameters!AH$39-(Parameters!AH$40*(((($A75/100)-Parameters!AH$41)^2)*(($A75/100)^Parameters!AH$42))))-(Parameters!AH$32*EXP(-(((HV-'Binding Energies'!K75)/Parameters!AH$44)^Parameters!AH$43))),""))</f>
        <v>1.6604391144534758</v>
      </c>
      <c r="L75" s="2">
        <f>IF('Binding Energies'!L75="","",IF('Binding Energies'!L75&lt;HV,(Parameters!AI$39-(Parameters!AI$40*(((($A75/100)-Parameters!AI$41)^2)*(($A75/100)^Parameters!AI$42))))-(Parameters!AI$32*EXP(-(((HV-'Binding Energies'!L75)/Parameters!AI$44)^Parameters!AI$43))),""))</f>
        <v>1.7412194000382479</v>
      </c>
      <c r="M75" s="2" t="str">
        <f>IF('Binding Energies'!M75="","",IF('Binding Energies'!M75&lt;HV,(Parameters!AJ$39-(Parameters!AJ$40*(((($A75/100)-Parameters!AJ$41)^2)*(($A75/100)^Parameters!AJ$42))))-(Parameters!AJ$32*EXP(-(((HV-'Binding Energies'!M75)/Parameters!AJ$44)^Parameters!AJ$43))),""))</f>
        <v/>
      </c>
      <c r="N75" s="2" t="str">
        <f>IF('Binding Energies'!N75="","",IF('Binding Energies'!N75&lt;HV,(Parameters!AK$39-(Parameters!AK$40*(((($A75/100)-Parameters!AK$41)^2)*(($A75/100)^Parameters!AK$42))))-(Parameters!AK$32*EXP(-(((HV-'Binding Energies'!N75)/Parameters!AK$44)^Parameters!AK$43))),""))</f>
        <v/>
      </c>
      <c r="O75" s="2">
        <f>IF('Binding Energies'!O75="","",IF('Binding Energies'!O75&lt;HV,(Parameters!AL$39-(Parameters!AL$40*(((($A75/100)-Parameters!AL$41)^2)*(($A75/100)^Parameters!AL$42))))-(Parameters!AL$32*EXP(-(((HV-'Binding Energies'!O75)/Parameters!AL$44)^Parameters!AL$43))),""))</f>
        <v>1.2291651380357516</v>
      </c>
      <c r="P75" s="2">
        <f>IF('Binding Energies'!P75="","",IF('Binding Energies'!P75&lt;HV,(Parameters!AM$39-(Parameters!AM$40*(((($A75/100)-Parameters!AM$41)^2)*(($A75/100)^Parameters!AM$42))))-(Parameters!AM$32*EXP(-(((HV-'Binding Energies'!P75)/Parameters!AM$44)^Parameters!AM$43))),""))</f>
        <v>1.1752983837244582</v>
      </c>
      <c r="Q75" s="2">
        <f>IF('Binding Energies'!Q75="","",IF('Binding Energies'!Q75&lt;HV,(Parameters!AN$39-(Parameters!AN$40*(((($A75/100)-Parameters!AN$41)^2)*(($A75/100)^Parameters!AN$42))))-(Parameters!AN$32*EXP(-(((HV-'Binding Energies'!Q75)/Parameters!AN$44)^Parameters!AN$43))),""))</f>
        <v>1.2726140488837978</v>
      </c>
      <c r="R75" s="2">
        <f>IF('Binding Energies'!R75="","",IF('Binding Energies'!R75&lt;HV,(Parameters!AO$39-(Parameters!AO$40*(((($A75/100)-Parameters!AO$41)^2)*(($A75/100)^Parameters!AO$42))))-(Parameters!AO$32*EXP(-(((HV-'Binding Energies'!R75)/Parameters!AO$44)^Parameters!AO$43))),""))</f>
        <v>1.1805849735839291</v>
      </c>
      <c r="S75" s="2" t="str">
        <f>IF('Binding Energies'!S75="","",IF('Binding Energies'!S75&lt;HV,(Parameters!AP$39-(Parameters!AP$40*(((($A75/100)-Parameters!AP$41)^2)*(($A75/100)^Parameters!AP$42))))-(Parameters!AP$32*EXP(-(((HV-'Binding Energies'!S75)/Parameters!AP$44)^Parameters!AP$43))),""))</f>
        <v/>
      </c>
      <c r="T75" s="2" t="str">
        <f>IF('Binding Energies'!T75="","",IF('Binding Energies'!T75&lt;HV,(Parameters!AQ$39-(Parameters!AQ$40*(((($A75/100)-Parameters!AQ$41)^2)*(($A75/100)^Parameters!AQ$42))))-(Parameters!AQ$32*EXP(-(((HV-'Binding Energies'!T75)/Parameters!AQ$44)^Parameters!AQ$43))),""))</f>
        <v/>
      </c>
    </row>
    <row r="76" spans="1:20" x14ac:dyDescent="0.35">
      <c r="A76" s="4">
        <v>76</v>
      </c>
      <c r="B76" s="2" t="str">
        <f>IF('Binding Energies'!B76="","",IF('Binding Energies'!B76&lt;HV,Parameters!W$39+Parameters!W$40*((Beta!$A76/100)^Parameters!W$41)-Parameters!W$42*EXP(Parameters!W$43*(Beta!$A76/100)),""))</f>
        <v/>
      </c>
      <c r="C76" s="2" t="str">
        <f>IF('Binding Energies'!C76="","",IF('Binding Energies'!C76&lt;HV,Parameters!X$39+Parameters!X$40*((Beta!$A76/100)^Parameters!X$41)-Parameters!X$42*EXP(Parameters!X$43*(Beta!$A76/100)),""))</f>
        <v/>
      </c>
      <c r="D76" s="2">
        <f>IF('Binding Energies'!D76="","",IF('Binding Energies'!D76&lt;HV,Parameters!Y$39+Parameters!Y$40*((Beta!$A76/100)^Parameters!Y$41)-Parameters!Y$42*EXP(Parameters!Y$43*(Beta!$A76/100)),""))</f>
        <v>1.8954546719300764</v>
      </c>
      <c r="E76" s="2">
        <f>IF('Binding Energies'!E76="","",IF('Binding Energies'!E76&lt;HV,Parameters!Z$39+Parameters!Z$40*((Beta!$A76/100)^Parameters!Z$41)-Parameters!Z$42*EXP(Parameters!Z$43*(Beta!$A76/100)),""))</f>
        <v>1.922226975003396</v>
      </c>
      <c r="F76" s="2">
        <f>IF('Binding Energies'!F76="","",IF('Binding Energies'!F76&lt;HV,Parameters!AA$39+Parameters!AA$40*((Beta!$A76/100)^Parameters!AA$41)-Parameters!AA$42*EXP(Parameters!AA$43*(Beta!$A76/100)),""))</f>
        <v>1.9233341719873804</v>
      </c>
      <c r="G76" s="2" t="str">
        <f>IF('Binding Energies'!G76="","",IF('Binding Energies'!G76&lt;HV,(Parameters!AD$39-(Parameters!AD$40*(((($A76/100)-Parameters!AD$41)^2)*(($A76/100)^Parameters!AD$42))))-(Parameters!AD$32*EXP(-(((HV-'Binding Energies'!G76)/Parameters!AD$44)^Parameters!AD$43))),""))</f>
        <v/>
      </c>
      <c r="H76" s="2" t="str">
        <f>IF('Binding Energies'!H76="","",IF('Binding Energies'!H76&lt;HV,(Parameters!AE$39-(Parameters!AE$40*(((($A76/100)-Parameters!AE$41)^2)*(($A76/100)^Parameters!AE$42))))-(Parameters!AE$32*EXP(-(((HV-'Binding Energies'!H76)/Parameters!AE$44)^Parameters!AE$43))),""))</f>
        <v/>
      </c>
      <c r="I76" s="2">
        <f>IF('Binding Energies'!I76="","",IF('Binding Energies'!I76&lt;HV,(Parameters!AF$39-(Parameters!AF$40*(((($A76/100)-Parameters!AF$41)^2)*(($A76/100)^Parameters!AF$42))))-(Parameters!AF$32*EXP(-(((HV-'Binding Energies'!I76)/Parameters!AF$44)^Parameters!AF$43))),""))</f>
        <v>1.5791513489243409</v>
      </c>
      <c r="J76" s="2">
        <f>IF('Binding Energies'!J76="","",IF('Binding Energies'!J76&lt;HV,(Parameters!AG$39-(Parameters!AG$40*(((($A76/100)-Parameters!AG$41)^2)*(($A76/100)^Parameters!AG$42))))-(Parameters!AG$32*EXP(-(((HV-'Binding Energies'!J76)/Parameters!AG$44)^Parameters!AG$43))),""))</f>
        <v>1.6692921090447033</v>
      </c>
      <c r="K76" s="2">
        <f>IF('Binding Energies'!K76="","",IF('Binding Energies'!K76&lt;HV,(Parameters!AH$39-(Parameters!AH$40*(((($A76/100)-Parameters!AH$41)^2)*(($A76/100)^Parameters!AH$42))))-(Parameters!AH$32*EXP(-(((HV-'Binding Energies'!K76)/Parameters!AH$44)^Parameters!AH$43))),""))</f>
        <v>1.6646885725195897</v>
      </c>
      <c r="L76" s="2">
        <f>IF('Binding Energies'!L76="","",IF('Binding Energies'!L76&lt;HV,(Parameters!AI$39-(Parameters!AI$40*(((($A76/100)-Parameters!AI$41)^2)*(($A76/100)^Parameters!AI$42))))-(Parameters!AI$32*EXP(-(((HV-'Binding Energies'!L76)/Parameters!AI$44)^Parameters!AI$43))),""))</f>
        <v>1.7439643403354592</v>
      </c>
      <c r="M76" s="2">
        <f>IF('Binding Energies'!M76="","",IF('Binding Energies'!M76&lt;HV,(Parameters!AJ$39-(Parameters!AJ$40*(((($A76/100)-Parameters!AJ$41)^2)*(($A76/100)^Parameters!AJ$42))))-(Parameters!AJ$32*EXP(-(((HV-'Binding Energies'!M76)/Parameters!AJ$44)^Parameters!AJ$43))),""))</f>
        <v>1.6642050423260795</v>
      </c>
      <c r="N76" s="2" t="str">
        <f>IF('Binding Energies'!N76="","",IF('Binding Energies'!N76&lt;HV,(Parameters!AK$39-(Parameters!AK$40*(((($A76/100)-Parameters!AK$41)^2)*(($A76/100)^Parameters!AK$42))))-(Parameters!AK$32*EXP(-(((HV-'Binding Energies'!N76)/Parameters!AK$44)^Parameters!AK$43))),""))</f>
        <v/>
      </c>
      <c r="O76" s="2">
        <f>IF('Binding Energies'!O76="","",IF('Binding Energies'!O76&lt;HV,(Parameters!AL$39-(Parameters!AL$40*(((($A76/100)-Parameters!AL$41)^2)*(($A76/100)^Parameters!AL$42))))-(Parameters!AL$32*EXP(-(((HV-'Binding Energies'!O76)/Parameters!AL$44)^Parameters!AL$43))),""))</f>
        <v>1.2338556968661527</v>
      </c>
      <c r="P76" s="2">
        <f>IF('Binding Energies'!P76="","",IF('Binding Energies'!P76&lt;HV,(Parameters!AM$39-(Parameters!AM$40*(((($A76/100)-Parameters!AM$41)^2)*(($A76/100)^Parameters!AM$42))))-(Parameters!AM$32*EXP(-(((HV-'Binding Energies'!P76)/Parameters!AM$44)^Parameters!AM$43))),""))</f>
        <v>1.182380811499975</v>
      </c>
      <c r="Q76" s="2">
        <f>IF('Binding Energies'!Q76="","",IF('Binding Energies'!Q76&lt;HV,(Parameters!AN$39-(Parameters!AN$40*(((($A76/100)-Parameters!AN$41)^2)*(($A76/100)^Parameters!AN$42))))-(Parameters!AN$32*EXP(-(((HV-'Binding Energies'!Q76)/Parameters!AN$44)^Parameters!AN$43))),""))</f>
        <v>1.2846301074550679</v>
      </c>
      <c r="R76" s="2">
        <f>IF('Binding Energies'!R76="","",IF('Binding Energies'!R76&lt;HV,(Parameters!AO$39-(Parameters!AO$40*(((($A76/100)-Parameters!AO$41)^2)*(($A76/100)^Parameters!AO$42))))-(Parameters!AO$32*EXP(-(((HV-'Binding Energies'!R76)/Parameters!AO$44)^Parameters!AO$43))),""))</f>
        <v>1.1917902558394287</v>
      </c>
      <c r="S76" s="2">
        <f>IF('Binding Energies'!S76="","",IF('Binding Energies'!S76&lt;HV,(Parameters!AP$39-(Parameters!AP$40*(((($A76/100)-Parameters!AP$41)^2)*(($A76/100)^Parameters!AP$42))))-(Parameters!AP$32*EXP(-(((HV-'Binding Energies'!S76)/Parameters!AP$44)^Parameters!AP$43))),""))</f>
        <v>0.73062384253734491</v>
      </c>
      <c r="T76" s="2">
        <f>IF('Binding Energies'!T76="","",IF('Binding Energies'!T76&lt;HV,(Parameters!AQ$39-(Parameters!AQ$40*(((($A76/100)-Parameters!AQ$41)^2)*(($A76/100)^Parameters!AQ$42))))-(Parameters!AQ$32*EXP(-(((HV-'Binding Energies'!T76)/Parameters!AQ$44)^Parameters!AQ$43))),""))</f>
        <v>0.71724741184820073</v>
      </c>
    </row>
    <row r="77" spans="1:20" x14ac:dyDescent="0.35">
      <c r="A77" s="4">
        <v>77</v>
      </c>
      <c r="B77" s="2" t="str">
        <f>IF('Binding Energies'!B77="","",IF('Binding Energies'!B77&lt;HV,Parameters!W$39+Parameters!W$40*((Beta!$A77/100)^Parameters!W$41)-Parameters!W$42*EXP(Parameters!W$43*(Beta!$A77/100)),""))</f>
        <v/>
      </c>
      <c r="C77" s="2" t="str">
        <f>IF('Binding Energies'!C77="","",IF('Binding Energies'!C77&lt;HV,Parameters!X$39+Parameters!X$40*((Beta!$A77/100)^Parameters!X$41)-Parameters!X$42*EXP(Parameters!X$43*(Beta!$A77/100)),""))</f>
        <v/>
      </c>
      <c r="D77" s="2">
        <f>IF('Binding Energies'!D77="","",IF('Binding Energies'!D77&lt;HV,Parameters!Y$39+Parameters!Y$40*((Beta!$A77/100)^Parameters!Y$41)-Parameters!Y$42*EXP(Parameters!Y$43*(Beta!$A77/100)),""))</f>
        <v>1.8865643728846349</v>
      </c>
      <c r="E77" s="2">
        <f>IF('Binding Energies'!E77="","",IF('Binding Energies'!E77&lt;HV,Parameters!Z$39+Parameters!Z$40*((Beta!$A77/100)^Parameters!Z$41)-Parameters!Z$42*EXP(Parameters!Z$43*(Beta!$A77/100)),""))</f>
        <v>1.9159767450412555</v>
      </c>
      <c r="F77" s="2">
        <f>IF('Binding Energies'!F77="","",IF('Binding Energies'!F77&lt;HV,Parameters!AA$39+Parameters!AA$40*((Beta!$A77/100)^Parameters!AA$41)-Parameters!AA$42*EXP(Parameters!AA$43*(Beta!$A77/100)),""))</f>
        <v>1.9174580922728159</v>
      </c>
      <c r="G77" s="2" t="str">
        <f>IF('Binding Energies'!G77="","",IF('Binding Energies'!G77&lt;HV,(Parameters!AD$39-(Parameters!AD$40*(((($A77/100)-Parameters!AD$41)^2)*(($A77/100)^Parameters!AD$42))))-(Parameters!AD$32*EXP(-(((HV-'Binding Energies'!G77)/Parameters!AD$44)^Parameters!AD$43))),""))</f>
        <v/>
      </c>
      <c r="H77" s="2" t="str">
        <f>IF('Binding Energies'!H77="","",IF('Binding Energies'!H77&lt;HV,(Parameters!AE$39-(Parameters!AE$40*(((($A77/100)-Parameters!AE$41)^2)*(($A77/100)^Parameters!AE$42))))-(Parameters!AE$32*EXP(-(((HV-'Binding Energies'!H77)/Parameters!AE$44)^Parameters!AE$43))),""))</f>
        <v/>
      </c>
      <c r="I77" s="2">
        <f>IF('Binding Energies'!I77="","",IF('Binding Energies'!I77&lt;HV,(Parameters!AF$39-(Parameters!AF$40*(((($A77/100)-Parameters!AF$41)^2)*(($A77/100)^Parameters!AF$42))))-(Parameters!AF$32*EXP(-(((HV-'Binding Energies'!I77)/Parameters!AF$44)^Parameters!AF$43))),""))</f>
        <v>1.5726513645061586</v>
      </c>
      <c r="J77" s="2">
        <f>IF('Binding Energies'!J77="","",IF('Binding Energies'!J77&lt;HV,(Parameters!AG$39-(Parameters!AG$40*(((($A77/100)-Parameters!AG$41)^2)*(($A77/100)^Parameters!AG$42))))-(Parameters!AG$32*EXP(-(((HV-'Binding Energies'!J77)/Parameters!AG$44)^Parameters!AG$43))),""))</f>
        <v>1.6634080916148697</v>
      </c>
      <c r="K77" s="2">
        <f>IF('Binding Energies'!K77="","",IF('Binding Energies'!K77&lt;HV,(Parameters!AH$39-(Parameters!AH$40*(((($A77/100)-Parameters!AH$41)^2)*(($A77/100)^Parameters!AH$42))))-(Parameters!AH$32*EXP(-(((HV-'Binding Energies'!K77)/Parameters!AH$44)^Parameters!AH$43))),""))</f>
        <v>1.6684894164880038</v>
      </c>
      <c r="L77" s="2">
        <f>IF('Binding Energies'!L77="","",IF('Binding Energies'!L77&lt;HV,(Parameters!AI$39-(Parameters!AI$40*(((($A77/100)-Parameters!AI$41)^2)*(($A77/100)^Parameters!AI$42))))-(Parameters!AI$32*EXP(-(((HV-'Binding Energies'!L77)/Parameters!AI$44)^Parameters!AI$43))),""))</f>
        <v>1.7461307254110778</v>
      </c>
      <c r="M77" s="2">
        <f>IF('Binding Energies'!M77="","",IF('Binding Energies'!M77&lt;HV,(Parameters!AJ$39-(Parameters!AJ$40*(((($A77/100)-Parameters!AJ$41)^2)*(($A77/100)^Parameters!AJ$42))))-(Parameters!AJ$32*EXP(-(((HV-'Binding Energies'!M77)/Parameters!AJ$44)^Parameters!AJ$43))),""))</f>
        <v>1.6695939457848306</v>
      </c>
      <c r="N77" s="2" t="str">
        <f>IF('Binding Energies'!N77="","",IF('Binding Energies'!N77&lt;HV,(Parameters!AK$39-(Parameters!AK$40*(((($A77/100)-Parameters!AK$41)^2)*(($A77/100)^Parameters!AK$42))))-(Parameters!AK$32*EXP(-(((HV-'Binding Energies'!N77)/Parameters!AK$44)^Parameters!AK$43))),""))</f>
        <v/>
      </c>
      <c r="O77" s="2">
        <f>IF('Binding Energies'!O77="","",IF('Binding Energies'!O77&lt;HV,(Parameters!AL$39-(Parameters!AL$40*(((($A77/100)-Parameters!AL$41)^2)*(($A77/100)^Parameters!AL$42))))-(Parameters!AL$32*EXP(-(((HV-'Binding Energies'!O77)/Parameters!AL$44)^Parameters!AL$43))),""))</f>
        <v>1.2374728743478054</v>
      </c>
      <c r="P77" s="2">
        <f>IF('Binding Energies'!P77="","",IF('Binding Energies'!P77&lt;HV,(Parameters!AM$39-(Parameters!AM$40*(((($A77/100)-Parameters!AM$41)^2)*(($A77/100)^Parameters!AM$42))))-(Parameters!AM$32*EXP(-(((HV-'Binding Energies'!P77)/Parameters!AM$44)^Parameters!AM$43))),""))</f>
        <v>1.1888274395089391</v>
      </c>
      <c r="Q77" s="2">
        <f>IF('Binding Energies'!Q77="","",IF('Binding Energies'!Q77&lt;HV,(Parameters!AN$39-(Parameters!AN$40*(((($A77/100)-Parameters!AN$41)^2)*(($A77/100)^Parameters!AN$42))))-(Parameters!AN$32*EXP(-(((HV-'Binding Energies'!Q77)/Parameters!AN$44)^Parameters!AN$43))),""))</f>
        <v>1.2959164379429453</v>
      </c>
      <c r="R77" s="2">
        <f>IF('Binding Energies'!R77="","",IF('Binding Energies'!R77&lt;HV,(Parameters!AO$39-(Parameters!AO$40*(((($A77/100)-Parameters!AO$41)^2)*(($A77/100)^Parameters!AO$42))))-(Parameters!AO$32*EXP(-(((HV-'Binding Energies'!R77)/Parameters!AO$44)^Parameters!AO$43))),""))</f>
        <v>1.2026526314983568</v>
      </c>
      <c r="S77" s="2">
        <f>IF('Binding Energies'!S77="","",IF('Binding Energies'!S77&lt;HV,(Parameters!AP$39-(Parameters!AP$40*(((($A77/100)-Parameters!AP$41)^2)*(($A77/100)^Parameters!AP$42))))-(Parameters!AP$32*EXP(-(((HV-'Binding Energies'!S77)/Parameters!AP$44)^Parameters!AP$43))),""))</f>
        <v>0.74185531085445611</v>
      </c>
      <c r="T77" s="2">
        <f>IF('Binding Energies'!T77="","",IF('Binding Energies'!T77&lt;HV,(Parameters!AQ$39-(Parameters!AQ$40*(((($A77/100)-Parameters!AQ$41)^2)*(($A77/100)^Parameters!AQ$42))))-(Parameters!AQ$32*EXP(-(((HV-'Binding Energies'!T77)/Parameters!AQ$44)^Parameters!AQ$43))),""))</f>
        <v>0.72750265569238781</v>
      </c>
    </row>
    <row r="78" spans="1:20" x14ac:dyDescent="0.35">
      <c r="A78" s="4">
        <v>78</v>
      </c>
      <c r="B78" s="2" t="str">
        <f>IF('Binding Energies'!B78="","",IF('Binding Energies'!B78&lt;HV,Parameters!W$39+Parameters!W$40*((Beta!$A78/100)^Parameters!W$41)-Parameters!W$42*EXP(Parameters!W$43*(Beta!$A78/100)),""))</f>
        <v/>
      </c>
      <c r="C78" s="2" t="str">
        <f>IF('Binding Energies'!C78="","",IF('Binding Energies'!C78&lt;HV,Parameters!X$39+Parameters!X$40*((Beta!$A78/100)^Parameters!X$41)-Parameters!X$42*EXP(Parameters!X$43*(Beta!$A78/100)),""))</f>
        <v/>
      </c>
      <c r="D78" s="2">
        <f>IF('Binding Energies'!D78="","",IF('Binding Energies'!D78&lt;HV,Parameters!Y$39+Parameters!Y$40*((Beta!$A78/100)^Parameters!Y$41)-Parameters!Y$42*EXP(Parameters!Y$43*(Beta!$A78/100)),""))</f>
        <v>1.8770340803796948</v>
      </c>
      <c r="E78" s="2">
        <f>IF('Binding Energies'!E78="","",IF('Binding Energies'!E78&lt;HV,Parameters!Z$39+Parameters!Z$40*((Beta!$A78/100)^Parameters!Z$41)-Parameters!Z$42*EXP(Parameters!Z$43*(Beta!$A78/100)),""))</f>
        <v>1.9092869640985579</v>
      </c>
      <c r="F78" s="2">
        <f>IF('Binding Energies'!F78="","",IF('Binding Energies'!F78&lt;HV,Parameters!AA$39+Parameters!AA$40*((Beta!$A78/100)^Parameters!AA$41)-Parameters!AA$42*EXP(Parameters!AA$43*(Beta!$A78/100)),""))</f>
        <v>1.9111869083540289</v>
      </c>
      <c r="G78" s="2" t="str">
        <f>IF('Binding Energies'!G78="","",IF('Binding Energies'!G78&lt;HV,(Parameters!AD$39-(Parameters!AD$40*(((($A78/100)-Parameters!AD$41)^2)*(($A78/100)^Parameters!AD$42))))-(Parameters!AD$32*EXP(-(((HV-'Binding Energies'!G78)/Parameters!AD$44)^Parameters!AD$43))),""))</f>
        <v/>
      </c>
      <c r="H78" s="2" t="str">
        <f>IF('Binding Energies'!H78="","",IF('Binding Energies'!H78&lt;HV,(Parameters!AE$39-(Parameters!AE$40*(((($A78/100)-Parameters!AE$41)^2)*(($A78/100)^Parameters!AE$42))))-(Parameters!AE$32*EXP(-(((HV-'Binding Energies'!H78)/Parameters!AE$44)^Parameters!AE$43))),""))</f>
        <v/>
      </c>
      <c r="I78" s="2">
        <f>IF('Binding Energies'!I78="","",IF('Binding Energies'!I78&lt;HV,(Parameters!AF$39-(Parameters!AF$40*(((($A78/100)-Parameters!AF$41)^2)*(($A78/100)^Parameters!AF$42))))-(Parameters!AF$32*EXP(-(((HV-'Binding Energies'!I78)/Parameters!AF$44)^Parameters!AF$43))),""))</f>
        <v>1.56504299125928</v>
      </c>
      <c r="J78" s="2">
        <f>IF('Binding Energies'!J78="","",IF('Binding Energies'!J78&lt;HV,(Parameters!AG$39-(Parameters!AG$40*(((($A78/100)-Parameters!AG$41)^2)*(($A78/100)^Parameters!AG$42))))-(Parameters!AG$32*EXP(-(((HV-'Binding Energies'!J78)/Parameters!AG$44)^Parameters!AG$43))),""))</f>
        <v>1.6564368254165616</v>
      </c>
      <c r="K78" s="2">
        <f>IF('Binding Energies'!K78="","",IF('Binding Energies'!K78&lt;HV,(Parameters!AH$39-(Parameters!AH$40*(((($A78/100)-Parameters!AH$41)^2)*(($A78/100)^Parameters!AH$42))))-(Parameters!AH$32*EXP(-(((HV-'Binding Energies'!K78)/Parameters!AH$44)^Parameters!AH$43))),""))</f>
        <v>1.6718745014153233</v>
      </c>
      <c r="L78" s="2">
        <f>IF('Binding Energies'!L78="","",IF('Binding Energies'!L78&lt;HV,(Parameters!AI$39-(Parameters!AI$40*(((($A78/100)-Parameters!AI$41)^2)*(($A78/100)^Parameters!AI$42))))-(Parameters!AI$32*EXP(-(((HV-'Binding Energies'!L78)/Parameters!AI$44)^Parameters!AI$43))),""))</f>
        <v>1.7477229608813845</v>
      </c>
      <c r="M78" s="2">
        <f>IF('Binding Energies'!M78="","",IF('Binding Energies'!M78&lt;HV,(Parameters!AJ$39-(Parameters!AJ$40*(((($A78/100)-Parameters!AJ$41)^2)*(($A78/100)^Parameters!AJ$42))))-(Parameters!AJ$32*EXP(-(((HV-'Binding Energies'!M78)/Parameters!AJ$44)^Parameters!AJ$43))),""))</f>
        <v>1.6746104825224268</v>
      </c>
      <c r="N78" s="2">
        <f>IF('Binding Energies'!N78="","",IF('Binding Energies'!N78&lt;HV,(Parameters!AK$39-(Parameters!AK$40*(((($A78/100)-Parameters!AK$41)^2)*(($A78/100)^Parameters!AK$42))))-(Parameters!AK$32*EXP(-(((HV-'Binding Energies'!N78)/Parameters!AK$44)^Parameters!AK$43))),""))</f>
        <v>1.7657899425033357</v>
      </c>
      <c r="O78" s="2">
        <f>IF('Binding Energies'!O78="","",IF('Binding Energies'!O78&lt;HV,(Parameters!AL$39-(Parameters!AL$40*(((($A78/100)-Parameters!AL$41)^2)*(($A78/100)^Parameters!AL$42))))-(Parameters!AL$32*EXP(-(((HV-'Binding Energies'!O78)/Parameters!AL$44)^Parameters!AL$43))),""))</f>
        <v>1.2401041253122056</v>
      </c>
      <c r="P78" s="2">
        <f>IF('Binding Energies'!P78="","",IF('Binding Energies'!P78&lt;HV,(Parameters!AM$39-(Parameters!AM$40*(((($A78/100)-Parameters!AM$41)^2)*(($A78/100)^Parameters!AM$42))))-(Parameters!AM$32*EXP(-(((HV-'Binding Energies'!P78)/Parameters!AM$44)^Parameters!AM$43))),""))</f>
        <v>1.1946428118641821</v>
      </c>
      <c r="Q78" s="2">
        <f>IF('Binding Energies'!Q78="","",IF('Binding Energies'!Q78&lt;HV,(Parameters!AN$39-(Parameters!AN$40*(((($A78/100)-Parameters!AN$41)^2)*(($A78/100)^Parameters!AN$42))))-(Parameters!AN$32*EXP(-(((HV-'Binding Energies'!Q78)/Parameters!AN$44)^Parameters!AN$43))),""))</f>
        <v>1.3067750029173268</v>
      </c>
      <c r="R78" s="2">
        <f>IF('Binding Energies'!R78="","",IF('Binding Energies'!R78&lt;HV,(Parameters!AO$39-(Parameters!AO$40*(((($A78/100)-Parameters!AO$41)^2)*(($A78/100)^Parameters!AO$42))))-(Parameters!AO$32*EXP(-(((HV-'Binding Energies'!R78)/Parameters!AO$44)^Parameters!AO$43))),""))</f>
        <v>1.2132499713870051</v>
      </c>
      <c r="S78" s="2">
        <f>IF('Binding Energies'!S78="","",IF('Binding Energies'!S78&lt;HV,(Parameters!AP$39-(Parameters!AP$40*(((($A78/100)-Parameters!AP$41)^2)*(($A78/100)^Parameters!AP$42))))-(Parameters!AP$32*EXP(-(((HV-'Binding Energies'!S78)/Parameters!AP$44)^Parameters!AP$43))),""))</f>
        <v>0.75296191103870702</v>
      </c>
      <c r="T78" s="2">
        <f>IF('Binding Energies'!T78="","",IF('Binding Energies'!T78&lt;HV,(Parameters!AQ$39-(Parameters!AQ$40*(((($A78/100)-Parameters!AQ$41)^2)*(($A78/100)^Parameters!AQ$42))))-(Parameters!AQ$32*EXP(-(((HV-'Binding Energies'!T78)/Parameters!AQ$44)^Parameters!AQ$43))),""))</f>
        <v>0.73767247279197778</v>
      </c>
    </row>
    <row r="79" spans="1:20" x14ac:dyDescent="0.35">
      <c r="A79" s="4">
        <v>79</v>
      </c>
      <c r="B79" s="2" t="str">
        <f>IF('Binding Energies'!B79="","",IF('Binding Energies'!B79&lt;HV,Parameters!W$39+Parameters!W$40*((Beta!$A79/100)^Parameters!W$41)-Parameters!W$42*EXP(Parameters!W$43*(Beta!$A79/100)),""))</f>
        <v/>
      </c>
      <c r="C79" s="2" t="str">
        <f>IF('Binding Energies'!C79="","",IF('Binding Energies'!C79&lt;HV,Parameters!X$39+Parameters!X$40*((Beta!$A79/100)^Parameters!X$41)-Parameters!X$42*EXP(Parameters!X$43*(Beta!$A79/100)),""))</f>
        <v/>
      </c>
      <c r="D79" s="2">
        <f>IF('Binding Energies'!D79="","",IF('Binding Energies'!D79&lt;HV,Parameters!Y$39+Parameters!Y$40*((Beta!$A79/100)^Parameters!Y$41)-Parameters!Y$42*EXP(Parameters!Y$43*(Beta!$A79/100)),""))</f>
        <v>1.8668237150529248</v>
      </c>
      <c r="E79" s="2">
        <f>IF('Binding Energies'!E79="","",IF('Binding Energies'!E79&lt;HV,Parameters!Z$39+Parameters!Z$40*((Beta!$A79/100)^Parameters!Z$41)-Parameters!Z$42*EXP(Parameters!Z$43*(Beta!$A79/100)),""))</f>
        <v>1.9021303892574397</v>
      </c>
      <c r="F79" s="2">
        <f>IF('Binding Energies'!F79="","",IF('Binding Energies'!F79&lt;HV,Parameters!AA$39+Parameters!AA$40*((Beta!$A79/100)^Parameters!AA$41)-Parameters!AA$42*EXP(Parameters!AA$43*(Beta!$A79/100)),""))</f>
        <v>1.9044973958725604</v>
      </c>
      <c r="G79" s="2" t="str">
        <f>IF('Binding Energies'!G79="","",IF('Binding Energies'!G79&lt;HV,(Parameters!AD$39-(Parameters!AD$40*(((($A79/100)-Parameters!AD$41)^2)*(($A79/100)^Parameters!AD$42))))-(Parameters!AD$32*EXP(-(((HV-'Binding Energies'!G79)/Parameters!AD$44)^Parameters!AD$43))),""))</f>
        <v/>
      </c>
      <c r="H79" s="2" t="str">
        <f>IF('Binding Energies'!H79="","",IF('Binding Energies'!H79&lt;HV,(Parameters!AE$39-(Parameters!AE$40*(((($A79/100)-Parameters!AE$41)^2)*(($A79/100)^Parameters!AE$42))))-(Parameters!AE$32*EXP(-(((HV-'Binding Energies'!H79)/Parameters!AE$44)^Parameters!AE$43))),""))</f>
        <v/>
      </c>
      <c r="I79" s="2">
        <f>IF('Binding Energies'!I79="","",IF('Binding Energies'!I79&lt;HV,(Parameters!AF$39-(Parameters!AF$40*(((($A79/100)-Parameters!AF$41)^2)*(($A79/100)^Parameters!AF$42))))-(Parameters!AF$32*EXP(-(((HV-'Binding Energies'!I79)/Parameters!AF$44)^Parameters!AF$43))),""))</f>
        <v>1.5562050547309678</v>
      </c>
      <c r="J79" s="2">
        <f>IF('Binding Energies'!J79="","",IF('Binding Energies'!J79&lt;HV,(Parameters!AG$39-(Parameters!AG$40*(((($A79/100)-Parameters!AG$41)^2)*(($A79/100)^Parameters!AG$42))))-(Parameters!AG$32*EXP(-(((HV-'Binding Energies'!J79)/Parameters!AG$44)^Parameters!AG$43))),""))</f>
        <v>1.6482543705387867</v>
      </c>
      <c r="K79" s="2">
        <f>IF('Binding Energies'!K79="","",IF('Binding Energies'!K79&lt;HV,(Parameters!AH$39-(Parameters!AH$40*(((($A79/100)-Parameters!AH$41)^2)*(($A79/100)^Parameters!AH$42))))-(Parameters!AH$32*EXP(-(((HV-'Binding Energies'!K79)/Parameters!AH$44)^Parameters!AH$43))),""))</f>
        <v>1.6747462050177666</v>
      </c>
      <c r="L79" s="2">
        <f>IF('Binding Energies'!L79="","",IF('Binding Energies'!L79&lt;HV,(Parameters!AI$39-(Parameters!AI$40*(((($A79/100)-Parameters!AI$41)^2)*(($A79/100)^Parameters!AI$42))))-(Parameters!AI$32*EXP(-(((HV-'Binding Energies'!L79)/Parameters!AI$44)^Parameters!AI$43))),""))</f>
        <v>1.7487369022454287</v>
      </c>
      <c r="M79" s="2">
        <f>IF('Binding Energies'!M79="","",IF('Binding Energies'!M79&lt;HV,(Parameters!AJ$39-(Parameters!AJ$40*(((($A79/100)-Parameters!AJ$41)^2)*(($A79/100)^Parameters!AJ$42))))-(Parameters!AJ$32*EXP(-(((HV-'Binding Energies'!M79)/Parameters!AJ$44)^Parameters!AJ$43))),""))</f>
        <v>1.679253102245994</v>
      </c>
      <c r="N79" s="2">
        <f>IF('Binding Energies'!N79="","",IF('Binding Energies'!N79&lt;HV,(Parameters!AK$39-(Parameters!AK$40*(((($A79/100)-Parameters!AK$41)^2)*(($A79/100)^Parameters!AK$42))))-(Parameters!AK$32*EXP(-(((HV-'Binding Energies'!N79)/Parameters!AK$44)^Parameters!AK$43))),""))</f>
        <v>1.7675369522380724</v>
      </c>
      <c r="O79" s="2">
        <f>IF('Binding Energies'!O79="","",IF('Binding Energies'!O79&lt;HV,(Parameters!AL$39-(Parameters!AL$40*(((($A79/100)-Parameters!AL$41)^2)*(($A79/100)^Parameters!AL$42))))-(Parameters!AL$32*EXP(-(((HV-'Binding Energies'!O79)/Parameters!AL$44)^Parameters!AL$43))),""))</f>
        <v>1.2415471297651226</v>
      </c>
      <c r="P79" s="2">
        <f>IF('Binding Energies'!P79="","",IF('Binding Energies'!P79&lt;HV,(Parameters!AM$39-(Parameters!AM$40*(((($A79/100)-Parameters!AM$41)^2)*(($A79/100)^Parameters!AM$42))))-(Parameters!AM$32*EXP(-(((HV-'Binding Energies'!P79)/Parameters!AM$44)^Parameters!AM$43))),""))</f>
        <v>1.199777180468854</v>
      </c>
      <c r="Q79" s="2">
        <f>IF('Binding Energies'!Q79="","",IF('Binding Energies'!Q79&lt;HV,(Parameters!AN$39-(Parameters!AN$40*(((($A79/100)-Parameters!AN$41)^2)*(($A79/100)^Parameters!AN$42))))-(Parameters!AN$32*EXP(-(((HV-'Binding Energies'!Q79)/Parameters!AN$44)^Parameters!AN$43))),""))</f>
        <v>1.31706361143789</v>
      </c>
      <c r="R79" s="2">
        <f>IF('Binding Energies'!R79="","",IF('Binding Energies'!R79&lt;HV,(Parameters!AO$39-(Parameters!AO$40*(((($A79/100)-Parameters!AO$41)^2)*(($A79/100)^Parameters!AO$42))))-(Parameters!AO$32*EXP(-(((HV-'Binding Energies'!R79)/Parameters!AO$44)^Parameters!AO$43))),""))</f>
        <v>1.22354556305782</v>
      </c>
      <c r="S79" s="2">
        <f>IF('Binding Energies'!S79="","",IF('Binding Energies'!S79&lt;HV,(Parameters!AP$39-(Parameters!AP$40*(((($A79/100)-Parameters!AP$41)^2)*(($A79/100)^Parameters!AP$42))))-(Parameters!AP$32*EXP(-(((HV-'Binding Energies'!S79)/Parameters!AP$44)^Parameters!AP$43))),""))</f>
        <v>0.76392887861153347</v>
      </c>
      <c r="T79" s="2">
        <f>IF('Binding Energies'!T79="","",IF('Binding Energies'!T79&lt;HV,(Parameters!AQ$39-(Parameters!AQ$40*(((($A79/100)-Parameters!AQ$41)^2)*(($A79/100)^Parameters!AQ$42))))-(Parameters!AQ$32*EXP(-(((HV-'Binding Energies'!T79)/Parameters!AQ$44)^Parameters!AQ$43))),""))</f>
        <v>0.74773708972528252</v>
      </c>
    </row>
    <row r="80" spans="1:20" x14ac:dyDescent="0.35">
      <c r="A80" s="4">
        <v>80</v>
      </c>
      <c r="B80" s="2" t="str">
        <f>IF('Binding Energies'!B80="","",IF('Binding Energies'!B80&lt;HV,Parameters!W$39+Parameters!W$40*((Beta!$A80/100)^Parameters!W$41)-Parameters!W$42*EXP(Parameters!W$43*(Beta!$A80/100)),""))</f>
        <v/>
      </c>
      <c r="C80" s="2" t="str">
        <f>IF('Binding Energies'!C80="","",IF('Binding Energies'!C80&lt;HV,Parameters!X$39+Parameters!X$40*((Beta!$A80/100)^Parameters!X$41)-Parameters!X$42*EXP(Parameters!X$43*(Beta!$A80/100)),""))</f>
        <v/>
      </c>
      <c r="D80" s="2">
        <f>IF('Binding Energies'!D80="","",IF('Binding Energies'!D80&lt;HV,Parameters!Y$39+Parameters!Y$40*((Beta!$A80/100)^Parameters!Y$41)-Parameters!Y$42*EXP(Parameters!Y$43*(Beta!$A80/100)),""))</f>
        <v>1.8558906259698293</v>
      </c>
      <c r="E80" s="2">
        <f>IF('Binding Energies'!E80="","",IF('Binding Energies'!E80&lt;HV,Parameters!Z$39+Parameters!Z$40*((Beta!$A80/100)^Parameters!Z$41)-Parameters!Z$42*EXP(Parameters!Z$43*(Beta!$A80/100)),""))</f>
        <v>1.8944780355564046</v>
      </c>
      <c r="F80" s="2">
        <f>IF('Binding Energies'!F80="","",IF('Binding Energies'!F80&lt;HV,Parameters!AA$39+Parameters!AA$40*((Beta!$A80/100)^Parameters!AA$41)-Parameters!AA$42*EXP(Parameters!AA$43*(Beta!$A80/100)),""))</f>
        <v>1.8973649151417178</v>
      </c>
      <c r="G80" s="2" t="str">
        <f>IF('Binding Energies'!G80="","",IF('Binding Energies'!G80&lt;HV,(Parameters!AD$39-(Parameters!AD$40*(((($A80/100)-Parameters!AD$41)^2)*(($A80/100)^Parameters!AD$42))))-(Parameters!AD$32*EXP(-(((HV-'Binding Energies'!G80)/Parameters!AD$44)^Parameters!AD$43))),""))</f>
        <v/>
      </c>
      <c r="H80" s="2" t="str">
        <f>IF('Binding Energies'!H80="","",IF('Binding Energies'!H80&lt;HV,(Parameters!AE$39-(Parameters!AE$40*(((($A80/100)-Parameters!AE$41)^2)*(($A80/100)^Parameters!AE$42))))-(Parameters!AE$32*EXP(-(((HV-'Binding Energies'!H80)/Parameters!AE$44)^Parameters!AE$43))),""))</f>
        <v/>
      </c>
      <c r="I80" s="2">
        <f>IF('Binding Energies'!I80="","",IF('Binding Energies'!I80&lt;HV,(Parameters!AF$39-(Parameters!AF$40*(((($A80/100)-Parameters!AF$41)^2)*(($A80/100)^Parameters!AF$42))))-(Parameters!AF$32*EXP(-(((HV-'Binding Energies'!I80)/Parameters!AF$44)^Parameters!AF$43))),""))</f>
        <v>1.5457832450298525</v>
      </c>
      <c r="J80" s="2">
        <f>IF('Binding Energies'!J80="","",IF('Binding Energies'!J80&lt;HV,(Parameters!AG$39-(Parameters!AG$40*(((($A80/100)-Parameters!AG$41)^2)*(($A80/100)^Parameters!AG$42))))-(Parameters!AG$32*EXP(-(((HV-'Binding Energies'!J80)/Parameters!AG$44)^Parameters!AG$43))),""))</f>
        <v>1.6382977809096757</v>
      </c>
      <c r="K80" s="2">
        <f>IF('Binding Energies'!K80="","",IF('Binding Energies'!K80&lt;HV,(Parameters!AH$39-(Parameters!AH$40*(((($A80/100)-Parameters!AH$41)^2)*(($A80/100)^Parameters!AH$42))))-(Parameters!AH$32*EXP(-(((HV-'Binding Energies'!K80)/Parameters!AH$44)^Parameters!AH$43))),""))</f>
        <v>1.6772772000635361</v>
      </c>
      <c r="L80" s="2">
        <f>IF('Binding Energies'!L80="","",IF('Binding Energies'!L80&lt;HV,(Parameters!AI$39-(Parameters!AI$40*(((($A80/100)-Parameters!AI$41)^2)*(($A80/100)^Parameters!AI$42))))-(Parameters!AI$32*EXP(-(((HV-'Binding Energies'!L80)/Parameters!AI$44)^Parameters!AI$43))),""))</f>
        <v>1.7491757438042337</v>
      </c>
      <c r="M80" s="2">
        <f>IF('Binding Energies'!M80="","",IF('Binding Energies'!M80&lt;HV,(Parameters!AJ$39-(Parameters!AJ$40*(((($A80/100)-Parameters!AJ$41)^2)*(($A80/100)^Parameters!AJ$42))))-(Parameters!AJ$32*EXP(-(((HV-'Binding Energies'!M80)/Parameters!AJ$44)^Parameters!AJ$43))),""))</f>
        <v>1.6835219779457298</v>
      </c>
      <c r="N80" s="2">
        <f>IF('Binding Energies'!N80="","",IF('Binding Energies'!N80&lt;HV,(Parameters!AK$39-(Parameters!AK$40*(((($A80/100)-Parameters!AK$41)^2)*(($A80/100)^Parameters!AK$42))))-(Parameters!AK$32*EXP(-(((HV-'Binding Energies'!N80)/Parameters!AK$44)^Parameters!AK$43))),""))</f>
        <v>1.7688184571478713</v>
      </c>
      <c r="O80" s="2">
        <f>IF('Binding Energies'!O80="","",IF('Binding Energies'!O80&lt;HV,(Parameters!AL$39-(Parameters!AL$40*(((($A80/100)-Parameters!AL$41)^2)*(($A80/100)^Parameters!AL$42))))-(Parameters!AL$32*EXP(-(((HV-'Binding Energies'!O80)/Parameters!AL$44)^Parameters!AL$43))),""))</f>
        <v>1.2417007095410655</v>
      </c>
      <c r="P80" s="2">
        <f>IF('Binding Energies'!P80="","",IF('Binding Energies'!P80&lt;HV,(Parameters!AM$39-(Parameters!AM$40*(((($A80/100)-Parameters!AM$41)^2)*(($A80/100)^Parameters!AM$42))))-(Parameters!AM$32*EXP(-(((HV-'Binding Energies'!P80)/Parameters!AM$44)^Parameters!AM$43))),""))</f>
        <v>1.2041791612449153</v>
      </c>
      <c r="Q80" s="2">
        <f>IF('Binding Energies'!Q80="","",IF('Binding Energies'!Q80&lt;HV,(Parameters!AN$39-(Parameters!AN$40*(((($A80/100)-Parameters!AN$41)^2)*(($A80/100)^Parameters!AN$42))))-(Parameters!AN$32*EXP(-(((HV-'Binding Energies'!Q80)/Parameters!AN$44)^Parameters!AN$43))),""))</f>
        <v>1.3266902275768662</v>
      </c>
      <c r="R80" s="2">
        <f>IF('Binding Energies'!R80="","",IF('Binding Energies'!R80&lt;HV,(Parameters!AO$39-(Parameters!AO$40*(((($A80/100)-Parameters!AO$41)^2)*(($A80/100)^Parameters!AO$42))))-(Parameters!AO$32*EXP(-(((HV-'Binding Energies'!R80)/Parameters!AO$44)^Parameters!AO$43))),""))</f>
        <v>1.2335152632501585</v>
      </c>
      <c r="S80" s="2">
        <f>IF('Binding Energies'!S80="","",IF('Binding Energies'!S80&lt;HV,(Parameters!AP$39-(Parameters!AP$40*(((($A80/100)-Parameters!AP$41)^2)*(($A80/100)^Parameters!AP$42))))-(Parameters!AP$32*EXP(-(((HV-'Binding Energies'!S80)/Parameters!AP$44)^Parameters!AP$43))),""))</f>
        <v>0.77474806560269005</v>
      </c>
      <c r="T80" s="2">
        <f>IF('Binding Energies'!T80="","",IF('Binding Energies'!T80&lt;HV,(Parameters!AQ$39-(Parameters!AQ$40*(((($A80/100)-Parameters!AQ$41)^2)*(($A80/100)^Parameters!AQ$42))))-(Parameters!AQ$32*EXP(-(((HV-'Binding Energies'!T80)/Parameters!AQ$44)^Parameters!AQ$43))),""))</f>
        <v>0.7576894038745795</v>
      </c>
    </row>
    <row r="81" spans="1:20" x14ac:dyDescent="0.35">
      <c r="A81" s="4">
        <v>81</v>
      </c>
      <c r="B81" s="2" t="str">
        <f>IF('Binding Energies'!B81="","",IF('Binding Energies'!B81&lt;HV,Parameters!W$39+Parameters!W$40*((Beta!$A81/100)^Parameters!W$41)-Parameters!W$42*EXP(Parameters!W$43*(Beta!$A81/100)),""))</f>
        <v/>
      </c>
      <c r="C81" s="2" t="str">
        <f>IF('Binding Energies'!C81="","",IF('Binding Energies'!C81&lt;HV,Parameters!X$39+Parameters!X$40*((Beta!$A81/100)^Parameters!X$41)-Parameters!X$42*EXP(Parameters!X$43*(Beta!$A81/100)),""))</f>
        <v/>
      </c>
      <c r="D81" s="2">
        <f>IF('Binding Energies'!D81="","",IF('Binding Energies'!D81&lt;HV,Parameters!Y$39+Parameters!Y$40*((Beta!$A81/100)^Parameters!Y$41)-Parameters!Y$42*EXP(Parameters!Y$43*(Beta!$A81/100)),""))</f>
        <v>1.8441894273581485</v>
      </c>
      <c r="E81" s="2">
        <f>IF('Binding Energies'!E81="","",IF('Binding Energies'!E81&lt;HV,Parameters!Z$39+Parameters!Z$40*((Beta!$A81/100)^Parameters!Z$41)-Parameters!Z$42*EXP(Parameters!Z$43*(Beta!$A81/100)),""))</f>
        <v>1.8862990663316004</v>
      </c>
      <c r="F81" s="2">
        <f>IF('Binding Energies'!F81="","",IF('Binding Energies'!F81&lt;HV,Parameters!AA$39+Parameters!AA$40*((Beta!$A81/100)^Parameters!AA$41)-Parameters!AA$42*EXP(Parameters!AA$43*(Beta!$A81/100)),""))</f>
        <v>1.889763326555737</v>
      </c>
      <c r="G81" s="2" t="str">
        <f>IF('Binding Energies'!G81="","",IF('Binding Energies'!G81&lt;HV,(Parameters!AD$39-(Parameters!AD$40*(((($A81/100)-Parameters!AD$41)^2)*(($A81/100)^Parameters!AD$42))))-(Parameters!AD$32*EXP(-(((HV-'Binding Energies'!G81)/Parameters!AD$44)^Parameters!AD$43))),""))</f>
        <v/>
      </c>
      <c r="H81" s="2" t="str">
        <f>IF('Binding Energies'!H81="","",IF('Binding Energies'!H81&lt;HV,(Parameters!AE$39-(Parameters!AE$40*(((($A81/100)-Parameters!AE$41)^2)*(($A81/100)^Parameters!AE$42))))-(Parameters!AE$32*EXP(-(((HV-'Binding Energies'!H81)/Parameters!AE$44)^Parameters!AE$43))),""))</f>
        <v/>
      </c>
      <c r="I81" s="2">
        <f>IF('Binding Energies'!I81="","",IF('Binding Energies'!I81&lt;HV,(Parameters!AF$39-(Parameters!AF$40*(((($A81/100)-Parameters!AF$41)^2)*(($A81/100)^Parameters!AF$42))))-(Parameters!AF$32*EXP(-(((HV-'Binding Energies'!I81)/Parameters!AF$44)^Parameters!AF$43))),""))</f>
        <v>1.5336795314843985</v>
      </c>
      <c r="J81" s="2">
        <f>IF('Binding Energies'!J81="","",IF('Binding Energies'!J81&lt;HV,(Parameters!AG$39-(Parameters!AG$40*(((($A81/100)-Parameters!AG$41)^2)*(($A81/100)^Parameters!AG$42))))-(Parameters!AG$32*EXP(-(((HV-'Binding Energies'!J81)/Parameters!AG$44)^Parameters!AG$43))),""))</f>
        <v>1.6266097243556601</v>
      </c>
      <c r="K81" s="2">
        <f>IF('Binding Energies'!K81="","",IF('Binding Energies'!K81&lt;HV,(Parameters!AH$39-(Parameters!AH$40*(((($A81/100)-Parameters!AH$41)^2)*(($A81/100)^Parameters!AH$42))))-(Parameters!AH$32*EXP(-(((HV-'Binding Energies'!K81)/Parameters!AH$44)^Parameters!AH$43))),""))</f>
        <v>1.6790643562728294</v>
      </c>
      <c r="L81" s="2">
        <f>IF('Binding Energies'!L81="","",IF('Binding Energies'!L81&lt;HV,(Parameters!AI$39-(Parameters!AI$40*(((($A81/100)-Parameters!AI$41)^2)*(($A81/100)^Parameters!AI$42))))-(Parameters!AI$32*EXP(-(((HV-'Binding Energies'!L81)/Parameters!AI$44)^Parameters!AI$43))),""))</f>
        <v>1.7490193332607482</v>
      </c>
      <c r="M81" s="2">
        <f>IF('Binding Energies'!M81="","",IF('Binding Energies'!M81&lt;HV,(Parameters!AJ$39-(Parameters!AJ$40*(((($A81/100)-Parameters!AJ$41)^2)*(($A81/100)^Parameters!AJ$42))))-(Parameters!AJ$32*EXP(-(((HV-'Binding Energies'!M81)/Parameters!AJ$44)^Parameters!AJ$43))),""))</f>
        <v>1.6874141936000178</v>
      </c>
      <c r="N81" s="2">
        <f>IF('Binding Energies'!N81="","",IF('Binding Energies'!N81&lt;HV,(Parameters!AK$39-(Parameters!AK$40*(((($A81/100)-Parameters!AK$41)^2)*(($A81/100)^Parameters!AK$42))))-(Parameters!AK$32*EXP(-(((HV-'Binding Energies'!N81)/Parameters!AK$44)^Parameters!AK$43))),""))</f>
        <v>1.7696343709210345</v>
      </c>
      <c r="O81" s="2">
        <f>IF('Binding Energies'!O81="","",IF('Binding Energies'!O81&lt;HV,(Parameters!AL$39-(Parameters!AL$40*(((($A81/100)-Parameters!AL$41)^2)*(($A81/100)^Parameters!AL$42))))-(Parameters!AL$32*EXP(-(((HV-'Binding Energies'!O81)/Parameters!AL$44)^Parameters!AL$43))),""))</f>
        <v>1.2403643053230606</v>
      </c>
      <c r="P81" s="2">
        <f>IF('Binding Energies'!P81="","",IF('Binding Energies'!P81&lt;HV,(Parameters!AM$39-(Parameters!AM$40*(((($A81/100)-Parameters!AM$41)^2)*(($A81/100)^Parameters!AM$42))))-(Parameters!AM$32*EXP(-(((HV-'Binding Energies'!P81)/Parameters!AM$44)^Parameters!AM$43))),""))</f>
        <v>1.2078029140056226</v>
      </c>
      <c r="Q81" s="2">
        <f>IF('Binding Energies'!Q81="","",IF('Binding Energies'!Q81&lt;HV,(Parameters!AN$39-(Parameters!AN$40*(((($A81/100)-Parameters!AN$41)^2)*(($A81/100)^Parameters!AN$42))))-(Parameters!AN$32*EXP(-(((HV-'Binding Energies'!Q81)/Parameters!AN$44)^Parameters!AN$43))),""))</f>
        <v>1.3357639978799971</v>
      </c>
      <c r="R81" s="2">
        <f>IF('Binding Energies'!R81="","",IF('Binding Energies'!R81&lt;HV,(Parameters!AO$39-(Parameters!AO$40*(((($A81/100)-Parameters!AO$41)^2)*(($A81/100)^Parameters!AO$42))))-(Parameters!AO$32*EXP(-(((HV-'Binding Energies'!R81)/Parameters!AO$44)^Parameters!AO$43))),""))</f>
        <v>1.2431874691951541</v>
      </c>
      <c r="S81" s="2">
        <f>IF('Binding Energies'!S81="","",IF('Binding Energies'!S81&lt;HV,(Parameters!AP$39-(Parameters!AP$40*(((($A81/100)-Parameters!AP$41)^2)*(($A81/100)^Parameters!AP$42))))-(Parameters!AP$32*EXP(-(((HV-'Binding Energies'!S81)/Parameters!AP$44)^Parameters!AP$43))),""))</f>
        <v>0.78541029356912384</v>
      </c>
      <c r="T81" s="2">
        <f>IF('Binding Energies'!T81="","",IF('Binding Energies'!T81&lt;HV,(Parameters!AQ$39-(Parameters!AQ$40*(((($A81/100)-Parameters!AQ$41)^2)*(($A81/100)^Parameters!AQ$42))))-(Parameters!AQ$32*EXP(-(((HV-'Binding Energies'!T81)/Parameters!AQ$44)^Parameters!AQ$43))),""))</f>
        <v>0.76751924254016857</v>
      </c>
    </row>
    <row r="82" spans="1:20" x14ac:dyDescent="0.35">
      <c r="A82" s="4">
        <v>82</v>
      </c>
      <c r="B82" s="2" t="str">
        <f>IF('Binding Energies'!B82="","",IF('Binding Energies'!B82&lt;HV,Parameters!W$39+Parameters!W$40*((Beta!$A82/100)^Parameters!W$41)-Parameters!W$42*EXP(Parameters!W$43*(Beta!$A82/100)),""))</f>
        <v/>
      </c>
      <c r="C82" s="2" t="str">
        <f>IF('Binding Energies'!C82="","",IF('Binding Energies'!C82&lt;HV,Parameters!X$39+Parameters!X$40*((Beta!$A82/100)^Parameters!X$41)-Parameters!X$42*EXP(Parameters!X$43*(Beta!$A82/100)),""))</f>
        <v/>
      </c>
      <c r="D82" s="2">
        <f>IF('Binding Energies'!D82="","",IF('Binding Energies'!D82&lt;HV,Parameters!Y$39+Parameters!Y$40*((Beta!$A82/100)^Parameters!Y$41)-Parameters!Y$42*EXP(Parameters!Y$43*(Beta!$A82/100)),""))</f>
        <v>1.8316718249042794</v>
      </c>
      <c r="E82" s="2">
        <f>IF('Binding Energies'!E82="","",IF('Binding Energies'!E82&lt;HV,Parameters!Z$39+Parameters!Z$40*((Beta!$A82/100)^Parameters!Z$41)-Parameters!Z$42*EXP(Parameters!Z$43*(Beta!$A82/100)),""))</f>
        <v>1.8775606765762332</v>
      </c>
      <c r="F82" s="2">
        <f>IF('Binding Energies'!F82="","",IF('Binding Energies'!F82&lt;HV,Parameters!AA$39+Parameters!AA$40*((Beta!$A82/100)^Parameters!AA$41)-Parameters!AA$42*EXP(Parameters!AA$43*(Beta!$A82/100)),""))</f>
        <v>1.8816649008666855</v>
      </c>
      <c r="G82" s="2" t="str">
        <f>IF('Binding Energies'!G82="","",IF('Binding Energies'!G82&lt;HV,(Parameters!AD$39-(Parameters!AD$40*(((($A82/100)-Parameters!AD$41)^2)*(($A82/100)^Parameters!AD$42))))-(Parameters!AD$32*EXP(-(((HV-'Binding Energies'!G82)/Parameters!AD$44)^Parameters!AD$43))),""))</f>
        <v/>
      </c>
      <c r="H82" s="2" t="str">
        <f>IF('Binding Energies'!H82="","",IF('Binding Energies'!H82&lt;HV,(Parameters!AE$39-(Parameters!AE$40*(((($A82/100)-Parameters!AE$41)^2)*(($A82/100)^Parameters!AE$42))))-(Parameters!AE$32*EXP(-(((HV-'Binding Energies'!H82)/Parameters!AE$44)^Parameters!AE$43))),""))</f>
        <v/>
      </c>
      <c r="I82" s="2">
        <f>IF('Binding Energies'!I82="","",IF('Binding Energies'!I82&lt;HV,(Parameters!AF$39-(Parameters!AF$40*(((($A82/100)-Parameters!AF$41)^2)*(($A82/100)^Parameters!AF$42))))-(Parameters!AF$32*EXP(-(((HV-'Binding Energies'!I82)/Parameters!AF$44)^Parameters!AF$43))),""))</f>
        <v>1.5199156041577671</v>
      </c>
      <c r="J82" s="2">
        <f>IF('Binding Energies'!J82="","",IF('Binding Energies'!J82&lt;HV,(Parameters!AG$39-(Parameters!AG$40*(((($A82/100)-Parameters!AG$41)^2)*(($A82/100)^Parameters!AG$42))))-(Parameters!AG$32*EXP(-(((HV-'Binding Energies'!J82)/Parameters!AG$44)^Parameters!AG$43))),""))</f>
        <v>1.6137025919906847</v>
      </c>
      <c r="K82" s="2">
        <f>IF('Binding Energies'!K82="","",IF('Binding Energies'!K82&lt;HV,(Parameters!AH$39-(Parameters!AH$40*(((($A82/100)-Parameters!AH$41)^2)*(($A82/100)^Parameters!AH$42))))-(Parameters!AH$32*EXP(-(((HV-'Binding Energies'!K82)/Parameters!AH$44)^Parameters!AH$43))),""))</f>
        <v>1.6804878031389165</v>
      </c>
      <c r="L82" s="2">
        <f>IF('Binding Energies'!L82="","",IF('Binding Energies'!L82&lt;HV,(Parameters!AI$39-(Parameters!AI$40*(((($A82/100)-Parameters!AI$41)^2)*(($A82/100)^Parameters!AI$42))))-(Parameters!AI$32*EXP(-(((HV-'Binding Energies'!L82)/Parameters!AI$44)^Parameters!AI$43))),""))</f>
        <v>1.748288503977222</v>
      </c>
      <c r="M82" s="2">
        <f>IF('Binding Energies'!M82="","",IF('Binding Energies'!M82&lt;HV,(Parameters!AJ$39-(Parameters!AJ$40*(((($A82/100)-Parameters!AJ$41)^2)*(($A82/100)^Parameters!AJ$42))))-(Parameters!AJ$32*EXP(-(((HV-'Binding Energies'!M82)/Parameters!AJ$44)^Parameters!AJ$43))),""))</f>
        <v>1.6909374243809197</v>
      </c>
      <c r="N82" s="2">
        <f>IF('Binding Energies'!N82="","",IF('Binding Energies'!N82&lt;HV,(Parameters!AK$39-(Parameters!AK$40*(((($A82/100)-Parameters!AK$41)^2)*(($A82/100)^Parameters!AK$42))))-(Parameters!AK$32*EXP(-(((HV-'Binding Energies'!N82)/Parameters!AK$44)^Parameters!AK$43))),""))</f>
        <v>1.7699847165321316</v>
      </c>
      <c r="O82" s="2">
        <f>IF('Binding Energies'!O82="","",IF('Binding Energies'!O82&lt;HV,(Parameters!AL$39-(Parameters!AL$40*(((($A82/100)-Parameters!AL$41)^2)*(($A82/100)^Parameters!AL$42))))-(Parameters!AL$32*EXP(-(((HV-'Binding Energies'!O82)/Parameters!AL$44)^Parameters!AL$43))),""))</f>
        <v>1.2377916633588653</v>
      </c>
      <c r="P82" s="2">
        <f>IF('Binding Energies'!P82="","",IF('Binding Energies'!P82&lt;HV,(Parameters!AM$39-(Parameters!AM$40*(((($A82/100)-Parameters!AM$41)^2)*(($A82/100)^Parameters!AM$42))))-(Parameters!AM$32*EXP(-(((HV-'Binding Energies'!P82)/Parameters!AM$44)^Parameters!AM$43))),""))</f>
        <v>1.2106848732676481</v>
      </c>
      <c r="Q82" s="2">
        <f>IF('Binding Energies'!Q82="","",IF('Binding Energies'!Q82&lt;HV,(Parameters!AN$39-(Parameters!AN$40*(((($A82/100)-Parameters!AN$41)^2)*(($A82/100)^Parameters!AN$42))))-(Parameters!AN$32*EXP(-(((HV-'Binding Energies'!Q82)/Parameters!AN$44)^Parameters!AN$43))),""))</f>
        <v>1.3442815658377933</v>
      </c>
      <c r="R82" s="2">
        <f>IF('Binding Energies'!R82="","",IF('Binding Energies'!R82&lt;HV,(Parameters!AO$39-(Parameters!AO$40*(((($A82/100)-Parameters!AO$41)^2)*(($A82/100)^Parameters!AO$42))))-(Parameters!AO$32*EXP(-(((HV-'Binding Energies'!R82)/Parameters!AO$44)^Parameters!AO$43))),""))</f>
        <v>1.2525613995544087</v>
      </c>
      <c r="S82" s="2">
        <f>IF('Binding Energies'!S82="","",IF('Binding Energies'!S82&lt;HV,(Parameters!AP$39-(Parameters!AP$40*(((($A82/100)-Parameters!AP$41)^2)*(($A82/100)^Parameters!AP$42))))-(Parameters!AP$32*EXP(-(((HV-'Binding Energies'!S82)/Parameters!AP$44)^Parameters!AP$43))),""))</f>
        <v>0.79593129950042196</v>
      </c>
      <c r="T82" s="2">
        <f>IF('Binding Energies'!T82="","",IF('Binding Energies'!T82&lt;HV,(Parameters!AQ$39-(Parameters!AQ$40*(((($A82/100)-Parameters!AQ$41)^2)*(($A82/100)^Parameters!AQ$42))))-(Parameters!AQ$32*EXP(-(((HV-'Binding Energies'!T82)/Parameters!AQ$44)^Parameters!AQ$43))),""))</f>
        <v>0.77724918178891866</v>
      </c>
    </row>
    <row r="83" spans="1:20" x14ac:dyDescent="0.35">
      <c r="A83" s="4">
        <v>83</v>
      </c>
      <c r="B83" s="2" t="str">
        <f>IF('Binding Energies'!B83="","",IF('Binding Energies'!B83&lt;HV,Parameters!W$39+Parameters!W$40*((Beta!$A83/100)^Parameters!W$41)-Parameters!W$42*EXP(Parameters!W$43*(Beta!$A83/100)),""))</f>
        <v/>
      </c>
      <c r="C83" s="2" t="str">
        <f>IF('Binding Energies'!C83="","",IF('Binding Energies'!C83&lt;HV,Parameters!X$39+Parameters!X$40*((Beta!$A83/100)^Parameters!X$41)-Parameters!X$42*EXP(Parameters!X$43*(Beta!$A83/100)),""))</f>
        <v/>
      </c>
      <c r="D83" s="2">
        <f>IF('Binding Energies'!D83="","",IF('Binding Energies'!D83&lt;HV,Parameters!Y$39+Parameters!Y$40*((Beta!$A83/100)^Parameters!Y$41)-Parameters!Y$42*EXP(Parameters!Y$43*(Beta!$A83/100)),""))</f>
        <v>1.8182864309484528</v>
      </c>
      <c r="E83" s="2">
        <f>IF('Binding Energies'!E83="","",IF('Binding Energies'!E83&lt;HV,Parameters!Z$39+Parameters!Z$40*((Beta!$A83/100)^Parameters!Z$41)-Parameters!Z$42*EXP(Parameters!Z$43*(Beta!$A83/100)),""))</f>
        <v>1.8682279688782999</v>
      </c>
      <c r="F83" s="2">
        <f>IF('Binding Energies'!F83="","",IF('Binding Energies'!F83&lt;HV,Parameters!AA$39+Parameters!AA$40*((Beta!$A83/100)^Parameters!AA$41)-Parameters!AA$42*EXP(Parameters!AA$43*(Beta!$A83/100)),""))</f>
        <v>1.8730402240223427</v>
      </c>
      <c r="G83" s="2" t="str">
        <f>IF('Binding Energies'!G83="","",IF('Binding Energies'!G83&lt;HV,(Parameters!AD$39-(Parameters!AD$40*(((($A83/100)-Parameters!AD$41)^2)*(($A83/100)^Parameters!AD$42))))-(Parameters!AD$32*EXP(-(((HV-'Binding Energies'!G83)/Parameters!AD$44)^Parameters!AD$43))),""))</f>
        <v/>
      </c>
      <c r="H83" s="2" t="str">
        <f>IF('Binding Energies'!H83="","",IF('Binding Energies'!H83&lt;HV,(Parameters!AE$39-(Parameters!AE$40*(((($A83/100)-Parameters!AE$41)^2)*(($A83/100)^Parameters!AE$42))))-(Parameters!AE$32*EXP(-(((HV-'Binding Energies'!H83)/Parameters!AE$44)^Parameters!AE$43))),""))</f>
        <v/>
      </c>
      <c r="I83" s="2">
        <f>IF('Binding Energies'!I83="","",IF('Binding Energies'!I83&lt;HV,(Parameters!AF$39-(Parameters!AF$40*(((($A83/100)-Parameters!AF$41)^2)*(($A83/100)^Parameters!AF$42))))-(Parameters!AF$32*EXP(-(((HV-'Binding Energies'!I83)/Parameters!AF$44)^Parameters!AF$43))),""))</f>
        <v>1.5041600107261033</v>
      </c>
      <c r="J83" s="2">
        <f>IF('Binding Energies'!J83="","",IF('Binding Energies'!J83&lt;HV,(Parameters!AG$39-(Parameters!AG$40*(((($A83/100)-Parameters!AG$41)^2)*(($A83/100)^Parameters!AG$42))))-(Parameters!AG$32*EXP(-(((HV-'Binding Energies'!J83)/Parameters!AG$44)^Parameters!AG$43))),""))</f>
        <v>1.5994739925487294</v>
      </c>
      <c r="K83" s="2">
        <f>IF('Binding Energies'!K83="","",IF('Binding Energies'!K83&lt;HV,(Parameters!AH$39-(Parameters!AH$40*(((($A83/100)-Parameters!AH$41)^2)*(($A83/100)^Parameters!AH$42))))-(Parameters!AH$32*EXP(-(((HV-'Binding Energies'!K83)/Parameters!AH$44)^Parameters!AH$43))),""))</f>
        <v>1.6815318525638152</v>
      </c>
      <c r="L83" s="2">
        <f>IF('Binding Energies'!L83="","",IF('Binding Energies'!L83&lt;HV,(Parameters!AI$39-(Parameters!AI$40*(((($A83/100)-Parameters!AI$41)^2)*(($A83/100)^Parameters!AI$42))))-(Parameters!AI$32*EXP(-(((HV-'Binding Energies'!L83)/Parameters!AI$44)^Parameters!AI$43))),""))</f>
        <v>1.7469813080395189</v>
      </c>
      <c r="M83" s="2">
        <f>IF('Binding Energies'!M83="","",IF('Binding Energies'!M83&lt;HV,(Parameters!AJ$39-(Parameters!AJ$40*(((($A83/100)-Parameters!AJ$41)^2)*(($A83/100)^Parameters!AJ$42))))-(Parameters!AJ$32*EXP(-(((HV-'Binding Energies'!M83)/Parameters!AJ$44)^Parameters!AJ$43))),""))</f>
        <v>1.6940846169943267</v>
      </c>
      <c r="N83" s="2">
        <f>IF('Binding Energies'!N83="","",IF('Binding Energies'!N83&lt;HV,(Parameters!AK$39-(Parameters!AK$40*(((($A83/100)-Parameters!AK$41)^2)*(($A83/100)^Parameters!AK$42))))-(Parameters!AK$32*EXP(-(((HV-'Binding Energies'!N83)/Parameters!AK$44)^Parameters!AK$43))),""))</f>
        <v>1.7698694606065353</v>
      </c>
      <c r="O83" s="2">
        <f>IF('Binding Energies'!O83="","",IF('Binding Energies'!O83&lt;HV,(Parameters!AL$39-(Parameters!AL$40*(((($A83/100)-Parameters!AL$41)^2)*(($A83/100)^Parameters!AL$42))))-(Parameters!AL$32*EXP(-(((HV-'Binding Energies'!O83)/Parameters!AL$44)^Parameters!AL$43))),""))</f>
        <v>1.2338525747410147</v>
      </c>
      <c r="P83" s="2">
        <f>IF('Binding Energies'!P83="","",IF('Binding Energies'!P83&lt;HV,(Parameters!AM$39-(Parameters!AM$40*(((($A83/100)-Parameters!AM$41)^2)*(($A83/100)^Parameters!AM$42))))-(Parameters!AM$32*EXP(-(((HV-'Binding Energies'!P83)/Parameters!AM$44)^Parameters!AM$43))),""))</f>
        <v>1.2127854458831517</v>
      </c>
      <c r="Q83" s="2">
        <f>IF('Binding Energies'!Q83="","",IF('Binding Energies'!Q83&lt;HV,(Parameters!AN$39-(Parameters!AN$40*(((($A83/100)-Parameters!AN$41)^2)*(($A83/100)^Parameters!AN$42))))-(Parameters!AN$32*EXP(-(((HV-'Binding Energies'!Q83)/Parameters!AN$44)^Parameters!AN$43))),""))</f>
        <v>1.3522323794358111</v>
      </c>
      <c r="R83" s="2">
        <f>IF('Binding Energies'!R83="","",IF('Binding Energies'!R83&lt;HV,(Parameters!AO$39-(Parameters!AO$40*(((($A83/100)-Parameters!AO$41)^2)*(($A83/100)^Parameters!AO$42))))-(Parameters!AO$32*EXP(-(((HV-'Binding Energies'!R83)/Parameters!AO$44)^Parameters!AO$43))),""))</f>
        <v>1.2616343881854026</v>
      </c>
      <c r="S83" s="2">
        <f>IF('Binding Energies'!S83="","",IF('Binding Energies'!S83&lt;HV,(Parameters!AP$39-(Parameters!AP$40*(((($A83/100)-Parameters!AP$41)^2)*(($A83/100)^Parameters!AP$42))))-(Parameters!AP$32*EXP(-(((HV-'Binding Energies'!S83)/Parameters!AP$44)^Parameters!AP$43))),""))</f>
        <v>0.80629354430891464</v>
      </c>
      <c r="T83" s="2">
        <f>IF('Binding Energies'!T83="","",IF('Binding Energies'!T83&lt;HV,(Parameters!AQ$39-(Parameters!AQ$40*(((($A83/100)-Parameters!AQ$41)^2)*(($A83/100)^Parameters!AQ$42))))-(Parameters!AQ$32*EXP(-(((HV-'Binding Energies'!T83)/Parameters!AQ$44)^Parameters!AQ$43))),""))</f>
        <v>0.78685445103875529</v>
      </c>
    </row>
    <row r="84" spans="1:20" x14ac:dyDescent="0.35">
      <c r="A84" s="4">
        <v>84</v>
      </c>
      <c r="B84" s="2" t="str">
        <f>IF('Binding Energies'!B84="","",IF('Binding Energies'!B84&lt;HV,Parameters!W$39+Parameters!W$40*((Beta!$A84/100)^Parameters!W$41)-Parameters!W$42*EXP(Parameters!W$43*(Beta!$A84/100)),""))</f>
        <v/>
      </c>
      <c r="C84" s="2" t="str">
        <f>IF('Binding Energies'!C84="","",IF('Binding Energies'!C84&lt;HV,Parameters!X$39+Parameters!X$40*((Beta!$A84/100)^Parameters!X$41)-Parameters!X$42*EXP(Parameters!X$43*(Beta!$A84/100)),""))</f>
        <v/>
      </c>
      <c r="D84" s="2">
        <f>IF('Binding Energies'!D84="","",IF('Binding Energies'!D84&lt;HV,Parameters!Y$39+Parameters!Y$40*((Beta!$A84/100)^Parameters!Y$41)-Parameters!Y$42*EXP(Parameters!Y$43*(Beta!$A84/100)),""))</f>
        <v>1.8039785678729408</v>
      </c>
      <c r="E84" s="2">
        <f>IF('Binding Energies'!E84="","",IF('Binding Energies'!E84&lt;HV,Parameters!Z$39+Parameters!Z$40*((Beta!$A84/100)^Parameters!Z$41)-Parameters!Z$42*EXP(Parameters!Z$43*(Beta!$A84/100)),""))</f>
        <v>1.8582638214687726</v>
      </c>
      <c r="F84" s="2">
        <f>IF('Binding Energies'!F84="","",IF('Binding Energies'!F84&lt;HV,Parameters!AA$39+Parameters!AA$40*((Beta!$A84/100)^Parameters!AA$41)-Parameters!AA$42*EXP(Parameters!AA$43*(Beta!$A84/100)),""))</f>
        <v>1.8638580962396027</v>
      </c>
      <c r="G84" s="2" t="str">
        <f>IF('Binding Energies'!G84="","",IF('Binding Energies'!G84&lt;HV,(Parameters!AD$39-(Parameters!AD$40*(((($A84/100)-Parameters!AD$41)^2)*(($A84/100)^Parameters!AD$42))))-(Parameters!AD$32*EXP(-(((HV-'Binding Energies'!G84)/Parameters!AD$44)^Parameters!AD$43))),""))</f>
        <v/>
      </c>
      <c r="H84" s="2" t="str">
        <f>IF('Binding Energies'!H84="","",IF('Binding Energies'!H84&lt;HV,(Parameters!AE$39-(Parameters!AE$40*(((($A84/100)-Parameters!AE$41)^2)*(($A84/100)^Parameters!AE$42))))-(Parameters!AE$32*EXP(-(((HV-'Binding Energies'!H84)/Parameters!AE$44)^Parameters!AE$43))),""))</f>
        <v/>
      </c>
      <c r="I84" s="2">
        <f>IF('Binding Energies'!I84="","",IF('Binding Energies'!I84&lt;HV,(Parameters!AF$39-(Parameters!AF$40*(((($A84/100)-Parameters!AF$41)^2)*(($A84/100)^Parameters!AF$42))))-(Parameters!AF$32*EXP(-(((HV-'Binding Energies'!I84)/Parameters!AF$44)^Parameters!AF$43))),""))</f>
        <v>1.485938265951122</v>
      </c>
      <c r="J84" s="2">
        <f>IF('Binding Energies'!J84="","",IF('Binding Energies'!J84&lt;HV,(Parameters!AG$39-(Parameters!AG$40*(((($A84/100)-Parameters!AG$41)^2)*(($A84/100)^Parameters!AG$42))))-(Parameters!AG$32*EXP(-(((HV-'Binding Energies'!J84)/Parameters!AG$44)^Parameters!AG$43))),""))</f>
        <v>1.5831329302596373</v>
      </c>
      <c r="K84" s="2">
        <f>IF('Binding Energies'!K84="","",IF('Binding Energies'!K84&lt;HV,(Parameters!AH$39-(Parameters!AH$40*(((($A84/100)-Parameters!AH$41)^2)*(($A84/100)^Parameters!AH$42))))-(Parameters!AH$32*EXP(-(((HV-'Binding Energies'!K84)/Parameters!AH$44)^Parameters!AH$43))),""))</f>
        <v>1.6820168882943378</v>
      </c>
      <c r="L84" s="2">
        <f>IF('Binding Energies'!L84="","",IF('Binding Energies'!L84&lt;HV,(Parameters!AI$39-(Parameters!AI$40*(((($A84/100)-Parameters!AI$41)^2)*(($A84/100)^Parameters!AI$42))))-(Parameters!AI$32*EXP(-(((HV-'Binding Energies'!L84)/Parameters!AI$44)^Parameters!AI$43))),""))</f>
        <v>1.7450922770383404</v>
      </c>
      <c r="M84" s="2">
        <f>IF('Binding Energies'!M84="","",IF('Binding Energies'!M84&lt;HV,(Parameters!AJ$39-(Parameters!AJ$40*(((($A84/100)-Parameters!AJ$41)^2)*(($A84/100)^Parameters!AJ$42))))-(Parameters!AJ$32*EXP(-(((HV-'Binding Energies'!M84)/Parameters!AJ$44)^Parameters!AJ$43))),""))</f>
        <v>1.6968563641325367</v>
      </c>
      <c r="N84" s="2">
        <f>IF('Binding Energies'!N84="","",IF('Binding Energies'!N84&lt;HV,(Parameters!AK$39-(Parameters!AK$40*(((($A84/100)-Parameters!AK$41)^2)*(($A84/100)^Parameters!AK$42))))-(Parameters!AK$32*EXP(-(((HV-'Binding Energies'!N84)/Parameters!AK$44)^Parameters!AK$43))),""))</f>
        <v>1.7692885305451473</v>
      </c>
      <c r="O84" s="2">
        <f>IF('Binding Energies'!O84="","",IF('Binding Energies'!O84&lt;HV,(Parameters!AL$39-(Parameters!AL$40*(((($A84/100)-Parameters!AL$41)^2)*(($A84/100)^Parameters!AL$42))))-(Parameters!AL$32*EXP(-(((HV-'Binding Energies'!O84)/Parameters!AL$44)^Parameters!AL$43))),""))</f>
        <v>1.228291591891939</v>
      </c>
      <c r="P84" s="2">
        <f>IF('Binding Energies'!P84="","",IF('Binding Energies'!P84&lt;HV,(Parameters!AM$39-(Parameters!AM$40*(((($A84/100)-Parameters!AM$41)^2)*(($A84/100)^Parameters!AM$42))))-(Parameters!AM$32*EXP(-(((HV-'Binding Energies'!P84)/Parameters!AM$44)^Parameters!AM$43))),""))</f>
        <v>1.2140006384606623</v>
      </c>
      <c r="Q84" s="2">
        <f>IF('Binding Energies'!Q84="","",IF('Binding Energies'!Q84&lt;HV,(Parameters!AN$39-(Parameters!AN$40*(((($A84/100)-Parameters!AN$41)^2)*(($A84/100)^Parameters!AN$42))))-(Parameters!AN$32*EXP(-(((HV-'Binding Energies'!Q84)/Parameters!AN$44)^Parameters!AN$43))),""))</f>
        <v>1.3595478972744155</v>
      </c>
      <c r="R84" s="2">
        <f>IF('Binding Energies'!R84="","",IF('Binding Energies'!R84&lt;HV,(Parameters!AO$39-(Parameters!AO$40*(((($A84/100)-Parameters!AO$41)^2)*(($A84/100)^Parameters!AO$42))))-(Parameters!AO$32*EXP(-(((HV-'Binding Energies'!R84)/Parameters!AO$44)^Parameters!AO$43))),""))</f>
        <v>1.2703882206014434</v>
      </c>
      <c r="S84" s="2">
        <f>IF('Binding Energies'!S84="","",IF('Binding Energies'!S84&lt;HV,(Parameters!AP$39-(Parameters!AP$40*(((($A84/100)-Parameters!AP$41)^2)*(($A84/100)^Parameters!AP$42))))-(Parameters!AP$32*EXP(-(((HV-'Binding Energies'!S84)/Parameters!AP$44)^Parameters!AP$43))),""))</f>
        <v>0.81649102698399589</v>
      </c>
      <c r="T84" s="2">
        <f>IF('Binding Energies'!T84="","",IF('Binding Energies'!T84&lt;HV,(Parameters!AQ$39-(Parameters!AQ$40*(((($A84/100)-Parameters!AQ$41)^2)*(($A84/100)^Parameters!AQ$42))))-(Parameters!AQ$32*EXP(-(((HV-'Binding Energies'!T84)/Parameters!AQ$44)^Parameters!AQ$43))),""))</f>
        <v>0.79633376937579525</v>
      </c>
    </row>
    <row r="85" spans="1:20" x14ac:dyDescent="0.35">
      <c r="A85" s="4">
        <v>85</v>
      </c>
      <c r="B85" s="2" t="str">
        <f>IF('Binding Energies'!B85="","",IF('Binding Energies'!B85&lt;HV,Parameters!W$39+Parameters!W$40*((Beta!$A85/100)^Parameters!W$41)-Parameters!W$42*EXP(Parameters!W$43*(Beta!$A85/100)),""))</f>
        <v/>
      </c>
      <c r="C85" s="2" t="str">
        <f>IF('Binding Energies'!C85="","",IF('Binding Energies'!C85&lt;HV,Parameters!X$39+Parameters!X$40*((Beta!$A85/100)^Parameters!X$41)-Parameters!X$42*EXP(Parameters!X$43*(Beta!$A85/100)),""))</f>
        <v/>
      </c>
      <c r="D85" s="2">
        <f>IF('Binding Energies'!D85="","",IF('Binding Energies'!D85&lt;HV,Parameters!Y$39+Parameters!Y$40*((Beta!$A85/100)^Parameters!Y$41)-Parameters!Y$42*EXP(Parameters!Y$43*(Beta!$A85/100)),""))</f>
        <v>1.7886900589324899</v>
      </c>
      <c r="E85" s="2">
        <f>IF('Binding Energies'!E85="","",IF('Binding Energies'!E85&lt;HV,Parameters!Z$39+Parameters!Z$40*((Beta!$A85/100)^Parameters!Z$41)-Parameters!Z$42*EXP(Parameters!Z$43*(Beta!$A85/100)),""))</f>
        <v>1.8476287478825681</v>
      </c>
      <c r="F85" s="2">
        <f>IF('Binding Energies'!F85="","",IF('Binding Energies'!F85&lt;HV,Parameters!AA$39+Parameters!AA$40*((Beta!$A85/100)^Parameters!AA$41)-Parameters!AA$42*EXP(Parameters!AA$43*(Beta!$A85/100)),""))</f>
        <v>1.8540854249681895</v>
      </c>
      <c r="G85" s="2" t="str">
        <f>IF('Binding Energies'!G85="","",IF('Binding Energies'!G85&lt;HV,(Parameters!AD$39-(Parameters!AD$40*(((($A85/100)-Parameters!AD$41)^2)*(($A85/100)^Parameters!AD$42))))-(Parameters!AD$32*EXP(-(((HV-'Binding Energies'!G85)/Parameters!AD$44)^Parameters!AD$43))),""))</f>
        <v/>
      </c>
      <c r="H85" s="2" t="str">
        <f>IF('Binding Energies'!H85="","",IF('Binding Energies'!H85&lt;HV,(Parameters!AE$39-(Parameters!AE$40*(((($A85/100)-Parameters!AE$41)^2)*(($A85/100)^Parameters!AE$42))))-(Parameters!AE$32*EXP(-(((HV-'Binding Energies'!H85)/Parameters!AE$44)^Parameters!AE$43))),""))</f>
        <v/>
      </c>
      <c r="I85" s="2">
        <f>IF('Binding Energies'!I85="","",IF('Binding Energies'!I85&lt;HV,(Parameters!AF$39-(Parameters!AF$40*(((($A85/100)-Parameters!AF$41)^2)*(($A85/100)^Parameters!AF$42))))-(Parameters!AF$32*EXP(-(((HV-'Binding Energies'!I85)/Parameters!AF$44)^Parameters!AF$43))),""))</f>
        <v>1.464959474923337</v>
      </c>
      <c r="J85" s="2">
        <f>IF('Binding Energies'!J85="","",IF('Binding Energies'!J85&lt;HV,(Parameters!AG$39-(Parameters!AG$40*(((($A85/100)-Parameters!AG$41)^2)*(($A85/100)^Parameters!AG$42))))-(Parameters!AG$32*EXP(-(((HV-'Binding Energies'!J85)/Parameters!AG$44)^Parameters!AG$43))),""))</f>
        <v>1.5652707381258606</v>
      </c>
      <c r="K85" s="2">
        <f>IF('Binding Energies'!K85="","",IF('Binding Energies'!K85&lt;HV,(Parameters!AH$39-(Parameters!AH$40*(((($A85/100)-Parameters!AH$41)^2)*(($A85/100)^Parameters!AH$42))))-(Parameters!AH$32*EXP(-(((HV-'Binding Energies'!K85)/Parameters!AH$44)^Parameters!AH$43))),""))</f>
        <v>1.6820323611744499</v>
      </c>
      <c r="L85" s="2">
        <f>IF('Binding Energies'!L85="","",IF('Binding Energies'!L85&lt;HV,(Parameters!AI$39-(Parameters!AI$40*(((($A85/100)-Parameters!AI$41)^2)*(($A85/100)^Parameters!AI$42))))-(Parameters!AI$32*EXP(-(((HV-'Binding Energies'!L85)/Parameters!AI$44)^Parameters!AI$43))),""))</f>
        <v>1.7426198859808806</v>
      </c>
      <c r="M85" s="2">
        <f>IF('Binding Energies'!M85="","",IF('Binding Energies'!M85&lt;HV,(Parameters!AJ$39-(Parameters!AJ$40*(((($A85/100)-Parameters!AJ$41)^2)*(($A85/100)^Parameters!AJ$42))))-(Parameters!AJ$32*EXP(-(((HV-'Binding Energies'!M85)/Parameters!AJ$44)^Parameters!AJ$43))),""))</f>
        <v>1.6992542711855687</v>
      </c>
      <c r="N85" s="2">
        <f>IF('Binding Energies'!N85="","",IF('Binding Energies'!N85&lt;HV,(Parameters!AK$39-(Parameters!AK$40*(((($A85/100)-Parameters!AK$41)^2)*(($A85/100)^Parameters!AK$42))))-(Parameters!AK$32*EXP(-(((HV-'Binding Energies'!N85)/Parameters!AK$44)^Parameters!AK$43))),""))</f>
        <v>1.7682419249326071</v>
      </c>
      <c r="O85" s="2">
        <f>IF('Binding Energies'!O85="","",IF('Binding Energies'!O85&lt;HV,(Parameters!AL$39-(Parameters!AL$40*(((($A85/100)-Parameters!AL$41)^2)*(($A85/100)^Parameters!AL$42))))-(Parameters!AL$32*EXP(-(((HV-'Binding Energies'!O85)/Parameters!AL$44)^Parameters!AL$43))),""))</f>
        <v>1.2211252917235216</v>
      </c>
      <c r="P85" s="2">
        <f>IF('Binding Energies'!P85="","",IF('Binding Energies'!P85&lt;HV,(Parameters!AM$39-(Parameters!AM$40*(((($A85/100)-Parameters!AM$41)^2)*(($A85/100)^Parameters!AM$42))))-(Parameters!AM$32*EXP(-(((HV-'Binding Energies'!P85)/Parameters!AM$44)^Parameters!AM$43))),""))</f>
        <v>1.2143185067298479</v>
      </c>
      <c r="Q85" s="2">
        <f>IF('Binding Energies'!Q85="","",IF('Binding Energies'!Q85&lt;HV,(Parameters!AN$39-(Parameters!AN$40*(((($A85/100)-Parameters!AN$41)^2)*(($A85/100)^Parameters!AN$42))))-(Parameters!AN$32*EXP(-(((HV-'Binding Energies'!Q85)/Parameters!AN$44)^Parameters!AN$43))),""))</f>
        <v>1.3662822280950866</v>
      </c>
      <c r="R85" s="2">
        <f>IF('Binding Energies'!R85="","",IF('Binding Energies'!R85&lt;HV,(Parameters!AO$39-(Parameters!AO$40*(((($A85/100)-Parameters!AO$41)^2)*(($A85/100)^Parameters!AO$42))))-(Parameters!AO$32*EXP(-(((HV-'Binding Energies'!R85)/Parameters!AO$44)^Parameters!AO$43))),""))</f>
        <v>1.2788373603444001</v>
      </c>
      <c r="S85" s="2">
        <f>IF('Binding Energies'!S85="","",IF('Binding Energies'!S85&lt;HV,(Parameters!AP$39-(Parameters!AP$40*(((($A85/100)-Parameters!AP$41)^2)*(($A85/100)^Parameters!AP$42))))-(Parameters!AP$32*EXP(-(((HV-'Binding Energies'!S85)/Parameters!AP$44)^Parameters!AP$43))),""))</f>
        <v>0.82652671499906405</v>
      </c>
      <c r="T85" s="2">
        <f>IF('Binding Energies'!T85="","",IF('Binding Energies'!T85&lt;HV,(Parameters!AQ$39-(Parameters!AQ$40*(((($A85/100)-Parameters!AQ$41)^2)*(($A85/100)^Parameters!AQ$42))))-(Parameters!AQ$32*EXP(-(((HV-'Binding Energies'!T85)/Parameters!AQ$44)^Parameters!AQ$43))),""))</f>
        <v>0.80568933290130318</v>
      </c>
    </row>
    <row r="86" spans="1:20" x14ac:dyDescent="0.35">
      <c r="A86" s="4">
        <v>86</v>
      </c>
      <c r="B86" s="2" t="str">
        <f>IF('Binding Energies'!B86="","",IF('Binding Energies'!B86&lt;HV,Parameters!W$39+Parameters!W$40*((Beta!$A86/100)^Parameters!W$41)-Parameters!W$42*EXP(Parameters!W$43*(Beta!$A86/100)),""))</f>
        <v/>
      </c>
      <c r="C86" s="2" t="str">
        <f>IF('Binding Energies'!C86="","",IF('Binding Energies'!C86&lt;HV,Parameters!X$39+Parameters!X$40*((Beta!$A86/100)^Parameters!X$41)-Parameters!X$42*EXP(Parameters!X$43*(Beta!$A86/100)),""))</f>
        <v/>
      </c>
      <c r="D86" s="2">
        <f>IF('Binding Energies'!D86="","",IF('Binding Energies'!D86&lt;HV,Parameters!Y$39+Parameters!Y$40*((Beta!$A86/100)^Parameters!Y$41)-Parameters!Y$42*EXP(Parameters!Y$43*(Beta!$A86/100)),""))</f>
        <v>1.7723590057281664</v>
      </c>
      <c r="E86" s="2">
        <f>IF('Binding Energies'!E86="","",IF('Binding Energies'!E86&lt;HV,Parameters!Z$39+Parameters!Z$40*((Beta!$A86/100)^Parameters!Z$41)-Parameters!Z$42*EXP(Parameters!Z$43*(Beta!$A86/100)),""))</f>
        <v>1.8362807477029652</v>
      </c>
      <c r="F86" s="2">
        <f>IF('Binding Energies'!F86="","",IF('Binding Energies'!F86&lt;HV,Parameters!AA$39+Parameters!AA$40*((Beta!$A86/100)^Parameters!AA$41)-Parameters!AA$42*EXP(Parameters!AA$43*(Beta!$A86/100)),""))</f>
        <v>1.8436871113785041</v>
      </c>
      <c r="G86" s="2" t="str">
        <f>IF('Binding Energies'!G86="","",IF('Binding Energies'!G86&lt;HV,(Parameters!AD$39-(Parameters!AD$40*(((($A86/100)-Parameters!AD$41)^2)*(($A86/100)^Parameters!AD$42))))-(Parameters!AD$32*EXP(-(((HV-'Binding Energies'!G86)/Parameters!AD$44)^Parameters!AD$43))),""))</f>
        <v/>
      </c>
      <c r="H86" s="2" t="str">
        <f>IF('Binding Energies'!H86="","",IF('Binding Energies'!H86&lt;HV,(Parameters!AE$39-(Parameters!AE$40*(((($A86/100)-Parameters!AE$41)^2)*(($A86/100)^Parameters!AE$42))))-(Parameters!AE$32*EXP(-(((HV-'Binding Energies'!H86)/Parameters!AE$44)^Parameters!AE$43))),""))</f>
        <v/>
      </c>
      <c r="I86" s="2">
        <f>IF('Binding Energies'!I86="","",IF('Binding Energies'!I86&lt;HV,(Parameters!AF$39-(Parameters!AF$40*(((($A86/100)-Parameters!AF$41)^2)*(($A86/100)^Parameters!AF$42))))-(Parameters!AF$32*EXP(-(((HV-'Binding Energies'!I86)/Parameters!AF$44)^Parameters!AF$43))),""))</f>
        <v>1.4406047019079249</v>
      </c>
      <c r="J86" s="2">
        <f>IF('Binding Energies'!J86="","",IF('Binding Energies'!J86&lt;HV,(Parameters!AG$39-(Parameters!AG$40*(((($A86/100)-Parameters!AG$41)^2)*(($A86/100)^Parameters!AG$42))))-(Parameters!AG$32*EXP(-(((HV-'Binding Energies'!J86)/Parameters!AG$44)^Parameters!AG$43))),""))</f>
        <v>1.5454433905668752</v>
      </c>
      <c r="K86" s="2">
        <f>IF('Binding Energies'!K86="","",IF('Binding Energies'!K86&lt;HV,(Parameters!AH$39-(Parameters!AH$40*(((($A86/100)-Parameters!AH$41)^2)*(($A86/100)^Parameters!AH$42))))-(Parameters!AH$32*EXP(-(((HV-'Binding Energies'!K86)/Parameters!AH$44)^Parameters!AH$43))),""))</f>
        <v>1.6815542206018801</v>
      </c>
      <c r="L86" s="2">
        <f>IF('Binding Energies'!L86="","",IF('Binding Energies'!L86&lt;HV,(Parameters!AI$39-(Parameters!AI$40*(((($A86/100)-Parameters!AI$41)^2)*(($A86/100)^Parameters!AI$42))))-(Parameters!AI$32*EXP(-(((HV-'Binding Energies'!L86)/Parameters!AI$44)^Parameters!AI$43))),""))</f>
        <v>1.7395697502656895</v>
      </c>
      <c r="M86" s="2">
        <f>IF('Binding Energies'!M86="","",IF('Binding Energies'!M86&lt;HV,(Parameters!AJ$39-(Parameters!AJ$40*(((($A86/100)-Parameters!AJ$41)^2)*(($A86/100)^Parameters!AJ$42))))-(Parameters!AJ$32*EXP(-(((HV-'Binding Energies'!M86)/Parameters!AJ$44)^Parameters!AJ$43))),""))</f>
        <v>1.7012774999945999</v>
      </c>
      <c r="N86" s="2">
        <f>IF('Binding Energies'!N86="","",IF('Binding Energies'!N86&lt;HV,(Parameters!AK$39-(Parameters!AK$40*(((($A86/100)-Parameters!AK$41)^2)*(($A86/100)^Parameters!AK$42))))-(Parameters!AK$32*EXP(-(((HV-'Binding Energies'!N86)/Parameters!AK$44)^Parameters!AK$43))),""))</f>
        <v>1.7667295943440973</v>
      </c>
      <c r="O86" s="2">
        <f>IF('Binding Energies'!O86="","",IF('Binding Energies'!O86&lt;HV,(Parameters!AL$39-(Parameters!AL$40*(((($A86/100)-Parameters!AL$41)^2)*(($A86/100)^Parameters!AL$42))))-(Parameters!AL$32*EXP(-(((HV-'Binding Energies'!O86)/Parameters!AL$44)^Parameters!AL$43))),""))</f>
        <v>1.2122390263445804</v>
      </c>
      <c r="P86" s="2">
        <f>IF('Binding Energies'!P86="","",IF('Binding Energies'!P86&lt;HV,(Parameters!AM$39-(Parameters!AM$40*(((($A86/100)-Parameters!AM$41)^2)*(($A86/100)^Parameters!AM$42))))-(Parameters!AM$32*EXP(-(((HV-'Binding Energies'!P86)/Parameters!AM$44)^Parameters!AM$43))),""))</f>
        <v>1.2136797339143235</v>
      </c>
      <c r="Q86" s="2">
        <f>IF('Binding Energies'!Q86="","",IF('Binding Energies'!Q86&lt;HV,(Parameters!AN$39-(Parameters!AN$40*(((($A86/100)-Parameters!AN$41)^2)*(($A86/100)^Parameters!AN$42))))-(Parameters!AN$32*EXP(-(((HV-'Binding Energies'!Q86)/Parameters!AN$44)^Parameters!AN$43))),""))</f>
        <v>1.3724147906150912</v>
      </c>
      <c r="R86" s="2">
        <f>IF('Binding Energies'!R86="","",IF('Binding Energies'!R86&lt;HV,(Parameters!AO$39-(Parameters!AO$40*(((($A86/100)-Parameters!AO$41)^2)*(($A86/100)^Parameters!AO$42))))-(Parameters!AO$32*EXP(-(((HV-'Binding Energies'!R86)/Parameters!AO$44)^Parameters!AO$43))),""))</f>
        <v>1.286976406182653</v>
      </c>
      <c r="S86" s="2">
        <f>IF('Binding Energies'!S86="","",IF('Binding Energies'!S86&lt;HV,(Parameters!AP$39-(Parameters!AP$40*(((($A86/100)-Parameters!AP$41)^2)*(($A86/100)^Parameters!AP$42))))-(Parameters!AP$32*EXP(-(((HV-'Binding Energies'!S86)/Parameters!AP$44)^Parameters!AP$43))),""))</f>
        <v>0.83639258038298903</v>
      </c>
      <c r="T86" s="2">
        <f>IF('Binding Energies'!T86="","",IF('Binding Energies'!T86&lt;HV,(Parameters!AQ$39-(Parameters!AQ$40*(((($A86/100)-Parameters!AQ$41)^2)*(($A86/100)^Parameters!AQ$42))))-(Parameters!AQ$32*EXP(-(((HV-'Binding Energies'!T86)/Parameters!AQ$44)^Parameters!AQ$43))),""))</f>
        <v>0.81491156792816555</v>
      </c>
    </row>
    <row r="87" spans="1:20" x14ac:dyDescent="0.35">
      <c r="A87" s="4">
        <v>87</v>
      </c>
      <c r="B87" s="2" t="str">
        <f>IF('Binding Energies'!B87="","",IF('Binding Energies'!B87&lt;HV,Parameters!W$39+Parameters!W$40*((Beta!$A87/100)^Parameters!W$41)-Parameters!W$42*EXP(Parameters!W$43*(Beta!$A87/100)),""))</f>
        <v/>
      </c>
      <c r="C87" s="2" t="str">
        <f>IF('Binding Energies'!C87="","",IF('Binding Energies'!C87&lt;HV,Parameters!X$39+Parameters!X$40*((Beta!$A87/100)^Parameters!X$41)-Parameters!X$42*EXP(Parameters!X$43*(Beta!$A87/100)),""))</f>
        <v/>
      </c>
      <c r="D87" s="2">
        <f>IF('Binding Energies'!D87="","",IF('Binding Energies'!D87&lt;HV,Parameters!Y$39+Parameters!Y$40*((Beta!$A87/100)^Parameters!Y$41)-Parameters!Y$42*EXP(Parameters!Y$43*(Beta!$A87/100)),""))</f>
        <v>1.7549195514747993</v>
      </c>
      <c r="E87" s="2">
        <f>IF('Binding Energies'!E87="","",IF('Binding Energies'!E87&lt;HV,Parameters!Z$39+Parameters!Z$40*((Beta!$A87/100)^Parameters!Z$41)-Parameters!Z$42*EXP(Parameters!Z$43*(Beta!$A87/100)),""))</f>
        <v>1.824175147826455</v>
      </c>
      <c r="F87" s="2">
        <f>IF('Binding Energies'!F87="","",IF('Binding Energies'!F87&lt;HV,Parameters!AA$39+Parameters!AA$40*((Beta!$A87/100)^Parameters!AA$41)-Parameters!AA$42*EXP(Parameters!AA$43*(Beta!$A87/100)),""))</f>
        <v>1.8326259299852306</v>
      </c>
      <c r="G87" s="2" t="str">
        <f>IF('Binding Energies'!G87="","",IF('Binding Energies'!G87&lt;HV,(Parameters!AD$39-(Parameters!AD$40*(((($A87/100)-Parameters!AD$41)^2)*(($A87/100)^Parameters!AD$42))))-(Parameters!AD$32*EXP(-(((HV-'Binding Energies'!G87)/Parameters!AD$44)^Parameters!AD$43))),""))</f>
        <v/>
      </c>
      <c r="H87" s="2" t="str">
        <f>IF('Binding Energies'!H87="","",IF('Binding Energies'!H87&lt;HV,(Parameters!AE$39-(Parameters!AE$40*(((($A87/100)-Parameters!AE$41)^2)*(($A87/100)^Parameters!AE$42))))-(Parameters!AE$32*EXP(-(((HV-'Binding Energies'!H87)/Parameters!AE$44)^Parameters!AE$43))),""))</f>
        <v/>
      </c>
      <c r="I87" s="2">
        <f>IF('Binding Energies'!I87="","",IF('Binding Energies'!I87&lt;HV,(Parameters!AF$39-(Parameters!AF$40*(((($A87/100)-Parameters!AF$41)^2)*(($A87/100)^Parameters!AF$42))))-(Parameters!AF$32*EXP(-(((HV-'Binding Energies'!I87)/Parameters!AF$44)^Parameters!AF$43))),""))</f>
        <v>1.4115276029861146</v>
      </c>
      <c r="J87" s="2">
        <f>IF('Binding Energies'!J87="","",IF('Binding Energies'!J87&lt;HV,(Parameters!AG$39-(Parameters!AG$40*(((($A87/100)-Parameters!AG$41)^2)*(($A87/100)^Parameters!AG$42))))-(Parameters!AG$32*EXP(-(((HV-'Binding Energies'!J87)/Parameters!AG$44)^Parameters!AG$43))),""))</f>
        <v>1.5228456373304655</v>
      </c>
      <c r="K87" s="2">
        <f>IF('Binding Energies'!K87="","",IF('Binding Energies'!K87&lt;HV,(Parameters!AH$39-(Parameters!AH$40*(((($A87/100)-Parameters!AH$41)^2)*(($A87/100)^Parameters!AH$42))))-(Parameters!AH$32*EXP(-(((HV-'Binding Energies'!K87)/Parameters!AH$44)^Parameters!AH$43))),""))</f>
        <v>1.6804126919779641</v>
      </c>
      <c r="L87" s="2">
        <f>IF('Binding Energies'!L87="","",IF('Binding Energies'!L87&lt;HV,(Parameters!AI$39-(Parameters!AI$40*(((($A87/100)-Parameters!AI$41)^2)*(($A87/100)^Parameters!AI$42))))-(Parameters!AI$32*EXP(-(((HV-'Binding Energies'!L87)/Parameters!AI$44)^Parameters!AI$43))),""))</f>
        <v>1.735925115559509</v>
      </c>
      <c r="M87" s="2">
        <f>IF('Binding Energies'!M87="","",IF('Binding Energies'!M87&lt;HV,(Parameters!AJ$39-(Parameters!AJ$40*(((($A87/100)-Parameters!AJ$41)^2)*(($A87/100)^Parameters!AJ$42))))-(Parameters!AJ$32*EXP(-(((HV-'Binding Energies'!M87)/Parameters!AJ$44)^Parameters!AJ$43))),""))</f>
        <v>1.7029210336109624</v>
      </c>
      <c r="N87" s="2">
        <f>IF('Binding Energies'!N87="","",IF('Binding Energies'!N87&lt;HV,(Parameters!AK$39-(Parameters!AK$40*(((($A87/100)-Parameters!AK$41)^2)*(($A87/100)^Parameters!AK$42))))-(Parameters!AK$32*EXP(-(((HV-'Binding Energies'!N87)/Parameters!AK$44)^Parameters!AK$43))),""))</f>
        <v>1.7647514113509022</v>
      </c>
      <c r="O87" s="2">
        <f>IF('Binding Energies'!O87="","",IF('Binding Energies'!O87&lt;HV,(Parameters!AL$39-(Parameters!AL$40*(((($A87/100)-Parameters!AL$41)^2)*(($A87/100)^Parameters!AL$42))))-(Parameters!AL$32*EXP(-(((HV-'Binding Energies'!O87)/Parameters!AL$44)^Parameters!AL$43))),""))</f>
        <v>1.2010766699108084</v>
      </c>
      <c r="P87" s="2">
        <f>IF('Binding Energies'!P87="","",IF('Binding Energies'!P87&lt;HV,(Parameters!AM$39-(Parameters!AM$40*(((($A87/100)-Parameters!AM$41)^2)*(($A87/100)^Parameters!AM$42))))-(Parameters!AM$32*EXP(-(((HV-'Binding Energies'!P87)/Parameters!AM$44)^Parameters!AM$43))),""))</f>
        <v>1.2118488299179224</v>
      </c>
      <c r="Q87" s="2">
        <f>IF('Binding Energies'!Q87="","",IF('Binding Energies'!Q87&lt;HV,(Parameters!AN$39-(Parameters!AN$40*(((($A87/100)-Parameters!AN$41)^2)*(($A87/100)^Parameters!AN$42))))-(Parameters!AN$32*EXP(-(((HV-'Binding Energies'!Q87)/Parameters!AN$44)^Parameters!AN$43))),""))</f>
        <v>1.3778178570582071</v>
      </c>
      <c r="R87" s="2">
        <f>IF('Binding Energies'!R87="","",IF('Binding Energies'!R87&lt;HV,(Parameters!AO$39-(Parameters!AO$40*(((($A87/100)-Parameters!AO$41)^2)*(($A87/100)^Parameters!AO$42))))-(Parameters!AO$32*EXP(-(((HV-'Binding Energies'!R87)/Parameters!AO$44)^Parameters!AO$43))),""))</f>
        <v>1.2947705941307102</v>
      </c>
      <c r="S87" s="2">
        <f>IF('Binding Energies'!S87="","",IF('Binding Energies'!S87&lt;HV,(Parameters!AP$39-(Parameters!AP$40*(((($A87/100)-Parameters!AP$41)^2)*(($A87/100)^Parameters!AP$42))))-(Parameters!AP$32*EXP(-(((HV-'Binding Energies'!S87)/Parameters!AP$44)^Parameters!AP$43))),""))</f>
        <v>0.84605929167479554</v>
      </c>
      <c r="T87" s="2">
        <f>IF('Binding Energies'!T87="","",IF('Binding Energies'!T87&lt;HV,(Parameters!AQ$39-(Parameters!AQ$40*(((($A87/100)-Parameters!AQ$41)^2)*(($A87/100)^Parameters!AQ$42))))-(Parameters!AQ$32*EXP(-(((HV-'Binding Energies'!T87)/Parameters!AQ$44)^Parameters!AQ$43))),""))</f>
        <v>0.82396698858696382</v>
      </c>
    </row>
    <row r="88" spans="1:20" x14ac:dyDescent="0.35">
      <c r="A88" s="4">
        <v>88</v>
      </c>
      <c r="B88" s="2" t="str">
        <f>IF('Binding Energies'!B88="","",IF('Binding Energies'!B88&lt;HV,Parameters!W$39+Parameters!W$40*((Beta!$A88/100)^Parameters!W$41)-Parameters!W$42*EXP(Parameters!W$43*(Beta!$A88/100)),""))</f>
        <v/>
      </c>
      <c r="C88" s="2" t="str">
        <f>IF('Binding Energies'!C88="","",IF('Binding Energies'!C88&lt;HV,Parameters!X$39+Parameters!X$40*((Beta!$A88/100)^Parameters!X$41)-Parameters!X$42*EXP(Parameters!X$43*(Beta!$A88/100)),""))</f>
        <v/>
      </c>
      <c r="D88" s="2">
        <f>IF('Binding Energies'!D88="","",IF('Binding Energies'!D88&lt;HV,Parameters!Y$39+Parameters!Y$40*((Beta!$A88/100)^Parameters!Y$41)-Parameters!Y$42*EXP(Parameters!Y$43*(Beta!$A88/100)),""))</f>
        <v>1.7363016291579134</v>
      </c>
      <c r="E88" s="2">
        <f>IF('Binding Energies'!E88="","",IF('Binding Energies'!E88&lt;HV,Parameters!Z$39+Parameters!Z$40*((Beta!$A88/100)^Parameters!Z$41)-Parameters!Z$42*EXP(Parameters!Z$43*(Beta!$A88/100)),""))</f>
        <v>1.811264433649233</v>
      </c>
      <c r="F88" s="2">
        <f>IF('Binding Energies'!F88="","",IF('Binding Energies'!F88&lt;HV,Parameters!AA$39+Parameters!AA$40*((Beta!$A88/100)^Parameters!AA$41)-Parameters!AA$42*EXP(Parameters!AA$43*(Beta!$A88/100)),""))</f>
        <v>1.8208624009948065</v>
      </c>
      <c r="G88" s="2" t="str">
        <f>IF('Binding Energies'!G88="","",IF('Binding Energies'!G88&lt;HV,(Parameters!AD$39-(Parameters!AD$40*(((($A88/100)-Parameters!AD$41)^2)*(($A88/100)^Parameters!AD$42))))-(Parameters!AD$32*EXP(-(((HV-'Binding Energies'!G88)/Parameters!AD$44)^Parameters!AD$43))),""))</f>
        <v/>
      </c>
      <c r="H88" s="2" t="str">
        <f>IF('Binding Energies'!H88="","",IF('Binding Energies'!H88&lt;HV,(Parameters!AE$39-(Parameters!AE$40*(((($A88/100)-Parameters!AE$41)^2)*(($A88/100)^Parameters!AE$42))))-(Parameters!AE$32*EXP(-(((HV-'Binding Energies'!H88)/Parameters!AE$44)^Parameters!AE$43))),""))</f>
        <v/>
      </c>
      <c r="I88" s="2">
        <f>IF('Binding Energies'!I88="","",IF('Binding Energies'!I88&lt;HV,(Parameters!AF$39-(Parameters!AF$40*(((($A88/100)-Parameters!AF$41)^2)*(($A88/100)^Parameters!AF$42))))-(Parameters!AF$32*EXP(-(((HV-'Binding Energies'!I88)/Parameters!AF$44)^Parameters!AF$43))),""))</f>
        <v>1.3769219124055891</v>
      </c>
      <c r="J88" s="2">
        <f>IF('Binding Energies'!J88="","",IF('Binding Energies'!J88&lt;HV,(Parameters!AG$39-(Parameters!AG$40*(((($A88/100)-Parameters!AG$41)^2)*(($A88/100)^Parameters!AG$42))))-(Parameters!AG$32*EXP(-(((HV-'Binding Energies'!J88)/Parameters!AG$44)^Parameters!AG$43))),""))</f>
        <v>1.4978938878088464</v>
      </c>
      <c r="K88" s="2">
        <f>IF('Binding Energies'!K88="","",IF('Binding Energies'!K88&lt;HV,(Parameters!AH$39-(Parameters!AH$40*(((($A88/100)-Parameters!AH$41)^2)*(($A88/100)^Parameters!AH$42))))-(Parameters!AH$32*EXP(-(((HV-'Binding Energies'!K88)/Parameters!AH$44)^Parameters!AH$43))),""))</f>
        <v>1.6787197399835432</v>
      </c>
      <c r="L88" s="2">
        <f>IF('Binding Energies'!L88="","",IF('Binding Energies'!L88&lt;HV,(Parameters!AI$39-(Parameters!AI$40*(((($A88/100)-Parameters!AI$41)^2)*(($A88/100)^Parameters!AI$42))))-(Parameters!AI$32*EXP(-(((HV-'Binding Energies'!L88)/Parameters!AI$44)^Parameters!AI$43))),""))</f>
        <v>1.7316978417947173</v>
      </c>
      <c r="M88" s="2">
        <f>IF('Binding Energies'!M88="","",IF('Binding Energies'!M88&lt;HV,(Parameters!AJ$39-(Parameters!AJ$40*(((($A88/100)-Parameters!AJ$41)^2)*(($A88/100)^Parameters!AJ$42))))-(Parameters!AJ$32*EXP(-(((HV-'Binding Energies'!M88)/Parameters!AJ$44)^Parameters!AJ$43))),""))</f>
        <v>1.7041843694928964</v>
      </c>
      <c r="N88" s="2">
        <f>IF('Binding Energies'!N88="","",IF('Binding Energies'!N88&lt;HV,(Parameters!AK$39-(Parameters!AK$40*(((($A88/100)-Parameters!AK$41)^2)*(($A88/100)^Parameters!AK$42))))-(Parameters!AK$32*EXP(-(((HV-'Binding Energies'!N88)/Parameters!AK$44)^Parameters!AK$43))),""))</f>
        <v>1.7623074122966504</v>
      </c>
      <c r="O88" s="2">
        <f>IF('Binding Energies'!O88="","",IF('Binding Energies'!O88&lt;HV,(Parameters!AL$39-(Parameters!AL$40*(((($A88/100)-Parameters!AL$41)^2)*(($A88/100)^Parameters!AL$42))))-(Parameters!AL$32*EXP(-(((HV-'Binding Energies'!O88)/Parameters!AL$44)^Parameters!AL$43))),""))</f>
        <v>1.1879626377428516</v>
      </c>
      <c r="P88" s="2">
        <f>IF('Binding Energies'!P88="","",IF('Binding Energies'!P88&lt;HV,(Parameters!AM$39-(Parameters!AM$40*(((($A88/100)-Parameters!AM$41)^2)*(($A88/100)^Parameters!AM$42))))-(Parameters!AM$32*EXP(-(((HV-'Binding Energies'!P88)/Parameters!AM$44)^Parameters!AM$43))),""))</f>
        <v>1.2089719431544166</v>
      </c>
      <c r="Q88" s="2">
        <f>IF('Binding Energies'!Q88="","",IF('Binding Energies'!Q88&lt;HV,(Parameters!AN$39-(Parameters!AN$40*(((($A88/100)-Parameters!AN$41)^2)*(($A88/100)^Parameters!AN$42))))-(Parameters!AN$32*EXP(-(((HV-'Binding Energies'!Q88)/Parameters!AN$44)^Parameters!AN$43))),""))</f>
        <v>1.382653248615775</v>
      </c>
      <c r="R88" s="2">
        <f>IF('Binding Energies'!R88="","",IF('Binding Energies'!R88&lt;HV,(Parameters!AO$39-(Parameters!AO$40*(((($A88/100)-Parameters!AO$41)^2)*(($A88/100)^Parameters!AO$42))))-(Parameters!AO$32*EXP(-(((HV-'Binding Energies'!R88)/Parameters!AO$44)^Parameters!AO$43))),""))</f>
        <v>1.3022639047235158</v>
      </c>
      <c r="S88" s="2">
        <f>IF('Binding Energies'!S88="","",IF('Binding Energies'!S88&lt;HV,(Parameters!AP$39-(Parameters!AP$40*(((($A88/100)-Parameters!AP$41)^2)*(($A88/100)^Parameters!AP$42))))-(Parameters!AP$32*EXP(-(((HV-'Binding Energies'!S88)/Parameters!AP$44)^Parameters!AP$43))),""))</f>
        <v>0.85554458415148371</v>
      </c>
      <c r="T88" s="2">
        <f>IF('Binding Energies'!T88="","",IF('Binding Energies'!T88&lt;HV,(Parameters!AQ$39-(Parameters!AQ$40*(((($A88/100)-Parameters!AQ$41)^2)*(($A88/100)^Parameters!AQ$42))))-(Parameters!AQ$32*EXP(-(((HV-'Binding Energies'!T88)/Parameters!AQ$44)^Parameters!AQ$43))),""))</f>
        <v>0.83287841802867768</v>
      </c>
    </row>
    <row r="89" spans="1:20" x14ac:dyDescent="0.35">
      <c r="A89" s="4">
        <v>89</v>
      </c>
      <c r="B89" s="2" t="str">
        <f>IF('Binding Energies'!B89="","",IF('Binding Energies'!B89&lt;HV,Parameters!W$39+Parameters!W$40*((Beta!$A89/100)^Parameters!W$41)-Parameters!W$42*EXP(Parameters!W$43*(Beta!$A89/100)),""))</f>
        <v/>
      </c>
      <c r="C89" s="2" t="str">
        <f>IF('Binding Energies'!C89="","",IF('Binding Energies'!C89&lt;HV,Parameters!X$39+Parameters!X$40*((Beta!$A89/100)^Parameters!X$41)-Parameters!X$42*EXP(Parameters!X$43*(Beta!$A89/100)),""))</f>
        <v/>
      </c>
      <c r="D89" s="2">
        <f>IF('Binding Energies'!D89="","",IF('Binding Energies'!D89&lt;HV,Parameters!Y$39+Parameters!Y$40*((Beta!$A89/100)^Parameters!Y$41)-Parameters!Y$42*EXP(Parameters!Y$43*(Beta!$A89/100)),""))</f>
        <v>1.7164306936183418</v>
      </c>
      <c r="E89" s="2">
        <f>IF('Binding Energies'!E89="","",IF('Binding Energies'!E89&lt;HV,Parameters!Z$39+Parameters!Z$40*((Beta!$A89/100)^Parameters!Z$41)-Parameters!Z$42*EXP(Parameters!Z$43*(Beta!$A89/100)),""))</f>
        <v>1.7974980695384859</v>
      </c>
      <c r="F89" s="2">
        <f>IF('Binding Energies'!F89="","",IF('Binding Energies'!F89&lt;HV,Parameters!AA$39+Parameters!AA$40*((Beta!$A89/100)^Parameters!AA$41)-Parameters!AA$42*EXP(Parameters!AA$43*(Beta!$A89/100)),""))</f>
        <v>1.8083546549399216</v>
      </c>
      <c r="G89" s="2" t="str">
        <f>IF('Binding Energies'!G89="","",IF('Binding Energies'!G89&lt;HV,(Parameters!AD$39-(Parameters!AD$40*(((($A89/100)-Parameters!AD$41)^2)*(($A89/100)^Parameters!AD$42))))-(Parameters!AD$32*EXP(-(((HV-'Binding Energies'!G89)/Parameters!AD$44)^Parameters!AD$43))),""))</f>
        <v/>
      </c>
      <c r="H89" s="2" t="str">
        <f>IF('Binding Energies'!H89="","",IF('Binding Energies'!H89&lt;HV,(Parameters!AE$39-(Parameters!AE$40*(((($A89/100)-Parameters!AE$41)^2)*(($A89/100)^Parameters!AE$42))))-(Parameters!AE$32*EXP(-(((HV-'Binding Energies'!H89)/Parameters!AE$44)^Parameters!AE$43))),""))</f>
        <v/>
      </c>
      <c r="I89" s="2">
        <f>IF('Binding Energies'!I89="","",IF('Binding Energies'!I89&lt;HV,(Parameters!AF$39-(Parameters!AF$40*(((($A89/100)-Parameters!AF$41)^2)*(($A89/100)^Parameters!AF$42))))-(Parameters!AF$32*EXP(-(((HV-'Binding Energies'!I89)/Parameters!AF$44)^Parameters!AF$43))),""))</f>
        <v>1.3354539440199837</v>
      </c>
      <c r="J89" s="2">
        <f>IF('Binding Energies'!J89="","",IF('Binding Energies'!J89&lt;HV,(Parameters!AG$39-(Parameters!AG$40*(((($A89/100)-Parameters!AG$41)^2)*(($A89/100)^Parameters!AG$42))))-(Parameters!AG$32*EXP(-(((HV-'Binding Energies'!J89)/Parameters!AG$44)^Parameters!AG$43))),""))</f>
        <v>1.4706581185066776</v>
      </c>
      <c r="K89" s="2" t="str">
        <f>IF('Binding Energies'!K89="","",IF('Binding Energies'!K89&lt;HV,(Parameters!AH$39-(Parameters!AH$40*(((($A89/100)-Parameters!AH$41)^2)*(($A89/100)^Parameters!AH$42))))-(Parameters!AH$32*EXP(-(((HV-'Binding Energies'!K89)/Parameters!AH$44)^Parameters!AH$43))),""))</f>
        <v/>
      </c>
      <c r="L89" s="2">
        <f>IF('Binding Energies'!L89="","",IF('Binding Energies'!L89&lt;HV,(Parameters!AI$39-(Parameters!AI$40*(((($A89/100)-Parameters!AI$41)^2)*(($A89/100)^Parameters!AI$42))))-(Parameters!AI$32*EXP(-(((HV-'Binding Energies'!L89)/Parameters!AI$44)^Parameters!AI$43))),""))</f>
        <v>1.7268843612828459</v>
      </c>
      <c r="M89" s="2">
        <f>IF('Binding Energies'!M89="","",IF('Binding Energies'!M89&lt;HV,(Parameters!AJ$39-(Parameters!AJ$40*(((($A89/100)-Parameters!AJ$41)^2)*(($A89/100)^Parameters!AJ$42))))-(Parameters!AJ$32*EXP(-(((HV-'Binding Energies'!M89)/Parameters!AJ$44)^Parameters!AJ$43))),""))</f>
        <v>1.7050757776763763</v>
      </c>
      <c r="N89" s="2">
        <f>IF('Binding Energies'!N89="","",IF('Binding Energies'!N89&lt;HV,(Parameters!AK$39-(Parameters!AK$40*(((($A89/100)-Parameters!AK$41)^2)*(($A89/100)^Parameters!AK$42))))-(Parameters!AK$32*EXP(-(((HV-'Binding Energies'!N89)/Parameters!AK$44)^Parameters!AK$43))),""))</f>
        <v>1.7593975039108893</v>
      </c>
      <c r="O89" s="2">
        <f>IF('Binding Energies'!O89="","",IF('Binding Energies'!O89&lt;HV,(Parameters!AL$39-(Parameters!AL$40*(((($A89/100)-Parameters!AL$41)^2)*(($A89/100)^Parameters!AL$42))))-(Parameters!AL$32*EXP(-(((HV-'Binding Energies'!O89)/Parameters!AL$44)^Parameters!AL$43))),""))</f>
        <v>1.1725706548071007</v>
      </c>
      <c r="P89" s="2">
        <f>IF('Binding Energies'!P89="","",IF('Binding Energies'!P89&lt;HV,(Parameters!AM$39-(Parameters!AM$40*(((($A89/100)-Parameters!AM$41)^2)*(($A89/100)^Parameters!AM$42))))-(Parameters!AM$32*EXP(-(((HV-'Binding Energies'!P89)/Parameters!AM$44)^Parameters!AM$43))),""))</f>
        <v>1.2047582766317229</v>
      </c>
      <c r="Q89" s="2">
        <f>IF('Binding Energies'!Q89="","",IF('Binding Energies'!Q89&lt;HV,(Parameters!AN$39-(Parameters!AN$40*(((($A89/100)-Parameters!AN$41)^2)*(($A89/100)^Parameters!AN$42))))-(Parameters!AN$32*EXP(-(((HV-'Binding Energies'!Q89)/Parameters!AN$44)^Parameters!AN$43))),""))</f>
        <v>1.3867975328864997</v>
      </c>
      <c r="R89" s="2">
        <f>IF('Binding Energies'!R89="","",IF('Binding Energies'!R89&lt;HV,(Parameters!AO$39-(Parameters!AO$40*(((($A89/100)-Parameters!AO$41)^2)*(($A89/100)^Parameters!AO$42))))-(Parameters!AO$32*EXP(-(((HV-'Binding Energies'!R89)/Parameters!AO$44)^Parameters!AO$43))),""))</f>
        <v>1.3094225393739121</v>
      </c>
      <c r="S89" s="2">
        <f>IF('Binding Energies'!S89="","",IF('Binding Energies'!S89&lt;HV,(Parameters!AP$39-(Parameters!AP$40*(((($A89/100)-Parameters!AP$41)^2)*(($A89/100)^Parameters!AP$42))))-(Parameters!AP$32*EXP(-(((HV-'Binding Energies'!S89)/Parameters!AP$44)^Parameters!AP$43))),""))</f>
        <v>0.86485206037763085</v>
      </c>
      <c r="T89" s="2">
        <f>IF('Binding Energies'!T89="","",IF('Binding Energies'!T89&lt;HV,(Parameters!AQ$39-(Parameters!AQ$40*(((($A89/100)-Parameters!AQ$41)^2)*(($A89/100)^Parameters!AQ$42))))-(Parameters!AQ$32*EXP(-(((HV-'Binding Energies'!T89)/Parameters!AQ$44)^Parameters!AQ$43))),""))</f>
        <v>0.84165170567900283</v>
      </c>
    </row>
    <row r="90" spans="1:20" x14ac:dyDescent="0.35">
      <c r="A90" s="4">
        <v>90</v>
      </c>
      <c r="B90" s="2" t="str">
        <f>IF('Binding Energies'!B90="","",IF('Binding Energies'!B90&lt;HV,Parameters!W$39+Parameters!W$40*((Beta!$A90/100)^Parameters!W$41)-Parameters!W$42*EXP(Parameters!W$43*(Beta!$A90/100)),""))</f>
        <v/>
      </c>
      <c r="C90" s="2" t="str">
        <f>IF('Binding Energies'!C90="","",IF('Binding Energies'!C90&lt;HV,Parameters!X$39+Parameters!X$40*((Beta!$A90/100)^Parameters!X$41)-Parameters!X$42*EXP(Parameters!X$43*(Beta!$A90/100)),""))</f>
        <v/>
      </c>
      <c r="D90" s="2">
        <f>IF('Binding Energies'!D90="","",IF('Binding Energies'!D90&lt;HV,Parameters!Y$39+Parameters!Y$40*((Beta!$A90/100)^Parameters!Y$41)-Parameters!Y$42*EXP(Parameters!Y$43*(Beta!$A90/100)),""))</f>
        <v>1.6952274365413149</v>
      </c>
      <c r="E90" s="2">
        <f>IF('Binding Energies'!E90="","",IF('Binding Energies'!E90&lt;HV,Parameters!Z$39+Parameters!Z$40*((Beta!$A90/100)^Parameters!Z$41)-Parameters!Z$42*EXP(Parameters!Z$43*(Beta!$A90/100)),""))</f>
        <v>1.78282230791119</v>
      </c>
      <c r="F90" s="2">
        <f>IF('Binding Energies'!F90="","",IF('Binding Energies'!F90&lt;HV,Parameters!AA$39+Parameters!AA$40*((Beta!$A90/100)^Parameters!AA$41)-Parameters!AA$42*EXP(Parameters!AA$43*(Beta!$A90/100)),""))</f>
        <v>1.795058289137784</v>
      </c>
      <c r="G90" s="2" t="str">
        <f>IF('Binding Energies'!G90="","",IF('Binding Energies'!G90&lt;HV,(Parameters!AD$39-(Parameters!AD$40*(((($A90/100)-Parameters!AD$41)^2)*(($A90/100)^Parameters!AD$42))))-(Parameters!AD$32*EXP(-(((HV-'Binding Energies'!G90)/Parameters!AD$44)^Parameters!AD$43))),""))</f>
        <v/>
      </c>
      <c r="H90" s="2" t="str">
        <f>IF('Binding Energies'!H90="","",IF('Binding Energies'!H90&lt;HV,(Parameters!AE$39-(Parameters!AE$40*(((($A90/100)-Parameters!AE$41)^2)*(($A90/100)^Parameters!AE$42))))-(Parameters!AE$32*EXP(-(((HV-'Binding Energies'!H90)/Parameters!AE$44)^Parameters!AE$43))),""))</f>
        <v/>
      </c>
      <c r="I90" s="2">
        <f>IF('Binding Energies'!I90="","",IF('Binding Energies'!I90&lt;HV,(Parameters!AF$39-(Parameters!AF$40*(((($A90/100)-Parameters!AF$41)^2)*(($A90/100)^Parameters!AF$42))))-(Parameters!AF$32*EXP(-(((HV-'Binding Energies'!I90)/Parameters!AF$44)^Parameters!AF$43))),""))</f>
        <v>1.2852137688898833</v>
      </c>
      <c r="J90" s="2">
        <f>IF('Binding Energies'!J90="","",IF('Binding Energies'!J90&lt;HV,(Parameters!AG$39-(Parameters!AG$40*(((($A90/100)-Parameters!AG$41)^2)*(($A90/100)^Parameters!AG$42))))-(Parameters!AG$32*EXP(-(((HV-'Binding Energies'!J90)/Parameters!AG$44)^Parameters!AG$43))),""))</f>
        <v>1.441212241754307</v>
      </c>
      <c r="K90" s="2" t="str">
        <f>IF('Binding Energies'!K90="","",IF('Binding Energies'!K90&lt;HV,(Parameters!AH$39-(Parameters!AH$40*(((($A90/100)-Parameters!AH$41)^2)*(($A90/100)^Parameters!AH$42))))-(Parameters!AH$32*EXP(-(((HV-'Binding Energies'!K90)/Parameters!AH$44)^Parameters!AH$43))),""))</f>
        <v/>
      </c>
      <c r="L90" s="2">
        <f>IF('Binding Energies'!L90="","",IF('Binding Energies'!L90&lt;HV,(Parameters!AI$39-(Parameters!AI$40*(((($A90/100)-Parameters!AI$41)^2)*(($A90/100)^Parameters!AI$42))))-(Parameters!AI$32*EXP(-(((HV-'Binding Energies'!L90)/Parameters!AI$44)^Parameters!AI$43))),""))</f>
        <v>1.7214933325023762</v>
      </c>
      <c r="M90" s="2">
        <f>IF('Binding Energies'!M90="","",IF('Binding Energies'!M90&lt;HV,(Parameters!AJ$39-(Parameters!AJ$40*(((($A90/100)-Parameters!AJ$41)^2)*(($A90/100)^Parameters!AJ$42))))-(Parameters!AJ$32*EXP(-(((HV-'Binding Energies'!M90)/Parameters!AJ$44)^Parameters!AJ$43))),""))</f>
        <v>1.7055919726106161</v>
      </c>
      <c r="N90" s="2">
        <f>IF('Binding Energies'!N90="","",IF('Binding Energies'!N90&lt;HV,(Parameters!AK$39-(Parameters!AK$40*(((($A90/100)-Parameters!AK$41)^2)*(($A90/100)^Parameters!AK$42))))-(Parameters!AK$32*EXP(-(((HV-'Binding Energies'!N90)/Parameters!AK$44)^Parameters!AK$43))),""))</f>
        <v>1.7560217443146566</v>
      </c>
      <c r="O90" s="2">
        <f>IF('Binding Energies'!O90="","",IF('Binding Energies'!O90&lt;HV,(Parameters!AL$39-(Parameters!AL$40*(((($A90/100)-Parameters!AL$41)^2)*(($A90/100)^Parameters!AL$42))))-(Parameters!AL$32*EXP(-(((HV-'Binding Energies'!O90)/Parameters!AL$44)^Parameters!AL$43))),""))</f>
        <v>1.1551985853445133</v>
      </c>
      <c r="P90" s="2">
        <f>IF('Binding Energies'!P90="","",IF('Binding Energies'!P90&lt;HV,(Parameters!AM$39-(Parameters!AM$40*(((($A90/100)-Parameters!AM$41)^2)*(($A90/100)^Parameters!AM$42))))-(Parameters!AM$32*EXP(-(((HV-'Binding Energies'!P90)/Parameters!AM$44)^Parameters!AM$43))),""))</f>
        <v>1.1994010204597148</v>
      </c>
      <c r="Q90" s="2">
        <f>IF('Binding Energies'!Q90="","",IF('Binding Energies'!Q90&lt;HV,(Parameters!AN$39-(Parameters!AN$40*(((($A90/100)-Parameters!AN$41)^2)*(($A90/100)^Parameters!AN$42))))-(Parameters!AN$32*EXP(-(((HV-'Binding Energies'!Q90)/Parameters!AN$44)^Parameters!AN$43))),""))</f>
        <v>1.3904052280996693</v>
      </c>
      <c r="R90" s="2">
        <f>IF('Binding Energies'!R90="","",IF('Binding Energies'!R90&lt;HV,(Parameters!AO$39-(Parameters!AO$40*(((($A90/100)-Parameters!AO$41)^2)*(($A90/100)^Parameters!AO$42))))-(Parameters!AO$32*EXP(-(((HV-'Binding Energies'!R90)/Parameters!AO$44)^Parameters!AO$43))),""))</f>
        <v>1.3162894196524511</v>
      </c>
      <c r="S90" s="2">
        <f>IF('Binding Energies'!S90="","",IF('Binding Energies'!S90&lt;HV,(Parameters!AP$39-(Parameters!AP$40*(((($A90/100)-Parameters!AP$41)^2)*(($A90/100)^Parameters!AP$42))))-(Parameters!AP$32*EXP(-(((HV-'Binding Energies'!S90)/Parameters!AP$44)^Parameters!AP$43))),""))</f>
        <v>0.87397565500773555</v>
      </c>
      <c r="T90" s="2">
        <f>IF('Binding Energies'!T90="","",IF('Binding Energies'!T90&lt;HV,(Parameters!AQ$39-(Parameters!AQ$40*(((($A90/100)-Parameters!AQ$41)^2)*(($A90/100)^Parameters!AQ$42))))-(Parameters!AQ$32*EXP(-(((HV-'Binding Energies'!T90)/Parameters!AQ$44)^Parameters!AQ$43))),""))</f>
        <v>0.85028661682237461</v>
      </c>
    </row>
    <row r="91" spans="1:20" x14ac:dyDescent="0.35">
      <c r="A91" s="4">
        <v>91</v>
      </c>
      <c r="B91" s="2" t="str">
        <f>IF('Binding Energies'!B91="","",IF('Binding Energies'!B91&lt;HV,Parameters!W$39+Parameters!W$40*((Beta!$A91/100)^Parameters!W$41)-Parameters!W$42*EXP(Parameters!W$43*(Beta!$A91/100)),""))</f>
        <v/>
      </c>
      <c r="C91" s="2" t="str">
        <f>IF('Binding Energies'!C91="","",IF('Binding Energies'!C91&lt;HV,Parameters!X$39+Parameters!X$40*((Beta!$A91/100)^Parameters!X$41)-Parameters!X$42*EXP(Parameters!X$43*(Beta!$A91/100)),""))</f>
        <v/>
      </c>
      <c r="D91" s="2">
        <f>IF('Binding Energies'!D91="","",IF('Binding Energies'!D91&lt;HV,Parameters!Y$39+Parameters!Y$40*((Beta!$A91/100)^Parameters!Y$41)-Parameters!Y$42*EXP(Parameters!Y$43*(Beta!$A91/100)),""))</f>
        <v>1.6726074832615139</v>
      </c>
      <c r="E91" s="2">
        <f>IF('Binding Energies'!E91="","",IF('Binding Energies'!E91&lt;HV,Parameters!Z$39+Parameters!Z$40*((Beta!$A91/100)^Parameters!Z$41)-Parameters!Z$42*EXP(Parameters!Z$43*(Beta!$A91/100)),""))</f>
        <v>1.7671799862001421</v>
      </c>
      <c r="F91" s="2">
        <f>IF('Binding Energies'!F91="","",IF('Binding Energies'!F91&lt;HV,Parameters!AA$39+Parameters!AA$40*((Beta!$A91/100)^Parameters!AA$41)-Parameters!AA$42*EXP(Parameters!AA$43*(Beta!$A91/100)),""))</f>
        <v>1.7809262154808965</v>
      </c>
      <c r="G91" s="2" t="str">
        <f>IF('Binding Energies'!G91="","",IF('Binding Energies'!G91&lt;HV,(Parameters!AD$39-(Parameters!AD$40*(((($A91/100)-Parameters!AD$41)^2)*(($A91/100)^Parameters!AD$42))))-(Parameters!AD$32*EXP(-(((HV-'Binding Energies'!G91)/Parameters!AD$44)^Parameters!AD$43))),""))</f>
        <v/>
      </c>
      <c r="H91" s="2" t="str">
        <f>IF('Binding Energies'!H91="","",IF('Binding Energies'!H91&lt;HV,(Parameters!AE$39-(Parameters!AE$40*(((($A91/100)-Parameters!AE$41)^2)*(($A91/100)^Parameters!AE$42))))-(Parameters!AE$32*EXP(-(((HV-'Binding Energies'!H91)/Parameters!AE$44)^Parameters!AE$43))),""))</f>
        <v/>
      </c>
      <c r="I91" s="2">
        <f>IF('Binding Energies'!I91="","",IF('Binding Energies'!I91&lt;HV,(Parameters!AF$39-(Parameters!AF$40*(((($A91/100)-Parameters!AF$41)^2)*(($A91/100)^Parameters!AF$42))))-(Parameters!AF$32*EXP(-(((HV-'Binding Energies'!I91)/Parameters!AF$44)^Parameters!AF$43))),""))</f>
        <v>1.2242077827643678</v>
      </c>
      <c r="J91" s="2">
        <f>IF('Binding Energies'!J91="","",IF('Binding Energies'!J91&lt;HV,(Parameters!AG$39-(Parameters!AG$40*(((($A91/100)-Parameters!AG$41)^2)*(($A91/100)^Parameters!AG$42))))-(Parameters!AG$32*EXP(-(((HV-'Binding Energies'!J91)/Parameters!AG$44)^Parameters!AG$43))),""))</f>
        <v>1.4095709709166129</v>
      </c>
      <c r="K91" s="2" t="str">
        <f>IF('Binding Energies'!K91="","",IF('Binding Energies'!K91&lt;HV,(Parameters!AH$39-(Parameters!AH$40*(((($A91/100)-Parameters!AH$41)^2)*(($A91/100)^Parameters!AH$42))))-(Parameters!AH$32*EXP(-(((HV-'Binding Energies'!K91)/Parameters!AH$44)^Parameters!AH$43))),""))</f>
        <v/>
      </c>
      <c r="L91" s="2">
        <f>IF('Binding Energies'!L91="","",IF('Binding Energies'!L91&lt;HV,(Parameters!AI$39-(Parameters!AI$40*(((($A91/100)-Parameters!AI$41)^2)*(($A91/100)^Parameters!AI$42))))-(Parameters!AI$32*EXP(-(((HV-'Binding Energies'!L91)/Parameters!AI$44)^Parameters!AI$43))),""))</f>
        <v>1.7155288839907894</v>
      </c>
      <c r="M91" s="2">
        <f>IF('Binding Energies'!M91="","",IF('Binding Energies'!M91&lt;HV,(Parameters!AJ$39-(Parameters!AJ$40*(((($A91/100)-Parameters!AJ$41)^2)*(($A91/100)^Parameters!AJ$42))))-(Parameters!AJ$32*EXP(-(((HV-'Binding Energies'!M91)/Parameters!AJ$44)^Parameters!AJ$43))),""))</f>
        <v>1.7057356200097267</v>
      </c>
      <c r="N91" s="2">
        <f>IF('Binding Energies'!N91="","",IF('Binding Energies'!N91&lt;HV,(Parameters!AK$39-(Parameters!AK$40*(((($A91/100)-Parameters!AK$41)^2)*(($A91/100)^Parameters!AK$42))))-(Parameters!AK$32*EXP(-(((HV-'Binding Energies'!N91)/Parameters!AK$44)^Parameters!AK$43))),""))</f>
        <v>1.752180430585017</v>
      </c>
      <c r="O91" s="2">
        <f>IF('Binding Energies'!O91="","",IF('Binding Energies'!O91&lt;HV,(Parameters!AL$39-(Parameters!AL$40*(((($A91/100)-Parameters!AL$41)^2)*(($A91/100)^Parameters!AL$42))))-(Parameters!AL$32*EXP(-(((HV-'Binding Energies'!O91)/Parameters!AL$44)^Parameters!AL$43))),""))</f>
        <v>1.1363211528946242</v>
      </c>
      <c r="P91" s="2">
        <f>IF('Binding Energies'!P91="","",IF('Binding Energies'!P91&lt;HV,(Parameters!AM$39-(Parameters!AM$40*(((($A91/100)-Parameters!AM$41)^2)*(($A91/100)^Parameters!AM$42))))-(Parameters!AM$32*EXP(-(((HV-'Binding Energies'!P91)/Parameters!AM$44)^Parameters!AM$43))),""))</f>
        <v>1.1929882470977453</v>
      </c>
      <c r="Q91" s="2">
        <f>IF('Binding Energies'!Q91="","",IF('Binding Energies'!Q91&lt;HV,(Parameters!AN$39-(Parameters!AN$40*(((($A91/100)-Parameters!AN$41)^2)*(($A91/100)^Parameters!AN$42))))-(Parameters!AN$32*EXP(-(((HV-'Binding Energies'!Q91)/Parameters!AN$44)^Parameters!AN$43))),""))</f>
        <v>1.3934993732345398</v>
      </c>
      <c r="R91" s="2">
        <f>IF('Binding Energies'!R91="","",IF('Binding Energies'!R91&lt;HV,(Parameters!AO$39-(Parameters!AO$40*(((($A91/100)-Parameters!AO$41)^2)*(($A91/100)^Parameters!AO$42))))-(Parameters!AO$32*EXP(-(((HV-'Binding Energies'!R91)/Parameters!AO$44)^Parameters!AO$43))),""))</f>
        <v>1.3228717702973749</v>
      </c>
      <c r="S91" s="2">
        <f>IF('Binding Energies'!S91="","",IF('Binding Energies'!S91&lt;HV,(Parameters!AP$39-(Parameters!AP$40*(((($A91/100)-Parameters!AP$41)^2)*(($A91/100)^Parameters!AP$42))))-(Parameters!AP$32*EXP(-(((HV-'Binding Energies'!S91)/Parameters!AP$44)^Parameters!AP$43))),""))</f>
        <v>0.8829148761561818</v>
      </c>
      <c r="T91" s="2">
        <f>IF('Binding Energies'!T91="","",IF('Binding Energies'!T91&lt;HV,(Parameters!AQ$39-(Parameters!AQ$40*(((($A91/100)-Parameters!AQ$41)^2)*(($A91/100)^Parameters!AQ$42))))-(Parameters!AQ$32*EXP(-(((HV-'Binding Energies'!T91)/Parameters!AQ$44)^Parameters!AQ$43))),""))</f>
        <v>0.85878399112104487</v>
      </c>
    </row>
    <row r="92" spans="1:20" x14ac:dyDescent="0.35">
      <c r="A92" s="4">
        <v>92</v>
      </c>
      <c r="B92" s="2" t="str">
        <f>IF('Binding Energies'!B92="","",IF('Binding Energies'!B92&lt;HV,Parameters!W$39+Parameters!W$40*((Beta!$A92/100)^Parameters!W$41)-Parameters!W$42*EXP(Parameters!W$43*(Beta!$A92/100)),""))</f>
        <v/>
      </c>
      <c r="C92" s="2" t="str">
        <f>IF('Binding Energies'!C92="","",IF('Binding Energies'!C92&lt;HV,Parameters!X$39+Parameters!X$40*((Beta!$A92/100)^Parameters!X$41)-Parameters!X$42*EXP(Parameters!X$43*(Beta!$A92/100)),""))</f>
        <v/>
      </c>
      <c r="D92" s="2">
        <f>IF('Binding Energies'!D92="","",IF('Binding Energies'!D92&lt;HV,Parameters!Y$39+Parameters!Y$40*((Beta!$A92/100)^Parameters!Y$41)-Parameters!Y$42*EXP(Parameters!Y$43*(Beta!$A92/100)),""))</f>
        <v>1.6484810702261357</v>
      </c>
      <c r="E92" s="2">
        <f>IF('Binding Energies'!E92="","",IF('Binding Energies'!E92&lt;HV,Parameters!Z$39+Parameters!Z$40*((Beta!$A92/100)^Parameters!Z$41)-Parameters!Z$42*EXP(Parameters!Z$43*(Beta!$A92/100)),""))</f>
        <v>1.7505103109412214</v>
      </c>
      <c r="F92" s="2">
        <f>IF('Binding Energies'!F92="","",IF('Binding Energies'!F92&lt;HV,Parameters!AA$39+Parameters!AA$40*((Beta!$A92/100)^Parameters!AA$41)-Parameters!AA$42*EXP(Parameters!AA$43*(Beta!$A92/100)),""))</f>
        <v>1.765908499039389</v>
      </c>
      <c r="G92" s="2" t="str">
        <f>IF('Binding Energies'!G92="","",IF('Binding Energies'!G92&lt;HV,(Parameters!AD$39-(Parameters!AD$40*(((($A92/100)-Parameters!AD$41)^2)*(($A92/100)^Parameters!AD$42))))-(Parameters!AD$32*EXP(-(((HV-'Binding Energies'!G92)/Parameters!AD$44)^Parameters!AD$43))),""))</f>
        <v/>
      </c>
      <c r="H92" s="2" t="str">
        <f>IF('Binding Energies'!H92="","",IF('Binding Energies'!H92&lt;HV,(Parameters!AE$39-(Parameters!AE$40*(((($A92/100)-Parameters!AE$41)^2)*(($A92/100)^Parameters!AE$42))))-(Parameters!AE$32*EXP(-(((HV-'Binding Energies'!H92)/Parameters!AE$44)^Parameters!AE$43))),""))</f>
        <v/>
      </c>
      <c r="I92" s="2">
        <f>IF('Binding Energies'!I92="","",IF('Binding Energies'!I92&lt;HV,(Parameters!AF$39-(Parameters!AF$40*(((($A92/100)-Parameters!AF$41)^2)*(($A92/100)^Parameters!AF$42))))-(Parameters!AF$32*EXP(-(((HV-'Binding Energies'!I92)/Parameters!AF$44)^Parameters!AF$43))),""))</f>
        <v>1.1453426834909624</v>
      </c>
      <c r="J92" s="2">
        <f>IF('Binding Energies'!J92="","",IF('Binding Energies'!J92&lt;HV,(Parameters!AG$39-(Parameters!AG$40*(((($A92/100)-Parameters!AG$41)^2)*(($A92/100)^Parameters!AG$42))))-(Parameters!AG$32*EXP(-(((HV-'Binding Energies'!J92)/Parameters!AG$44)^Parameters!AG$43))),""))</f>
        <v>1.3746990251002233</v>
      </c>
      <c r="K92" s="2" t="str">
        <f>IF('Binding Energies'!K92="","",IF('Binding Energies'!K92&lt;HV,(Parameters!AH$39-(Parameters!AH$40*(((($A92/100)-Parameters!AH$41)^2)*(($A92/100)^Parameters!AH$42))))-(Parameters!AH$32*EXP(-(((HV-'Binding Energies'!K92)/Parameters!AH$44)^Parameters!AH$43))),""))</f>
        <v/>
      </c>
      <c r="L92" s="2">
        <f>IF('Binding Energies'!L92="","",IF('Binding Energies'!L92&lt;HV,(Parameters!AI$39-(Parameters!AI$40*(((($A92/100)-Parameters!AI$41)^2)*(($A92/100)^Parameters!AI$42))))-(Parameters!AI$32*EXP(-(((HV-'Binding Energies'!L92)/Parameters!AI$44)^Parameters!AI$43))),""))</f>
        <v>1.7089856657716773</v>
      </c>
      <c r="M92" s="2">
        <f>IF('Binding Energies'!M92="","",IF('Binding Energies'!M92&lt;HV,(Parameters!AJ$39-(Parameters!AJ$40*(((($A92/100)-Parameters!AJ$41)^2)*(($A92/100)^Parameters!AJ$42))))-(Parameters!AJ$32*EXP(-(((HV-'Binding Energies'!M92)/Parameters!AJ$44)^Parameters!AJ$43))),""))</f>
        <v>1.7054979076195655</v>
      </c>
      <c r="N92" s="2">
        <f>IF('Binding Energies'!N92="","",IF('Binding Energies'!N92&lt;HV,(Parameters!AK$39-(Parameters!AK$40*(((($A92/100)-Parameters!AK$41)^2)*(($A92/100)^Parameters!AK$42))))-(Parameters!AK$32*EXP(-(((HV-'Binding Energies'!N92)/Parameters!AK$44)^Parameters!AK$43))),""))</f>
        <v>1.7478730000153326</v>
      </c>
      <c r="O92" s="2">
        <f>IF('Binding Energies'!O92="","",IF('Binding Energies'!O92&lt;HV,(Parameters!AL$39-(Parameters!AL$40*(((($A92/100)-Parameters!AL$41)^2)*(($A92/100)^Parameters!AL$42))))-(Parameters!AL$32*EXP(-(((HV-'Binding Energies'!O92)/Parameters!AL$44)^Parameters!AL$43))),""))</f>
        <v>1.114416367421188</v>
      </c>
      <c r="P92" s="2">
        <f>IF('Binding Energies'!P92="","",IF('Binding Energies'!P92&lt;HV,(Parameters!AM$39-(Parameters!AM$40*(((($A92/100)-Parameters!AM$41)^2)*(($A92/100)^Parameters!AM$42))))-(Parameters!AM$32*EXP(-(((HV-'Binding Energies'!P92)/Parameters!AM$44)^Parameters!AM$43))),""))</f>
        <v>1.1849186958923008</v>
      </c>
      <c r="Q92" s="2" t="str">
        <f>IF('Binding Energies'!Q92="","",IF('Binding Energies'!Q92&lt;HV,(Parameters!AN$39-(Parameters!AN$40*(((($A92/100)-Parameters!AN$41)^2)*(($A92/100)^Parameters!AN$42))))-(Parameters!AN$32*EXP(-(((HV-'Binding Energies'!Q92)/Parameters!AN$44)^Parameters!AN$43))),""))</f>
        <v/>
      </c>
      <c r="R92" s="2">
        <f>IF('Binding Energies'!R92="","",IF('Binding Energies'!R92&lt;HV,(Parameters!AO$39-(Parameters!AO$40*(((($A92/100)-Parameters!AO$41)^2)*(($A92/100)^Parameters!AO$42))))-(Parameters!AO$32*EXP(-(((HV-'Binding Energies'!R92)/Parameters!AO$44)^Parameters!AO$43))),""))</f>
        <v>1.3291554524914848</v>
      </c>
      <c r="S92" s="2">
        <f>IF('Binding Energies'!S92="","",IF('Binding Energies'!S92&lt;HV,(Parameters!AP$39-(Parameters!AP$40*(((($A92/100)-Parameters!AP$41)^2)*(($A92/100)^Parameters!AP$42))))-(Parameters!AP$32*EXP(-(((HV-'Binding Energies'!S92)/Parameters!AP$44)^Parameters!AP$43))),""))</f>
        <v>0.89170056280428334</v>
      </c>
      <c r="T92" s="2">
        <f>IF('Binding Energies'!T92="","",IF('Binding Energies'!T92&lt;HV,(Parameters!AQ$39-(Parameters!AQ$40*(((($A92/100)-Parameters!AQ$41)^2)*(($A92/100)^Parameters!AQ$42))))-(Parameters!AQ$32*EXP(-(((HV-'Binding Energies'!T92)/Parameters!AQ$44)^Parameters!AQ$43))),""))</f>
        <v>0.86715438945012091</v>
      </c>
    </row>
    <row r="93" spans="1:20" x14ac:dyDescent="0.35">
      <c r="A93" s="4">
        <v>93</v>
      </c>
      <c r="B93" s="2" t="str">
        <f>IF('Binding Energies'!B93="","",IF('Binding Energies'!B93&lt;HV,Parameters!W$39+Parameters!W$40*((Beta!$A93/100)^Parameters!W$41)-Parameters!W$42*EXP(Parameters!W$43*(Beta!$A93/100)),""))</f>
        <v/>
      </c>
      <c r="C93" s="2" t="str">
        <f>IF('Binding Energies'!C93="","",IF('Binding Energies'!C93&lt;HV,Parameters!X$39+Parameters!X$40*((Beta!$A93/100)^Parameters!X$41)-Parameters!X$42*EXP(Parameters!X$43*(Beta!$A93/100)),""))</f>
        <v/>
      </c>
      <c r="D93" s="2">
        <f>IF('Binding Energies'!D93="","",IF('Binding Energies'!D93&lt;HV,Parameters!Y$39+Parameters!Y$40*((Beta!$A93/100)^Parameters!Y$41)-Parameters!Y$42*EXP(Parameters!Y$43*(Beta!$A93/100)),""))</f>
        <v>1.622752701884147</v>
      </c>
      <c r="E93" s="2">
        <f>IF('Binding Energies'!E93="","",IF('Binding Energies'!E93&lt;HV,Parameters!Z$39+Parameters!Z$40*((Beta!$A93/100)^Parameters!Z$41)-Parameters!Z$42*EXP(Parameters!Z$43*(Beta!$A93/100)),""))</f>
        <v>1.732748628167299</v>
      </c>
      <c r="F93" s="2">
        <f>IF('Binding Energies'!F93="","",IF('Binding Energies'!F93&lt;HV,Parameters!AA$39+Parameters!AA$40*((Beta!$A93/100)^Parameters!AA$41)-Parameters!AA$42*EXP(Parameters!AA$43*(Beta!$A93/100)),""))</f>
        <v>1.7499521869224883</v>
      </c>
      <c r="G93" s="2" t="str">
        <f>IF('Binding Energies'!G93="","",IF('Binding Energies'!G93&lt;HV,(Parameters!AD$39-(Parameters!AD$40*(((($A93/100)-Parameters!AD$41)^2)*(($A93/100)^Parameters!AD$42))))-(Parameters!AD$32*EXP(-(((HV-'Binding Energies'!G93)/Parameters!AD$44)^Parameters!AD$43))),""))</f>
        <v/>
      </c>
      <c r="H93" s="2" t="str">
        <f>IF('Binding Energies'!H93="","",IF('Binding Energies'!H93&lt;HV,(Parameters!AE$39-(Parameters!AE$40*(((($A93/100)-Parameters!AE$41)^2)*(($A93/100)^Parameters!AE$42))))-(Parameters!AE$32*EXP(-(((HV-'Binding Energies'!H93)/Parameters!AE$44)^Parameters!AE$43))),""))</f>
        <v/>
      </c>
      <c r="I93" s="2">
        <f>IF('Binding Energies'!I93="","",IF('Binding Energies'!I93&lt;HV,(Parameters!AF$39-(Parameters!AF$40*(((($A93/100)-Parameters!AF$41)^2)*(($A93/100)^Parameters!AF$42))))-(Parameters!AF$32*EXP(-(((HV-'Binding Energies'!I93)/Parameters!AF$44)^Parameters!AF$43))),""))</f>
        <v>1.0406127992066527</v>
      </c>
      <c r="J93" s="2">
        <f>IF('Binding Energies'!J93="","",IF('Binding Energies'!J93&lt;HV,(Parameters!AG$39-(Parameters!AG$40*(((($A93/100)-Parameters!AG$41)^2)*(($A93/100)^Parameters!AG$42))))-(Parameters!AG$32*EXP(-(((HV-'Binding Energies'!J93)/Parameters!AG$44)^Parameters!AG$43))),""))</f>
        <v>1.3365295362239964</v>
      </c>
      <c r="K93" s="2" t="str">
        <f>IF('Binding Energies'!K93="","",IF('Binding Energies'!K93&lt;HV,(Parameters!AH$39-(Parameters!AH$40*(((($A93/100)-Parameters!AH$41)^2)*(($A93/100)^Parameters!AH$42))))-(Parameters!AH$32*EXP(-(((HV-'Binding Energies'!K93)/Parameters!AH$44)^Parameters!AH$43))),""))</f>
        <v/>
      </c>
      <c r="L93" s="2">
        <f>IF('Binding Energies'!L93="","",IF('Binding Energies'!L93&lt;HV,(Parameters!AI$39-(Parameters!AI$40*(((($A93/100)-Parameters!AI$41)^2)*(($A93/100)^Parameters!AI$42))))-(Parameters!AI$32*EXP(-(((HV-'Binding Energies'!L93)/Parameters!AI$44)^Parameters!AI$43))),""))</f>
        <v>1.7018493507350969</v>
      </c>
      <c r="M93" s="2">
        <f>IF('Binding Energies'!M93="","",IF('Binding Energies'!M93&lt;HV,(Parameters!AJ$39-(Parameters!AJ$40*(((($A93/100)-Parameters!AJ$41)^2)*(($A93/100)^Parameters!AJ$42))))-(Parameters!AJ$32*EXP(-(((HV-'Binding Energies'!M93)/Parameters!AJ$44)^Parameters!AJ$43))),""))</f>
        <v>1.7048554141355425</v>
      </c>
      <c r="N93" s="2">
        <f>IF('Binding Energies'!N93="","",IF('Binding Energies'!N93&lt;HV,(Parameters!AK$39-(Parameters!AK$40*(((($A93/100)-Parameters!AK$41)^2)*(($A93/100)^Parameters!AK$42))))-(Parameters!AK$32*EXP(-(((HV-'Binding Energies'!N93)/Parameters!AK$44)^Parameters!AK$43))),""))</f>
        <v>1.7430995648176713</v>
      </c>
      <c r="O93" s="2">
        <f>IF('Binding Energies'!O93="","",IF('Binding Energies'!O93&lt;HV,(Parameters!AL$39-(Parameters!AL$40*(((($A93/100)-Parameters!AL$41)^2)*(($A93/100)^Parameters!AL$42))))-(Parameters!AL$32*EXP(-(((HV-'Binding Energies'!O93)/Parameters!AL$44)^Parameters!AL$43))),""))</f>
        <v>1.0898871869514744</v>
      </c>
      <c r="P93" s="2">
        <f>IF('Binding Energies'!P93="","",IF('Binding Energies'!P93&lt;HV,(Parameters!AM$39-(Parameters!AM$40*(((($A93/100)-Parameters!AM$41)^2)*(($A93/100)^Parameters!AM$42))))-(Parameters!AM$32*EXP(-(((HV-'Binding Energies'!P93)/Parameters!AM$44)^Parameters!AM$43))),""))</f>
        <v>1.1752343042874125</v>
      </c>
      <c r="Q93" s="2" t="str">
        <f>IF('Binding Energies'!Q93="","",IF('Binding Energies'!Q93&lt;HV,(Parameters!AN$39-(Parameters!AN$40*(((($A93/100)-Parameters!AN$41)^2)*(($A93/100)^Parameters!AN$42))))-(Parameters!AN$32*EXP(-(((HV-'Binding Energies'!Q93)/Parameters!AN$44)^Parameters!AN$43))),""))</f>
        <v/>
      </c>
      <c r="R93" s="2">
        <f>IF('Binding Energies'!R93="","",IF('Binding Energies'!R93&lt;HV,(Parameters!AO$39-(Parameters!AO$40*(((($A93/100)-Parameters!AO$41)^2)*(($A93/100)^Parameters!AO$42))))-(Parameters!AO$32*EXP(-(((HV-'Binding Energies'!R93)/Parameters!AO$44)^Parameters!AO$43))),""))</f>
        <v>1.3350944954265136</v>
      </c>
      <c r="S93" s="2">
        <f>IF('Binding Energies'!S93="","",IF('Binding Energies'!S93&lt;HV,(Parameters!AP$39-(Parameters!AP$40*(((($A93/100)-Parameters!AP$41)^2)*(($A93/100)^Parameters!AP$42))))-(Parameters!AP$32*EXP(-(((HV-'Binding Energies'!S93)/Parameters!AP$44)^Parameters!AP$43))),""))</f>
        <v>0.9002640603065335</v>
      </c>
      <c r="T93" s="2">
        <f>IF('Binding Energies'!T93="","",IF('Binding Energies'!T93&lt;HV,(Parameters!AQ$39-(Parameters!AQ$40*(((($A93/100)-Parameters!AQ$41)^2)*(($A93/100)^Parameters!AQ$42))))-(Parameters!AQ$32*EXP(-(((HV-'Binding Energies'!T93)/Parameters!AQ$44)^Parameters!AQ$43))),""))</f>
        <v>0.87534207217327076</v>
      </c>
    </row>
    <row r="94" spans="1:20" x14ac:dyDescent="0.35">
      <c r="A94" s="4">
        <v>94</v>
      </c>
      <c r="B94" s="2" t="str">
        <f>IF('Binding Energies'!B94="","",IF('Binding Energies'!B94&lt;HV,Parameters!W$39+Parameters!W$40*((Beta!$A94/100)^Parameters!W$41)-Parameters!W$42*EXP(Parameters!W$43*(Beta!$A94/100)),""))</f>
        <v/>
      </c>
      <c r="C94" s="2" t="str">
        <f>IF('Binding Energies'!C94="","",IF('Binding Energies'!C94&lt;HV,Parameters!X$39+Parameters!X$40*((Beta!$A94/100)^Parameters!X$41)-Parameters!X$42*EXP(Parameters!X$43*(Beta!$A94/100)),""))</f>
        <v/>
      </c>
      <c r="D94" s="2">
        <f>IF('Binding Energies'!D94="","",IF('Binding Energies'!D94&lt;HV,Parameters!Y$39+Parameters!Y$40*((Beta!$A94/100)^Parameters!Y$41)-Parameters!Y$42*EXP(Parameters!Y$43*(Beta!$A94/100)),""))</f>
        <v>1.5953207856913145</v>
      </c>
      <c r="E94" s="2">
        <f>IF('Binding Energies'!E94="","",IF('Binding Energies'!E94&lt;HV,Parameters!Z$39+Parameters!Z$40*((Beta!$A94/100)^Parameters!Z$41)-Parameters!Z$42*EXP(Parameters!Z$43*(Beta!$A94/100)),""))</f>
        <v>1.7138261792425202</v>
      </c>
      <c r="F94" s="2" t="str">
        <f>IF('Binding Energies'!F94="","",IF('Binding Energies'!F94&lt;HV,Parameters!AA$39+Parameters!AA$40*((Beta!$A94/100)^Parameters!AA$41)-Parameters!AA$42*EXP(Parameters!AA$43*(Beta!$A94/100)),""))</f>
        <v/>
      </c>
      <c r="G94" s="2" t="str">
        <f>IF('Binding Energies'!G94="","",IF('Binding Energies'!G94&lt;HV,(Parameters!AD$39-(Parameters!AD$40*(((($A94/100)-Parameters!AD$41)^2)*(($A94/100)^Parameters!AD$42))))-(Parameters!AD$32*EXP(-(((HV-'Binding Energies'!G94)/Parameters!AD$44)^Parameters!AD$43))),""))</f>
        <v/>
      </c>
      <c r="H94" s="2" t="str">
        <f>IF('Binding Energies'!H94="","",IF('Binding Energies'!H94&lt;HV,(Parameters!AE$39-(Parameters!AE$40*(((($A94/100)-Parameters!AE$41)^2)*(($A94/100)^Parameters!AE$42))))-(Parameters!AE$32*EXP(-(((HV-'Binding Energies'!H94)/Parameters!AE$44)^Parameters!AE$43))),""))</f>
        <v/>
      </c>
      <c r="I94" s="2">
        <f>IF('Binding Energies'!I94="","",IF('Binding Energies'!I94&lt;HV,(Parameters!AF$39-(Parameters!AF$40*(((($A94/100)-Parameters!AF$41)^2)*(($A94/100)^Parameters!AF$42))))-(Parameters!AF$32*EXP(-(((HV-'Binding Energies'!I94)/Parameters!AF$44)^Parameters!AF$43))),""))</f>
        <v>0.90662494050627063</v>
      </c>
      <c r="J94" s="2">
        <f>IF('Binding Energies'!J94="","",IF('Binding Energies'!J94&lt;HV,(Parameters!AG$39-(Parameters!AG$40*(((($A94/100)-Parameters!AG$41)^2)*(($A94/100)^Parameters!AG$42))))-(Parameters!AG$32*EXP(-(((HV-'Binding Energies'!J94)/Parameters!AG$44)^Parameters!AG$43))),""))</f>
        <v>1.2966310253991895</v>
      </c>
      <c r="K94" s="2" t="str">
        <f>IF('Binding Energies'!K94="","",IF('Binding Energies'!K94&lt;HV,(Parameters!AH$39-(Parameters!AH$40*(((($A94/100)-Parameters!AH$41)^2)*(($A94/100)^Parameters!AH$42))))-(Parameters!AH$32*EXP(-(((HV-'Binding Energies'!K94)/Parameters!AH$44)^Parameters!AH$43))),""))</f>
        <v/>
      </c>
      <c r="L94" s="2">
        <f>IF('Binding Energies'!L94="","",IF('Binding Energies'!L94&lt;HV,(Parameters!AI$39-(Parameters!AI$40*(((($A94/100)-Parameters!AI$41)^2)*(($A94/100)^Parameters!AI$42))))-(Parameters!AI$32*EXP(-(((HV-'Binding Energies'!L94)/Parameters!AI$44)^Parameters!AI$43))),""))</f>
        <v>1.6941512114899795</v>
      </c>
      <c r="M94" s="2">
        <f>IF('Binding Energies'!M94="","",IF('Binding Energies'!M94&lt;HV,(Parameters!AJ$39-(Parameters!AJ$40*(((($A94/100)-Parameters!AJ$41)^2)*(($A94/100)^Parameters!AJ$42))))-(Parameters!AJ$32*EXP(-(((HV-'Binding Energies'!M94)/Parameters!AJ$44)^Parameters!AJ$43))),""))</f>
        <v>1.7039048475011613</v>
      </c>
      <c r="N94" s="2">
        <f>IF('Binding Energies'!N94="","",IF('Binding Energies'!N94&lt;HV,(Parameters!AK$39-(Parameters!AK$40*(((($A94/100)-Parameters!AK$41)^2)*(($A94/100)^Parameters!AK$42))))-(Parameters!AK$32*EXP(-(((HV-'Binding Energies'!N94)/Parameters!AK$44)^Parameters!AK$43))),""))</f>
        <v>1.7378601751345528</v>
      </c>
      <c r="O94" s="2">
        <f>IF('Binding Energies'!O94="","",IF('Binding Energies'!O94&lt;HV,(Parameters!AL$39-(Parameters!AL$40*(((($A94/100)-Parameters!AL$41)^2)*(($A94/100)^Parameters!AL$42))))-(Parameters!AL$32*EXP(-(((HV-'Binding Energies'!O94)/Parameters!AL$44)^Parameters!AL$43))),""))</f>
        <v>1.0626206239812654</v>
      </c>
      <c r="P94" s="2">
        <f>IF('Binding Energies'!P94="","",IF('Binding Energies'!P94&lt;HV,(Parameters!AM$39-(Parameters!AM$40*(((($A94/100)-Parameters!AM$41)^2)*(($A94/100)^Parameters!AM$42))))-(Parameters!AM$32*EXP(-(((HV-'Binding Energies'!P94)/Parameters!AM$44)^Parameters!AM$43))),""))</f>
        <v>1.163923665900028</v>
      </c>
      <c r="Q94" s="2" t="str">
        <f>IF('Binding Energies'!Q94="","",IF('Binding Energies'!Q94&lt;HV,(Parameters!AN$39-(Parameters!AN$40*(((($A94/100)-Parameters!AN$41)^2)*(($A94/100)^Parameters!AN$42))))-(Parameters!AN$32*EXP(-(((HV-'Binding Energies'!Q94)/Parameters!AN$44)^Parameters!AN$43))),""))</f>
        <v/>
      </c>
      <c r="R94" s="2">
        <f>IF('Binding Energies'!R94="","",IF('Binding Energies'!R94&lt;HV,(Parameters!AO$39-(Parameters!AO$40*(((($A94/100)-Parameters!AO$41)^2)*(($A94/100)^Parameters!AO$42))))-(Parameters!AO$32*EXP(-(((HV-'Binding Energies'!R94)/Parameters!AO$44)^Parameters!AO$43))),""))</f>
        <v>1.34073430824758</v>
      </c>
      <c r="S94" s="2">
        <f>IF('Binding Energies'!S94="","",IF('Binding Energies'!S94&lt;HV,(Parameters!AP$39-(Parameters!AP$40*(((($A94/100)-Parameters!AP$41)^2)*(($A94/100)^Parameters!AP$42))))-(Parameters!AP$32*EXP(-(((HV-'Binding Energies'!S94)/Parameters!AP$44)^Parameters!AP$43))),""))</f>
        <v>0.90862701877068608</v>
      </c>
      <c r="T94" s="2">
        <f>IF('Binding Energies'!T94="","",IF('Binding Energies'!T94&lt;HV,(Parameters!AQ$39-(Parameters!AQ$40*(((($A94/100)-Parameters!AQ$41)^2)*(($A94/100)^Parameters!AQ$42))))-(Parameters!AQ$32*EXP(-(((HV-'Binding Energies'!T94)/Parameters!AQ$44)^Parameters!AQ$43))),""))</f>
        <v>0.883377182529965</v>
      </c>
    </row>
    <row r="95" spans="1:20" x14ac:dyDescent="0.35">
      <c r="A95" s="4">
        <v>95</v>
      </c>
      <c r="B95" s="2" t="str">
        <f>IF('Binding Energies'!B95="","",IF('Binding Energies'!B95&lt;HV,Parameters!W$39+Parameters!W$40*((Beta!$A95/100)^Parameters!W$41)-Parameters!W$42*EXP(Parameters!W$43*(Beta!$A95/100)),""))</f>
        <v/>
      </c>
      <c r="C95" s="2" t="str">
        <f>IF('Binding Energies'!C95="","",IF('Binding Energies'!C95&lt;HV,Parameters!X$39+Parameters!X$40*((Beta!$A95/100)^Parameters!X$41)-Parameters!X$42*EXP(Parameters!X$43*(Beta!$A95/100)),""))</f>
        <v/>
      </c>
      <c r="D95" s="2" t="str">
        <f>IF('Binding Energies'!D95="","",IF('Binding Energies'!D95&lt;HV,Parameters!Y$39+Parameters!Y$40*((Beta!$A95/100)^Parameters!Y$41)-Parameters!Y$42*EXP(Parameters!Y$43*(Beta!$A95/100)),""))</f>
        <v/>
      </c>
      <c r="E95" s="2">
        <f>IF('Binding Energies'!E95="","",IF('Binding Energies'!E95&lt;HV,Parameters!Z$39+Parameters!Z$40*((Beta!$A95/100)^Parameters!Z$41)-Parameters!Z$42*EXP(Parameters!Z$43*(Beta!$A95/100)),""))</f>
        <v>1.6936698412157674</v>
      </c>
      <c r="F95" s="2" t="str">
        <f>IF('Binding Energies'!F95="","",IF('Binding Energies'!F95&lt;HV,Parameters!AA$39+Parameters!AA$40*((Beta!$A95/100)^Parameters!AA$41)-Parameters!AA$42*EXP(Parameters!AA$43*(Beta!$A95/100)),""))</f>
        <v/>
      </c>
      <c r="G95" s="2" t="str">
        <f>IF('Binding Energies'!G95="","",IF('Binding Energies'!G95&lt;HV,(Parameters!AD$39-(Parameters!AD$40*(((($A95/100)-Parameters!AD$41)^2)*(($A95/100)^Parameters!AD$42))))-(Parameters!AD$32*EXP(-(((HV-'Binding Energies'!G95)/Parameters!AD$44)^Parameters!AD$43))),""))</f>
        <v/>
      </c>
      <c r="H95" s="2" t="str">
        <f>IF('Binding Energies'!H95="","",IF('Binding Energies'!H95&lt;HV,(Parameters!AE$39-(Parameters!AE$40*(((($A95/100)-Parameters!AE$41)^2)*(($A95/100)^Parameters!AE$42))))-(Parameters!AE$32*EXP(-(((HV-'Binding Energies'!H95)/Parameters!AE$44)^Parameters!AE$43))),""))</f>
        <v/>
      </c>
      <c r="I95" s="2">
        <f>IF('Binding Energies'!I95="","",IF('Binding Energies'!I95&lt;HV,(Parameters!AF$39-(Parameters!AF$40*(((($A95/100)-Parameters!AF$41)^2)*(($A95/100)^Parameters!AF$42))))-(Parameters!AF$32*EXP(-(((HV-'Binding Energies'!I95)/Parameters!AF$44)^Parameters!AF$43))),""))</f>
        <v>0.67717409766608028</v>
      </c>
      <c r="J95" s="2">
        <f>IF('Binding Energies'!J95="","",IF('Binding Energies'!J95&lt;HV,(Parameters!AG$39-(Parameters!AG$40*(((($A95/100)-Parameters!AG$41)^2)*(($A95/100)^Parameters!AG$42))))-(Parameters!AG$32*EXP(-(((HV-'Binding Energies'!J95)/Parameters!AG$44)^Parameters!AG$43))),""))</f>
        <v>1.2447416217394633</v>
      </c>
      <c r="K95" s="2" t="str">
        <f>IF('Binding Energies'!K95="","",IF('Binding Energies'!K95&lt;HV,(Parameters!AH$39-(Parameters!AH$40*(((($A95/100)-Parameters!AH$41)^2)*(($A95/100)^Parameters!AH$42))))-(Parameters!AH$32*EXP(-(((HV-'Binding Energies'!K95)/Parameters!AH$44)^Parameters!AH$43))),""))</f>
        <v/>
      </c>
      <c r="L95" s="2">
        <f>IF('Binding Energies'!L95="","",IF('Binding Energies'!L95&lt;HV,(Parameters!AI$39-(Parameters!AI$40*(((($A95/100)-Parameters!AI$41)^2)*(($A95/100)^Parameters!AI$42))))-(Parameters!AI$32*EXP(-(((HV-'Binding Energies'!L95)/Parameters!AI$44)^Parameters!AI$43))),""))</f>
        <v>1.685822150941203</v>
      </c>
      <c r="M95" s="2">
        <f>IF('Binding Energies'!M95="","",IF('Binding Energies'!M95&lt;HV,(Parameters!AJ$39-(Parameters!AJ$40*(((($A95/100)-Parameters!AJ$41)^2)*(($A95/100)^Parameters!AJ$42))))-(Parameters!AJ$32*EXP(-(((HV-'Binding Energies'!M95)/Parameters!AJ$44)^Parameters!AJ$43))),""))</f>
        <v>1.7025121519125523</v>
      </c>
      <c r="N95" s="2">
        <f>IF('Binding Energies'!N95="","",IF('Binding Energies'!N95&lt;HV,(Parameters!AK$39-(Parameters!AK$40*(((($A95/100)-Parameters!AK$41)^2)*(($A95/100)^Parameters!AK$42))))-(Parameters!AK$32*EXP(-(((HV-'Binding Energies'!N95)/Parameters!AK$44)^Parameters!AK$43))),""))</f>
        <v>1.7321554671979216</v>
      </c>
      <c r="O95" s="2">
        <f>IF('Binding Energies'!O95="","",IF('Binding Energies'!O95&lt;HV,(Parameters!AL$39-(Parameters!AL$40*(((($A95/100)-Parameters!AL$41)^2)*(($A95/100)^Parameters!AL$42))))-(Parameters!AL$32*EXP(-(((HV-'Binding Energies'!O95)/Parameters!AL$44)^Parameters!AL$43))),""))</f>
        <v>1.0331931455577847</v>
      </c>
      <c r="P95" s="2">
        <f>IF('Binding Energies'!P95="","",IF('Binding Energies'!P95&lt;HV,(Parameters!AM$39-(Parameters!AM$40*(((($A95/100)-Parameters!AM$41)^2)*(($A95/100)^Parameters!AM$42))))-(Parameters!AM$32*EXP(-(((HV-'Binding Energies'!P95)/Parameters!AM$44)^Parameters!AM$43))),""))</f>
        <v>1.1511874217537899</v>
      </c>
      <c r="Q95" s="2" t="str">
        <f>IF('Binding Energies'!Q95="","",IF('Binding Energies'!Q95&lt;HV,(Parameters!AN$39-(Parameters!AN$40*(((($A95/100)-Parameters!AN$41)^2)*(($A95/100)^Parameters!AN$42))))-(Parameters!AN$32*EXP(-(((HV-'Binding Energies'!Q95)/Parameters!AN$44)^Parameters!AN$43))),""))</f>
        <v/>
      </c>
      <c r="R95" s="2">
        <f>IF('Binding Energies'!R95="","",IF('Binding Energies'!R95&lt;HV,(Parameters!AO$39-(Parameters!AO$40*(((($A95/100)-Parameters!AO$41)^2)*(($A95/100)^Parameters!AO$42))))-(Parameters!AO$32*EXP(-(((HV-'Binding Energies'!R95)/Parameters!AO$44)^Parameters!AO$43))),""))</f>
        <v>1.3460726857685461</v>
      </c>
      <c r="S95" s="2">
        <f>IF('Binding Energies'!S95="","",IF('Binding Energies'!S95&lt;HV,(Parameters!AP$39-(Parameters!AP$40*(((($A95/100)-Parameters!AP$41)^2)*(($A95/100)^Parameters!AP$42))))-(Parameters!AP$32*EXP(-(((HV-'Binding Energies'!S95)/Parameters!AP$44)^Parameters!AP$43))),""))</f>
        <v>0.91676536477980197</v>
      </c>
      <c r="T95" s="2">
        <f>IF('Binding Energies'!T95="","",IF('Binding Energies'!T95&lt;HV,(Parameters!AQ$39-(Parameters!AQ$40*(((($A95/100)-Parameters!AQ$41)^2)*(($A95/100)^Parameters!AQ$42))))-(Parameters!AQ$32*EXP(-(((HV-'Binding Energies'!T95)/Parameters!AQ$44)^Parameters!AQ$43))),""))</f>
        <v>0.89122806301296031</v>
      </c>
    </row>
    <row r="96" spans="1:20" x14ac:dyDescent="0.35">
      <c r="A96" s="4">
        <v>96</v>
      </c>
      <c r="B96" s="2" t="str">
        <f>IF('Binding Energies'!B96="","",IF('Binding Energies'!B96&lt;HV,Parameters!W$39+Parameters!W$40*((Beta!$A96/100)^Parameters!W$41)-Parameters!W$42*EXP(Parameters!W$43*(Beta!$A96/100)),""))</f>
        <v/>
      </c>
      <c r="C96" s="2" t="str">
        <f>IF('Binding Energies'!C96="","",IF('Binding Energies'!C96&lt;HV,Parameters!X$39+Parameters!X$40*((Beta!$A96/100)^Parameters!X$41)-Parameters!X$42*EXP(Parameters!X$43*(Beta!$A96/100)),""))</f>
        <v/>
      </c>
      <c r="D96" s="2" t="str">
        <f>IF('Binding Energies'!D96="","",IF('Binding Energies'!D96&lt;HV,Parameters!Y$39+Parameters!Y$40*((Beta!$A96/100)^Parameters!Y$41)-Parameters!Y$42*EXP(Parameters!Y$43*(Beta!$A96/100)),""))</f>
        <v/>
      </c>
      <c r="E96" s="2">
        <f>IF('Binding Energies'!E96="","",IF('Binding Energies'!E96&lt;HV,Parameters!Z$39+Parameters!Z$40*((Beta!$A96/100)^Parameters!Z$41)-Parameters!Z$42*EXP(Parameters!Z$43*(Beta!$A96/100)),""))</f>
        <v>1.6722018507136829</v>
      </c>
      <c r="F96" s="2" t="str">
        <f>IF('Binding Energies'!F96="","",IF('Binding Energies'!F96&lt;HV,Parameters!AA$39+Parameters!AA$40*((Beta!$A96/100)^Parameters!AA$41)-Parameters!AA$42*EXP(Parameters!AA$43*(Beta!$A96/100)),""))</f>
        <v/>
      </c>
      <c r="G96" s="2" t="str">
        <f>IF('Binding Energies'!G96="","",IF('Binding Energies'!G96&lt;HV,(Parameters!AD$39-(Parameters!AD$40*(((($A96/100)-Parameters!AD$41)^2)*(($A96/100)^Parameters!AD$42))))-(Parameters!AD$32*EXP(-(((HV-'Binding Energies'!G96)/Parameters!AD$44)^Parameters!AD$43))),""))</f>
        <v/>
      </c>
      <c r="H96" s="2" t="str">
        <f>IF('Binding Energies'!H96="","",IF('Binding Energies'!H96&lt;HV,(Parameters!AE$39-(Parameters!AE$40*(((($A96/100)-Parameters!AE$41)^2)*(($A96/100)^Parameters!AE$42))))-(Parameters!AE$32*EXP(-(((HV-'Binding Energies'!H96)/Parameters!AE$44)^Parameters!AE$43))),""))</f>
        <v/>
      </c>
      <c r="I96" s="2">
        <f>IF('Binding Energies'!I96="","",IF('Binding Energies'!I96&lt;HV,(Parameters!AF$39-(Parameters!AF$40*(((($A96/100)-Parameters!AF$41)^2)*(($A96/100)^Parameters!AF$42))))-(Parameters!AF$32*EXP(-(((HV-'Binding Energies'!I96)/Parameters!AF$44)^Parameters!AF$43))),""))</f>
        <v>0.27503542787853408</v>
      </c>
      <c r="J96" s="2">
        <f>IF('Binding Energies'!J96="","",IF('Binding Energies'!J96&lt;HV,(Parameters!AG$39-(Parameters!AG$40*(((($A96/100)-Parameters!AG$41)^2)*(($A96/100)^Parameters!AG$42))))-(Parameters!AG$32*EXP(-(((HV-'Binding Energies'!J96)/Parameters!AG$44)^Parameters!AG$43))),""))</f>
        <v>1.1914073649142267</v>
      </c>
      <c r="K96" s="2" t="str">
        <f>IF('Binding Energies'!K96="","",IF('Binding Energies'!K96&lt;HV,(Parameters!AH$39-(Parameters!AH$40*(((($A96/100)-Parameters!AH$41)^2)*(($A96/100)^Parameters!AH$42))))-(Parameters!AH$32*EXP(-(((HV-'Binding Energies'!K96)/Parameters!AH$44)^Parameters!AH$43))),""))</f>
        <v/>
      </c>
      <c r="L96" s="2">
        <f>IF('Binding Energies'!L96="","",IF('Binding Energies'!L96&lt;HV,(Parameters!AI$39-(Parameters!AI$40*(((($A96/100)-Parameters!AI$41)^2)*(($A96/100)^Parameters!AI$42))))-(Parameters!AI$32*EXP(-(((HV-'Binding Energies'!L96)/Parameters!AI$44)^Parameters!AI$43))),""))</f>
        <v>1.6769209617719154</v>
      </c>
      <c r="M96" s="2">
        <f>IF('Binding Energies'!M96="","",IF('Binding Energies'!M96&lt;HV,(Parameters!AJ$39-(Parameters!AJ$40*(((($A96/100)-Parameters!AJ$41)^2)*(($A96/100)^Parameters!AJ$42))))-(Parameters!AJ$32*EXP(-(((HV-'Binding Energies'!M96)/Parameters!AJ$44)^Parameters!AJ$43))),""))</f>
        <v>1.7007558406887826</v>
      </c>
      <c r="N96" s="2">
        <f>IF('Binding Energies'!N96="","",IF('Binding Energies'!N96&lt;HV,(Parameters!AK$39-(Parameters!AK$40*(((($A96/100)-Parameters!AK$41)^2)*(($A96/100)^Parameters!AK$42))))-(Parameters!AK$32*EXP(-(((HV-'Binding Energies'!N96)/Parameters!AK$44)^Parameters!AK$43))),""))</f>
        <v>1.7259834689871871</v>
      </c>
      <c r="O96" s="2">
        <f>IF('Binding Energies'!O96="","",IF('Binding Energies'!O96&lt;HV,(Parameters!AL$39-(Parameters!AL$40*(((($A96/100)-Parameters!AL$41)^2)*(($A96/100)^Parameters!AL$42))))-(Parameters!AL$32*EXP(-(((HV-'Binding Energies'!O96)/Parameters!AL$44)^Parameters!AL$43))),""))</f>
        <v>0.9971501553810207</v>
      </c>
      <c r="P96" s="2">
        <f>IF('Binding Energies'!P96="","",IF('Binding Energies'!P96&lt;HV,(Parameters!AM$39-(Parameters!AM$40*(((($A96/100)-Parameters!AM$41)^2)*(($A96/100)^Parameters!AM$42))))-(Parameters!AM$32*EXP(-(((HV-'Binding Energies'!P96)/Parameters!AM$44)^Parameters!AM$43))),""))</f>
        <v>1.1345910674102124</v>
      </c>
      <c r="Q96" s="2" t="str">
        <f>IF('Binding Energies'!Q96="","",IF('Binding Energies'!Q96&lt;HV,(Parameters!AN$39-(Parameters!AN$40*(((($A96/100)-Parameters!AN$41)^2)*(($A96/100)^Parameters!AN$42))))-(Parameters!AN$32*EXP(-(((HV-'Binding Energies'!Q96)/Parameters!AN$44)^Parameters!AN$43))),""))</f>
        <v/>
      </c>
      <c r="R96" s="2">
        <f>IF('Binding Energies'!R96="","",IF('Binding Energies'!R96&lt;HV,(Parameters!AO$39-(Parameters!AO$40*(((($A96/100)-Parameters!AO$41)^2)*(($A96/100)^Parameters!AO$42))))-(Parameters!AO$32*EXP(-(((HV-'Binding Energies'!R96)/Parameters!AO$44)^Parameters!AO$43))),""))</f>
        <v>1.351038139356066</v>
      </c>
      <c r="S96" s="2">
        <f>IF('Binding Energies'!S96="","",IF('Binding Energies'!S96&lt;HV,(Parameters!AP$39-(Parameters!AP$40*(((($A96/100)-Parameters!AP$41)^2)*(($A96/100)^Parameters!AP$42))))-(Parameters!AP$32*EXP(-(((HV-'Binding Energies'!S96)/Parameters!AP$44)^Parameters!AP$43))),""))</f>
        <v>0.92470221184929302</v>
      </c>
      <c r="T96" s="2">
        <f>IF('Binding Energies'!T96="","",IF('Binding Energies'!T96&lt;HV,(Parameters!AQ$39-(Parameters!AQ$40*(((($A96/100)-Parameters!AQ$41)^2)*(($A96/100)^Parameters!AQ$42))))-(Parameters!AQ$32*EXP(-(((HV-'Binding Energies'!T96)/Parameters!AQ$44)^Parameters!AQ$43))),""))</f>
        <v>0.89890576976553815</v>
      </c>
    </row>
    <row r="97" spans="1:20" x14ac:dyDescent="0.35">
      <c r="A97" s="4">
        <v>97</v>
      </c>
      <c r="B97" s="2" t="str">
        <f>IF('Binding Energies'!B97="","",IF('Binding Energies'!B97&lt;HV,Parameters!W$39+Parameters!W$40*((Beta!$A97/100)^Parameters!W$41)-Parameters!W$42*EXP(Parameters!W$43*(Beta!$A97/100)),""))</f>
        <v/>
      </c>
      <c r="C97" s="2" t="str">
        <f>IF('Binding Energies'!C97="","",IF('Binding Energies'!C97&lt;HV,Parameters!X$39+Parameters!X$40*((Beta!$A97/100)^Parameters!X$41)-Parameters!X$42*EXP(Parameters!X$43*(Beta!$A97/100)),""))</f>
        <v/>
      </c>
      <c r="D97" s="2" t="str">
        <f>IF('Binding Energies'!D97="","",IF('Binding Energies'!D97&lt;HV,Parameters!Y$39+Parameters!Y$40*((Beta!$A97/100)^Parameters!Y$41)-Parameters!Y$42*EXP(Parameters!Y$43*(Beta!$A97/100)),""))</f>
        <v/>
      </c>
      <c r="E97" s="2">
        <f>IF('Binding Energies'!E97="","",IF('Binding Energies'!E97&lt;HV,Parameters!Z$39+Parameters!Z$40*((Beta!$A97/100)^Parameters!Z$41)-Parameters!Z$42*EXP(Parameters!Z$43*(Beta!$A97/100)),""))</f>
        <v>1.6493395103315316</v>
      </c>
      <c r="F97" s="2" t="str">
        <f>IF('Binding Energies'!F97="","",IF('Binding Energies'!F97&lt;HV,Parameters!AA$39+Parameters!AA$40*((Beta!$A97/100)^Parameters!AA$41)-Parameters!AA$42*EXP(Parameters!AA$43*(Beta!$A97/100)),""))</f>
        <v/>
      </c>
      <c r="G97" s="2" t="str">
        <f>IF('Binding Energies'!G97="","",IF('Binding Energies'!G97&lt;HV,(Parameters!AD$39-(Parameters!AD$40*(((($A97/100)-Parameters!AD$41)^2)*(($A97/100)^Parameters!AD$42))))-(Parameters!AD$32*EXP(-(((HV-'Binding Energies'!G97)/Parameters!AD$44)^Parameters!AD$43))),""))</f>
        <v/>
      </c>
      <c r="H97" s="2" t="str">
        <f>IF('Binding Energies'!H97="","",IF('Binding Energies'!H97&lt;HV,(Parameters!AE$39-(Parameters!AE$40*(((($A97/100)-Parameters!AE$41)^2)*(($A97/100)^Parameters!AE$42))))-(Parameters!AE$32*EXP(-(((HV-'Binding Energies'!H97)/Parameters!AE$44)^Parameters!AE$43))),""))</f>
        <v/>
      </c>
      <c r="I97" s="2" t="str">
        <f>IF('Binding Energies'!I97="","",IF('Binding Energies'!I97&lt;HV,(Parameters!AF$39-(Parameters!AF$40*(((($A97/100)-Parameters!AF$41)^2)*(($A97/100)^Parameters!AF$42))))-(Parameters!AF$32*EXP(-(((HV-'Binding Energies'!I97)/Parameters!AF$44)^Parameters!AF$43))),""))</f>
        <v/>
      </c>
      <c r="J97" s="2">
        <f>IF('Binding Energies'!J97="","",IF('Binding Energies'!J97&lt;HV,(Parameters!AG$39-(Parameters!AG$40*(((($A97/100)-Parameters!AG$41)^2)*(($A97/100)^Parameters!AG$42))))-(Parameters!AG$32*EXP(-(((HV-'Binding Energies'!J97)/Parameters!AG$44)^Parameters!AG$43))),""))</f>
        <v>1.1322703451256009</v>
      </c>
      <c r="K97" s="2" t="str">
        <f>IF('Binding Energies'!K97="","",IF('Binding Energies'!K97&lt;HV,(Parameters!AH$39-(Parameters!AH$40*(((($A97/100)-Parameters!AH$41)^2)*(($A97/100)^Parameters!AH$42))))-(Parameters!AH$32*EXP(-(((HV-'Binding Energies'!K97)/Parameters!AH$44)^Parameters!AH$43))),""))</f>
        <v/>
      </c>
      <c r="L97" s="2">
        <f>IF('Binding Energies'!L97="","",IF('Binding Energies'!L97&lt;HV,(Parameters!AI$39-(Parameters!AI$40*(((($A97/100)-Parameters!AI$41)^2)*(($A97/100)^Parameters!AI$42))))-(Parameters!AI$32*EXP(-(((HV-'Binding Energies'!L97)/Parameters!AI$44)^Parameters!AI$43))),""))</f>
        <v>1.6674590790402246</v>
      </c>
      <c r="M97" s="2" t="str">
        <f>IF('Binding Energies'!M97="","",IF('Binding Energies'!M97&lt;HV,(Parameters!AJ$39-(Parameters!AJ$40*(((($A97/100)-Parameters!AJ$41)^2)*(($A97/100)^Parameters!AJ$42))))-(Parameters!AJ$32*EXP(-(((HV-'Binding Energies'!M97)/Parameters!AJ$44)^Parameters!AJ$43))),""))</f>
        <v/>
      </c>
      <c r="N97" s="2">
        <f>IF('Binding Energies'!N97="","",IF('Binding Energies'!N97&lt;HV,(Parameters!AK$39-(Parameters!AK$40*(((($A97/100)-Parameters!AK$41)^2)*(($A97/100)^Parameters!AK$42))))-(Parameters!AK$32*EXP(-(((HV-'Binding Energies'!N97)/Parameters!AK$44)^Parameters!AK$43))),""))</f>
        <v>1.7193452586879014</v>
      </c>
      <c r="O97" s="2">
        <f>IF('Binding Energies'!O97="","",IF('Binding Energies'!O97&lt;HV,(Parameters!AL$39-(Parameters!AL$40*(((($A97/100)-Parameters!AL$41)^2)*(($A97/100)^Parameters!AL$42))))-(Parameters!AL$32*EXP(-(((HV-'Binding Energies'!O97)/Parameters!AL$44)^Parameters!AL$43))),""))</f>
        <v>0.96050881490756335</v>
      </c>
      <c r="P97" s="2">
        <f>IF('Binding Energies'!P97="","",IF('Binding Energies'!P97&lt;HV,(Parameters!AM$39-(Parameters!AM$40*(((($A97/100)-Parameters!AM$41)^2)*(($A97/100)^Parameters!AM$42))))-(Parameters!AM$32*EXP(-(((HV-'Binding Energies'!P97)/Parameters!AM$44)^Parameters!AM$43))),""))</f>
        <v>1.117127686409729</v>
      </c>
      <c r="Q97" s="2" t="str">
        <f>IF('Binding Energies'!Q97="","",IF('Binding Energies'!Q97&lt;HV,(Parameters!AN$39-(Parameters!AN$40*(((($A97/100)-Parameters!AN$41)^2)*(($A97/100)^Parameters!AN$42))))-(Parameters!AN$32*EXP(-(((HV-'Binding Energies'!Q97)/Parameters!AN$44)^Parameters!AN$43))),""))</f>
        <v/>
      </c>
      <c r="R97" s="2" t="str">
        <f>IF('Binding Energies'!R97="","",IF('Binding Energies'!R97&lt;HV,(Parameters!AO$39-(Parameters!AO$40*(((($A97/100)-Parameters!AO$41)^2)*(($A97/100)^Parameters!AO$42))))-(Parameters!AO$32*EXP(-(((HV-'Binding Energies'!R97)/Parameters!AO$44)^Parameters!AO$43))),""))</f>
        <v/>
      </c>
      <c r="S97" s="2" t="str">
        <f>IF('Binding Energies'!S97="","",IF('Binding Energies'!S97&lt;HV,(Parameters!AP$39-(Parameters!AP$40*(((($A97/100)-Parameters!AP$41)^2)*(($A97/100)^Parameters!AP$42))))-(Parameters!AP$32*EXP(-(((HV-'Binding Energies'!S97)/Parameters!AP$44)^Parameters!AP$43))),""))</f>
        <v/>
      </c>
      <c r="T97" s="2" t="str">
        <f>IF('Binding Energies'!T97="","",IF('Binding Energies'!T97&lt;HV,(Parameters!AQ$39-(Parameters!AQ$40*(((($A97/100)-Parameters!AQ$41)^2)*(($A97/100)^Parameters!AQ$42))))-(Parameters!AQ$32*EXP(-(((HV-'Binding Energies'!T97)/Parameters!AQ$44)^Parameters!AQ$43))),""))</f>
        <v/>
      </c>
    </row>
    <row r="98" spans="1:20" x14ac:dyDescent="0.35">
      <c r="A98" s="4">
        <v>98</v>
      </c>
      <c r="B98" s="2" t="str">
        <f>IF('Binding Energies'!B98="","",IF('Binding Energies'!B98&lt;HV,Parameters!W$39+Parameters!W$40*((Beta!$A98/100)^Parameters!W$41)-Parameters!W$42*EXP(Parameters!W$43*(Beta!$A98/100)),""))</f>
        <v/>
      </c>
      <c r="C98" s="2" t="str">
        <f>IF('Binding Energies'!C98="","",IF('Binding Energies'!C98&lt;HV,Parameters!X$39+Parameters!X$40*((Beta!$A98/100)^Parameters!X$41)-Parameters!X$42*EXP(Parameters!X$43*(Beta!$A98/100)),""))</f>
        <v/>
      </c>
      <c r="D98" s="2" t="str">
        <f>IF('Binding Energies'!D98="","",IF('Binding Energies'!D98&lt;HV,Parameters!Y$39+Parameters!Y$40*((Beta!$A98/100)^Parameters!Y$41)-Parameters!Y$42*EXP(Parameters!Y$43*(Beta!$A98/100)),""))</f>
        <v/>
      </c>
      <c r="E98" s="2">
        <f>IF('Binding Energies'!E98="","",IF('Binding Energies'!E98&lt;HV,Parameters!Z$39+Parameters!Z$40*((Beta!$A98/100)^Parameters!Z$41)-Parameters!Z$42*EXP(Parameters!Z$43*(Beta!$A98/100)),""))</f>
        <v>1.6249948764141497</v>
      </c>
      <c r="F98" s="2" t="str">
        <f>IF('Binding Energies'!F98="","",IF('Binding Energies'!F98&lt;HV,Parameters!AA$39+Parameters!AA$40*((Beta!$A98/100)^Parameters!AA$41)-Parameters!AA$42*EXP(Parameters!AA$43*(Beta!$A98/100)),""))</f>
        <v/>
      </c>
      <c r="G98" s="2" t="str">
        <f>IF('Binding Energies'!G98="","",IF('Binding Energies'!G98&lt;HV,(Parameters!AD$39-(Parameters!AD$40*(((($A98/100)-Parameters!AD$41)^2)*(($A98/100)^Parameters!AD$42))))-(Parameters!AD$32*EXP(-(((HV-'Binding Energies'!G98)/Parameters!AD$44)^Parameters!AD$43))),""))</f>
        <v/>
      </c>
      <c r="H98" s="2" t="str">
        <f>IF('Binding Energies'!H98="","",IF('Binding Energies'!H98&lt;HV,(Parameters!AE$39-(Parameters!AE$40*(((($A98/100)-Parameters!AE$41)^2)*(($A98/100)^Parameters!AE$42))))-(Parameters!AE$32*EXP(-(((HV-'Binding Energies'!H98)/Parameters!AE$44)^Parameters!AE$43))),""))</f>
        <v/>
      </c>
      <c r="I98" s="2" t="str">
        <f>IF('Binding Energies'!I98="","",IF('Binding Energies'!I98&lt;HV,(Parameters!AF$39-(Parameters!AF$40*(((($A98/100)-Parameters!AF$41)^2)*(($A98/100)^Parameters!AF$42))))-(Parameters!AF$32*EXP(-(((HV-'Binding Energies'!I98)/Parameters!AF$44)^Parameters!AF$43))),""))</f>
        <v/>
      </c>
      <c r="J98" s="2">
        <f>IF('Binding Energies'!J98="","",IF('Binding Energies'!J98&lt;HV,(Parameters!AG$39-(Parameters!AG$40*(((($A98/100)-Parameters!AG$41)^2)*(($A98/100)^Parameters!AG$42))))-(Parameters!AG$32*EXP(-(((HV-'Binding Energies'!J98)/Parameters!AG$44)^Parameters!AG$43))),""))</f>
        <v>1.0615720908207966</v>
      </c>
      <c r="K98" s="2" t="str">
        <f>IF('Binding Energies'!K98="","",IF('Binding Energies'!K98&lt;HV,(Parameters!AH$39-(Parameters!AH$40*(((($A98/100)-Parameters!AH$41)^2)*(($A98/100)^Parameters!AH$42))))-(Parameters!AH$32*EXP(-(((HV-'Binding Energies'!K98)/Parameters!AH$44)^Parameters!AH$43))),""))</f>
        <v/>
      </c>
      <c r="L98" s="2">
        <f>IF('Binding Energies'!L98="","",IF('Binding Energies'!L98&lt;HV,(Parameters!AI$39-(Parameters!AI$40*(((($A98/100)-Parameters!AI$41)^2)*(($A98/100)^Parameters!AI$42))))-(Parameters!AI$32*EXP(-(((HV-'Binding Energies'!L98)/Parameters!AI$44)^Parameters!AI$43))),""))</f>
        <v>1.657380058379182</v>
      </c>
      <c r="M98" s="2" t="str">
        <f>IF('Binding Energies'!M98="","",IF('Binding Energies'!M98&lt;HV,(Parameters!AJ$39-(Parameters!AJ$40*(((($A98/100)-Parameters!AJ$41)^2)*(($A98/100)^Parameters!AJ$42))))-(Parameters!AJ$32*EXP(-(((HV-'Binding Energies'!M98)/Parameters!AJ$44)^Parameters!AJ$43))),""))</f>
        <v/>
      </c>
      <c r="N98" s="2">
        <f>IF('Binding Energies'!N98="","",IF('Binding Energies'!N98&lt;HV,(Parameters!AK$39-(Parameters!AK$40*(((($A98/100)-Parameters!AK$41)^2)*(($A98/100)^Parameters!AK$42))))-(Parameters!AK$32*EXP(-(((HV-'Binding Energies'!N98)/Parameters!AK$44)^Parameters!AK$43))),""))</f>
        <v>1.7122423252882677</v>
      </c>
      <c r="O98" s="2">
        <f>IF('Binding Energies'!O98="","",IF('Binding Energies'!O98&lt;HV,(Parameters!AL$39-(Parameters!AL$40*(((($A98/100)-Parameters!AL$41)^2)*(($A98/100)^Parameters!AL$42))))-(Parameters!AL$32*EXP(-(((HV-'Binding Energies'!O98)/Parameters!AL$44)^Parameters!AL$43))),""))</f>
        <v>0.91850451118168452</v>
      </c>
      <c r="P98" s="2">
        <f>IF('Binding Energies'!P98="","",IF('Binding Energies'!P98&lt;HV,(Parameters!AM$39-(Parameters!AM$40*(((($A98/100)-Parameters!AM$41)^2)*(($A98/100)^Parameters!AM$42))))-(Parameters!AM$32*EXP(-(((HV-'Binding Energies'!P98)/Parameters!AM$44)^Parameters!AM$43))),""))</f>
        <v>1.0963231039348924</v>
      </c>
      <c r="Q98" s="2" t="str">
        <f>IF('Binding Energies'!Q98="","",IF('Binding Energies'!Q98&lt;HV,(Parameters!AN$39-(Parameters!AN$40*(((($A98/100)-Parameters!AN$41)^2)*(($A98/100)^Parameters!AN$42))))-(Parameters!AN$32*EXP(-(((HV-'Binding Energies'!Q98)/Parameters!AN$44)^Parameters!AN$43))),""))</f>
        <v/>
      </c>
      <c r="R98" s="2">
        <f>IF('Binding Energies'!R98="","",IF('Binding Energies'!R98&lt;HV,(Parameters!AO$39-(Parameters!AO$40*(((($A98/100)-Parameters!AO$41)^2)*(($A98/100)^Parameters!AO$42))))-(Parameters!AO$32*EXP(-(((HV-'Binding Energies'!R98)/Parameters!AO$44)^Parameters!AO$43))),""))</f>
        <v>1.3600077971673561</v>
      </c>
      <c r="S98" s="2" t="str">
        <f>IF('Binding Energies'!S98="","",IF('Binding Energies'!S98&lt;HV,(Parameters!AP$39-(Parameters!AP$40*(((($A98/100)-Parameters!AP$41)^2)*(($A98/100)^Parameters!AP$42))))-(Parameters!AP$32*EXP(-(((HV-'Binding Energies'!S98)/Parameters!AP$44)^Parameters!AP$43))),""))</f>
        <v/>
      </c>
      <c r="T98" s="2" t="str">
        <f>IF('Binding Energies'!T98="","",IF('Binding Energies'!T98&lt;HV,(Parameters!AQ$39-(Parameters!AQ$40*(((($A98/100)-Parameters!AQ$41)^2)*(($A98/100)^Parameters!AQ$42))))-(Parameters!AQ$32*EXP(-(((HV-'Binding Energies'!T98)/Parameters!AQ$44)^Parameters!AQ$43))),""))</f>
        <v/>
      </c>
    </row>
    <row r="99" spans="1:20" x14ac:dyDescent="0.35">
      <c r="B99" s="2"/>
      <c r="C99" s="2"/>
      <c r="D99" s="2"/>
      <c r="E99" s="2"/>
      <c r="F99" s="2"/>
    </row>
  </sheetData>
  <sheetProtection algorithmName="SHA-512" hashValue="JxRvgXVeib/LFeUWddNiub7MoIg7KlypAXK/vZssYT9OVPYPrNMpIYqkNha07yGMUzYoI86MT02KsyFGEMwAyg==" saltValue="3Z51B6/goMbJCsmJFWOvOQ==" spinCount="100000" sheet="1" objects="1" scenarios="1"/>
  <mergeCells count="1">
    <mergeCell ref="B1:T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B0FEB-5067-495C-8369-43BB3F9EBFAC}">
  <dimension ref="A1:T98"/>
  <sheetViews>
    <sheetView workbookViewId="0">
      <selection activeCell="O27" sqref="O27"/>
    </sheetView>
  </sheetViews>
  <sheetFormatPr defaultRowHeight="14.5" x14ac:dyDescent="0.35"/>
  <cols>
    <col min="1" max="1" width="9.1796875" style="43"/>
    <col min="23" max="23" width="14.81640625" customWidth="1"/>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c r="C2" s="39"/>
      <c r="D2" s="39"/>
      <c r="E2" s="39"/>
      <c r="F2" s="39"/>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s="2"/>
      <c r="C3" s="2"/>
      <c r="D3" s="2"/>
      <c r="E3" s="2"/>
      <c r="F3" s="2"/>
      <c r="G3" t="str">
        <f>IF('Binding Energies'!G3="","",IF('Binding Energies'!G3&lt;HV,(HV-'Binding Energies'!G3)/(Parameters!AD$62+Parameters!AD$63*HV),""))</f>
        <v/>
      </c>
      <c r="H3" t="str">
        <f>IF('Binding Energies'!H3="","",IF('Binding Energies'!H3&lt;HV,(HV-'Binding Energies'!H3)/(Parameters!AE$62+Parameters!AE$63*HV),""))</f>
        <v/>
      </c>
      <c r="I3" t="str">
        <f>IF('Binding Energies'!I3="","",IF('Binding Energies'!I3&lt;HV,(HV-'Binding Energies'!I3)/(Parameters!AF$62+Parameters!AF$63*HV),""))</f>
        <v/>
      </c>
      <c r="J3" t="str">
        <f>IF('Binding Energies'!J3="","",IF('Binding Energies'!J3&lt;HV,(HV-'Binding Energies'!J3)/(Parameters!AG$62+Parameters!AG$63*HV),""))</f>
        <v/>
      </c>
      <c r="K3" t="str">
        <f>IF('Binding Energies'!K3="","",IF('Binding Energies'!K3&lt;HV,(HV-'Binding Energies'!K3)/(Parameters!AH$62+Parameters!AH$63*HV),""))</f>
        <v/>
      </c>
      <c r="L3" t="str">
        <f>IF('Binding Energies'!L3="","",IF('Binding Energies'!L3&lt;HV,(HV-'Binding Energies'!L3)/(Parameters!AI$62+Parameters!AI$63*HV),""))</f>
        <v/>
      </c>
      <c r="M3" t="str">
        <f>IF('Binding Energies'!M3="","",IF('Binding Energies'!M3&lt;HV,(HV-'Binding Energies'!M3)/(Parameters!AJ$62+Parameters!AJ$63*HV),""))</f>
        <v/>
      </c>
      <c r="N3" t="str">
        <f>IF('Binding Energies'!N3="","",IF('Binding Energies'!N3&lt;HV,(HV-'Binding Energies'!N3)/(Parameters!AK$62+Parameters!AK$63*HV),""))</f>
        <v/>
      </c>
      <c r="O3" t="str">
        <f>IF('Binding Energies'!O3="","",IF('Binding Energies'!O3&lt;HV,(HV-'Binding Energies'!O3)/(Parameters!AL$62+Parameters!AL$63*HV),""))</f>
        <v/>
      </c>
      <c r="P3" t="str">
        <f>IF('Binding Energies'!P3="","",IF('Binding Energies'!P3&lt;HV,(HV-'Binding Energies'!P3)/(Parameters!AM$62+Parameters!AM$63*HV),""))</f>
        <v/>
      </c>
      <c r="Q3" t="str">
        <f>IF('Binding Energies'!Q3="","",IF('Binding Energies'!Q3&lt;HV,(HV-'Binding Energies'!Q3)/(Parameters!AN$62+Parameters!AN$63*HV),""))</f>
        <v/>
      </c>
      <c r="R3" t="str">
        <f>IF('Binding Energies'!R3="","",IF('Binding Energies'!R3&lt;HV,(HV-'Binding Energies'!R3)/(Parameters!AO$62+Parameters!AO$63*HV),""))</f>
        <v/>
      </c>
      <c r="S3" t="str">
        <f>IF('Binding Energies'!S3="","",IF('Binding Energies'!S3&lt;HV,(HV-'Binding Energies'!S3)/(Parameters!AP$62+Parameters!AP$63*HV),""))</f>
        <v/>
      </c>
      <c r="T3" t="str">
        <f>IF('Binding Energies'!T3="","",IF('Binding Energies'!T3&lt;HV,(HV-'Binding Energies'!T3)/(Parameters!AQ$62+Parameters!AQ$63*HV),""))</f>
        <v/>
      </c>
    </row>
    <row r="4" spans="1:20" x14ac:dyDescent="0.35">
      <c r="A4" s="43">
        <v>4</v>
      </c>
      <c r="B4" s="2"/>
      <c r="C4" s="2"/>
      <c r="D4" s="2"/>
      <c r="E4" s="2"/>
      <c r="F4" s="2"/>
      <c r="G4" t="str">
        <f>IF('Binding Energies'!G4="","",IF('Binding Energies'!G4&lt;HV,(HV-'Binding Energies'!G4)/(Parameters!AD$62+Parameters!AD$63*HV),""))</f>
        <v/>
      </c>
      <c r="H4" t="str">
        <f>IF('Binding Energies'!H4="","",IF('Binding Energies'!H4&lt;HV,(HV-'Binding Energies'!H4)/(Parameters!AE$62+Parameters!AE$63*HV),""))</f>
        <v/>
      </c>
      <c r="I4" t="str">
        <f>IF('Binding Energies'!I4="","",IF('Binding Energies'!I4&lt;HV,(HV-'Binding Energies'!I4)/(Parameters!AF$62+Parameters!AF$63*HV),""))</f>
        <v/>
      </c>
      <c r="J4" t="str">
        <f>IF('Binding Energies'!J4="","",IF('Binding Energies'!J4&lt;HV,(HV-'Binding Energies'!J4)/(Parameters!AG$62+Parameters!AG$63*HV),""))</f>
        <v/>
      </c>
      <c r="K4" t="str">
        <f>IF('Binding Energies'!K4="","",IF('Binding Energies'!K4&lt;HV,(HV-'Binding Energies'!K4)/(Parameters!AH$62+Parameters!AH$63*HV),""))</f>
        <v/>
      </c>
      <c r="L4" t="str">
        <f>IF('Binding Energies'!L4="","",IF('Binding Energies'!L4&lt;HV,(HV-'Binding Energies'!L4)/(Parameters!AI$62+Parameters!AI$63*HV),""))</f>
        <v/>
      </c>
      <c r="M4" t="str">
        <f>IF('Binding Energies'!M4="","",IF('Binding Energies'!M4&lt;HV,(HV-'Binding Energies'!M4)/(Parameters!AJ$62+Parameters!AJ$63*HV),""))</f>
        <v/>
      </c>
      <c r="N4" t="str">
        <f>IF('Binding Energies'!N4="","",IF('Binding Energies'!N4&lt;HV,(HV-'Binding Energies'!N4)/(Parameters!AK$62+Parameters!AK$63*HV),""))</f>
        <v/>
      </c>
      <c r="O4" t="str">
        <f>IF('Binding Energies'!O4="","",IF('Binding Energies'!O4&lt;HV,(HV-'Binding Energies'!O4)/(Parameters!AL$62+Parameters!AL$63*HV),""))</f>
        <v/>
      </c>
      <c r="P4" t="str">
        <f>IF('Binding Energies'!P4="","",IF('Binding Energies'!P4&lt;HV,(HV-'Binding Energies'!P4)/(Parameters!AM$62+Parameters!AM$63*HV),""))</f>
        <v/>
      </c>
      <c r="Q4" t="str">
        <f>IF('Binding Energies'!Q4="","",IF('Binding Energies'!Q4&lt;HV,(HV-'Binding Energies'!Q4)/(Parameters!AN$62+Parameters!AN$63*HV),""))</f>
        <v/>
      </c>
      <c r="R4" t="str">
        <f>IF('Binding Energies'!R4="","",IF('Binding Energies'!R4&lt;HV,(HV-'Binding Energies'!R4)/(Parameters!AO$62+Parameters!AO$63*HV),""))</f>
        <v/>
      </c>
      <c r="S4" t="str">
        <f>IF('Binding Energies'!S4="","",IF('Binding Energies'!S4&lt;HV,(HV-'Binding Energies'!S4)/(Parameters!AP$62+Parameters!AP$63*HV),""))</f>
        <v/>
      </c>
      <c r="T4" t="str">
        <f>IF('Binding Energies'!T4="","",IF('Binding Energies'!T4&lt;HV,(HV-'Binding Energies'!T4)/(Parameters!AQ$62+Parameters!AQ$63*HV),""))</f>
        <v/>
      </c>
    </row>
    <row r="5" spans="1:20" x14ac:dyDescent="0.35">
      <c r="A5" s="43">
        <v>5</v>
      </c>
      <c r="B5" s="2"/>
      <c r="C5" s="2"/>
      <c r="D5" s="2"/>
      <c r="E5" s="2"/>
      <c r="F5" s="2"/>
      <c r="G5" t="str">
        <f>IF('Binding Energies'!G5="","",IF('Binding Energies'!G5&lt;HV,(HV-'Binding Energies'!G5)/(Parameters!AD$62+Parameters!AD$63*HV),""))</f>
        <v/>
      </c>
      <c r="H5" t="str">
        <f>IF('Binding Energies'!H5="","",IF('Binding Energies'!H5&lt;HV,(HV-'Binding Energies'!H5)/(Parameters!AE$62+Parameters!AE$63*HV),""))</f>
        <v/>
      </c>
      <c r="I5" t="str">
        <f>IF('Binding Energies'!I5="","",IF('Binding Energies'!I5&lt;HV,(HV-'Binding Energies'!I5)/(Parameters!AF$62+Parameters!AF$63*HV),""))</f>
        <v/>
      </c>
      <c r="J5" t="str">
        <f>IF('Binding Energies'!J5="","",IF('Binding Energies'!J5&lt;HV,(HV-'Binding Energies'!J5)/(Parameters!AG$62+Parameters!AG$63*HV),""))</f>
        <v/>
      </c>
      <c r="K5" t="str">
        <f>IF('Binding Energies'!K5="","",IF('Binding Energies'!K5&lt;HV,(HV-'Binding Energies'!K5)/(Parameters!AH$62+Parameters!AH$63*HV),""))</f>
        <v/>
      </c>
      <c r="L5" t="str">
        <f>IF('Binding Energies'!L5="","",IF('Binding Energies'!L5&lt;HV,(HV-'Binding Energies'!L5)/(Parameters!AI$62+Parameters!AI$63*HV),""))</f>
        <v/>
      </c>
      <c r="M5" t="str">
        <f>IF('Binding Energies'!M5="","",IF('Binding Energies'!M5&lt;HV,(HV-'Binding Energies'!M5)/(Parameters!AJ$62+Parameters!AJ$63*HV),""))</f>
        <v/>
      </c>
      <c r="N5" t="str">
        <f>IF('Binding Energies'!N5="","",IF('Binding Energies'!N5&lt;HV,(HV-'Binding Energies'!N5)/(Parameters!AK$62+Parameters!AK$63*HV),""))</f>
        <v/>
      </c>
      <c r="O5" t="str">
        <f>IF('Binding Energies'!O5="","",IF('Binding Energies'!O5&lt;HV,(HV-'Binding Energies'!O5)/(Parameters!AL$62+Parameters!AL$63*HV),""))</f>
        <v/>
      </c>
      <c r="P5" t="str">
        <f>IF('Binding Energies'!P5="","",IF('Binding Energies'!P5&lt;HV,(HV-'Binding Energies'!P5)/(Parameters!AM$62+Parameters!AM$63*HV),""))</f>
        <v/>
      </c>
      <c r="Q5" t="str">
        <f>IF('Binding Energies'!Q5="","",IF('Binding Energies'!Q5&lt;HV,(HV-'Binding Energies'!Q5)/(Parameters!AN$62+Parameters!AN$63*HV),""))</f>
        <v/>
      </c>
      <c r="R5" t="str">
        <f>IF('Binding Energies'!R5="","",IF('Binding Energies'!R5&lt;HV,(HV-'Binding Energies'!R5)/(Parameters!AO$62+Parameters!AO$63*HV),""))</f>
        <v/>
      </c>
      <c r="S5" t="str">
        <f>IF('Binding Energies'!S5="","",IF('Binding Energies'!S5&lt;HV,(HV-'Binding Energies'!S5)/(Parameters!AP$62+Parameters!AP$63*HV),""))</f>
        <v/>
      </c>
      <c r="T5" t="str">
        <f>IF('Binding Energies'!T5="","",IF('Binding Energies'!T5&lt;HV,(HV-'Binding Energies'!T5)/(Parameters!AQ$62+Parameters!AQ$63*HV),""))</f>
        <v/>
      </c>
    </row>
    <row r="6" spans="1:20" x14ac:dyDescent="0.35">
      <c r="A6" s="43">
        <v>6</v>
      </c>
      <c r="B6" s="2"/>
      <c r="C6" s="2"/>
      <c r="D6" s="2"/>
      <c r="E6" s="2"/>
      <c r="F6" s="2"/>
      <c r="G6" t="str">
        <f>IF('Binding Energies'!G6="","",IF('Binding Energies'!G6&lt;HV,(HV-'Binding Energies'!G6)/(Parameters!AD$62+Parameters!AD$63*HV),""))</f>
        <v/>
      </c>
      <c r="H6" t="str">
        <f>IF('Binding Energies'!H6="","",IF('Binding Energies'!H6&lt;HV,(HV-'Binding Energies'!H6)/(Parameters!AE$62+Parameters!AE$63*HV),""))</f>
        <v/>
      </c>
      <c r="I6" t="str">
        <f>IF('Binding Energies'!I6="","",IF('Binding Energies'!I6&lt;HV,(HV-'Binding Energies'!I6)/(Parameters!AF$62+Parameters!AF$63*HV),""))</f>
        <v/>
      </c>
      <c r="J6" t="str">
        <f>IF('Binding Energies'!J6="","",IF('Binding Energies'!J6&lt;HV,(HV-'Binding Energies'!J6)/(Parameters!AG$62+Parameters!AG$63*HV),""))</f>
        <v/>
      </c>
      <c r="K6" t="str">
        <f>IF('Binding Energies'!K6="","",IF('Binding Energies'!K6&lt;HV,(HV-'Binding Energies'!K6)/(Parameters!AH$62+Parameters!AH$63*HV),""))</f>
        <v/>
      </c>
      <c r="L6" t="str">
        <f>IF('Binding Energies'!L6="","",IF('Binding Energies'!L6&lt;HV,(HV-'Binding Energies'!L6)/(Parameters!AI$62+Parameters!AI$63*HV),""))</f>
        <v/>
      </c>
      <c r="M6" t="str">
        <f>IF('Binding Energies'!M6="","",IF('Binding Energies'!M6&lt;HV,(HV-'Binding Energies'!M6)/(Parameters!AJ$62+Parameters!AJ$63*HV),""))</f>
        <v/>
      </c>
      <c r="N6" t="str">
        <f>IF('Binding Energies'!N6="","",IF('Binding Energies'!N6&lt;HV,(HV-'Binding Energies'!N6)/(Parameters!AK$62+Parameters!AK$63*HV),""))</f>
        <v/>
      </c>
      <c r="O6" t="str">
        <f>IF('Binding Energies'!O6="","",IF('Binding Energies'!O6&lt;HV,(HV-'Binding Energies'!O6)/(Parameters!AL$62+Parameters!AL$63*HV),""))</f>
        <v/>
      </c>
      <c r="P6" t="str">
        <f>IF('Binding Energies'!P6="","",IF('Binding Energies'!P6&lt;HV,(HV-'Binding Energies'!P6)/(Parameters!AM$62+Parameters!AM$63*HV),""))</f>
        <v/>
      </c>
      <c r="Q6" t="str">
        <f>IF('Binding Energies'!Q6="","",IF('Binding Energies'!Q6&lt;HV,(HV-'Binding Energies'!Q6)/(Parameters!AN$62+Parameters!AN$63*HV),""))</f>
        <v/>
      </c>
      <c r="R6" t="str">
        <f>IF('Binding Energies'!R6="","",IF('Binding Energies'!R6&lt;HV,(HV-'Binding Energies'!R6)/(Parameters!AO$62+Parameters!AO$63*HV),""))</f>
        <v/>
      </c>
      <c r="S6" t="str">
        <f>IF('Binding Energies'!S6="","",IF('Binding Energies'!S6&lt;HV,(HV-'Binding Energies'!S6)/(Parameters!AP$62+Parameters!AP$63*HV),""))</f>
        <v/>
      </c>
      <c r="T6" t="str">
        <f>IF('Binding Energies'!T6="","",IF('Binding Energies'!T6&lt;HV,(HV-'Binding Energies'!T6)/(Parameters!AQ$62+Parameters!AQ$63*HV),""))</f>
        <v/>
      </c>
    </row>
    <row r="7" spans="1:20" x14ac:dyDescent="0.35">
      <c r="A7" s="43">
        <v>7</v>
      </c>
      <c r="B7" s="2"/>
      <c r="C7" s="2"/>
      <c r="D7" s="2"/>
      <c r="E7" s="2"/>
      <c r="F7" s="2"/>
      <c r="G7" t="str">
        <f>IF('Binding Energies'!G7="","",IF('Binding Energies'!G7&lt;HV,(HV-'Binding Energies'!G7)/(Parameters!AD$62+Parameters!AD$63*HV),""))</f>
        <v/>
      </c>
      <c r="H7" t="str">
        <f>IF('Binding Energies'!H7="","",IF('Binding Energies'!H7&lt;HV,(HV-'Binding Energies'!H7)/(Parameters!AE$62+Parameters!AE$63*HV),""))</f>
        <v/>
      </c>
      <c r="I7" t="str">
        <f>IF('Binding Energies'!I7="","",IF('Binding Energies'!I7&lt;HV,(HV-'Binding Energies'!I7)/(Parameters!AF$62+Parameters!AF$63*HV),""))</f>
        <v/>
      </c>
      <c r="J7" t="str">
        <f>IF('Binding Energies'!J7="","",IF('Binding Energies'!J7&lt;HV,(HV-'Binding Energies'!J7)/(Parameters!AG$62+Parameters!AG$63*HV),""))</f>
        <v/>
      </c>
      <c r="K7" t="str">
        <f>IF('Binding Energies'!K7="","",IF('Binding Energies'!K7&lt;HV,(HV-'Binding Energies'!K7)/(Parameters!AH$62+Parameters!AH$63*HV),""))</f>
        <v/>
      </c>
      <c r="L7" t="str">
        <f>IF('Binding Energies'!L7="","",IF('Binding Energies'!L7&lt;HV,(HV-'Binding Energies'!L7)/(Parameters!AI$62+Parameters!AI$63*HV),""))</f>
        <v/>
      </c>
      <c r="M7" t="str">
        <f>IF('Binding Energies'!M7="","",IF('Binding Energies'!M7&lt;HV,(HV-'Binding Energies'!M7)/(Parameters!AJ$62+Parameters!AJ$63*HV),""))</f>
        <v/>
      </c>
      <c r="N7" t="str">
        <f>IF('Binding Energies'!N7="","",IF('Binding Energies'!N7&lt;HV,(HV-'Binding Energies'!N7)/(Parameters!AK$62+Parameters!AK$63*HV),""))</f>
        <v/>
      </c>
      <c r="O7" t="str">
        <f>IF('Binding Energies'!O7="","",IF('Binding Energies'!O7&lt;HV,(HV-'Binding Energies'!O7)/(Parameters!AL$62+Parameters!AL$63*HV),""))</f>
        <v/>
      </c>
      <c r="P7" t="str">
        <f>IF('Binding Energies'!P7="","",IF('Binding Energies'!P7&lt;HV,(HV-'Binding Energies'!P7)/(Parameters!AM$62+Parameters!AM$63*HV),""))</f>
        <v/>
      </c>
      <c r="Q7" t="str">
        <f>IF('Binding Energies'!Q7="","",IF('Binding Energies'!Q7&lt;HV,(HV-'Binding Energies'!Q7)/(Parameters!AN$62+Parameters!AN$63*HV),""))</f>
        <v/>
      </c>
      <c r="R7" t="str">
        <f>IF('Binding Energies'!R7="","",IF('Binding Energies'!R7&lt;HV,(HV-'Binding Energies'!R7)/(Parameters!AO$62+Parameters!AO$63*HV),""))</f>
        <v/>
      </c>
      <c r="S7" t="str">
        <f>IF('Binding Energies'!S7="","",IF('Binding Energies'!S7&lt;HV,(HV-'Binding Energies'!S7)/(Parameters!AP$62+Parameters!AP$63*HV),""))</f>
        <v/>
      </c>
      <c r="T7" t="str">
        <f>IF('Binding Energies'!T7="","",IF('Binding Energies'!T7&lt;HV,(HV-'Binding Energies'!T7)/(Parameters!AQ$62+Parameters!AQ$63*HV),""))</f>
        <v/>
      </c>
    </row>
    <row r="8" spans="1:20" x14ac:dyDescent="0.35">
      <c r="A8" s="43">
        <v>8</v>
      </c>
      <c r="B8" s="2"/>
      <c r="C8" s="2"/>
      <c r="D8" s="2"/>
      <c r="E8" s="2"/>
      <c r="F8" s="2"/>
      <c r="G8" t="str">
        <f>IF('Binding Energies'!G8="","",IF('Binding Energies'!G8&lt;HV,(HV-'Binding Energies'!G8)/(Parameters!AD$62+Parameters!AD$63*HV),""))</f>
        <v/>
      </c>
      <c r="H8" t="str">
        <f>IF('Binding Energies'!H8="","",IF('Binding Energies'!H8&lt;HV,(HV-'Binding Energies'!H8)/(Parameters!AE$62+Parameters!AE$63*HV),""))</f>
        <v/>
      </c>
      <c r="I8" t="str">
        <f>IF('Binding Energies'!I8="","",IF('Binding Energies'!I8&lt;HV,(HV-'Binding Energies'!I8)/(Parameters!AF$62+Parameters!AF$63*HV),""))</f>
        <v/>
      </c>
      <c r="J8" t="str">
        <f>IF('Binding Energies'!J8="","",IF('Binding Energies'!J8&lt;HV,(HV-'Binding Energies'!J8)/(Parameters!AG$62+Parameters!AG$63*HV),""))</f>
        <v/>
      </c>
      <c r="K8" t="str">
        <f>IF('Binding Energies'!K8="","",IF('Binding Energies'!K8&lt;HV,(HV-'Binding Energies'!K8)/(Parameters!AH$62+Parameters!AH$63*HV),""))</f>
        <v/>
      </c>
      <c r="L8" t="str">
        <f>IF('Binding Energies'!L8="","",IF('Binding Energies'!L8&lt;HV,(HV-'Binding Energies'!L8)/(Parameters!AI$62+Parameters!AI$63*HV),""))</f>
        <v/>
      </c>
      <c r="M8" t="str">
        <f>IF('Binding Energies'!M8="","",IF('Binding Energies'!M8&lt;HV,(HV-'Binding Energies'!M8)/(Parameters!AJ$62+Parameters!AJ$63*HV),""))</f>
        <v/>
      </c>
      <c r="N8" t="str">
        <f>IF('Binding Energies'!N8="","",IF('Binding Energies'!N8&lt;HV,(HV-'Binding Energies'!N8)/(Parameters!AK$62+Parameters!AK$63*HV),""))</f>
        <v/>
      </c>
      <c r="O8" t="str">
        <f>IF('Binding Energies'!O8="","",IF('Binding Energies'!O8&lt;HV,(HV-'Binding Energies'!O8)/(Parameters!AL$62+Parameters!AL$63*HV),""))</f>
        <v/>
      </c>
      <c r="P8" t="str">
        <f>IF('Binding Energies'!P8="","",IF('Binding Energies'!P8&lt;HV,(HV-'Binding Energies'!P8)/(Parameters!AM$62+Parameters!AM$63*HV),""))</f>
        <v/>
      </c>
      <c r="Q8" t="str">
        <f>IF('Binding Energies'!Q8="","",IF('Binding Energies'!Q8&lt;HV,(HV-'Binding Energies'!Q8)/(Parameters!AN$62+Parameters!AN$63*HV),""))</f>
        <v/>
      </c>
      <c r="R8" t="str">
        <f>IF('Binding Energies'!R8="","",IF('Binding Energies'!R8&lt;HV,(HV-'Binding Energies'!R8)/(Parameters!AO$62+Parameters!AO$63*HV),""))</f>
        <v/>
      </c>
      <c r="S8" t="str">
        <f>IF('Binding Energies'!S8="","",IF('Binding Energies'!S8&lt;HV,(HV-'Binding Energies'!S8)/(Parameters!AP$62+Parameters!AP$63*HV),""))</f>
        <v/>
      </c>
      <c r="T8" t="str">
        <f>IF('Binding Energies'!T8="","",IF('Binding Energies'!T8&lt;HV,(HV-'Binding Energies'!T8)/(Parameters!AQ$62+Parameters!AQ$63*HV),""))</f>
        <v/>
      </c>
    </row>
    <row r="9" spans="1:20" x14ac:dyDescent="0.35">
      <c r="A9" s="43">
        <v>9</v>
      </c>
      <c r="B9" s="2"/>
      <c r="C9" s="2"/>
      <c r="D9" s="2"/>
      <c r="E9" s="2"/>
      <c r="F9" s="2"/>
      <c r="G9" t="str">
        <f>IF('Binding Energies'!G9="","",IF('Binding Energies'!G9&lt;HV,(HV-'Binding Energies'!G9)/(Parameters!AD$62+Parameters!AD$63*HV),""))</f>
        <v/>
      </c>
      <c r="H9" t="str">
        <f>IF('Binding Energies'!H9="","",IF('Binding Energies'!H9&lt;HV,(HV-'Binding Energies'!H9)/(Parameters!AE$62+Parameters!AE$63*HV),""))</f>
        <v/>
      </c>
      <c r="I9" t="str">
        <f>IF('Binding Energies'!I9="","",IF('Binding Energies'!I9&lt;HV,(HV-'Binding Energies'!I9)/(Parameters!AF$62+Parameters!AF$63*HV),""))</f>
        <v/>
      </c>
      <c r="J9" t="str">
        <f>IF('Binding Energies'!J9="","",IF('Binding Energies'!J9&lt;HV,(HV-'Binding Energies'!J9)/(Parameters!AG$62+Parameters!AG$63*HV),""))</f>
        <v/>
      </c>
      <c r="K9" t="str">
        <f>IF('Binding Energies'!K9="","",IF('Binding Energies'!K9&lt;HV,(HV-'Binding Energies'!K9)/(Parameters!AH$62+Parameters!AH$63*HV),""))</f>
        <v/>
      </c>
      <c r="L9" t="str">
        <f>IF('Binding Energies'!L9="","",IF('Binding Energies'!L9&lt;HV,(HV-'Binding Energies'!L9)/(Parameters!AI$62+Parameters!AI$63*HV),""))</f>
        <v/>
      </c>
      <c r="M9" t="str">
        <f>IF('Binding Energies'!M9="","",IF('Binding Energies'!M9&lt;HV,(HV-'Binding Energies'!M9)/(Parameters!AJ$62+Parameters!AJ$63*HV),""))</f>
        <v/>
      </c>
      <c r="N9" t="str">
        <f>IF('Binding Energies'!N9="","",IF('Binding Energies'!N9&lt;HV,(HV-'Binding Energies'!N9)/(Parameters!AK$62+Parameters!AK$63*HV),""))</f>
        <v/>
      </c>
      <c r="O9" t="str">
        <f>IF('Binding Energies'!O9="","",IF('Binding Energies'!O9&lt;HV,(HV-'Binding Energies'!O9)/(Parameters!AL$62+Parameters!AL$63*HV),""))</f>
        <v/>
      </c>
      <c r="P9" t="str">
        <f>IF('Binding Energies'!P9="","",IF('Binding Energies'!P9&lt;HV,(HV-'Binding Energies'!P9)/(Parameters!AM$62+Parameters!AM$63*HV),""))</f>
        <v/>
      </c>
      <c r="Q9" t="str">
        <f>IF('Binding Energies'!Q9="","",IF('Binding Energies'!Q9&lt;HV,(HV-'Binding Energies'!Q9)/(Parameters!AN$62+Parameters!AN$63*HV),""))</f>
        <v/>
      </c>
      <c r="R9" t="str">
        <f>IF('Binding Energies'!R9="","",IF('Binding Energies'!R9&lt;HV,(HV-'Binding Energies'!R9)/(Parameters!AO$62+Parameters!AO$63*HV),""))</f>
        <v/>
      </c>
      <c r="S9" t="str">
        <f>IF('Binding Energies'!S9="","",IF('Binding Energies'!S9&lt;HV,(HV-'Binding Energies'!S9)/(Parameters!AP$62+Parameters!AP$63*HV),""))</f>
        <v/>
      </c>
      <c r="T9" t="str">
        <f>IF('Binding Energies'!T9="","",IF('Binding Energies'!T9&lt;HV,(HV-'Binding Energies'!T9)/(Parameters!AQ$62+Parameters!AQ$63*HV),""))</f>
        <v/>
      </c>
    </row>
    <row r="10" spans="1:20" x14ac:dyDescent="0.35">
      <c r="A10" s="43">
        <v>10</v>
      </c>
      <c r="B10" s="2"/>
      <c r="C10" s="2"/>
      <c r="D10" s="2"/>
      <c r="E10" s="2"/>
      <c r="F10" s="2"/>
      <c r="G10" t="str">
        <f>IF('Binding Energies'!G10="","",IF('Binding Energies'!G10&lt;HV,(HV-'Binding Energies'!G10)/(Parameters!AD$62+Parameters!AD$63*HV),""))</f>
        <v/>
      </c>
      <c r="H10" t="str">
        <f>IF('Binding Energies'!H10="","",IF('Binding Energies'!H10&lt;HV,(HV-'Binding Energies'!H10)/(Parameters!AE$62+Parameters!AE$63*HV),""))</f>
        <v/>
      </c>
      <c r="I10" t="str">
        <f>IF('Binding Energies'!I10="","",IF('Binding Energies'!I10&lt;HV,(HV-'Binding Energies'!I10)/(Parameters!AF$62+Parameters!AF$63*HV),""))</f>
        <v/>
      </c>
      <c r="J10" t="str">
        <f>IF('Binding Energies'!J10="","",IF('Binding Energies'!J10&lt;HV,(HV-'Binding Energies'!J10)/(Parameters!AG$62+Parameters!AG$63*HV),""))</f>
        <v/>
      </c>
      <c r="K10" t="str">
        <f>IF('Binding Energies'!K10="","",IF('Binding Energies'!K10&lt;HV,(HV-'Binding Energies'!K10)/(Parameters!AH$62+Parameters!AH$63*HV),""))</f>
        <v/>
      </c>
      <c r="L10" t="str">
        <f>IF('Binding Energies'!L10="","",IF('Binding Energies'!L10&lt;HV,(HV-'Binding Energies'!L10)/(Parameters!AI$62+Parameters!AI$63*HV),""))</f>
        <v/>
      </c>
      <c r="M10" t="str">
        <f>IF('Binding Energies'!M10="","",IF('Binding Energies'!M10&lt;HV,(HV-'Binding Energies'!M10)/(Parameters!AJ$62+Parameters!AJ$63*HV),""))</f>
        <v/>
      </c>
      <c r="N10" t="str">
        <f>IF('Binding Energies'!N10="","",IF('Binding Energies'!N10&lt;HV,(HV-'Binding Energies'!N10)/(Parameters!AK$62+Parameters!AK$63*HV),""))</f>
        <v/>
      </c>
      <c r="O10" t="str">
        <f>IF('Binding Energies'!O10="","",IF('Binding Energies'!O10&lt;HV,(HV-'Binding Energies'!O10)/(Parameters!AL$62+Parameters!AL$63*HV),""))</f>
        <v/>
      </c>
      <c r="P10" t="str">
        <f>IF('Binding Energies'!P10="","",IF('Binding Energies'!P10&lt;HV,(HV-'Binding Energies'!P10)/(Parameters!AM$62+Parameters!AM$63*HV),""))</f>
        <v/>
      </c>
      <c r="Q10" t="str">
        <f>IF('Binding Energies'!Q10="","",IF('Binding Energies'!Q10&lt;HV,(HV-'Binding Energies'!Q10)/(Parameters!AN$62+Parameters!AN$63*HV),""))</f>
        <v/>
      </c>
      <c r="R10" t="str">
        <f>IF('Binding Energies'!R10="","",IF('Binding Energies'!R10&lt;HV,(HV-'Binding Energies'!R10)/(Parameters!AO$62+Parameters!AO$63*HV),""))</f>
        <v/>
      </c>
      <c r="S10" t="str">
        <f>IF('Binding Energies'!S10="","",IF('Binding Energies'!S10&lt;HV,(HV-'Binding Energies'!S10)/(Parameters!AP$62+Parameters!AP$63*HV),""))</f>
        <v/>
      </c>
      <c r="T10" t="str">
        <f>IF('Binding Energies'!T10="","",IF('Binding Energies'!T10&lt;HV,(HV-'Binding Energies'!T10)/(Parameters!AQ$62+Parameters!AQ$63*HV),""))</f>
        <v/>
      </c>
    </row>
    <row r="11" spans="1:20" x14ac:dyDescent="0.35">
      <c r="A11" s="43">
        <v>11</v>
      </c>
      <c r="B11" s="2"/>
      <c r="C11" s="2"/>
      <c r="D11" s="2"/>
      <c r="E11" s="2"/>
      <c r="F11" s="2"/>
      <c r="G11" t="str">
        <f>IF('Binding Energies'!G11="","",IF('Binding Energies'!G11&lt;HV,(HV-'Binding Energies'!G11)/(Parameters!AD$62+Parameters!AD$63*HV),""))</f>
        <v/>
      </c>
      <c r="H11" t="str">
        <f>IF('Binding Energies'!H11="","",IF('Binding Energies'!H11&lt;HV,(HV-'Binding Energies'!H11)/(Parameters!AE$62+Parameters!AE$63*HV),""))</f>
        <v/>
      </c>
      <c r="I11" t="str">
        <f>IF('Binding Energies'!I11="","",IF('Binding Energies'!I11&lt;HV,(HV-'Binding Energies'!I11)/(Parameters!AF$62+Parameters!AF$63*HV),""))</f>
        <v/>
      </c>
      <c r="J11" t="str">
        <f>IF('Binding Energies'!J11="","",IF('Binding Energies'!J11&lt;HV,(HV-'Binding Energies'!J11)/(Parameters!AG$62+Parameters!AG$63*HV),""))</f>
        <v/>
      </c>
      <c r="K11" t="str">
        <f>IF('Binding Energies'!K11="","",IF('Binding Energies'!K11&lt;HV,(HV-'Binding Energies'!K11)/(Parameters!AH$62+Parameters!AH$63*HV),""))</f>
        <v/>
      </c>
      <c r="L11" t="str">
        <f>IF('Binding Energies'!L11="","",IF('Binding Energies'!L11&lt;HV,(HV-'Binding Energies'!L11)/(Parameters!AI$62+Parameters!AI$63*HV),""))</f>
        <v/>
      </c>
      <c r="M11" t="str">
        <f>IF('Binding Energies'!M11="","",IF('Binding Energies'!M11&lt;HV,(HV-'Binding Energies'!M11)/(Parameters!AJ$62+Parameters!AJ$63*HV),""))</f>
        <v/>
      </c>
      <c r="N11" t="str">
        <f>IF('Binding Energies'!N11="","",IF('Binding Energies'!N11&lt;HV,(HV-'Binding Energies'!N11)/(Parameters!AK$62+Parameters!AK$63*HV),""))</f>
        <v/>
      </c>
      <c r="O11" t="str">
        <f>IF('Binding Energies'!O11="","",IF('Binding Energies'!O11&lt;HV,(HV-'Binding Energies'!O11)/(Parameters!AL$62+Parameters!AL$63*HV),""))</f>
        <v/>
      </c>
      <c r="P11" t="str">
        <f>IF('Binding Energies'!P11="","",IF('Binding Energies'!P11&lt;HV,(HV-'Binding Energies'!P11)/(Parameters!AM$62+Parameters!AM$63*HV),""))</f>
        <v/>
      </c>
      <c r="Q11" t="str">
        <f>IF('Binding Energies'!Q11="","",IF('Binding Energies'!Q11&lt;HV,(HV-'Binding Energies'!Q11)/(Parameters!AN$62+Parameters!AN$63*HV),""))</f>
        <v/>
      </c>
      <c r="R11" t="str">
        <f>IF('Binding Energies'!R11="","",IF('Binding Energies'!R11&lt;HV,(HV-'Binding Energies'!R11)/(Parameters!AO$62+Parameters!AO$63*HV),""))</f>
        <v/>
      </c>
      <c r="S11" t="str">
        <f>IF('Binding Energies'!S11="","",IF('Binding Energies'!S11&lt;HV,(HV-'Binding Energies'!S11)/(Parameters!AP$62+Parameters!AP$63*HV),""))</f>
        <v/>
      </c>
      <c r="T11" t="str">
        <f>IF('Binding Energies'!T11="","",IF('Binding Energies'!T11&lt;HV,(HV-'Binding Energies'!T11)/(Parameters!AQ$62+Parameters!AQ$63*HV),""))</f>
        <v/>
      </c>
    </row>
    <row r="12" spans="1:20" x14ac:dyDescent="0.35">
      <c r="A12" s="43">
        <v>12</v>
      </c>
      <c r="B12" s="2"/>
      <c r="C12" s="2"/>
      <c r="D12" s="2"/>
      <c r="E12" s="2"/>
      <c r="F12" s="2"/>
      <c r="G12">
        <f>IF('Binding Energies'!G12="","",IF('Binding Energies'!G12&lt;HV,(HV-'Binding Energies'!G12)/(Parameters!AD$62+Parameters!AD$63*HV),""))</f>
        <v>2.1337647857022954</v>
      </c>
      <c r="H12">
        <f>IF('Binding Energies'!H12="","",IF('Binding Energies'!H12&lt;HV,(HV-'Binding Energies'!H12)/(Parameters!AE$62+Parameters!AE$63*HV),""))</f>
        <v>1.9722238513177344</v>
      </c>
      <c r="I12" t="str">
        <f>IF('Binding Energies'!I12="","",IF('Binding Energies'!I12&lt;HV,(HV-'Binding Energies'!I12)/(Parameters!AF$62+Parameters!AF$63*HV),""))</f>
        <v/>
      </c>
      <c r="J12" t="str">
        <f>IF('Binding Energies'!J12="","",IF('Binding Energies'!J12&lt;HV,(HV-'Binding Energies'!J12)/(Parameters!AG$62+Parameters!AG$63*HV),""))</f>
        <v/>
      </c>
      <c r="K12" t="str">
        <f>IF('Binding Energies'!K12="","",IF('Binding Energies'!K12&lt;HV,(HV-'Binding Energies'!K12)/(Parameters!AH$62+Parameters!AH$63*HV),""))</f>
        <v/>
      </c>
      <c r="L12" t="str">
        <f>IF('Binding Energies'!L12="","",IF('Binding Energies'!L12&lt;HV,(HV-'Binding Energies'!L12)/(Parameters!AI$62+Parameters!AI$63*HV),""))</f>
        <v/>
      </c>
      <c r="M12" t="str">
        <f>IF('Binding Energies'!M12="","",IF('Binding Energies'!M12&lt;HV,(HV-'Binding Energies'!M12)/(Parameters!AJ$62+Parameters!AJ$63*HV),""))</f>
        <v/>
      </c>
      <c r="N12" t="str">
        <f>IF('Binding Energies'!N12="","",IF('Binding Energies'!N12&lt;HV,(HV-'Binding Energies'!N12)/(Parameters!AK$62+Parameters!AK$63*HV),""))</f>
        <v/>
      </c>
      <c r="O12" t="str">
        <f>IF('Binding Energies'!O12="","",IF('Binding Energies'!O12&lt;HV,(HV-'Binding Energies'!O12)/(Parameters!AL$62+Parameters!AL$63*HV),""))</f>
        <v/>
      </c>
      <c r="P12" t="str">
        <f>IF('Binding Energies'!P12="","",IF('Binding Energies'!P12&lt;HV,(HV-'Binding Energies'!P12)/(Parameters!AM$62+Parameters!AM$63*HV),""))</f>
        <v/>
      </c>
      <c r="Q12" t="str">
        <f>IF('Binding Energies'!Q12="","",IF('Binding Energies'!Q12&lt;HV,(HV-'Binding Energies'!Q12)/(Parameters!AN$62+Parameters!AN$63*HV),""))</f>
        <v/>
      </c>
      <c r="R12" t="str">
        <f>IF('Binding Energies'!R12="","",IF('Binding Energies'!R12&lt;HV,(HV-'Binding Energies'!R12)/(Parameters!AO$62+Parameters!AO$63*HV),""))</f>
        <v/>
      </c>
      <c r="S12" t="str">
        <f>IF('Binding Energies'!S12="","",IF('Binding Energies'!S12&lt;HV,(HV-'Binding Energies'!S12)/(Parameters!AP$62+Parameters!AP$63*HV),""))</f>
        <v/>
      </c>
      <c r="T12" t="str">
        <f>IF('Binding Energies'!T12="","",IF('Binding Energies'!T12&lt;HV,(HV-'Binding Energies'!T12)/(Parameters!AQ$62+Parameters!AQ$63*HV),""))</f>
        <v/>
      </c>
    </row>
    <row r="13" spans="1:20" x14ac:dyDescent="0.35">
      <c r="A13" s="43">
        <v>13</v>
      </c>
      <c r="B13" s="2"/>
      <c r="C13" s="2"/>
      <c r="D13" s="2"/>
      <c r="E13" s="2"/>
      <c r="F13" s="2"/>
      <c r="G13">
        <f>IF('Binding Energies'!G13="","",IF('Binding Energies'!G13&lt;HV,(HV-'Binding Energies'!G13)/(Parameters!AD$62+Parameters!AD$63*HV),""))</f>
        <v>2.1259808576784676</v>
      </c>
      <c r="H13">
        <f>IF('Binding Energies'!H13="","",IF('Binding Energies'!H13&lt;HV,(HV-'Binding Energies'!H13)/(Parameters!AE$62+Parameters!AE$63*HV),""))</f>
        <v>1.96512892462481</v>
      </c>
      <c r="I13" t="str">
        <f>IF('Binding Energies'!I13="","",IF('Binding Energies'!I13&lt;HV,(HV-'Binding Energies'!I13)/(Parameters!AF$62+Parameters!AF$63*HV),""))</f>
        <v/>
      </c>
      <c r="J13" t="str">
        <f>IF('Binding Energies'!J13="","",IF('Binding Energies'!J13&lt;HV,(HV-'Binding Energies'!J13)/(Parameters!AG$62+Parameters!AG$63*HV),""))</f>
        <v/>
      </c>
      <c r="K13" t="str">
        <f>IF('Binding Energies'!K13="","",IF('Binding Energies'!K13&lt;HV,(HV-'Binding Energies'!K13)/(Parameters!AH$62+Parameters!AH$63*HV),""))</f>
        <v/>
      </c>
      <c r="L13" t="str">
        <f>IF('Binding Energies'!L13="","",IF('Binding Energies'!L13&lt;HV,(HV-'Binding Energies'!L13)/(Parameters!AI$62+Parameters!AI$63*HV),""))</f>
        <v/>
      </c>
      <c r="M13" t="str">
        <f>IF('Binding Energies'!M13="","",IF('Binding Energies'!M13&lt;HV,(HV-'Binding Energies'!M13)/(Parameters!AJ$62+Parameters!AJ$63*HV),""))</f>
        <v/>
      </c>
      <c r="N13" t="str">
        <f>IF('Binding Energies'!N13="","",IF('Binding Energies'!N13&lt;HV,(HV-'Binding Energies'!N13)/(Parameters!AK$62+Parameters!AK$63*HV),""))</f>
        <v/>
      </c>
      <c r="O13" t="str">
        <f>IF('Binding Energies'!O13="","",IF('Binding Energies'!O13&lt;HV,(HV-'Binding Energies'!O13)/(Parameters!AL$62+Parameters!AL$63*HV),""))</f>
        <v/>
      </c>
      <c r="P13" t="str">
        <f>IF('Binding Energies'!P13="","",IF('Binding Energies'!P13&lt;HV,(HV-'Binding Energies'!P13)/(Parameters!AM$62+Parameters!AM$63*HV),""))</f>
        <v/>
      </c>
      <c r="Q13" t="str">
        <f>IF('Binding Energies'!Q13="","",IF('Binding Energies'!Q13&lt;HV,(HV-'Binding Energies'!Q13)/(Parameters!AN$62+Parameters!AN$63*HV),""))</f>
        <v/>
      </c>
      <c r="R13" t="str">
        <f>IF('Binding Energies'!R13="","",IF('Binding Energies'!R13&lt;HV,(HV-'Binding Energies'!R13)/(Parameters!AO$62+Parameters!AO$63*HV),""))</f>
        <v/>
      </c>
      <c r="S13" t="str">
        <f>IF('Binding Energies'!S13="","",IF('Binding Energies'!S13&lt;HV,(HV-'Binding Energies'!S13)/(Parameters!AP$62+Parameters!AP$63*HV),""))</f>
        <v/>
      </c>
      <c r="T13" t="str">
        <f>IF('Binding Energies'!T13="","",IF('Binding Energies'!T13&lt;HV,(HV-'Binding Energies'!T13)/(Parameters!AQ$62+Parameters!AQ$63*HV),""))</f>
        <v/>
      </c>
    </row>
    <row r="14" spans="1:20" x14ac:dyDescent="0.35">
      <c r="A14" s="43">
        <v>14</v>
      </c>
      <c r="B14" s="2"/>
      <c r="C14" s="2"/>
      <c r="D14" s="2"/>
      <c r="E14" s="2"/>
      <c r="F14" s="2"/>
      <c r="G14">
        <f>IF('Binding Energies'!G14="","",IF('Binding Energies'!G14&lt;HV,(HV-'Binding Energies'!G14)/(Parameters!AD$62+Parameters!AD$63*HV),""))</f>
        <v>2.1165468803961325</v>
      </c>
      <c r="H14">
        <f>IF('Binding Energies'!H14="","",IF('Binding Energies'!H14&lt;HV,(HV-'Binding Energies'!H14)/(Parameters!AE$62+Parameters!AE$63*HV),""))</f>
        <v>1.9564426125054355</v>
      </c>
      <c r="I14" t="str">
        <f>IF('Binding Energies'!I14="","",IF('Binding Energies'!I14&lt;HV,(HV-'Binding Energies'!I14)/(Parameters!AF$62+Parameters!AF$63*HV),""))</f>
        <v/>
      </c>
      <c r="J14" t="str">
        <f>IF('Binding Energies'!J14="","",IF('Binding Energies'!J14&lt;HV,(HV-'Binding Energies'!J14)/(Parameters!AG$62+Parameters!AG$63*HV),""))</f>
        <v/>
      </c>
      <c r="K14" t="str">
        <f>IF('Binding Energies'!K14="","",IF('Binding Energies'!K14&lt;HV,(HV-'Binding Energies'!K14)/(Parameters!AH$62+Parameters!AH$63*HV),""))</f>
        <v/>
      </c>
      <c r="L14" t="str">
        <f>IF('Binding Energies'!L14="","",IF('Binding Energies'!L14&lt;HV,(HV-'Binding Energies'!L14)/(Parameters!AI$62+Parameters!AI$63*HV),""))</f>
        <v/>
      </c>
      <c r="M14" t="str">
        <f>IF('Binding Energies'!M14="","",IF('Binding Energies'!M14&lt;HV,(HV-'Binding Energies'!M14)/(Parameters!AJ$62+Parameters!AJ$63*HV),""))</f>
        <v/>
      </c>
      <c r="N14" t="str">
        <f>IF('Binding Energies'!N14="","",IF('Binding Energies'!N14&lt;HV,(HV-'Binding Energies'!N14)/(Parameters!AK$62+Parameters!AK$63*HV),""))</f>
        <v/>
      </c>
      <c r="O14" t="str">
        <f>IF('Binding Energies'!O14="","",IF('Binding Energies'!O14&lt;HV,(HV-'Binding Energies'!O14)/(Parameters!AL$62+Parameters!AL$63*HV),""))</f>
        <v/>
      </c>
      <c r="P14" t="str">
        <f>IF('Binding Energies'!P14="","",IF('Binding Energies'!P14&lt;HV,(HV-'Binding Energies'!P14)/(Parameters!AM$62+Parameters!AM$63*HV),""))</f>
        <v/>
      </c>
      <c r="Q14" t="str">
        <f>IF('Binding Energies'!Q14="","",IF('Binding Energies'!Q14&lt;HV,(HV-'Binding Energies'!Q14)/(Parameters!AN$62+Parameters!AN$63*HV),""))</f>
        <v/>
      </c>
      <c r="R14" t="str">
        <f>IF('Binding Energies'!R14="","",IF('Binding Energies'!R14&lt;HV,(HV-'Binding Energies'!R14)/(Parameters!AO$62+Parameters!AO$63*HV),""))</f>
        <v/>
      </c>
      <c r="S14" t="str">
        <f>IF('Binding Energies'!S14="","",IF('Binding Energies'!S14&lt;HV,(HV-'Binding Energies'!S14)/(Parameters!AP$62+Parameters!AP$63*HV),""))</f>
        <v/>
      </c>
      <c r="T14" t="str">
        <f>IF('Binding Energies'!T14="","",IF('Binding Energies'!T14&lt;HV,(HV-'Binding Energies'!T14)/(Parameters!AQ$62+Parameters!AQ$63*HV),""))</f>
        <v/>
      </c>
    </row>
    <row r="15" spans="1:20" x14ac:dyDescent="0.35">
      <c r="A15" s="43">
        <v>15</v>
      </c>
      <c r="B15" s="2"/>
      <c r="C15" s="2"/>
      <c r="D15" s="2"/>
      <c r="E15" s="2"/>
      <c r="F15" s="2"/>
      <c r="G15">
        <f>IF('Binding Energies'!G15="","",IF('Binding Energies'!G15&lt;HV,(HV-'Binding Energies'!G15)/(Parameters!AD$62+Parameters!AD$63*HV),""))</f>
        <v>2.1033823569641288</v>
      </c>
      <c r="H15">
        <f>IF('Binding Energies'!H15="","",IF('Binding Energies'!H15&lt;HV,(HV-'Binding Energies'!H15)/(Parameters!AE$62+Parameters!AE$63*HV),""))</f>
        <v>1.9443746063548535</v>
      </c>
      <c r="I15" t="str">
        <f>IF('Binding Energies'!I15="","",IF('Binding Energies'!I15&lt;HV,(HV-'Binding Energies'!I15)/(Parameters!AF$62+Parameters!AF$63*HV),""))</f>
        <v/>
      </c>
      <c r="J15" t="str">
        <f>IF('Binding Energies'!J15="","",IF('Binding Energies'!J15&lt;HV,(HV-'Binding Energies'!J15)/(Parameters!AG$62+Parameters!AG$63*HV),""))</f>
        <v/>
      </c>
      <c r="K15" t="str">
        <f>IF('Binding Energies'!K15="","",IF('Binding Energies'!K15&lt;HV,(HV-'Binding Energies'!K15)/(Parameters!AH$62+Parameters!AH$63*HV),""))</f>
        <v/>
      </c>
      <c r="L15" t="str">
        <f>IF('Binding Energies'!L15="","",IF('Binding Energies'!L15&lt;HV,(HV-'Binding Energies'!L15)/(Parameters!AI$62+Parameters!AI$63*HV),""))</f>
        <v/>
      </c>
      <c r="M15" t="str">
        <f>IF('Binding Energies'!M15="","",IF('Binding Energies'!M15&lt;HV,(HV-'Binding Energies'!M15)/(Parameters!AJ$62+Parameters!AJ$63*HV),""))</f>
        <v/>
      </c>
      <c r="N15" t="str">
        <f>IF('Binding Energies'!N15="","",IF('Binding Energies'!N15&lt;HV,(HV-'Binding Energies'!N15)/(Parameters!AK$62+Parameters!AK$63*HV),""))</f>
        <v/>
      </c>
      <c r="O15" t="str">
        <f>IF('Binding Energies'!O15="","",IF('Binding Energies'!O15&lt;HV,(HV-'Binding Energies'!O15)/(Parameters!AL$62+Parameters!AL$63*HV),""))</f>
        <v/>
      </c>
      <c r="P15" t="str">
        <f>IF('Binding Energies'!P15="","",IF('Binding Energies'!P15&lt;HV,(HV-'Binding Energies'!P15)/(Parameters!AM$62+Parameters!AM$63*HV),""))</f>
        <v/>
      </c>
      <c r="Q15" t="str">
        <f>IF('Binding Energies'!Q15="","",IF('Binding Energies'!Q15&lt;HV,(HV-'Binding Energies'!Q15)/(Parameters!AN$62+Parameters!AN$63*HV),""))</f>
        <v/>
      </c>
      <c r="R15" t="str">
        <f>IF('Binding Energies'!R15="","",IF('Binding Energies'!R15&lt;HV,(HV-'Binding Energies'!R15)/(Parameters!AO$62+Parameters!AO$63*HV),""))</f>
        <v/>
      </c>
      <c r="S15" t="str">
        <f>IF('Binding Energies'!S15="","",IF('Binding Energies'!S15&lt;HV,(HV-'Binding Energies'!S15)/(Parameters!AP$62+Parameters!AP$63*HV),""))</f>
        <v/>
      </c>
      <c r="T15" t="str">
        <f>IF('Binding Energies'!T15="","",IF('Binding Energies'!T15&lt;HV,(HV-'Binding Energies'!T15)/(Parameters!AQ$62+Parameters!AQ$63*HV),""))</f>
        <v/>
      </c>
    </row>
    <row r="16" spans="1:20" x14ac:dyDescent="0.35">
      <c r="A16" s="43">
        <v>16</v>
      </c>
      <c r="B16" s="2"/>
      <c r="C16" s="2"/>
      <c r="D16" s="2"/>
      <c r="E16" s="2"/>
      <c r="F16" s="2"/>
      <c r="G16">
        <f>IF('Binding Energies'!G16="","",IF('Binding Energies'!G16&lt;HV,(HV-'Binding Energies'!G16)/(Parameters!AD$62+Parameters!AD$63*HV),""))</f>
        <v>2.092908131236213</v>
      </c>
      <c r="H16">
        <f>IF('Binding Energies'!H16="","",IF('Binding Energies'!H16&lt;HV,(HV-'Binding Energies'!H16)/(Parameters!AE$62+Parameters!AE$63*HV),""))</f>
        <v>1.9347931399331004</v>
      </c>
      <c r="I16" t="str">
        <f>IF('Binding Energies'!I16="","",IF('Binding Energies'!I16&lt;HV,(HV-'Binding Energies'!I16)/(Parameters!AF$62+Parameters!AF$63*HV),""))</f>
        <v/>
      </c>
      <c r="J16" t="str">
        <f>IF('Binding Energies'!J16="","",IF('Binding Energies'!J16&lt;HV,(HV-'Binding Energies'!J16)/(Parameters!AG$62+Parameters!AG$63*HV),""))</f>
        <v/>
      </c>
      <c r="K16" t="str">
        <f>IF('Binding Energies'!K16="","",IF('Binding Energies'!K16&lt;HV,(HV-'Binding Energies'!K16)/(Parameters!AH$62+Parameters!AH$63*HV),""))</f>
        <v/>
      </c>
      <c r="L16" t="str">
        <f>IF('Binding Energies'!L16="","",IF('Binding Energies'!L16&lt;HV,(HV-'Binding Energies'!L16)/(Parameters!AI$62+Parameters!AI$63*HV),""))</f>
        <v/>
      </c>
      <c r="M16" t="str">
        <f>IF('Binding Energies'!M16="","",IF('Binding Energies'!M16&lt;HV,(HV-'Binding Energies'!M16)/(Parameters!AJ$62+Parameters!AJ$63*HV),""))</f>
        <v/>
      </c>
      <c r="N16" t="str">
        <f>IF('Binding Energies'!N16="","",IF('Binding Energies'!N16&lt;HV,(HV-'Binding Energies'!N16)/(Parameters!AK$62+Parameters!AK$63*HV),""))</f>
        <v/>
      </c>
      <c r="O16" t="str">
        <f>IF('Binding Energies'!O16="","",IF('Binding Energies'!O16&lt;HV,(HV-'Binding Energies'!O16)/(Parameters!AL$62+Parameters!AL$63*HV),""))</f>
        <v/>
      </c>
      <c r="P16" t="str">
        <f>IF('Binding Energies'!P16="","",IF('Binding Energies'!P16&lt;HV,(HV-'Binding Energies'!P16)/(Parameters!AM$62+Parameters!AM$63*HV),""))</f>
        <v/>
      </c>
      <c r="Q16" t="str">
        <f>IF('Binding Energies'!Q16="","",IF('Binding Energies'!Q16&lt;HV,(HV-'Binding Energies'!Q16)/(Parameters!AN$62+Parameters!AN$63*HV),""))</f>
        <v/>
      </c>
      <c r="R16" t="str">
        <f>IF('Binding Energies'!R16="","",IF('Binding Energies'!R16&lt;HV,(HV-'Binding Energies'!R16)/(Parameters!AO$62+Parameters!AO$63*HV),""))</f>
        <v/>
      </c>
      <c r="S16" t="str">
        <f>IF('Binding Energies'!S16="","",IF('Binding Energies'!S16&lt;HV,(HV-'Binding Energies'!S16)/(Parameters!AP$62+Parameters!AP$63*HV),""))</f>
        <v/>
      </c>
      <c r="T16" t="str">
        <f>IF('Binding Energies'!T16="","",IF('Binding Energies'!T16&lt;HV,(HV-'Binding Energies'!T16)/(Parameters!AQ$62+Parameters!AQ$63*HV),""))</f>
        <v/>
      </c>
    </row>
    <row r="17" spans="1:20" x14ac:dyDescent="0.35">
      <c r="A17" s="43">
        <v>17</v>
      </c>
      <c r="B17" s="2"/>
      <c r="C17" s="2"/>
      <c r="D17" s="2"/>
      <c r="E17" s="2"/>
      <c r="F17" s="2"/>
      <c r="G17">
        <f>IF('Binding Energies'!G17="","",IF('Binding Energies'!G17&lt;HV,(HV-'Binding Energies'!G17)/(Parameters!AD$62+Parameters!AD$63*HV),""))</f>
        <v>2.0799229609844816</v>
      </c>
      <c r="H17">
        <f>IF('Binding Energies'!H17="","",IF('Binding Energies'!H17&lt;HV,(HV-'Binding Energies'!H17)/(Parameters!AE$62+Parameters!AE$63*HV),""))</f>
        <v>1.922924056960825</v>
      </c>
      <c r="I17" t="str">
        <f>IF('Binding Energies'!I17="","",IF('Binding Energies'!I17&lt;HV,(HV-'Binding Energies'!I17)/(Parameters!AF$62+Parameters!AF$63*HV),""))</f>
        <v/>
      </c>
      <c r="J17" t="str">
        <f>IF('Binding Energies'!J17="","",IF('Binding Energies'!J17&lt;HV,(HV-'Binding Energies'!J17)/(Parameters!AG$62+Parameters!AG$63*HV),""))</f>
        <v/>
      </c>
      <c r="K17" t="str">
        <f>IF('Binding Energies'!K17="","",IF('Binding Energies'!K17&lt;HV,(HV-'Binding Energies'!K17)/(Parameters!AH$62+Parameters!AH$63*HV),""))</f>
        <v/>
      </c>
      <c r="L17" t="str">
        <f>IF('Binding Energies'!L17="","",IF('Binding Energies'!L17&lt;HV,(HV-'Binding Energies'!L17)/(Parameters!AI$62+Parameters!AI$63*HV),""))</f>
        <v/>
      </c>
      <c r="M17" t="str">
        <f>IF('Binding Energies'!M17="","",IF('Binding Energies'!M17&lt;HV,(HV-'Binding Energies'!M17)/(Parameters!AJ$62+Parameters!AJ$63*HV),""))</f>
        <v/>
      </c>
      <c r="N17" t="str">
        <f>IF('Binding Energies'!N17="","",IF('Binding Energies'!N17&lt;HV,(HV-'Binding Energies'!N17)/(Parameters!AK$62+Parameters!AK$63*HV),""))</f>
        <v/>
      </c>
      <c r="O17" t="str">
        <f>IF('Binding Energies'!O17="","",IF('Binding Energies'!O17&lt;HV,(HV-'Binding Energies'!O17)/(Parameters!AL$62+Parameters!AL$63*HV),""))</f>
        <v/>
      </c>
      <c r="P17" t="str">
        <f>IF('Binding Energies'!P17="","",IF('Binding Energies'!P17&lt;HV,(HV-'Binding Energies'!P17)/(Parameters!AM$62+Parameters!AM$63*HV),""))</f>
        <v/>
      </c>
      <c r="Q17" t="str">
        <f>IF('Binding Energies'!Q17="","",IF('Binding Energies'!Q17&lt;HV,(HV-'Binding Energies'!Q17)/(Parameters!AN$62+Parameters!AN$63*HV),""))</f>
        <v/>
      </c>
      <c r="R17" t="str">
        <f>IF('Binding Energies'!R17="","",IF('Binding Energies'!R17&lt;HV,(HV-'Binding Energies'!R17)/(Parameters!AO$62+Parameters!AO$63*HV),""))</f>
        <v/>
      </c>
      <c r="S17" t="str">
        <f>IF('Binding Energies'!S17="","",IF('Binding Energies'!S17&lt;HV,(HV-'Binding Energies'!S17)/(Parameters!AP$62+Parameters!AP$63*HV),""))</f>
        <v/>
      </c>
      <c r="T17" t="str">
        <f>IF('Binding Energies'!T17="","",IF('Binding Energies'!T17&lt;HV,(HV-'Binding Energies'!T17)/(Parameters!AQ$62+Parameters!AQ$63*HV),""))</f>
        <v/>
      </c>
    </row>
    <row r="18" spans="1:20" x14ac:dyDescent="0.35">
      <c r="A18" s="43">
        <v>18</v>
      </c>
      <c r="B18" s="2"/>
      <c r="C18" s="2"/>
      <c r="D18" s="2"/>
      <c r="E18" s="2"/>
      <c r="F18" s="2"/>
      <c r="G18">
        <f>IF('Binding Energies'!G18="","",IF('Binding Energies'!G18&lt;HV,(HV-'Binding Energies'!G18)/(Parameters!AD$62+Parameters!AD$63*HV),""))</f>
        <v>2.0623463493177736</v>
      </c>
      <c r="H18">
        <f>IF('Binding Energies'!H18="","",IF('Binding Energies'!H18&lt;HV,(HV-'Binding Energies'!H18)/(Parameters!AE$62+Parameters!AE$63*HV),""))</f>
        <v>1.9068444333810664</v>
      </c>
      <c r="I18" t="str">
        <f>IF('Binding Energies'!I18="","",IF('Binding Energies'!I18&lt;HV,(HV-'Binding Energies'!I18)/(Parameters!AF$62+Parameters!AF$63*HV),""))</f>
        <v/>
      </c>
      <c r="J18" t="str">
        <f>IF('Binding Energies'!J18="","",IF('Binding Energies'!J18&lt;HV,(HV-'Binding Energies'!J18)/(Parameters!AG$62+Parameters!AG$63*HV),""))</f>
        <v/>
      </c>
      <c r="K18" t="str">
        <f>IF('Binding Energies'!K18="","",IF('Binding Energies'!K18&lt;HV,(HV-'Binding Energies'!K18)/(Parameters!AH$62+Parameters!AH$63*HV),""))</f>
        <v/>
      </c>
      <c r="L18" t="str">
        <f>IF('Binding Energies'!L18="","",IF('Binding Energies'!L18&lt;HV,(HV-'Binding Energies'!L18)/(Parameters!AI$62+Parameters!AI$63*HV),""))</f>
        <v/>
      </c>
      <c r="M18" t="str">
        <f>IF('Binding Energies'!M18="","",IF('Binding Energies'!M18&lt;HV,(HV-'Binding Energies'!M18)/(Parameters!AJ$62+Parameters!AJ$63*HV),""))</f>
        <v/>
      </c>
      <c r="N18" t="str">
        <f>IF('Binding Energies'!N18="","",IF('Binding Energies'!N18&lt;HV,(HV-'Binding Energies'!N18)/(Parameters!AK$62+Parameters!AK$63*HV),""))</f>
        <v/>
      </c>
      <c r="O18" t="str">
        <f>IF('Binding Energies'!O18="","",IF('Binding Energies'!O18&lt;HV,(HV-'Binding Energies'!O18)/(Parameters!AL$62+Parameters!AL$63*HV),""))</f>
        <v/>
      </c>
      <c r="P18" t="str">
        <f>IF('Binding Energies'!P18="","",IF('Binding Energies'!P18&lt;HV,(HV-'Binding Energies'!P18)/(Parameters!AM$62+Parameters!AM$63*HV),""))</f>
        <v/>
      </c>
      <c r="Q18" t="str">
        <f>IF('Binding Energies'!Q18="","",IF('Binding Energies'!Q18&lt;HV,(HV-'Binding Energies'!Q18)/(Parameters!AN$62+Parameters!AN$63*HV),""))</f>
        <v/>
      </c>
      <c r="R18" t="str">
        <f>IF('Binding Energies'!R18="","",IF('Binding Energies'!R18&lt;HV,(HV-'Binding Energies'!R18)/(Parameters!AO$62+Parameters!AO$63*HV),""))</f>
        <v/>
      </c>
      <c r="S18" t="str">
        <f>IF('Binding Energies'!S18="","",IF('Binding Energies'!S18&lt;HV,(HV-'Binding Energies'!S18)/(Parameters!AP$62+Parameters!AP$63*HV),""))</f>
        <v/>
      </c>
      <c r="T18" t="str">
        <f>IF('Binding Energies'!T18="","",IF('Binding Energies'!T18&lt;HV,(HV-'Binding Energies'!T18)/(Parameters!AQ$62+Parameters!AQ$63*HV),""))</f>
        <v/>
      </c>
    </row>
    <row r="19" spans="1:20" x14ac:dyDescent="0.35">
      <c r="A19" s="43">
        <v>19</v>
      </c>
      <c r="B19" s="2"/>
      <c r="C19" s="2"/>
      <c r="D19" s="2"/>
      <c r="E19" s="2"/>
      <c r="F19" s="2"/>
      <c r="G19">
        <f>IF('Binding Energies'!G19="","",IF('Binding Energies'!G19&lt;HV,(HV-'Binding Energies'!G19)/(Parameters!AD$62+Parameters!AD$63*HV),""))</f>
        <v>2.0459534686408647</v>
      </c>
      <c r="H19">
        <f>IF('Binding Energies'!H19="","",IF('Binding Energies'!H19&lt;HV,(HV-'Binding Energies'!H19)/(Parameters!AE$62+Parameters!AE$63*HV),""))</f>
        <v>1.8918920411450433</v>
      </c>
      <c r="I19" t="str">
        <f>IF('Binding Energies'!I19="","",IF('Binding Energies'!I19&lt;HV,(HV-'Binding Energies'!I19)/(Parameters!AF$62+Parameters!AF$63*HV),""))</f>
        <v/>
      </c>
      <c r="J19" t="str">
        <f>IF('Binding Energies'!J19="","",IF('Binding Energies'!J19&lt;HV,(HV-'Binding Energies'!J19)/(Parameters!AG$62+Parameters!AG$63*HV),""))</f>
        <v/>
      </c>
      <c r="K19" t="str">
        <f>IF('Binding Energies'!K19="","",IF('Binding Energies'!K19&lt;HV,(HV-'Binding Energies'!K19)/(Parameters!AH$62+Parameters!AH$63*HV),""))</f>
        <v/>
      </c>
      <c r="L19" t="str">
        <f>IF('Binding Energies'!L19="","",IF('Binding Energies'!L19&lt;HV,(HV-'Binding Energies'!L19)/(Parameters!AI$62+Parameters!AI$63*HV),""))</f>
        <v/>
      </c>
      <c r="M19" t="str">
        <f>IF('Binding Energies'!M19="","",IF('Binding Energies'!M19&lt;HV,(HV-'Binding Energies'!M19)/(Parameters!AJ$62+Parameters!AJ$63*HV),""))</f>
        <v/>
      </c>
      <c r="N19" t="str">
        <f>IF('Binding Energies'!N19="","",IF('Binding Energies'!N19&lt;HV,(HV-'Binding Energies'!N19)/(Parameters!AK$62+Parameters!AK$63*HV),""))</f>
        <v/>
      </c>
      <c r="O19" t="str">
        <f>IF('Binding Energies'!O19="","",IF('Binding Energies'!O19&lt;HV,(HV-'Binding Energies'!O19)/(Parameters!AL$62+Parameters!AL$63*HV),""))</f>
        <v/>
      </c>
      <c r="P19" t="str">
        <f>IF('Binding Energies'!P19="","",IF('Binding Energies'!P19&lt;HV,(HV-'Binding Energies'!P19)/(Parameters!AM$62+Parameters!AM$63*HV),""))</f>
        <v/>
      </c>
      <c r="Q19" t="str">
        <f>IF('Binding Energies'!Q19="","",IF('Binding Energies'!Q19&lt;HV,(HV-'Binding Energies'!Q19)/(Parameters!AN$62+Parameters!AN$63*HV),""))</f>
        <v/>
      </c>
      <c r="R19" t="str">
        <f>IF('Binding Energies'!R19="","",IF('Binding Energies'!R19&lt;HV,(HV-'Binding Energies'!R19)/(Parameters!AO$62+Parameters!AO$63*HV),""))</f>
        <v/>
      </c>
      <c r="S19" t="str">
        <f>IF('Binding Energies'!S19="","",IF('Binding Energies'!S19&lt;HV,(HV-'Binding Energies'!S19)/(Parameters!AP$62+Parameters!AP$63*HV),""))</f>
        <v/>
      </c>
      <c r="T19" t="str">
        <f>IF('Binding Energies'!T19="","",IF('Binding Energies'!T19&lt;HV,(HV-'Binding Energies'!T19)/(Parameters!AQ$62+Parameters!AQ$63*HV),""))</f>
        <v/>
      </c>
    </row>
    <row r="20" spans="1:20" x14ac:dyDescent="0.35">
      <c r="A20" s="43">
        <v>20</v>
      </c>
      <c r="B20" s="2"/>
      <c r="C20" s="2"/>
      <c r="D20" s="2"/>
      <c r="E20" s="2"/>
      <c r="F20" s="2"/>
      <c r="G20">
        <f>IF('Binding Energies'!G20="","",IF('Binding Energies'!G20&lt;HV,(HV-'Binding Energies'!G20)/(Parameters!AD$62+Parameters!AD$63*HV),""))</f>
        <v>2.0266909370795947</v>
      </c>
      <c r="H20">
        <f>IF('Binding Energies'!H20="","",IF('Binding Energies'!H20&lt;HV,(HV-'Binding Energies'!H20)/(Parameters!AE$62+Parameters!AE$63*HV),""))</f>
        <v>1.8743868014540899</v>
      </c>
      <c r="I20" t="str">
        <f>IF('Binding Energies'!I20="","",IF('Binding Energies'!I20&lt;HV,(HV-'Binding Energies'!I20)/(Parameters!AF$62+Parameters!AF$63*HV),""))</f>
        <v/>
      </c>
      <c r="J20" t="str">
        <f>IF('Binding Energies'!J20="","",IF('Binding Energies'!J20&lt;HV,(HV-'Binding Energies'!J20)/(Parameters!AG$62+Parameters!AG$63*HV),""))</f>
        <v/>
      </c>
      <c r="K20" t="str">
        <f>IF('Binding Energies'!K20="","",IF('Binding Energies'!K20&lt;HV,(HV-'Binding Energies'!K20)/(Parameters!AH$62+Parameters!AH$63*HV),""))</f>
        <v/>
      </c>
      <c r="L20" t="str">
        <f>IF('Binding Energies'!L20="","",IF('Binding Energies'!L20&lt;HV,(HV-'Binding Energies'!L20)/(Parameters!AI$62+Parameters!AI$63*HV),""))</f>
        <v/>
      </c>
      <c r="M20" t="str">
        <f>IF('Binding Energies'!M20="","",IF('Binding Energies'!M20&lt;HV,(HV-'Binding Energies'!M20)/(Parameters!AJ$62+Parameters!AJ$63*HV),""))</f>
        <v/>
      </c>
      <c r="N20" t="str">
        <f>IF('Binding Energies'!N20="","",IF('Binding Energies'!N20&lt;HV,(HV-'Binding Energies'!N20)/(Parameters!AK$62+Parameters!AK$63*HV),""))</f>
        <v/>
      </c>
      <c r="O20" t="str">
        <f>IF('Binding Energies'!O20="","",IF('Binding Energies'!O20&lt;HV,(HV-'Binding Energies'!O20)/(Parameters!AL$62+Parameters!AL$63*HV),""))</f>
        <v/>
      </c>
      <c r="P20" t="str">
        <f>IF('Binding Energies'!P20="","",IF('Binding Energies'!P20&lt;HV,(HV-'Binding Energies'!P20)/(Parameters!AM$62+Parameters!AM$63*HV),""))</f>
        <v/>
      </c>
      <c r="Q20" t="str">
        <f>IF('Binding Energies'!Q20="","",IF('Binding Energies'!Q20&lt;HV,(HV-'Binding Energies'!Q20)/(Parameters!AN$62+Parameters!AN$63*HV),""))</f>
        <v/>
      </c>
      <c r="R20" t="str">
        <f>IF('Binding Energies'!R20="","",IF('Binding Energies'!R20&lt;HV,(HV-'Binding Energies'!R20)/(Parameters!AO$62+Parameters!AO$63*HV),""))</f>
        <v/>
      </c>
      <c r="S20" t="str">
        <f>IF('Binding Energies'!S20="","",IF('Binding Energies'!S20&lt;HV,(HV-'Binding Energies'!S20)/(Parameters!AP$62+Parameters!AP$63*HV),""))</f>
        <v/>
      </c>
      <c r="T20" t="str">
        <f>IF('Binding Energies'!T20="","",IF('Binding Energies'!T20&lt;HV,(HV-'Binding Energies'!T20)/(Parameters!AQ$62+Parameters!AQ$63*HV),""))</f>
        <v/>
      </c>
    </row>
    <row r="21" spans="1:20" x14ac:dyDescent="0.35">
      <c r="A21" s="43">
        <v>21</v>
      </c>
      <c r="B21" s="2"/>
      <c r="C21" s="2"/>
      <c r="D21" s="2"/>
      <c r="E21" s="2"/>
      <c r="F21" s="2"/>
      <c r="G21">
        <f>IF('Binding Energies'!G21="","",IF('Binding Energies'!G21&lt;HV,(HV-'Binding Energies'!G21)/(Parameters!AD$62+Parameters!AD$63*HV),""))</f>
        <v>2.0063522864366901</v>
      </c>
      <c r="H21">
        <f>IF('Binding Energies'!H21="","",IF('Binding Energies'!H21&lt;HV,(HV-'Binding Energies'!H21)/(Parameters!AE$62+Parameters!AE$63*HV),""))</f>
        <v>1.8558869458716045</v>
      </c>
      <c r="I21" t="str">
        <f>IF('Binding Energies'!I21="","",IF('Binding Energies'!I21&lt;HV,(HV-'Binding Energies'!I21)/(Parameters!AF$62+Parameters!AF$63*HV),""))</f>
        <v/>
      </c>
      <c r="J21" t="str">
        <f>IF('Binding Energies'!J21="","",IF('Binding Energies'!J21&lt;HV,(HV-'Binding Energies'!J21)/(Parameters!AG$62+Parameters!AG$63*HV),""))</f>
        <v/>
      </c>
      <c r="K21" t="str">
        <f>IF('Binding Energies'!K21="","",IF('Binding Energies'!K21&lt;HV,(HV-'Binding Energies'!K21)/(Parameters!AH$62+Parameters!AH$63*HV),""))</f>
        <v/>
      </c>
      <c r="L21" t="str">
        <f>IF('Binding Energies'!L21="","",IF('Binding Energies'!L21&lt;HV,(HV-'Binding Energies'!L21)/(Parameters!AI$62+Parameters!AI$63*HV),""))</f>
        <v/>
      </c>
      <c r="M21" t="str">
        <f>IF('Binding Energies'!M21="","",IF('Binding Energies'!M21&lt;HV,(HV-'Binding Energies'!M21)/(Parameters!AJ$62+Parameters!AJ$63*HV),""))</f>
        <v/>
      </c>
      <c r="N21" t="str">
        <f>IF('Binding Energies'!N21="","",IF('Binding Energies'!N21&lt;HV,(HV-'Binding Energies'!N21)/(Parameters!AK$62+Parameters!AK$63*HV),""))</f>
        <v/>
      </c>
      <c r="O21" t="str">
        <f>IF('Binding Energies'!O21="","",IF('Binding Energies'!O21&lt;HV,(HV-'Binding Energies'!O21)/(Parameters!AL$62+Parameters!AL$63*HV),""))</f>
        <v/>
      </c>
      <c r="P21" t="str">
        <f>IF('Binding Energies'!P21="","",IF('Binding Energies'!P21&lt;HV,(HV-'Binding Energies'!P21)/(Parameters!AM$62+Parameters!AM$63*HV),""))</f>
        <v/>
      </c>
      <c r="Q21" t="str">
        <f>IF('Binding Energies'!Q21="","",IF('Binding Energies'!Q21&lt;HV,(HV-'Binding Energies'!Q21)/(Parameters!AN$62+Parameters!AN$63*HV),""))</f>
        <v/>
      </c>
      <c r="R21" t="str">
        <f>IF('Binding Energies'!R21="","",IF('Binding Energies'!R21&lt;HV,(HV-'Binding Energies'!R21)/(Parameters!AO$62+Parameters!AO$63*HV),""))</f>
        <v/>
      </c>
      <c r="S21" t="str">
        <f>IF('Binding Energies'!S21="","",IF('Binding Energies'!S21&lt;HV,(HV-'Binding Energies'!S21)/(Parameters!AP$62+Parameters!AP$63*HV),""))</f>
        <v/>
      </c>
      <c r="T21" t="str">
        <f>IF('Binding Energies'!T21="","",IF('Binding Energies'!T21&lt;HV,(HV-'Binding Energies'!T21)/(Parameters!AQ$62+Parameters!AQ$63*HV),""))</f>
        <v/>
      </c>
    </row>
    <row r="22" spans="1:20" x14ac:dyDescent="0.35">
      <c r="A22" s="43">
        <v>22</v>
      </c>
      <c r="B22" s="2"/>
      <c r="C22" s="2"/>
      <c r="D22" s="2"/>
      <c r="E22" s="2"/>
      <c r="F22" s="2"/>
      <c r="G22">
        <f>IF('Binding Energies'!G22="","",IF('Binding Energies'!G22&lt;HV,(HV-'Binding Energies'!G22)/(Parameters!AD$62+Parameters!AD$63*HV),""))</f>
        <v>1.9866951778788204</v>
      </c>
      <c r="H22">
        <f>IF('Binding Energies'!H22="","",IF('Binding Energies'!H22&lt;HV,(HV-'Binding Energies'!H22)/(Parameters!AE$62+Parameters!AE$63*HV),""))</f>
        <v>1.8382159368653956</v>
      </c>
      <c r="I22" t="str">
        <f>IF('Binding Energies'!I22="","",IF('Binding Energies'!I22&lt;HV,(HV-'Binding Energies'!I22)/(Parameters!AF$62+Parameters!AF$63*HV),""))</f>
        <v/>
      </c>
      <c r="J22" t="str">
        <f>IF('Binding Energies'!J22="","",IF('Binding Energies'!J22&lt;HV,(HV-'Binding Energies'!J22)/(Parameters!AG$62+Parameters!AG$63*HV),""))</f>
        <v/>
      </c>
      <c r="K22" t="str">
        <f>IF('Binding Energies'!K22="","",IF('Binding Energies'!K22&lt;HV,(HV-'Binding Energies'!K22)/(Parameters!AH$62+Parameters!AH$63*HV),""))</f>
        <v/>
      </c>
      <c r="L22" t="str">
        <f>IF('Binding Energies'!L22="","",IF('Binding Energies'!L22&lt;HV,(HV-'Binding Energies'!L22)/(Parameters!AI$62+Parameters!AI$63*HV),""))</f>
        <v/>
      </c>
      <c r="M22" t="str">
        <f>IF('Binding Energies'!M22="","",IF('Binding Energies'!M22&lt;HV,(HV-'Binding Energies'!M22)/(Parameters!AJ$62+Parameters!AJ$63*HV),""))</f>
        <v/>
      </c>
      <c r="N22" t="str">
        <f>IF('Binding Energies'!N22="","",IF('Binding Energies'!N22&lt;HV,(HV-'Binding Energies'!N22)/(Parameters!AK$62+Parameters!AK$63*HV),""))</f>
        <v/>
      </c>
      <c r="O22" t="str">
        <f>IF('Binding Energies'!O22="","",IF('Binding Energies'!O22&lt;HV,(HV-'Binding Energies'!O22)/(Parameters!AL$62+Parameters!AL$63*HV),""))</f>
        <v/>
      </c>
      <c r="P22" t="str">
        <f>IF('Binding Energies'!P22="","",IF('Binding Energies'!P22&lt;HV,(HV-'Binding Energies'!P22)/(Parameters!AM$62+Parameters!AM$63*HV),""))</f>
        <v/>
      </c>
      <c r="Q22" t="str">
        <f>IF('Binding Energies'!Q22="","",IF('Binding Energies'!Q22&lt;HV,(HV-'Binding Energies'!Q22)/(Parameters!AN$62+Parameters!AN$63*HV),""))</f>
        <v/>
      </c>
      <c r="R22" t="str">
        <f>IF('Binding Energies'!R22="","",IF('Binding Energies'!R22&lt;HV,(HV-'Binding Energies'!R22)/(Parameters!AO$62+Parameters!AO$63*HV),""))</f>
        <v/>
      </c>
      <c r="S22" t="str">
        <f>IF('Binding Energies'!S22="","",IF('Binding Energies'!S22&lt;HV,(HV-'Binding Energies'!S22)/(Parameters!AP$62+Parameters!AP$63*HV),""))</f>
        <v/>
      </c>
      <c r="T22" t="str">
        <f>IF('Binding Energies'!T22="","",IF('Binding Energies'!T22&lt;HV,(HV-'Binding Energies'!T22)/(Parameters!AQ$62+Parameters!AQ$63*HV),""))</f>
        <v/>
      </c>
    </row>
    <row r="23" spans="1:20" x14ac:dyDescent="0.35">
      <c r="A23" s="43">
        <v>23</v>
      </c>
      <c r="B23" s="2"/>
      <c r="C23" s="2"/>
      <c r="D23" s="2"/>
      <c r="E23" s="2"/>
      <c r="F23" s="2"/>
      <c r="G23">
        <f>IF('Binding Energies'!G23="","",IF('Binding Energies'!G23&lt;HV,(HV-'Binding Energies'!G23)/(Parameters!AD$62+Parameters!AD$63*HV),""))</f>
        <v>1.965531502606662</v>
      </c>
      <c r="H23">
        <f>IF('Binding Energies'!H23="","",IF('Binding Energies'!H23&lt;HV,(HV-'Binding Energies'!H23)/(Parameters!AE$62+Parameters!AE$63*HV),""))</f>
        <v>1.8191856194740939</v>
      </c>
      <c r="I23" t="str">
        <f>IF('Binding Energies'!I23="","",IF('Binding Energies'!I23&lt;HV,(HV-'Binding Energies'!I23)/(Parameters!AF$62+Parameters!AF$63*HV),""))</f>
        <v/>
      </c>
      <c r="J23" t="str">
        <f>IF('Binding Energies'!J23="","",IF('Binding Energies'!J23&lt;HV,(HV-'Binding Energies'!J23)/(Parameters!AG$62+Parameters!AG$63*HV),""))</f>
        <v/>
      </c>
      <c r="K23" t="str">
        <f>IF('Binding Energies'!K23="","",IF('Binding Energies'!K23&lt;HV,(HV-'Binding Energies'!K23)/(Parameters!AH$62+Parameters!AH$63*HV),""))</f>
        <v/>
      </c>
      <c r="L23" t="str">
        <f>IF('Binding Energies'!L23="","",IF('Binding Energies'!L23&lt;HV,(HV-'Binding Energies'!L23)/(Parameters!AI$62+Parameters!AI$63*HV),""))</f>
        <v/>
      </c>
      <c r="M23" t="str">
        <f>IF('Binding Energies'!M23="","",IF('Binding Energies'!M23&lt;HV,(HV-'Binding Energies'!M23)/(Parameters!AJ$62+Parameters!AJ$63*HV),""))</f>
        <v/>
      </c>
      <c r="N23" t="str">
        <f>IF('Binding Energies'!N23="","",IF('Binding Energies'!N23&lt;HV,(HV-'Binding Energies'!N23)/(Parameters!AK$62+Parameters!AK$63*HV),""))</f>
        <v/>
      </c>
      <c r="O23" t="str">
        <f>IF('Binding Energies'!O23="","",IF('Binding Energies'!O23&lt;HV,(HV-'Binding Energies'!O23)/(Parameters!AL$62+Parameters!AL$63*HV),""))</f>
        <v/>
      </c>
      <c r="P23" t="str">
        <f>IF('Binding Energies'!P23="","",IF('Binding Energies'!P23&lt;HV,(HV-'Binding Energies'!P23)/(Parameters!AM$62+Parameters!AM$63*HV),""))</f>
        <v/>
      </c>
      <c r="Q23" t="str">
        <f>IF('Binding Energies'!Q23="","",IF('Binding Energies'!Q23&lt;HV,(HV-'Binding Energies'!Q23)/(Parameters!AN$62+Parameters!AN$63*HV),""))</f>
        <v/>
      </c>
      <c r="R23" t="str">
        <f>IF('Binding Energies'!R23="","",IF('Binding Energies'!R23&lt;HV,(HV-'Binding Energies'!R23)/(Parameters!AO$62+Parameters!AO$63*HV),""))</f>
        <v/>
      </c>
      <c r="S23" t="str">
        <f>IF('Binding Energies'!S23="","",IF('Binding Energies'!S23&lt;HV,(HV-'Binding Energies'!S23)/(Parameters!AP$62+Parameters!AP$63*HV),""))</f>
        <v/>
      </c>
      <c r="T23" t="str">
        <f>IF('Binding Energies'!T23="","",IF('Binding Energies'!T23&lt;HV,(HV-'Binding Energies'!T23)/(Parameters!AQ$62+Parameters!AQ$63*HV),""))</f>
        <v/>
      </c>
    </row>
    <row r="24" spans="1:20" x14ac:dyDescent="0.35">
      <c r="A24" s="43">
        <v>24</v>
      </c>
      <c r="B24" s="2"/>
      <c r="C24" s="2"/>
      <c r="D24" s="2"/>
      <c r="E24" s="2"/>
      <c r="F24" s="2"/>
      <c r="G24">
        <f>IF('Binding Energies'!G24="","",IF('Binding Energies'!G24&lt;HV,(HV-'Binding Energies'!G24)/(Parameters!AD$62+Parameters!AD$63*HV),""))</f>
        <v>1.942861260620214</v>
      </c>
      <c r="H24">
        <f>IF('Binding Energies'!H24="","",IF('Binding Energies'!H24&lt;HV,(HV-'Binding Energies'!H24)/(Parameters!AE$62+Parameters!AE$63*HV),""))</f>
        <v>1.7987628398346476</v>
      </c>
      <c r="I24" t="str">
        <f>IF('Binding Energies'!I24="","",IF('Binding Energies'!I24&lt;HV,(HV-'Binding Energies'!I24)/(Parameters!AF$62+Parameters!AF$63*HV),""))</f>
        <v/>
      </c>
      <c r="J24" t="str">
        <f>IF('Binding Energies'!J24="","",IF('Binding Energies'!J24&lt;HV,(HV-'Binding Energies'!J24)/(Parameters!AG$62+Parameters!AG$63*HV),""))</f>
        <v/>
      </c>
      <c r="K24" t="str">
        <f>IF('Binding Energies'!K24="","",IF('Binding Energies'!K24&lt;HV,(HV-'Binding Energies'!K24)/(Parameters!AH$62+Parameters!AH$63*HV),""))</f>
        <v/>
      </c>
      <c r="L24" t="str">
        <f>IF('Binding Energies'!L24="","",IF('Binding Energies'!L24&lt;HV,(HV-'Binding Energies'!L24)/(Parameters!AI$62+Parameters!AI$63*HV),""))</f>
        <v/>
      </c>
      <c r="M24" t="str">
        <f>IF('Binding Energies'!M24="","",IF('Binding Energies'!M24&lt;HV,(HV-'Binding Energies'!M24)/(Parameters!AJ$62+Parameters!AJ$63*HV),""))</f>
        <v/>
      </c>
      <c r="N24" t="str">
        <f>IF('Binding Energies'!N24="","",IF('Binding Energies'!N24&lt;HV,(HV-'Binding Energies'!N24)/(Parameters!AK$62+Parameters!AK$63*HV),""))</f>
        <v/>
      </c>
      <c r="O24" t="str">
        <f>IF('Binding Energies'!O24="","",IF('Binding Energies'!O24&lt;HV,(HV-'Binding Energies'!O24)/(Parameters!AL$62+Parameters!AL$63*HV),""))</f>
        <v/>
      </c>
      <c r="P24" t="str">
        <f>IF('Binding Energies'!P24="","",IF('Binding Energies'!P24&lt;HV,(HV-'Binding Energies'!P24)/(Parameters!AM$62+Parameters!AM$63*HV),""))</f>
        <v/>
      </c>
      <c r="Q24" t="str">
        <f>IF('Binding Energies'!Q24="","",IF('Binding Energies'!Q24&lt;HV,(HV-'Binding Energies'!Q24)/(Parameters!AN$62+Parameters!AN$63*HV),""))</f>
        <v/>
      </c>
      <c r="R24" t="str">
        <f>IF('Binding Energies'!R24="","",IF('Binding Energies'!R24&lt;HV,(HV-'Binding Energies'!R24)/(Parameters!AO$62+Parameters!AO$63*HV),""))</f>
        <v/>
      </c>
      <c r="S24" t="str">
        <f>IF('Binding Energies'!S24="","",IF('Binding Energies'!S24&lt;HV,(HV-'Binding Energies'!S24)/(Parameters!AP$62+Parameters!AP$63*HV),""))</f>
        <v/>
      </c>
      <c r="T24" t="str">
        <f>IF('Binding Energies'!T24="","",IF('Binding Energies'!T24&lt;HV,(HV-'Binding Energies'!T24)/(Parameters!AQ$62+Parameters!AQ$63*HV),""))</f>
        <v/>
      </c>
    </row>
    <row r="25" spans="1:20" x14ac:dyDescent="0.35">
      <c r="A25" s="43">
        <v>25</v>
      </c>
      <c r="B25" s="2"/>
      <c r="C25" s="2"/>
      <c r="D25" s="2"/>
      <c r="E25" s="2"/>
      <c r="F25" s="2"/>
      <c r="G25">
        <f>IF('Binding Energies'!G25="","",IF('Binding Energies'!G25&lt;HV,(HV-'Binding Energies'!G25)/(Parameters!AD$62+Parameters!AD$63*HV),""))</f>
        <v>1.9185768400113135</v>
      </c>
      <c r="H25">
        <f>IF('Binding Energies'!H25="","",IF('Binding Energies'!H25&lt;HV,(HV-'Binding Energies'!H25)/(Parameters!AE$62+Parameters!AE$63*HV),""))</f>
        <v>1.7769475979470575</v>
      </c>
      <c r="I25">
        <f>IF('Binding Energies'!I25="","",IF('Binding Energies'!I25&lt;HV,(HV-'Binding Energies'!I25)/(Parameters!AF$62+Parameters!AF$63*HV),""))</f>
        <v>6.3268656192687622</v>
      </c>
      <c r="J25" t="str">
        <f>IF('Binding Energies'!J25="","",IF('Binding Energies'!J25&lt;HV,(HV-'Binding Energies'!J25)/(Parameters!AG$62+Parameters!AG$63*HV),""))</f>
        <v/>
      </c>
      <c r="K25" t="str">
        <f>IF('Binding Energies'!K25="","",IF('Binding Energies'!K25&lt;HV,(HV-'Binding Energies'!K25)/(Parameters!AH$62+Parameters!AH$63*HV),""))</f>
        <v/>
      </c>
      <c r="L25" t="str">
        <f>IF('Binding Energies'!L25="","",IF('Binding Energies'!L25&lt;HV,(HV-'Binding Energies'!L25)/(Parameters!AI$62+Parameters!AI$63*HV),""))</f>
        <v/>
      </c>
      <c r="M25" t="str">
        <f>IF('Binding Energies'!M25="","",IF('Binding Energies'!M25&lt;HV,(HV-'Binding Energies'!M25)/(Parameters!AJ$62+Parameters!AJ$63*HV),""))</f>
        <v/>
      </c>
      <c r="N25" t="str">
        <f>IF('Binding Energies'!N25="","",IF('Binding Energies'!N25&lt;HV,(HV-'Binding Energies'!N25)/(Parameters!AK$62+Parameters!AK$63*HV),""))</f>
        <v/>
      </c>
      <c r="O25" t="str">
        <f>IF('Binding Energies'!O25="","",IF('Binding Energies'!O25&lt;HV,(HV-'Binding Energies'!O25)/(Parameters!AL$62+Parameters!AL$63*HV),""))</f>
        <v/>
      </c>
      <c r="P25" t="str">
        <f>IF('Binding Energies'!P25="","",IF('Binding Energies'!P25&lt;HV,(HV-'Binding Energies'!P25)/(Parameters!AM$62+Parameters!AM$63*HV),""))</f>
        <v/>
      </c>
      <c r="Q25" t="str">
        <f>IF('Binding Energies'!Q25="","",IF('Binding Energies'!Q25&lt;HV,(HV-'Binding Energies'!Q25)/(Parameters!AN$62+Parameters!AN$63*HV),""))</f>
        <v/>
      </c>
      <c r="R25" t="str">
        <f>IF('Binding Energies'!R25="","",IF('Binding Energies'!R25&lt;HV,(HV-'Binding Energies'!R25)/(Parameters!AO$62+Parameters!AO$63*HV),""))</f>
        <v/>
      </c>
      <c r="S25" t="str">
        <f>IF('Binding Energies'!S25="","",IF('Binding Energies'!S25&lt;HV,(HV-'Binding Energies'!S25)/(Parameters!AP$62+Parameters!AP$63*HV),""))</f>
        <v/>
      </c>
      <c r="T25" t="str">
        <f>IF('Binding Energies'!T25="","",IF('Binding Energies'!T25&lt;HV,(HV-'Binding Energies'!T25)/(Parameters!AQ$62+Parameters!AQ$63*HV),""))</f>
        <v/>
      </c>
    </row>
    <row r="26" spans="1:20" x14ac:dyDescent="0.35">
      <c r="A26" s="43">
        <v>26</v>
      </c>
      <c r="B26" s="2"/>
      <c r="C26" s="2"/>
      <c r="D26" s="2"/>
      <c r="E26" s="2"/>
      <c r="F26" s="2"/>
      <c r="G26">
        <f>IF('Binding Energies'!G26="","",IF('Binding Energies'!G26&lt;HV,(HV-'Binding Energies'!G26)/(Parameters!AD$62+Parameters!AD$63*HV),""))</f>
        <v>1.8935750066813226</v>
      </c>
      <c r="H26">
        <f>IF('Binding Energies'!H26="","",IF('Binding Energies'!H26&lt;HV,(HV-'Binding Energies'!H26)/(Parameters!AE$62+Parameters!AE$63*HV),""))</f>
        <v>1.7544692787984464</v>
      </c>
      <c r="I26">
        <f>IF('Binding Energies'!I26="","",IF('Binding Energies'!I26&lt;HV,(HV-'Binding Energies'!I26)/(Parameters!AF$62+Parameters!AF$63*HV),""))</f>
        <v>6.3215461539849427</v>
      </c>
      <c r="J26">
        <f>IF('Binding Energies'!J26="","",IF('Binding Energies'!J26&lt;HV,(HV-'Binding Energies'!J26)/(Parameters!AG$62+Parameters!AG$63*HV),""))</f>
        <v>5.4034056532014771</v>
      </c>
      <c r="K26" t="str">
        <f>IF('Binding Energies'!K26="","",IF('Binding Energies'!K26&lt;HV,(HV-'Binding Energies'!K26)/(Parameters!AH$62+Parameters!AH$63*HV),""))</f>
        <v/>
      </c>
      <c r="L26" t="str">
        <f>IF('Binding Energies'!L26="","",IF('Binding Energies'!L26&lt;HV,(HV-'Binding Energies'!L26)/(Parameters!AI$62+Parameters!AI$63*HV),""))</f>
        <v/>
      </c>
      <c r="M26" t="str">
        <f>IF('Binding Energies'!M26="","",IF('Binding Energies'!M26&lt;HV,(HV-'Binding Energies'!M26)/(Parameters!AJ$62+Parameters!AJ$63*HV),""))</f>
        <v/>
      </c>
      <c r="N26" t="str">
        <f>IF('Binding Energies'!N26="","",IF('Binding Energies'!N26&lt;HV,(HV-'Binding Energies'!N26)/(Parameters!AK$62+Parameters!AK$63*HV),""))</f>
        <v/>
      </c>
      <c r="O26" t="str">
        <f>IF('Binding Energies'!O26="","",IF('Binding Energies'!O26&lt;HV,(HV-'Binding Energies'!O26)/(Parameters!AL$62+Parameters!AL$63*HV),""))</f>
        <v/>
      </c>
      <c r="P26" t="str">
        <f>IF('Binding Energies'!P26="","",IF('Binding Energies'!P26&lt;HV,(HV-'Binding Energies'!P26)/(Parameters!AM$62+Parameters!AM$63*HV),""))</f>
        <v/>
      </c>
      <c r="Q26" t="str">
        <f>IF('Binding Energies'!Q26="","",IF('Binding Energies'!Q26&lt;HV,(HV-'Binding Energies'!Q26)/(Parameters!AN$62+Parameters!AN$63*HV),""))</f>
        <v/>
      </c>
      <c r="R26" t="str">
        <f>IF('Binding Energies'!R26="","",IF('Binding Energies'!R26&lt;HV,(HV-'Binding Energies'!R26)/(Parameters!AO$62+Parameters!AO$63*HV),""))</f>
        <v/>
      </c>
      <c r="S26" t="str">
        <f>IF('Binding Energies'!S26="","",IF('Binding Energies'!S26&lt;HV,(HV-'Binding Energies'!S26)/(Parameters!AP$62+Parameters!AP$63*HV),""))</f>
        <v/>
      </c>
      <c r="T26" t="str">
        <f>IF('Binding Energies'!T26="","",IF('Binding Energies'!T26&lt;HV,(HV-'Binding Energies'!T26)/(Parameters!AQ$62+Parameters!AQ$63*HV),""))</f>
        <v/>
      </c>
    </row>
    <row r="27" spans="1:20" x14ac:dyDescent="0.35">
      <c r="A27" s="43">
        <v>27</v>
      </c>
      <c r="B27" s="2"/>
      <c r="C27" s="2"/>
      <c r="D27" s="2"/>
      <c r="E27" s="2"/>
      <c r="F27" s="2"/>
      <c r="G27">
        <f>IF('Binding Energies'!G27="","",IF('Binding Energies'!G27&lt;HV,(HV-'Binding Energies'!G27)/(Parameters!AD$62+Parameters!AD$63*HV),""))</f>
        <v>1.8675687955418057</v>
      </c>
      <c r="H27">
        <f>IF('Binding Energies'!H27="","",IF('Binding Energies'!H27&lt;HV,(HV-'Binding Energies'!H27)/(Parameters!AE$62+Parameters!AE$63*HV),""))</f>
        <v>1.731095805347457</v>
      </c>
      <c r="I27">
        <f>IF('Binding Energies'!I27="","",IF('Binding Energies'!I27&lt;HV,(HV-'Binding Energies'!I27)/(Parameters!AF$62+Parameters!AF$63*HV),""))</f>
        <v>6.3161202993954477</v>
      </c>
      <c r="J27">
        <f>IF('Binding Energies'!J27="","",IF('Binding Energies'!J27&lt;HV,(HV-'Binding Energies'!J27)/(Parameters!AG$62+Parameters!AG$63*HV),""))</f>
        <v>5.3982275408572864</v>
      </c>
      <c r="K27" t="str">
        <f>IF('Binding Energies'!K27="","",IF('Binding Energies'!K27&lt;HV,(HV-'Binding Energies'!K27)/(Parameters!AH$62+Parameters!AH$63*HV),""))</f>
        <v/>
      </c>
      <c r="L27" t="str">
        <f>IF('Binding Energies'!L27="","",IF('Binding Energies'!L27&lt;HV,(HV-'Binding Energies'!L27)/(Parameters!AI$62+Parameters!AI$63*HV),""))</f>
        <v/>
      </c>
      <c r="M27" t="str">
        <f>IF('Binding Energies'!M27="","",IF('Binding Energies'!M27&lt;HV,(HV-'Binding Energies'!M27)/(Parameters!AJ$62+Parameters!AJ$63*HV),""))</f>
        <v/>
      </c>
      <c r="N27" t="str">
        <f>IF('Binding Energies'!N27="","",IF('Binding Energies'!N27&lt;HV,(HV-'Binding Energies'!N27)/(Parameters!AK$62+Parameters!AK$63*HV),""))</f>
        <v/>
      </c>
      <c r="O27" t="str">
        <f>IF('Binding Energies'!O27="","",IF('Binding Energies'!O27&lt;HV,(HV-'Binding Energies'!O27)/(Parameters!AL$62+Parameters!AL$63*HV),""))</f>
        <v/>
      </c>
      <c r="P27" t="str">
        <f>IF('Binding Energies'!P27="","",IF('Binding Energies'!P27&lt;HV,(HV-'Binding Energies'!P27)/(Parameters!AM$62+Parameters!AM$63*HV),""))</f>
        <v/>
      </c>
      <c r="Q27" t="str">
        <f>IF('Binding Energies'!Q27="","",IF('Binding Energies'!Q27&lt;HV,(HV-'Binding Energies'!Q27)/(Parameters!AN$62+Parameters!AN$63*HV),""))</f>
        <v/>
      </c>
      <c r="R27" t="str">
        <f>IF('Binding Energies'!R27="","",IF('Binding Energies'!R27&lt;HV,(HV-'Binding Energies'!R27)/(Parameters!AO$62+Parameters!AO$63*HV),""))</f>
        <v/>
      </c>
      <c r="S27" t="str">
        <f>IF('Binding Energies'!S27="","",IF('Binding Energies'!S27&lt;HV,(HV-'Binding Energies'!S27)/(Parameters!AP$62+Parameters!AP$63*HV),""))</f>
        <v/>
      </c>
      <c r="T27" t="str">
        <f>IF('Binding Energies'!T27="","",IF('Binding Energies'!T27&lt;HV,(HV-'Binding Energies'!T27)/(Parameters!AQ$62+Parameters!AQ$63*HV),""))</f>
        <v/>
      </c>
    </row>
    <row r="28" spans="1:20" x14ac:dyDescent="0.35">
      <c r="A28" s="43">
        <v>28</v>
      </c>
      <c r="B28" s="2"/>
      <c r="C28" s="2"/>
      <c r="D28" s="2"/>
      <c r="E28" s="2"/>
      <c r="F28" s="2"/>
      <c r="G28">
        <f>IF('Binding Energies'!G28="","",IF('Binding Energies'!G28&lt;HV,(HV-'Binding Energies'!G28)/(Parameters!AD$62+Parameters!AD$63*HV),""))</f>
        <v>1.8394820875111275</v>
      </c>
      <c r="H28">
        <f>IF('Binding Energies'!H28="","",IF('Binding Energies'!H28&lt;HV,(HV-'Binding Energies'!H28)/(Parameters!AE$62+Parameters!AE$63*HV),""))</f>
        <v>1.7058657155656092</v>
      </c>
      <c r="I28">
        <f>IF('Binding Energies'!I28="","",IF('Binding Energies'!I28&lt;HV,(HV-'Binding Energies'!I28)/(Parameters!AF$62+Parameters!AF$63*HV),""))</f>
        <v>6.3076091549413373</v>
      </c>
      <c r="J28">
        <f>IF('Binding Energies'!J28="","",IF('Binding Energies'!J28&lt;HV,(HV-'Binding Energies'!J28)/(Parameters!AG$62+Parameters!AG$63*HV),""))</f>
        <v>5.3873262517116212</v>
      </c>
      <c r="K28" t="str">
        <f>IF('Binding Energies'!K28="","",IF('Binding Energies'!K28&lt;HV,(HV-'Binding Energies'!K28)/(Parameters!AH$62+Parameters!AH$63*HV),""))</f>
        <v/>
      </c>
      <c r="L28" t="str">
        <f>IF('Binding Energies'!L28="","",IF('Binding Energies'!L28&lt;HV,(HV-'Binding Energies'!L28)/(Parameters!AI$62+Parameters!AI$63*HV),""))</f>
        <v/>
      </c>
      <c r="M28" t="str">
        <f>IF('Binding Energies'!M28="","",IF('Binding Energies'!M28&lt;HV,(HV-'Binding Energies'!M28)/(Parameters!AJ$62+Parameters!AJ$63*HV),""))</f>
        <v/>
      </c>
      <c r="N28" t="str">
        <f>IF('Binding Energies'!N28="","",IF('Binding Energies'!N28&lt;HV,(HV-'Binding Energies'!N28)/(Parameters!AK$62+Parameters!AK$63*HV),""))</f>
        <v/>
      </c>
      <c r="O28" t="str">
        <f>IF('Binding Energies'!O28="","",IF('Binding Energies'!O28&lt;HV,(HV-'Binding Energies'!O28)/(Parameters!AL$62+Parameters!AL$63*HV),""))</f>
        <v/>
      </c>
      <c r="P28" t="str">
        <f>IF('Binding Energies'!P28="","",IF('Binding Energies'!P28&lt;HV,(HV-'Binding Energies'!P28)/(Parameters!AM$62+Parameters!AM$63*HV),""))</f>
        <v/>
      </c>
      <c r="Q28" t="str">
        <f>IF('Binding Energies'!Q28="","",IF('Binding Energies'!Q28&lt;HV,(HV-'Binding Energies'!Q28)/(Parameters!AN$62+Parameters!AN$63*HV),""))</f>
        <v/>
      </c>
      <c r="R28" t="str">
        <f>IF('Binding Energies'!R28="","",IF('Binding Energies'!R28&lt;HV,(HV-'Binding Energies'!R28)/(Parameters!AO$62+Parameters!AO$63*HV),""))</f>
        <v/>
      </c>
      <c r="S28" t="str">
        <f>IF('Binding Energies'!S28="","",IF('Binding Energies'!S28&lt;HV,(HV-'Binding Energies'!S28)/(Parameters!AP$62+Parameters!AP$63*HV),""))</f>
        <v/>
      </c>
      <c r="T28" t="str">
        <f>IF('Binding Energies'!T28="","",IF('Binding Energies'!T28&lt;HV,(HV-'Binding Energies'!T28)/(Parameters!AQ$62+Parameters!AQ$63*HV),""))</f>
        <v/>
      </c>
    </row>
    <row r="29" spans="1:20" x14ac:dyDescent="0.35">
      <c r="A29" s="43">
        <v>29</v>
      </c>
      <c r="B29" s="2"/>
      <c r="C29" s="2"/>
      <c r="D29" s="2"/>
      <c r="E29" s="2"/>
      <c r="F29" s="2"/>
      <c r="G29">
        <f>IF('Binding Energies'!G29="","",IF('Binding Energies'!G29&lt;HV,(HV-'Binding Energies'!G29)/(Parameters!AD$62+Parameters!AD$63*HV),""))</f>
        <v>1.8111084143920131</v>
      </c>
      <c r="H29">
        <f>IF('Binding Energies'!H29="","",IF('Binding Energies'!H29&lt;HV,(HV-'Binding Energies'!H29)/(Parameters!AE$62+Parameters!AE$63*HV),""))</f>
        <v>1.6805361641946077</v>
      </c>
      <c r="I29">
        <f>IF('Binding Energies'!I29="","",IF('Binding Energies'!I29&lt;HV,(HV-'Binding Energies'!I29)/(Parameters!AF$62+Parameters!AF$63*HV),""))</f>
        <v>6.3032471934086054</v>
      </c>
      <c r="J29">
        <f>IF('Binding Energies'!J29="","",IF('Binding Energies'!J29&lt;HV,(HV-'Binding Energies'!J29)/(Parameters!AG$62+Parameters!AG$63*HV),""))</f>
        <v>5.3845100853489898</v>
      </c>
      <c r="K29" t="str">
        <f>IF('Binding Energies'!K29="","",IF('Binding Energies'!K29&lt;HV,(HV-'Binding Energies'!K29)/(Parameters!AH$62+Parameters!AH$63*HV),""))</f>
        <v/>
      </c>
      <c r="L29" t="str">
        <f>IF('Binding Energies'!L29="","",IF('Binding Energies'!L29&lt;HV,(HV-'Binding Energies'!L29)/(Parameters!AI$62+Parameters!AI$63*HV),""))</f>
        <v/>
      </c>
      <c r="M29" t="str">
        <f>IF('Binding Energies'!M29="","",IF('Binding Energies'!M29&lt;HV,(HV-'Binding Energies'!M29)/(Parameters!AJ$62+Parameters!AJ$63*HV),""))</f>
        <v/>
      </c>
      <c r="N29" t="str">
        <f>IF('Binding Energies'!N29="","",IF('Binding Energies'!N29&lt;HV,(HV-'Binding Energies'!N29)/(Parameters!AK$62+Parameters!AK$63*HV),""))</f>
        <v/>
      </c>
      <c r="O29" t="str">
        <f>IF('Binding Energies'!O29="","",IF('Binding Energies'!O29&lt;HV,(HV-'Binding Energies'!O29)/(Parameters!AL$62+Parameters!AL$63*HV),""))</f>
        <v/>
      </c>
      <c r="P29" t="str">
        <f>IF('Binding Energies'!P29="","",IF('Binding Energies'!P29&lt;HV,(HV-'Binding Energies'!P29)/(Parameters!AM$62+Parameters!AM$63*HV),""))</f>
        <v/>
      </c>
      <c r="Q29" t="str">
        <f>IF('Binding Energies'!Q29="","",IF('Binding Energies'!Q29&lt;HV,(HV-'Binding Energies'!Q29)/(Parameters!AN$62+Parameters!AN$63*HV),""))</f>
        <v/>
      </c>
      <c r="R29" t="str">
        <f>IF('Binding Energies'!R29="","",IF('Binding Energies'!R29&lt;HV,(HV-'Binding Energies'!R29)/(Parameters!AO$62+Parameters!AO$63*HV),""))</f>
        <v/>
      </c>
      <c r="S29" t="str">
        <f>IF('Binding Energies'!S29="","",IF('Binding Energies'!S29&lt;HV,(HV-'Binding Energies'!S29)/(Parameters!AP$62+Parameters!AP$63*HV),""))</f>
        <v/>
      </c>
      <c r="T29" t="str">
        <f>IF('Binding Energies'!T29="","",IF('Binding Energies'!T29&lt;HV,(HV-'Binding Energies'!T29)/(Parameters!AQ$62+Parameters!AQ$63*HV),""))</f>
        <v/>
      </c>
    </row>
    <row r="30" spans="1:20" x14ac:dyDescent="0.35">
      <c r="A30" s="43">
        <v>30</v>
      </c>
      <c r="B30" s="2"/>
      <c r="C30" s="2"/>
      <c r="D30" s="2"/>
      <c r="E30" s="2"/>
      <c r="F30" s="2"/>
      <c r="G30">
        <f>IF('Binding Energies'!G30="","",IF('Binding Energies'!G30&lt;HV,(HV-'Binding Energies'!G30)/(Parameters!AD$62+Parameters!AD$63*HV),""))</f>
        <v>1.7781791704939764</v>
      </c>
      <c r="H30">
        <f>IF('Binding Energies'!H30="","",IF('Binding Energies'!H30&lt;HV,(HV-'Binding Energies'!H30)/(Parameters!AE$62+Parameters!AE$63*HV),""))</f>
        <v>1.6511618415313789</v>
      </c>
      <c r="I30">
        <f>IF('Binding Energies'!I30="","",IF('Binding Energies'!I30&lt;HV,(HV-'Binding Energies'!I30)/(Parameters!AF$62+Parameters!AF$63*HV),""))</f>
        <v>6.2890974157536466</v>
      </c>
      <c r="J30">
        <f>IF('Binding Energies'!J30="","",IF('Binding Energies'!J30&lt;HV,(HV-'Binding Energies'!J30)/(Parameters!AG$62+Parameters!AG$63*HV),""))</f>
        <v>5.3728820435936138</v>
      </c>
      <c r="K30" t="str">
        <f>IF('Binding Energies'!K30="","",IF('Binding Energies'!K30&lt;HV,(HV-'Binding Energies'!K30)/(Parameters!AH$62+Parameters!AH$63*HV),""))</f>
        <v/>
      </c>
      <c r="L30" t="str">
        <f>IF('Binding Energies'!L30="","",IF('Binding Energies'!L30&lt;HV,(HV-'Binding Energies'!L30)/(Parameters!AI$62+Parameters!AI$63*HV),""))</f>
        <v/>
      </c>
      <c r="M30" t="str">
        <f>IF('Binding Energies'!M30="","",IF('Binding Energies'!M30&lt;HV,(HV-'Binding Energies'!M30)/(Parameters!AJ$62+Parameters!AJ$63*HV),""))</f>
        <v/>
      </c>
      <c r="N30" t="str">
        <f>IF('Binding Energies'!N30="","",IF('Binding Energies'!N30&lt;HV,(HV-'Binding Energies'!N30)/(Parameters!AK$62+Parameters!AK$63*HV),""))</f>
        <v/>
      </c>
      <c r="O30" t="str">
        <f>IF('Binding Energies'!O30="","",IF('Binding Energies'!O30&lt;HV,(HV-'Binding Energies'!O30)/(Parameters!AL$62+Parameters!AL$63*HV),""))</f>
        <v/>
      </c>
      <c r="P30" t="str">
        <f>IF('Binding Energies'!P30="","",IF('Binding Energies'!P30&lt;HV,(HV-'Binding Energies'!P30)/(Parameters!AM$62+Parameters!AM$63*HV),""))</f>
        <v/>
      </c>
      <c r="Q30" t="str">
        <f>IF('Binding Energies'!Q30="","",IF('Binding Energies'!Q30&lt;HV,(HV-'Binding Energies'!Q30)/(Parameters!AN$62+Parameters!AN$63*HV),""))</f>
        <v/>
      </c>
      <c r="R30" t="str">
        <f>IF('Binding Energies'!R30="","",IF('Binding Energies'!R30&lt;HV,(HV-'Binding Energies'!R30)/(Parameters!AO$62+Parameters!AO$63*HV),""))</f>
        <v/>
      </c>
      <c r="S30" t="str">
        <f>IF('Binding Energies'!S30="","",IF('Binding Energies'!S30&lt;HV,(HV-'Binding Energies'!S30)/(Parameters!AP$62+Parameters!AP$63*HV),""))</f>
        <v/>
      </c>
      <c r="T30" t="str">
        <f>IF('Binding Energies'!T30="","",IF('Binding Energies'!T30&lt;HV,(HV-'Binding Energies'!T30)/(Parameters!AQ$62+Parameters!AQ$63*HV),""))</f>
        <v/>
      </c>
    </row>
    <row r="31" spans="1:20" x14ac:dyDescent="0.35">
      <c r="A31" s="43">
        <v>31</v>
      </c>
      <c r="B31" s="2"/>
      <c r="C31" s="2"/>
      <c r="D31" s="2"/>
      <c r="E31" s="2"/>
      <c r="F31" s="2"/>
      <c r="G31">
        <f>IF('Binding Energies'!G31="","",IF('Binding Energies'!G31&lt;HV,(HV-'Binding Energies'!G31)/(Parameters!AD$62+Parameters!AD$63*HV),""))</f>
        <v>1.7424878876197429</v>
      </c>
      <c r="H31">
        <f>IF('Binding Energies'!H31="","",IF('Binding Energies'!H31&lt;HV,(HV-'Binding Energies'!H31)/(Parameters!AE$62+Parameters!AE$63*HV),""))</f>
        <v>1.6194335945915252</v>
      </c>
      <c r="I31">
        <f>IF('Binding Energies'!I31="","",IF('Binding Energies'!I31&lt;HV,(HV-'Binding Energies'!I31)/(Parameters!AF$62+Parameters!AF$63*HV),""))</f>
        <v>6.2697345621205454</v>
      </c>
      <c r="J31">
        <f>IF('Binding Energies'!J31="","",IF('Binding Energies'!J31&lt;HV,(HV-'Binding Energies'!J31)/(Parameters!AG$62+Parameters!AG$63*HV),""))</f>
        <v>5.3571660184086136</v>
      </c>
      <c r="K31" t="str">
        <f>IF('Binding Energies'!K31="","",IF('Binding Energies'!K31&lt;HV,(HV-'Binding Energies'!K31)/(Parameters!AH$62+Parameters!AH$63*HV),""))</f>
        <v/>
      </c>
      <c r="L31" t="str">
        <f>IF('Binding Energies'!L31="","",IF('Binding Energies'!L31&lt;HV,(HV-'Binding Energies'!L31)/(Parameters!AI$62+Parameters!AI$63*HV),""))</f>
        <v/>
      </c>
      <c r="M31" t="str">
        <f>IF('Binding Energies'!M31="","",IF('Binding Energies'!M31&lt;HV,(HV-'Binding Energies'!M31)/(Parameters!AJ$62+Parameters!AJ$63*HV),""))</f>
        <v/>
      </c>
      <c r="N31" t="str">
        <f>IF('Binding Energies'!N31="","",IF('Binding Energies'!N31&lt;HV,(HV-'Binding Energies'!N31)/(Parameters!AK$62+Parameters!AK$63*HV),""))</f>
        <v/>
      </c>
      <c r="O31" t="str">
        <f>IF('Binding Energies'!O31="","",IF('Binding Energies'!O31&lt;HV,(HV-'Binding Energies'!O31)/(Parameters!AL$62+Parameters!AL$63*HV),""))</f>
        <v/>
      </c>
      <c r="P31" t="str">
        <f>IF('Binding Energies'!P31="","",IF('Binding Energies'!P31&lt;HV,(HV-'Binding Energies'!P31)/(Parameters!AM$62+Parameters!AM$63*HV),""))</f>
        <v/>
      </c>
      <c r="Q31" t="str">
        <f>IF('Binding Energies'!Q31="","",IF('Binding Energies'!Q31&lt;HV,(HV-'Binding Energies'!Q31)/(Parameters!AN$62+Parameters!AN$63*HV),""))</f>
        <v/>
      </c>
      <c r="R31" t="str">
        <f>IF('Binding Energies'!R31="","",IF('Binding Energies'!R31&lt;HV,(HV-'Binding Energies'!R31)/(Parameters!AO$62+Parameters!AO$63*HV),""))</f>
        <v/>
      </c>
      <c r="S31" t="str">
        <f>IF('Binding Energies'!S31="","",IF('Binding Energies'!S31&lt;HV,(HV-'Binding Energies'!S31)/(Parameters!AP$62+Parameters!AP$63*HV),""))</f>
        <v/>
      </c>
      <c r="T31" t="str">
        <f>IF('Binding Energies'!T31="","",IF('Binding Energies'!T31&lt;HV,(HV-'Binding Energies'!T31)/(Parameters!AQ$62+Parameters!AQ$63*HV),""))</f>
        <v/>
      </c>
    </row>
    <row r="32" spans="1:20" x14ac:dyDescent="0.35">
      <c r="A32" s="43">
        <v>32</v>
      </c>
      <c r="B32" s="2"/>
      <c r="C32" s="2"/>
      <c r="D32" s="2"/>
      <c r="E32" s="2"/>
      <c r="F32" s="2"/>
      <c r="G32">
        <f>IF('Binding Energies'!G32="","",IF('Binding Energies'!G32&lt;HV,(HV-'Binding Energies'!G32)/(Parameters!AD$62+Parameters!AD$63*HV),""))</f>
        <v>1.7046443665822391</v>
      </c>
      <c r="H32">
        <f>IF('Binding Energies'!H32="","",IF('Binding Energies'!H32&lt;HV,(HV-'Binding Energies'!H32)/(Parameters!AE$62+Parameters!AE$63*HV),""))</f>
        <v>1.5858487313208129</v>
      </c>
      <c r="I32">
        <f>IF('Binding Energies'!I32="","",IF('Binding Energies'!I32&lt;HV,(HV-'Binding Energies'!I32)/(Parameters!AF$62+Parameters!AF$63*HV),""))</f>
        <v>6.2472864186228287</v>
      </c>
      <c r="J32">
        <f>IF('Binding Energies'!J32="","",IF('Binding Energies'!J32&lt;HV,(HV-'Binding Energies'!J32)/(Parameters!AG$62+Parameters!AG$63*HV),""))</f>
        <v>5.3409049287663288</v>
      </c>
      <c r="K32" t="str">
        <f>IF('Binding Energies'!K32="","",IF('Binding Energies'!K32&lt;HV,(HV-'Binding Energies'!K32)/(Parameters!AH$62+Parameters!AH$63*HV),""))</f>
        <v/>
      </c>
      <c r="L32" t="str">
        <f>IF('Binding Energies'!L32="","",IF('Binding Energies'!L32&lt;HV,(HV-'Binding Energies'!L32)/(Parameters!AI$62+Parameters!AI$63*HV),""))</f>
        <v/>
      </c>
      <c r="M32" t="str">
        <f>IF('Binding Energies'!M32="","",IF('Binding Energies'!M32&lt;HV,(HV-'Binding Energies'!M32)/(Parameters!AJ$62+Parameters!AJ$63*HV),""))</f>
        <v/>
      </c>
      <c r="N32" t="str">
        <f>IF('Binding Energies'!N32="","",IF('Binding Energies'!N32&lt;HV,(HV-'Binding Energies'!N32)/(Parameters!AK$62+Parameters!AK$63*HV),""))</f>
        <v/>
      </c>
      <c r="O32" t="str">
        <f>IF('Binding Energies'!O32="","",IF('Binding Energies'!O32&lt;HV,(HV-'Binding Energies'!O32)/(Parameters!AL$62+Parameters!AL$63*HV),""))</f>
        <v/>
      </c>
      <c r="P32" t="str">
        <f>IF('Binding Energies'!P32="","",IF('Binding Energies'!P32&lt;HV,(HV-'Binding Energies'!P32)/(Parameters!AM$62+Parameters!AM$63*HV),""))</f>
        <v/>
      </c>
      <c r="Q32" t="str">
        <f>IF('Binding Energies'!Q32="","",IF('Binding Energies'!Q32&lt;HV,(HV-'Binding Energies'!Q32)/(Parameters!AN$62+Parameters!AN$63*HV),""))</f>
        <v/>
      </c>
      <c r="R32" t="str">
        <f>IF('Binding Energies'!R32="","",IF('Binding Energies'!R32&lt;HV,(HV-'Binding Energies'!R32)/(Parameters!AO$62+Parameters!AO$63*HV),""))</f>
        <v/>
      </c>
      <c r="S32" t="str">
        <f>IF('Binding Energies'!S32="","",IF('Binding Energies'!S32&lt;HV,(HV-'Binding Energies'!S32)/(Parameters!AP$62+Parameters!AP$63*HV),""))</f>
        <v/>
      </c>
      <c r="T32" t="str">
        <f>IF('Binding Energies'!T32="","",IF('Binding Energies'!T32&lt;HV,(HV-'Binding Energies'!T32)/(Parameters!AQ$62+Parameters!AQ$63*HV),""))</f>
        <v/>
      </c>
    </row>
    <row r="33" spans="1:20" x14ac:dyDescent="0.35">
      <c r="A33" s="43">
        <v>33</v>
      </c>
      <c r="B33" s="2"/>
      <c r="C33" s="2"/>
      <c r="D33" s="2"/>
      <c r="E33" s="2"/>
      <c r="F33" s="2"/>
      <c r="G33">
        <f>IF('Binding Energies'!G33="","",IF('Binding Energies'!G33&lt;HV,(HV-'Binding Energies'!G33)/(Parameters!AD$62+Parameters!AD$63*HV),""))</f>
        <v>1.6648997018338461</v>
      </c>
      <c r="H33">
        <f>IF('Binding Energies'!H33="","",IF('Binding Energies'!H33&lt;HV,(HV-'Binding Energies'!H33)/(Parameters!AE$62+Parameters!AE$63*HV),""))</f>
        <v>1.5505730210344968</v>
      </c>
      <c r="I33">
        <f>IF('Binding Energies'!I33="","",IF('Binding Energies'!I33&lt;HV,(HV-'Binding Energies'!I33)/(Parameters!AF$62+Parameters!AF$63*HV),""))</f>
        <v>6.2276043970726986</v>
      </c>
      <c r="J33">
        <f>IF('Binding Energies'!J33="","",IF('Binding Energies'!J33&lt;HV,(HV-'Binding Energies'!J33)/(Parameters!AG$62+Parameters!AG$63*HV),""))</f>
        <v>5.3230086457521946</v>
      </c>
      <c r="K33" t="str">
        <f>IF('Binding Energies'!K33="","",IF('Binding Energies'!K33&lt;HV,(HV-'Binding Energies'!K33)/(Parameters!AH$62+Parameters!AH$63*HV),""))</f>
        <v/>
      </c>
      <c r="L33" t="str">
        <f>IF('Binding Energies'!L33="","",IF('Binding Energies'!L33&lt;HV,(HV-'Binding Energies'!L33)/(Parameters!AI$62+Parameters!AI$63*HV),""))</f>
        <v/>
      </c>
      <c r="M33" t="str">
        <f>IF('Binding Energies'!M33="","",IF('Binding Energies'!M33&lt;HV,(HV-'Binding Energies'!M33)/(Parameters!AJ$62+Parameters!AJ$63*HV),""))</f>
        <v/>
      </c>
      <c r="N33" t="str">
        <f>IF('Binding Energies'!N33="","",IF('Binding Energies'!N33&lt;HV,(HV-'Binding Energies'!N33)/(Parameters!AK$62+Parameters!AK$63*HV),""))</f>
        <v/>
      </c>
      <c r="O33" t="str">
        <f>IF('Binding Energies'!O33="","",IF('Binding Energies'!O33&lt;HV,(HV-'Binding Energies'!O33)/(Parameters!AL$62+Parameters!AL$63*HV),""))</f>
        <v/>
      </c>
      <c r="P33" t="str">
        <f>IF('Binding Energies'!P33="","",IF('Binding Energies'!P33&lt;HV,(HV-'Binding Energies'!P33)/(Parameters!AM$62+Parameters!AM$63*HV),""))</f>
        <v/>
      </c>
      <c r="Q33" t="str">
        <f>IF('Binding Energies'!Q33="","",IF('Binding Energies'!Q33&lt;HV,(HV-'Binding Energies'!Q33)/(Parameters!AN$62+Parameters!AN$63*HV),""))</f>
        <v/>
      </c>
      <c r="R33" t="str">
        <f>IF('Binding Energies'!R33="","",IF('Binding Energies'!R33&lt;HV,(HV-'Binding Energies'!R33)/(Parameters!AO$62+Parameters!AO$63*HV),""))</f>
        <v/>
      </c>
      <c r="S33" t="str">
        <f>IF('Binding Energies'!S33="","",IF('Binding Energies'!S33&lt;HV,(HV-'Binding Energies'!S33)/(Parameters!AP$62+Parameters!AP$63*HV),""))</f>
        <v/>
      </c>
      <c r="T33" t="str">
        <f>IF('Binding Energies'!T33="","",IF('Binding Energies'!T33&lt;HV,(HV-'Binding Energies'!T33)/(Parameters!AQ$62+Parameters!AQ$63*HV),""))</f>
        <v/>
      </c>
    </row>
    <row r="34" spans="1:20" x14ac:dyDescent="0.35">
      <c r="A34" s="43">
        <v>34</v>
      </c>
      <c r="B34" s="2"/>
      <c r="C34" s="2"/>
      <c r="D34" s="2"/>
      <c r="E34" s="2"/>
      <c r="F34" s="2"/>
      <c r="G34">
        <f>IF('Binding Energies'!G34="","",IF('Binding Energies'!G34&lt;HV,(HV-'Binding Energies'!G34)/(Parameters!AD$62+Parameters!AD$63*HV),""))</f>
        <v>1.6227158338337471</v>
      </c>
      <c r="H34">
        <f>IF('Binding Energies'!H34="","",IF('Binding Energies'!H34&lt;HV,(HV-'Binding Energies'!H34)/(Parameters!AE$62+Parameters!AE$63*HV),""))</f>
        <v>1.5132086173759651</v>
      </c>
      <c r="I34">
        <f>IF('Binding Energies'!I34="","",IF('Binding Energies'!I34&lt;HV,(HV-'Binding Energies'!I34)/(Parameters!AF$62+Parameters!AF$63*HV),""))</f>
        <v>6.204411528435247</v>
      </c>
      <c r="J34">
        <f>IF('Binding Energies'!J34="","",IF('Binding Energies'!J34&lt;HV,(HV-'Binding Energies'!J34)/(Parameters!AG$62+Parameters!AG$63*HV),""))</f>
        <v>5.3035680134424252</v>
      </c>
      <c r="K34" t="str">
        <f>IF('Binding Energies'!K34="","",IF('Binding Energies'!K34&lt;HV,(HV-'Binding Energies'!K34)/(Parameters!AH$62+Parameters!AH$63*HV),""))</f>
        <v/>
      </c>
      <c r="L34" t="str">
        <f>IF('Binding Energies'!L34="","",IF('Binding Energies'!L34&lt;HV,(HV-'Binding Energies'!L34)/(Parameters!AI$62+Parameters!AI$63*HV),""))</f>
        <v/>
      </c>
      <c r="M34" t="str">
        <f>IF('Binding Energies'!M34="","",IF('Binding Energies'!M34&lt;HV,(HV-'Binding Energies'!M34)/(Parameters!AJ$62+Parameters!AJ$63*HV),""))</f>
        <v/>
      </c>
      <c r="N34" t="str">
        <f>IF('Binding Energies'!N34="","",IF('Binding Energies'!N34&lt;HV,(HV-'Binding Energies'!N34)/(Parameters!AK$62+Parameters!AK$63*HV),""))</f>
        <v/>
      </c>
      <c r="O34">
        <f>IF('Binding Energies'!O34="","",IF('Binding Energies'!O34&lt;HV,(HV-'Binding Energies'!O34)/(Parameters!AL$62+Parameters!AL$63*HV),""))</f>
        <v>11.88226929744715</v>
      </c>
      <c r="P34">
        <f>IF('Binding Energies'!P34="","",IF('Binding Energies'!P34&lt;HV,(HV-'Binding Energies'!P34)/(Parameters!AM$62+Parameters!AM$63*HV),""))</f>
        <v>20.382242851377423</v>
      </c>
      <c r="Q34" t="str">
        <f>IF('Binding Energies'!Q34="","",IF('Binding Energies'!Q34&lt;HV,(HV-'Binding Energies'!Q34)/(Parameters!AN$62+Parameters!AN$63*HV),""))</f>
        <v/>
      </c>
      <c r="R34" t="str">
        <f>IF('Binding Energies'!R34="","",IF('Binding Energies'!R34&lt;HV,(HV-'Binding Energies'!R34)/(Parameters!AO$62+Parameters!AO$63*HV),""))</f>
        <v/>
      </c>
      <c r="S34" t="str">
        <f>IF('Binding Energies'!S34="","",IF('Binding Energies'!S34&lt;HV,(HV-'Binding Energies'!S34)/(Parameters!AP$62+Parameters!AP$63*HV),""))</f>
        <v/>
      </c>
      <c r="T34" t="str">
        <f>IF('Binding Energies'!T34="","",IF('Binding Energies'!T34&lt;HV,(HV-'Binding Energies'!T34)/(Parameters!AQ$62+Parameters!AQ$63*HV),""))</f>
        <v/>
      </c>
    </row>
    <row r="35" spans="1:20" x14ac:dyDescent="0.35">
      <c r="A35" s="43">
        <v>35</v>
      </c>
      <c r="B35" s="2"/>
      <c r="C35" s="2"/>
      <c r="D35" s="2"/>
      <c r="E35" s="2"/>
      <c r="F35" s="2"/>
      <c r="G35">
        <f>IF('Binding Energies'!G35="","",IF('Binding Energies'!G35&lt;HV,(HV-'Binding Energies'!G35)/(Parameters!AD$62+Parameters!AD$63*HV),""))</f>
        <v>1.5797428118404488</v>
      </c>
      <c r="H35">
        <f>IF('Binding Energies'!H35="","",IF('Binding Energies'!H35&lt;HV,(HV-'Binding Energies'!H35)/(Parameters!AE$62+Parameters!AE$63*HV),""))</f>
        <v>1.4753800596347186</v>
      </c>
      <c r="I35">
        <f>IF('Binding Energies'!I35="","",IF('Binding Energies'!I35&lt;HV,(HV-'Binding Energies'!I35)/(Parameters!AF$62+Parameters!AF$63*HV),""))</f>
        <v>6.1819633849375295</v>
      </c>
      <c r="J35">
        <f>IF('Binding Energies'!J35="","",IF('Binding Energies'!J35&lt;HV,(HV-'Binding Energies'!J35)/(Parameters!AG$62+Parameters!AG$63*HV),""))</f>
        <v>5.2857625745045045</v>
      </c>
      <c r="K35" t="str">
        <f>IF('Binding Energies'!K35="","",IF('Binding Energies'!K35&lt;HV,(HV-'Binding Energies'!K35)/(Parameters!AH$62+Parameters!AH$63*HV),""))</f>
        <v/>
      </c>
      <c r="L35" t="str">
        <f>IF('Binding Energies'!L35="","",IF('Binding Energies'!L35&lt;HV,(HV-'Binding Energies'!L35)/(Parameters!AI$62+Parameters!AI$63*HV),""))</f>
        <v/>
      </c>
      <c r="M35" t="str">
        <f>IF('Binding Energies'!M35="","",IF('Binding Energies'!M35&lt;HV,(HV-'Binding Energies'!M35)/(Parameters!AJ$62+Parameters!AJ$63*HV),""))</f>
        <v/>
      </c>
      <c r="N35" t="str">
        <f>IF('Binding Energies'!N35="","",IF('Binding Energies'!N35&lt;HV,(HV-'Binding Energies'!N35)/(Parameters!AK$62+Parameters!AK$63*HV),""))</f>
        <v/>
      </c>
      <c r="O35">
        <f>IF('Binding Energies'!O35="","",IF('Binding Energies'!O35&lt;HV,(HV-'Binding Energies'!O35)/(Parameters!AL$62+Parameters!AL$63*HV),""))</f>
        <v>11.85687556068587</v>
      </c>
      <c r="P35">
        <f>IF('Binding Energies'!P35="","",IF('Binding Energies'!P35&lt;HV,(HV-'Binding Energies'!P35)/(Parameters!AM$62+Parameters!AM$63*HV),""))</f>
        <v>20.339033977979593</v>
      </c>
      <c r="Q35" t="str">
        <f>IF('Binding Energies'!Q35="","",IF('Binding Energies'!Q35&lt;HV,(HV-'Binding Energies'!Q35)/(Parameters!AN$62+Parameters!AN$63*HV),""))</f>
        <v/>
      </c>
      <c r="R35" t="str">
        <f>IF('Binding Energies'!R35="","",IF('Binding Energies'!R35&lt;HV,(HV-'Binding Energies'!R35)/(Parameters!AO$62+Parameters!AO$63*HV),""))</f>
        <v/>
      </c>
      <c r="S35" t="str">
        <f>IF('Binding Energies'!S35="","",IF('Binding Energies'!S35&lt;HV,(HV-'Binding Energies'!S35)/(Parameters!AP$62+Parameters!AP$63*HV),""))</f>
        <v/>
      </c>
      <c r="T35" t="str">
        <f>IF('Binding Energies'!T35="","",IF('Binding Energies'!T35&lt;HV,(HV-'Binding Energies'!T35)/(Parameters!AQ$62+Parameters!AQ$63*HV),""))</f>
        <v/>
      </c>
    </row>
    <row r="36" spans="1:20" x14ac:dyDescent="0.35">
      <c r="A36" s="43">
        <v>36</v>
      </c>
      <c r="B36" s="2"/>
      <c r="C36" s="2"/>
      <c r="D36" s="2"/>
      <c r="E36" s="2"/>
      <c r="F36" s="2"/>
      <c r="G36">
        <f>IF('Binding Energies'!G36="","",IF('Binding Energies'!G36&lt;HV,(HV-'Binding Energies'!G36)/(Parameters!AD$62+Parameters!AD$63*HV),""))</f>
        <v>1.5326805373369368</v>
      </c>
      <c r="H36">
        <f>IF('Binding Energies'!H36="","",IF('Binding Energies'!H36&lt;HV,(HV-'Binding Energies'!H36)/(Parameters!AE$62+Parameters!AE$63*HV),""))</f>
        <v>1.4339377308209078</v>
      </c>
      <c r="I36">
        <f>IF('Binding Energies'!I36="","",IF('Binding Energies'!I36&lt;HV,(HV-'Binding Energies'!I36)/(Parameters!AF$62+Parameters!AF$63*HV),""))</f>
        <v>6.1470676926756767</v>
      </c>
      <c r="J36">
        <f>IF('Binding Energies'!J36="","",IF('Binding Energies'!J36&lt;HV,(HV-'Binding Energies'!J36)/(Parameters!AG$62+Parameters!AG$63*HV),""))</f>
        <v>5.2558748734301393</v>
      </c>
      <c r="K36" t="str">
        <f>IF('Binding Energies'!K36="","",IF('Binding Energies'!K36&lt;HV,(HV-'Binding Energies'!K36)/(Parameters!AH$62+Parameters!AH$63*HV),""))</f>
        <v/>
      </c>
      <c r="L36" t="str">
        <f>IF('Binding Energies'!L36="","",IF('Binding Energies'!L36&lt;HV,(HV-'Binding Energies'!L36)/(Parameters!AI$62+Parameters!AI$63*HV),""))</f>
        <v/>
      </c>
      <c r="M36" t="str">
        <f>IF('Binding Energies'!M36="","",IF('Binding Energies'!M36&lt;HV,(HV-'Binding Energies'!M36)/(Parameters!AJ$62+Parameters!AJ$63*HV),""))</f>
        <v/>
      </c>
      <c r="N36" t="str">
        <f>IF('Binding Energies'!N36="","",IF('Binding Energies'!N36&lt;HV,(HV-'Binding Energies'!N36)/(Parameters!AK$62+Parameters!AK$63*HV),""))</f>
        <v/>
      </c>
      <c r="O36">
        <f>IF('Binding Energies'!O36="","",IF('Binding Energies'!O36&lt;HV,(HV-'Binding Energies'!O36)/(Parameters!AL$62+Parameters!AL$63*HV),""))</f>
        <v>11.80708784057911</v>
      </c>
      <c r="P36">
        <f>IF('Binding Energies'!P36="","",IF('Binding Energies'!P36&lt;HV,(HV-'Binding Energies'!P36)/(Parameters!AM$62+Parameters!AM$63*HV),""))</f>
        <v>20.253987941450525</v>
      </c>
      <c r="Q36" t="str">
        <f>IF('Binding Energies'!Q36="","",IF('Binding Energies'!Q36&lt;HV,(HV-'Binding Energies'!Q36)/(Parameters!AN$62+Parameters!AN$63*HV),""))</f>
        <v/>
      </c>
      <c r="R36" t="str">
        <f>IF('Binding Energies'!R36="","",IF('Binding Energies'!R36&lt;HV,(HV-'Binding Energies'!R36)/(Parameters!AO$62+Parameters!AO$63*HV),""))</f>
        <v/>
      </c>
      <c r="S36" t="str">
        <f>IF('Binding Energies'!S36="","",IF('Binding Energies'!S36&lt;HV,(HV-'Binding Energies'!S36)/(Parameters!AP$62+Parameters!AP$63*HV),""))</f>
        <v/>
      </c>
      <c r="T36" t="str">
        <f>IF('Binding Energies'!T36="","",IF('Binding Energies'!T36&lt;HV,(HV-'Binding Energies'!T36)/(Parameters!AQ$62+Parameters!AQ$63*HV),""))</f>
        <v/>
      </c>
    </row>
    <row r="37" spans="1:20" x14ac:dyDescent="0.35">
      <c r="A37" s="43">
        <v>37</v>
      </c>
      <c r="B37" s="2"/>
      <c r="C37" s="2"/>
      <c r="D37" s="2"/>
      <c r="E37" s="2"/>
      <c r="F37" s="2"/>
      <c r="G37">
        <f>IF('Binding Energies'!G37="","",IF('Binding Energies'!G37&lt;HV,(HV-'Binding Energies'!G37)/(Parameters!AD$62+Parameters!AD$63*HV),""))</f>
        <v>1.483645377850427</v>
      </c>
      <c r="H37">
        <f>IF('Binding Energies'!H37="","",IF('Binding Energies'!H37&lt;HV,(HV-'Binding Energies'!H37)/(Parameters!AE$62+Parameters!AE$63*HV),""))</f>
        <v>1.3910034781697997</v>
      </c>
      <c r="I37">
        <f>IF('Binding Energies'!I37="","",IF('Binding Energies'!I37&lt;HV,(HV-'Binding Energies'!I37)/(Parameters!AF$62+Parameters!AF$63*HV),""))</f>
        <v>6.1201511983395527</v>
      </c>
      <c r="J37">
        <f>IF('Binding Energies'!J37="","",IF('Binding Energies'!J37&lt;HV,(HV-'Binding Energies'!J37)/(Parameters!AG$62+Parameters!AG$63*HV),""))</f>
        <v>5.2339814510625944</v>
      </c>
      <c r="K37" t="str">
        <f>IF('Binding Energies'!K37="","",IF('Binding Energies'!K37&lt;HV,(HV-'Binding Energies'!K37)/(Parameters!AH$62+Parameters!AH$63*HV),""))</f>
        <v/>
      </c>
      <c r="L37" t="str">
        <f>IF('Binding Energies'!L37="","",IF('Binding Energies'!L37&lt;HV,(HV-'Binding Energies'!L37)/(Parameters!AI$62+Parameters!AI$63*HV),""))</f>
        <v/>
      </c>
      <c r="M37" t="str">
        <f>IF('Binding Energies'!M37="","",IF('Binding Energies'!M37&lt;HV,(HV-'Binding Energies'!M37)/(Parameters!AJ$62+Parameters!AJ$63*HV),""))</f>
        <v/>
      </c>
      <c r="N37" t="str">
        <f>IF('Binding Energies'!N37="","",IF('Binding Energies'!N37&lt;HV,(HV-'Binding Energies'!N37)/(Parameters!AK$62+Parameters!AK$63*HV),""))</f>
        <v/>
      </c>
      <c r="O37">
        <f>IF('Binding Energies'!O37="","",IF('Binding Energies'!O37&lt;HV,(HV-'Binding Energies'!O37)/(Parameters!AL$62+Parameters!AL$63*HV),""))</f>
        <v>11.773496125808284</v>
      </c>
      <c r="P37">
        <f>IF('Binding Energies'!P37="","",IF('Binding Energies'!P37&lt;HV,(HV-'Binding Energies'!P37)/(Parameters!AM$62+Parameters!AM$63*HV),""))</f>
        <v>20.197404892953362</v>
      </c>
      <c r="Q37" t="str">
        <f>IF('Binding Energies'!Q37="","",IF('Binding Energies'!Q37&lt;HV,(HV-'Binding Energies'!Q37)/(Parameters!AN$62+Parameters!AN$63*HV),""))</f>
        <v/>
      </c>
      <c r="R37" t="str">
        <f>IF('Binding Energies'!R37="","",IF('Binding Energies'!R37&lt;HV,(HV-'Binding Energies'!R37)/(Parameters!AO$62+Parameters!AO$63*HV),""))</f>
        <v/>
      </c>
      <c r="S37" t="str">
        <f>IF('Binding Energies'!S37="","",IF('Binding Energies'!S37&lt;HV,(HV-'Binding Energies'!S37)/(Parameters!AP$62+Parameters!AP$63*HV),""))</f>
        <v/>
      </c>
      <c r="T37" t="str">
        <f>IF('Binding Energies'!T37="","",IF('Binding Energies'!T37&lt;HV,(HV-'Binding Energies'!T37)/(Parameters!AQ$62+Parameters!AQ$63*HV),""))</f>
        <v/>
      </c>
    </row>
    <row r="38" spans="1:20" x14ac:dyDescent="0.35">
      <c r="A38" s="43">
        <v>38</v>
      </c>
      <c r="B38" s="2"/>
      <c r="C38" s="2"/>
      <c r="D38" s="2"/>
      <c r="E38" s="2"/>
      <c r="F38" s="2"/>
      <c r="G38">
        <f>IF('Binding Energies'!G38="","",IF('Binding Energies'!G38&lt;HV,(HV-'Binding Energies'!G38)/(Parameters!AD$62+Parameters!AD$63*HV),""))</f>
        <v>1.4323862389285376</v>
      </c>
      <c r="H38">
        <f>IF('Binding Energies'!H38="","",IF('Binding Energies'!H38&lt;HV,(HV-'Binding Energies'!H38)/(Parameters!AE$62+Parameters!AE$63*HV),""))</f>
        <v>1.3461794553247817</v>
      </c>
      <c r="I38">
        <f>IF('Binding Energies'!I38="","",IF('Binding Energies'!I38&lt;HV,(HV-'Binding Energies'!I38)/(Parameters!AF$62+Parameters!AF$63*HV),""))</f>
        <v>6.0856810633004041</v>
      </c>
      <c r="J38">
        <f>IF('Binding Energies'!J38="","",IF('Binding Energies'!J38&lt;HV,(HV-'Binding Energies'!J38)/(Parameters!AG$62+Parameters!AG$63*HV),""))</f>
        <v>5.2061831637411471</v>
      </c>
      <c r="K38" t="str">
        <f>IF('Binding Energies'!K38="","",IF('Binding Energies'!K38&lt;HV,(HV-'Binding Energies'!K38)/(Parameters!AH$62+Parameters!AH$63*HV),""))</f>
        <v/>
      </c>
      <c r="L38" t="str">
        <f>IF('Binding Energies'!L38="","",IF('Binding Energies'!L38&lt;HV,(HV-'Binding Energies'!L38)/(Parameters!AI$62+Parameters!AI$63*HV),""))</f>
        <v/>
      </c>
      <c r="M38" t="str">
        <f>IF('Binding Energies'!M38="","",IF('Binding Energies'!M38&lt;HV,(HV-'Binding Energies'!M38)/(Parameters!AJ$62+Parameters!AJ$63*HV),""))</f>
        <v/>
      </c>
      <c r="N38" t="str">
        <f>IF('Binding Energies'!N38="","",IF('Binding Energies'!N38&lt;HV,(HV-'Binding Energies'!N38)/(Parameters!AK$62+Parameters!AK$63*HV),""))</f>
        <v/>
      </c>
      <c r="O38">
        <f>IF('Binding Energies'!O38="","",IF('Binding Energies'!O38&lt;HV,(HV-'Binding Energies'!O38)/(Parameters!AL$62+Parameters!AL$63*HV),""))</f>
        <v>11.727107567315239</v>
      </c>
      <c r="P38">
        <f>IF('Binding Energies'!P38="","",IF('Binding Energies'!P38&lt;HV,(HV-'Binding Energies'!P38)/(Parameters!AM$62+Parameters!AM$63*HV),""))</f>
        <v>20.119217407757287</v>
      </c>
      <c r="Q38" t="str">
        <f>IF('Binding Energies'!Q38="","",IF('Binding Energies'!Q38&lt;HV,(HV-'Binding Energies'!Q38)/(Parameters!AN$62+Parameters!AN$63*HV),""))</f>
        <v/>
      </c>
      <c r="R38" t="str">
        <f>IF('Binding Energies'!R38="","",IF('Binding Energies'!R38&lt;HV,(HV-'Binding Energies'!R38)/(Parameters!AO$62+Parameters!AO$63*HV),""))</f>
        <v/>
      </c>
      <c r="S38" t="str">
        <f>IF('Binding Energies'!S38="","",IF('Binding Energies'!S38&lt;HV,(HV-'Binding Energies'!S38)/(Parameters!AP$62+Parameters!AP$63*HV),""))</f>
        <v/>
      </c>
      <c r="T38" t="str">
        <f>IF('Binding Energies'!T38="","",IF('Binding Energies'!T38&lt;HV,(HV-'Binding Energies'!T38)/(Parameters!AQ$62+Parameters!AQ$63*HV),""))</f>
        <v/>
      </c>
    </row>
    <row r="39" spans="1:20" x14ac:dyDescent="0.35">
      <c r="A39" s="43">
        <v>39</v>
      </c>
      <c r="B39" s="2"/>
      <c r="C39" s="2"/>
      <c r="D39" s="2"/>
      <c r="E39" s="2"/>
      <c r="F39" s="2"/>
      <c r="G39">
        <f>IF('Binding Energies'!G39="","",IF('Binding Energies'!G39&lt;HV,(HV-'Binding Energies'!G39)/(Parameters!AD$62+Parameters!AD$63*HV),""))</f>
        <v>1.3790466031154871</v>
      </c>
      <c r="H39">
        <f>IF('Binding Energies'!H39="","",IF('Binding Energies'!H39&lt;HV,(HV-'Binding Energies'!H39)/(Parameters!AE$62+Parameters!AE$63*HV),""))</f>
        <v>1.2996314316011093</v>
      </c>
      <c r="I39">
        <f>IF('Binding Energies'!I39="","",IF('Binding Energies'!I39&lt;HV,(HV-'Binding Energies'!I39)/(Parameters!AF$62+Parameters!AF$63*HV),""))</f>
        <v>6.0509981496499039</v>
      </c>
      <c r="J39">
        <f>IF('Binding Energies'!J39="","",IF('Binding Energies'!J39&lt;HV,(HV-'Binding Energies'!J39)/(Parameters!AG$62+Parameters!AG$63*HV),""))</f>
        <v>5.1778398119624169</v>
      </c>
      <c r="K39" t="str">
        <f>IF('Binding Energies'!K39="","",IF('Binding Energies'!K39&lt;HV,(HV-'Binding Energies'!K39)/(Parameters!AH$62+Parameters!AH$63*HV),""))</f>
        <v/>
      </c>
      <c r="L39" t="str">
        <f>IF('Binding Energies'!L39="","",IF('Binding Energies'!L39&lt;HV,(HV-'Binding Energies'!L39)/(Parameters!AI$62+Parameters!AI$63*HV),""))</f>
        <v/>
      </c>
      <c r="M39" t="str">
        <f>IF('Binding Energies'!M39="","",IF('Binding Energies'!M39&lt;HV,(HV-'Binding Energies'!M39)/(Parameters!AJ$62+Parameters!AJ$63*HV),""))</f>
        <v/>
      </c>
      <c r="N39" t="str">
        <f>IF('Binding Energies'!N39="","",IF('Binding Energies'!N39&lt;HV,(HV-'Binding Energies'!N39)/(Parameters!AK$62+Parameters!AK$63*HV),""))</f>
        <v/>
      </c>
      <c r="O39">
        <f>IF('Binding Energies'!O39="","",IF('Binding Energies'!O39&lt;HV,(HV-'Binding Energies'!O39)/(Parameters!AL$62+Parameters!AL$63*HV),""))</f>
        <v>11.677919699257956</v>
      </c>
      <c r="P39">
        <f>IF('Binding Energies'!P39="","",IF('Binding Energies'!P39&lt;HV,(HV-'Binding Energies'!P39)/(Parameters!AM$62+Parameters!AM$63*HV),""))</f>
        <v>20.035886009061468</v>
      </c>
      <c r="Q39" t="str">
        <f>IF('Binding Energies'!Q39="","",IF('Binding Energies'!Q39&lt;HV,(HV-'Binding Energies'!Q39)/(Parameters!AN$62+Parameters!AN$63*HV),""))</f>
        <v/>
      </c>
      <c r="R39" t="str">
        <f>IF('Binding Energies'!R39="","",IF('Binding Energies'!R39&lt;HV,(HV-'Binding Energies'!R39)/(Parameters!AO$62+Parameters!AO$63*HV),""))</f>
        <v/>
      </c>
      <c r="S39" t="str">
        <f>IF('Binding Energies'!S39="","",IF('Binding Energies'!S39&lt;HV,(HV-'Binding Energies'!S39)/(Parameters!AP$62+Parameters!AP$63*HV),""))</f>
        <v/>
      </c>
      <c r="T39" t="str">
        <f>IF('Binding Energies'!T39="","",IF('Binding Energies'!T39&lt;HV,(HV-'Binding Energies'!T39)/(Parameters!AQ$62+Parameters!AQ$63*HV),""))</f>
        <v/>
      </c>
    </row>
    <row r="40" spans="1:20" x14ac:dyDescent="0.35">
      <c r="A40" s="43">
        <v>40</v>
      </c>
      <c r="B40" s="2"/>
      <c r="C40" s="2"/>
      <c r="D40" s="2"/>
      <c r="E40" s="2"/>
      <c r="F40" s="2"/>
      <c r="G40">
        <f>IF('Binding Energies'!G40="","",IF('Binding Energies'!G40&lt;HV,(HV-'Binding Energies'!G40)/(Parameters!AD$62+Parameters!AD$63*HV),""))</f>
        <v>1.3248102014010739</v>
      </c>
      <c r="H40">
        <f>IF('Binding Energies'!H40="","",IF('Binding Energies'!H40&lt;HV,(HV-'Binding Energies'!H40)/(Parameters!AE$62+Parameters!AE$63*HV),""))</f>
        <v>1.252453484479467</v>
      </c>
      <c r="I40">
        <f>IF('Binding Energies'!I40="","",IF('Binding Energies'!I40&lt;HV,(HV-'Binding Energies'!I40)/(Parameters!AF$62+Parameters!AF$63*HV),""))</f>
        <v>6.017166350444815</v>
      </c>
      <c r="J40">
        <f>IF('Binding Energies'!J40="","",IF('Binding Energies'!J40&lt;HV,(HV-'Binding Energies'!J40)/(Parameters!AG$62+Parameters!AG$63*HV),""))</f>
        <v>5.1504049009458264</v>
      </c>
      <c r="K40" t="str">
        <f>IF('Binding Energies'!K40="","",IF('Binding Energies'!K40&lt;HV,(HV-'Binding Energies'!K40)/(Parameters!AH$62+Parameters!AH$63*HV),""))</f>
        <v/>
      </c>
      <c r="L40" t="str">
        <f>IF('Binding Energies'!L40="","",IF('Binding Energies'!L40&lt;HV,(HV-'Binding Energies'!L40)/(Parameters!AI$62+Parameters!AI$63*HV),""))</f>
        <v/>
      </c>
      <c r="M40" t="str">
        <f>IF('Binding Energies'!M40="","",IF('Binding Energies'!M40&lt;HV,(HV-'Binding Energies'!M40)/(Parameters!AJ$62+Parameters!AJ$63*HV),""))</f>
        <v/>
      </c>
      <c r="N40" t="str">
        <f>IF('Binding Energies'!N40="","",IF('Binding Energies'!N40&lt;HV,(HV-'Binding Energies'!N40)/(Parameters!AK$62+Parameters!AK$63*HV),""))</f>
        <v/>
      </c>
      <c r="O40">
        <f>IF('Binding Energies'!O40="","",IF('Binding Energies'!O40&lt;HV,(HV-'Binding Energies'!O40)/(Parameters!AL$62+Parameters!AL$63*HV),""))</f>
        <v>11.63233094349755</v>
      </c>
      <c r="P40">
        <f>IF('Binding Energies'!P40="","",IF('Binding Energies'!P40&lt;HV,(HV-'Binding Energies'!P40)/(Parameters!AM$62+Parameters!AM$63*HV),""))</f>
        <v>19.958384378998687</v>
      </c>
      <c r="Q40" t="str">
        <f>IF('Binding Energies'!Q40="","",IF('Binding Energies'!Q40&lt;HV,(HV-'Binding Energies'!Q40)/(Parameters!AN$62+Parameters!AN$63*HV),""))</f>
        <v/>
      </c>
      <c r="R40" t="str">
        <f>IF('Binding Energies'!R40="","",IF('Binding Energies'!R40&lt;HV,(HV-'Binding Energies'!R40)/(Parameters!AO$62+Parameters!AO$63*HV),""))</f>
        <v/>
      </c>
      <c r="S40" t="str">
        <f>IF('Binding Energies'!S40="","",IF('Binding Energies'!S40&lt;HV,(HV-'Binding Energies'!S40)/(Parameters!AP$62+Parameters!AP$63*HV),""))</f>
        <v/>
      </c>
      <c r="T40" t="str">
        <f>IF('Binding Energies'!T40="","",IF('Binding Energies'!T40&lt;HV,(HV-'Binding Energies'!T40)/(Parameters!AQ$62+Parameters!AQ$63*HV),""))</f>
        <v/>
      </c>
    </row>
    <row r="41" spans="1:20" x14ac:dyDescent="0.35">
      <c r="A41" s="43">
        <v>41</v>
      </c>
      <c r="B41" s="2"/>
      <c r="C41" s="2"/>
      <c r="D41" s="2"/>
      <c r="E41" s="2"/>
      <c r="F41" s="2"/>
      <c r="G41">
        <f>IF('Binding Energies'!G41="","",IF('Binding Energies'!G41&lt;HV,(HV-'Binding Energies'!G41)/(Parameters!AD$62+Parameters!AD$63*HV),""))</f>
        <v>1.2681345964349544</v>
      </c>
      <c r="H41">
        <f>IF('Binding Energies'!H41="","",IF('Binding Energies'!H41&lt;HV,(HV-'Binding Energies'!H41)/(Parameters!AE$62+Parameters!AE$63*HV),""))</f>
        <v>1.2033194594378129</v>
      </c>
      <c r="I41">
        <f>IF('Binding Energies'!I41="","",IF('Binding Energies'!I41&lt;HV,(HV-'Binding Energies'!I41)/(Parameters!AF$62+Parameters!AF$63*HV),""))</f>
        <v>5.9807812079034921</v>
      </c>
      <c r="J41">
        <f>IF('Binding Energies'!J41="","",IF('Binding Energies'!J41&lt;HV,(HV-'Binding Energies'!J41)/(Parameters!AG$62+Parameters!AG$63*HV),""))</f>
        <v>5.1208805761763161</v>
      </c>
      <c r="K41" t="str">
        <f>IF('Binding Energies'!K41="","",IF('Binding Energies'!K41&lt;HV,(HV-'Binding Energies'!K41)/(Parameters!AH$62+Parameters!AH$63*HV),""))</f>
        <v/>
      </c>
      <c r="L41" t="str">
        <f>IF('Binding Energies'!L41="","",IF('Binding Energies'!L41&lt;HV,(HV-'Binding Energies'!L41)/(Parameters!AI$62+Parameters!AI$63*HV),""))</f>
        <v/>
      </c>
      <c r="M41" t="str">
        <f>IF('Binding Energies'!M41="","",IF('Binding Energies'!M41&lt;HV,(HV-'Binding Energies'!M41)/(Parameters!AJ$62+Parameters!AJ$63*HV),""))</f>
        <v/>
      </c>
      <c r="N41" t="str">
        <f>IF('Binding Energies'!N41="","",IF('Binding Energies'!N41&lt;HV,(HV-'Binding Energies'!N41)/(Parameters!AK$62+Parameters!AK$63*HV),""))</f>
        <v/>
      </c>
      <c r="O41">
        <f>IF('Binding Energies'!O41="","",IF('Binding Energies'!O41&lt;HV,(HV-'Binding Energies'!O41)/(Parameters!AL$62+Parameters!AL$63*HV),""))</f>
        <v>11.582343272707631</v>
      </c>
      <c r="P41">
        <f>IF('Binding Energies'!P41="","",IF('Binding Energies'!P41&lt;HV,(HV-'Binding Energies'!P41)/(Parameters!AM$62+Parameters!AM$63*HV),""))</f>
        <v>19.874024197602921</v>
      </c>
      <c r="Q41" t="str">
        <f>IF('Binding Energies'!Q41="","",IF('Binding Energies'!Q41&lt;HV,(HV-'Binding Energies'!Q41)/(Parameters!AN$62+Parameters!AN$63*HV),""))</f>
        <v/>
      </c>
      <c r="R41" t="str">
        <f>IF('Binding Energies'!R41="","",IF('Binding Energies'!R41&lt;HV,(HV-'Binding Energies'!R41)/(Parameters!AO$62+Parameters!AO$63*HV),""))</f>
        <v/>
      </c>
      <c r="S41" t="str">
        <f>IF('Binding Energies'!S41="","",IF('Binding Energies'!S41&lt;HV,(HV-'Binding Energies'!S41)/(Parameters!AP$62+Parameters!AP$63*HV),""))</f>
        <v/>
      </c>
      <c r="T41" t="str">
        <f>IF('Binding Energies'!T41="","",IF('Binding Energies'!T41&lt;HV,(HV-'Binding Energies'!T41)/(Parameters!AQ$62+Parameters!AQ$63*HV),""))</f>
        <v/>
      </c>
    </row>
    <row r="42" spans="1:20" x14ac:dyDescent="0.35">
      <c r="A42" s="43">
        <v>42</v>
      </c>
      <c r="B42" s="2"/>
      <c r="C42" s="2"/>
      <c r="D42" s="2"/>
      <c r="E42" s="2"/>
      <c r="F42" s="2"/>
      <c r="G42">
        <f>IF('Binding Energies'!G42="","",IF('Binding Energies'!G42&lt;HV,(HV-'Binding Energies'!G42)/(Parameters!AD$62+Parameters!AD$63*HV),""))</f>
        <v>1.2105980962035265</v>
      </c>
      <c r="H42">
        <f>IF('Binding Energies'!H42="","",IF('Binding Energies'!H42&lt;HV,(HV-'Binding Energies'!H42)/(Parameters!AE$62+Parameters!AE$63*HV),""))</f>
        <v>1.1536881264503931</v>
      </c>
      <c r="I42">
        <f>IF('Binding Energies'!I42="","",IF('Binding Energies'!I42&lt;HV,(HV-'Binding Energies'!I42)/(Parameters!AF$62+Parameters!AF$63*HV),""))</f>
        <v>5.9474813552267847</v>
      </c>
      <c r="J42">
        <f>IF('Binding Energies'!J42="","",IF('Binding Energies'!J42&lt;HV,(HV-'Binding Energies'!J42)/(Parameters!AG$62+Parameters!AG$63*HV),""))</f>
        <v>5.0942632618456489</v>
      </c>
      <c r="K42" t="str">
        <f>IF('Binding Energies'!K42="","",IF('Binding Energies'!K42&lt;HV,(HV-'Binding Energies'!K42)/(Parameters!AH$62+Parameters!AH$63*HV),""))</f>
        <v/>
      </c>
      <c r="L42" t="str">
        <f>IF('Binding Energies'!L42="","",IF('Binding Energies'!L42&lt;HV,(HV-'Binding Energies'!L42)/(Parameters!AI$62+Parameters!AI$63*HV),""))</f>
        <v/>
      </c>
      <c r="M42" t="str">
        <f>IF('Binding Energies'!M42="","",IF('Binding Energies'!M42&lt;HV,(HV-'Binding Energies'!M42)/(Parameters!AJ$62+Parameters!AJ$63*HV),""))</f>
        <v/>
      </c>
      <c r="N42" t="str">
        <f>IF('Binding Energies'!N42="","",IF('Binding Energies'!N42&lt;HV,(HV-'Binding Energies'!N42)/(Parameters!AK$62+Parameters!AK$63*HV),""))</f>
        <v/>
      </c>
      <c r="O42">
        <f>IF('Binding Energies'!O42="","",IF('Binding Energies'!O42&lt;HV,(HV-'Binding Energies'!O42)/(Parameters!AL$62+Parameters!AL$63*HV),""))</f>
        <v>11.536554566264062</v>
      </c>
      <c r="P42">
        <f>IF('Binding Energies'!P42="","",IF('Binding Energies'!P42&lt;HV,(HV-'Binding Energies'!P42)/(Parameters!AM$62+Parameters!AM$63*HV),""))</f>
        <v>19.797208422673442</v>
      </c>
      <c r="Q42" t="str">
        <f>IF('Binding Energies'!Q42="","",IF('Binding Energies'!Q42&lt;HV,(HV-'Binding Energies'!Q42)/(Parameters!AN$62+Parameters!AN$63*HV),""))</f>
        <v/>
      </c>
      <c r="R42" t="str">
        <f>IF('Binding Energies'!R42="","",IF('Binding Energies'!R42&lt;HV,(HV-'Binding Energies'!R42)/(Parameters!AO$62+Parameters!AO$63*HV),""))</f>
        <v/>
      </c>
      <c r="S42" t="str">
        <f>IF('Binding Energies'!S42="","",IF('Binding Energies'!S42&lt;HV,(HV-'Binding Energies'!S42)/(Parameters!AP$62+Parameters!AP$63*HV),""))</f>
        <v/>
      </c>
      <c r="T42" t="str">
        <f>IF('Binding Energies'!T42="","",IF('Binding Energies'!T42&lt;HV,(HV-'Binding Energies'!T42)/(Parameters!AQ$62+Parameters!AQ$63*HV),""))</f>
        <v/>
      </c>
    </row>
    <row r="43" spans="1:20" x14ac:dyDescent="0.35">
      <c r="A43" s="43">
        <v>43</v>
      </c>
      <c r="B43" s="2"/>
      <c r="C43" s="2"/>
      <c r="D43" s="2"/>
      <c r="E43" s="2"/>
      <c r="F43" s="2"/>
      <c r="G43">
        <f>IF('Binding Energies'!G43="","",IF('Binding Energies'!G43&lt;HV,(HV-'Binding Energies'!G43)/(Parameters!AD$62+Parameters!AD$63*HV),""))</f>
        <v>1.1502995569959018</v>
      </c>
      <c r="H43">
        <f>IF('Binding Energies'!H43="","",IF('Binding Energies'!H43&lt;HV,(HV-'Binding Energies'!H43)/(Parameters!AE$62+Parameters!AE$63*HV),""))</f>
        <v>1.1017360230493995</v>
      </c>
      <c r="I43">
        <f>IF('Binding Energies'!I43="","",IF('Binding Energies'!I43&lt;HV,(HV-'Binding Energies'!I43)/(Parameters!AF$62+Parameters!AF$63*HV),""))</f>
        <v>5.9100323196286979</v>
      </c>
      <c r="J43">
        <f>IF('Binding Energies'!J43="","",IF('Binding Energies'!J43&lt;HV,(HV-'Binding Energies'!J43)/(Parameters!AG$62+Parameters!AG$63*HV),""))</f>
        <v>5.0645572489237116</v>
      </c>
      <c r="K43" t="str">
        <f>IF('Binding Energies'!K43="","",IF('Binding Energies'!K43&lt;HV,(HV-'Binding Energies'!K43)/(Parameters!AH$62+Parameters!AH$63*HV),""))</f>
        <v/>
      </c>
      <c r="L43" t="str">
        <f>IF('Binding Energies'!L43="","",IF('Binding Energies'!L43&lt;HV,(HV-'Binding Energies'!L43)/(Parameters!AI$62+Parameters!AI$63*HV),""))</f>
        <v/>
      </c>
      <c r="M43" t="str">
        <f>IF('Binding Energies'!M43="","",IF('Binding Energies'!M43&lt;HV,(HV-'Binding Energies'!M43)/(Parameters!AJ$62+Parameters!AJ$63*HV),""))</f>
        <v/>
      </c>
      <c r="N43" t="str">
        <f>IF('Binding Energies'!N43="","",IF('Binding Energies'!N43&lt;HV,(HV-'Binding Energies'!N43)/(Parameters!AK$62+Parameters!AK$63*HV),""))</f>
        <v/>
      </c>
      <c r="O43">
        <f>IF('Binding Energies'!O43="","",IF('Binding Energies'!O43&lt;HV,(HV-'Binding Energies'!O43)/(Parameters!AL$62+Parameters!AL$63*HV),""))</f>
        <v>11.484367437959387</v>
      </c>
      <c r="P43">
        <f>IF('Binding Energies'!P43="","",IF('Binding Energies'!P43&lt;HV,(HV-'Binding Energies'!P43)/(Parameters!AM$62+Parameters!AM$63*HV),""))</f>
        <v>19.708390182911231</v>
      </c>
      <c r="Q43" t="str">
        <f>IF('Binding Energies'!Q43="","",IF('Binding Energies'!Q43&lt;HV,(HV-'Binding Energies'!Q43)/(Parameters!AN$62+Parameters!AN$63*HV),""))</f>
        <v/>
      </c>
      <c r="R43" t="str">
        <f>IF('Binding Energies'!R43="","",IF('Binding Energies'!R43&lt;HV,(HV-'Binding Energies'!R43)/(Parameters!AO$62+Parameters!AO$63*HV),""))</f>
        <v/>
      </c>
      <c r="S43" t="str">
        <f>IF('Binding Energies'!S43="","",IF('Binding Energies'!S43&lt;HV,(HV-'Binding Energies'!S43)/(Parameters!AP$62+Parameters!AP$63*HV),""))</f>
        <v/>
      </c>
      <c r="T43" t="str">
        <f>IF('Binding Energies'!T43="","",IF('Binding Energies'!T43&lt;HV,(HV-'Binding Energies'!T43)/(Parameters!AQ$62+Parameters!AQ$63*HV),""))</f>
        <v/>
      </c>
    </row>
    <row r="44" spans="1:20" x14ac:dyDescent="0.35">
      <c r="A44" s="43">
        <v>44</v>
      </c>
      <c r="B44" s="2"/>
      <c r="C44" s="2"/>
      <c r="D44" s="2"/>
      <c r="E44" s="2"/>
      <c r="F44" s="2"/>
      <c r="G44">
        <f>IF('Binding Energies'!G44="","",IF('Binding Energies'!G44&lt;HV,(HV-'Binding Energies'!G44)/(Parameters!AD$62+Parameters!AD$63*HV),""))</f>
        <v>1.0879922621692246</v>
      </c>
      <c r="H44">
        <f>IF('Binding Energies'!H44="","",IF('Binding Energies'!H44&lt;HV,(HV-'Binding Energies'!H44)/(Parameters!AE$62+Parameters!AE$63*HV),""))</f>
        <v>1.048358303537211</v>
      </c>
      <c r="I44">
        <f>IF('Binding Energies'!I44="","",IF('Binding Energies'!I44&lt;HV,(HV-'Binding Energies'!I44)/(Parameters!AF$62+Parameters!AF$63*HV),""))</f>
        <v>5.8697107727773483</v>
      </c>
      <c r="J44">
        <f>IF('Binding Energies'!J44="","",IF('Binding Energies'!J44&lt;HV,(HV-'Binding Energies'!J44)/(Parameters!AG$62+Parameters!AG$63*HV),""))</f>
        <v>5.03221675779157</v>
      </c>
      <c r="K44" t="str">
        <f>IF('Binding Energies'!K44="","",IF('Binding Energies'!K44&lt;HV,(HV-'Binding Energies'!K44)/(Parameters!AH$62+Parameters!AH$63*HV),""))</f>
        <v/>
      </c>
      <c r="L44" t="str">
        <f>IF('Binding Energies'!L44="","",IF('Binding Energies'!L44&lt;HV,(HV-'Binding Energies'!L44)/(Parameters!AI$62+Parameters!AI$63*HV),""))</f>
        <v/>
      </c>
      <c r="M44" t="str">
        <f>IF('Binding Energies'!M44="","",IF('Binding Energies'!M44&lt;HV,(HV-'Binding Energies'!M44)/(Parameters!AJ$62+Parameters!AJ$63*HV),""))</f>
        <v/>
      </c>
      <c r="N44" t="str">
        <f>IF('Binding Energies'!N44="","",IF('Binding Energies'!N44&lt;HV,(HV-'Binding Energies'!N44)/(Parameters!AK$62+Parameters!AK$63*HV),""))</f>
        <v/>
      </c>
      <c r="O44">
        <f>IF('Binding Energies'!O44="","",IF('Binding Energies'!O44&lt;HV,(HV-'Binding Energies'!O44)/(Parameters!AL$62+Parameters!AL$63*HV),""))</f>
        <v>11.429980852139954</v>
      </c>
      <c r="P44">
        <f>IF('Binding Energies'!P44="","",IF('Binding Energies'!P44&lt;HV,(HV-'Binding Energies'!P44)/(Parameters!AM$62+Parameters!AM$63*HV),""))</f>
        <v>19.617514377749124</v>
      </c>
      <c r="Q44" t="str">
        <f>IF('Binding Energies'!Q44="","",IF('Binding Energies'!Q44&lt;HV,(HV-'Binding Energies'!Q44)/(Parameters!AN$62+Parameters!AN$63*HV),""))</f>
        <v/>
      </c>
      <c r="R44" t="str">
        <f>IF('Binding Energies'!R44="","",IF('Binding Energies'!R44&lt;HV,(HV-'Binding Energies'!R44)/(Parameters!AO$62+Parameters!AO$63*HV),""))</f>
        <v/>
      </c>
      <c r="S44" t="str">
        <f>IF('Binding Energies'!S44="","",IF('Binding Energies'!S44&lt;HV,(HV-'Binding Energies'!S44)/(Parameters!AP$62+Parameters!AP$63*HV),""))</f>
        <v/>
      </c>
      <c r="T44" t="str">
        <f>IF('Binding Energies'!T44="","",IF('Binding Energies'!T44&lt;HV,(HV-'Binding Energies'!T44)/(Parameters!AQ$62+Parameters!AQ$63*HV),""))</f>
        <v/>
      </c>
    </row>
    <row r="45" spans="1:20" x14ac:dyDescent="0.35">
      <c r="A45" s="43">
        <v>45</v>
      </c>
      <c r="B45" s="2"/>
      <c r="C45" s="2"/>
      <c r="D45" s="2"/>
      <c r="E45" s="2"/>
      <c r="F45" s="2"/>
      <c r="G45">
        <f>IF('Binding Energies'!G45="","",IF('Binding Energies'!G45&lt;HV,(HV-'Binding Energies'!G45)/(Parameters!AD$62+Parameters!AD$63*HV),""))</f>
        <v>1.0237120823595498</v>
      </c>
      <c r="H45">
        <f>IF('Binding Energies'!H45="","",IF('Binding Energies'!H45&lt;HV,(HV-'Binding Energies'!H45)/(Parameters!AE$62+Parameters!AE$63*HV),""))</f>
        <v>0.9933560447355213</v>
      </c>
      <c r="I45">
        <f>IF('Binding Energies'!I45="","",IF('Binding Energies'!I45&lt;HV,(HV-'Binding Energies'!I45)/(Parameters!AF$62+Parameters!AF$63*HV),""))</f>
        <v>5.8290700580089707</v>
      </c>
      <c r="J45">
        <f>IF('Binding Energies'!J45="","",IF('Binding Energies'!J45&lt;HV,(HV-'Binding Energies'!J45)/(Parameters!AG$62+Parameters!AG$63*HV),""))</f>
        <v>4.9998762666594301</v>
      </c>
      <c r="K45">
        <f>IF('Binding Energies'!K45="","",IF('Binding Energies'!K45&lt;HV,(HV-'Binding Energies'!K45)/(Parameters!AH$62+Parameters!AH$63*HV),""))</f>
        <v>3.9234335725243876</v>
      </c>
      <c r="L45" t="str">
        <f>IF('Binding Energies'!L45="","",IF('Binding Energies'!L45&lt;HV,(HV-'Binding Energies'!L45)/(Parameters!AI$62+Parameters!AI$63*HV),""))</f>
        <v/>
      </c>
      <c r="M45" t="str">
        <f>IF('Binding Energies'!M45="","",IF('Binding Energies'!M45&lt;HV,(HV-'Binding Energies'!M45)/(Parameters!AJ$62+Parameters!AJ$63*HV),""))</f>
        <v/>
      </c>
      <c r="N45" t="str">
        <f>IF('Binding Energies'!N45="","",IF('Binding Energies'!N45&lt;HV,(HV-'Binding Energies'!N45)/(Parameters!AK$62+Parameters!AK$63*HV),""))</f>
        <v/>
      </c>
      <c r="O45">
        <f>IF('Binding Energies'!O45="","",IF('Binding Energies'!O45&lt;HV,(HV-'Binding Energies'!O45)/(Parameters!AL$62+Parameters!AL$63*HV),""))</f>
        <v>11.373794710172083</v>
      </c>
      <c r="P45">
        <f>IF('Binding Energies'!P45="","",IF('Binding Energies'!P45&lt;HV,(HV-'Binding Energies'!P45)/(Parameters!AM$62+Parameters!AM$63*HV),""))</f>
        <v>19.522866369353871</v>
      </c>
      <c r="Q45" t="str">
        <f>IF('Binding Energies'!Q45="","",IF('Binding Energies'!Q45&lt;HV,(HV-'Binding Energies'!Q45)/(Parameters!AN$62+Parameters!AN$63*HV),""))</f>
        <v/>
      </c>
      <c r="R45" t="str">
        <f>IF('Binding Energies'!R45="","",IF('Binding Energies'!R45&lt;HV,(HV-'Binding Energies'!R45)/(Parameters!AO$62+Parameters!AO$63*HV),""))</f>
        <v/>
      </c>
      <c r="S45" t="str">
        <f>IF('Binding Energies'!S45="","",IF('Binding Energies'!S45&lt;HV,(HV-'Binding Energies'!S45)/(Parameters!AP$62+Parameters!AP$63*HV),""))</f>
        <v/>
      </c>
      <c r="T45" t="str">
        <f>IF('Binding Energies'!T45="","",IF('Binding Energies'!T45&lt;HV,(HV-'Binding Energies'!T45)/(Parameters!AQ$62+Parameters!AQ$63*HV),""))</f>
        <v/>
      </c>
    </row>
    <row r="46" spans="1:20" x14ac:dyDescent="0.35">
      <c r="A46" s="43">
        <v>46</v>
      </c>
      <c r="B46" s="2"/>
      <c r="C46" s="2"/>
      <c r="D46" s="2"/>
      <c r="E46" s="2"/>
      <c r="F46" s="2"/>
      <c r="G46">
        <f>IF('Binding Energies'!G46="","",IF('Binding Energies'!G46&lt;HV,(HV-'Binding Energies'!G46)/(Parameters!AD$62+Parameters!AD$63*HV),""))</f>
        <v>0.95763837074714941</v>
      </c>
      <c r="H46">
        <f>IF('Binding Energies'!H46="","",IF('Binding Energies'!H46&lt;HV,(HV-'Binding Energies'!H46)/(Parameters!AE$62+Parameters!AE$63*HV),""))</f>
        <v>0.9371602468639938</v>
      </c>
      <c r="I46">
        <f>IF('Binding Energies'!I46="","",IF('Binding Energies'!I46&lt;HV,(HV-'Binding Energies'!I46)/(Parameters!AF$62+Parameters!AF$63*HV),""))</f>
        <v>5.7885357325462694</v>
      </c>
      <c r="J46">
        <f>IF('Binding Energies'!J46="","",IF('Binding Energies'!J46&lt;HV,(HV-'Binding Energies'!J46)/(Parameters!AG$62+Parameters!AG$63*HV),""))</f>
        <v>4.9678083077559307</v>
      </c>
      <c r="K46">
        <f>IF('Binding Energies'!K46="","",IF('Binding Energies'!K46&lt;HV,(HV-'Binding Energies'!K46)/(Parameters!AH$62+Parameters!AH$63*HV),""))</f>
        <v>3.9217845444429313</v>
      </c>
      <c r="L46">
        <f>IF('Binding Energies'!L46="","",IF('Binding Energies'!L46&lt;HV,(HV-'Binding Energies'!L46)/(Parameters!AI$62+Parameters!AI$63*HV),""))</f>
        <v>3.6313840176677448</v>
      </c>
      <c r="M46" t="str">
        <f>IF('Binding Energies'!M46="","",IF('Binding Energies'!M46&lt;HV,(HV-'Binding Energies'!M46)/(Parameters!AJ$62+Parameters!AJ$63*HV),""))</f>
        <v/>
      </c>
      <c r="N46" t="str">
        <f>IF('Binding Energies'!N46="","",IF('Binding Energies'!N46&lt;HV,(HV-'Binding Energies'!N46)/(Parameters!AK$62+Parameters!AK$63*HV),""))</f>
        <v/>
      </c>
      <c r="O46">
        <f>IF('Binding Energies'!O46="","",IF('Binding Energies'!O46&lt;HV,(HV-'Binding Energies'!O46)/(Parameters!AL$62+Parameters!AL$63*HV),""))</f>
        <v>11.317208666837894</v>
      </c>
      <c r="P46">
        <f>IF('Binding Energies'!P46="","",IF('Binding Energies'!P46&lt;HV,(HV-'Binding Energies'!P46)/(Parameters!AM$62+Parameters!AM$63*HV),""))</f>
        <v>19.427875433391971</v>
      </c>
      <c r="Q46" t="str">
        <f>IF('Binding Energies'!Q46="","",IF('Binding Energies'!Q46&lt;HV,(HV-'Binding Energies'!Q46)/(Parameters!AN$62+Parameters!AN$63*HV),""))</f>
        <v/>
      </c>
      <c r="R46" t="str">
        <f>IF('Binding Energies'!R46="","",IF('Binding Energies'!R46&lt;HV,(HV-'Binding Energies'!R46)/(Parameters!AO$62+Parameters!AO$63*HV),""))</f>
        <v/>
      </c>
      <c r="S46" t="str">
        <f>IF('Binding Energies'!S46="","",IF('Binding Energies'!S46&lt;HV,(HV-'Binding Energies'!S46)/(Parameters!AP$62+Parameters!AP$63*HV),""))</f>
        <v/>
      </c>
      <c r="T46" t="str">
        <f>IF('Binding Energies'!T46="","",IF('Binding Energies'!T46&lt;HV,(HV-'Binding Energies'!T46)/(Parameters!AQ$62+Parameters!AQ$63*HV),""))</f>
        <v/>
      </c>
    </row>
    <row r="47" spans="1:20" x14ac:dyDescent="0.35">
      <c r="A47" s="43">
        <v>47</v>
      </c>
      <c r="B47" s="2"/>
      <c r="C47" s="2"/>
      <c r="D47" s="2"/>
      <c r="E47" s="2"/>
      <c r="F47" s="2"/>
      <c r="G47">
        <f>IF('Binding Energies'!G47="","",IF('Binding Energies'!G47&lt;HV,(HV-'Binding Energies'!G47)/(Parameters!AD$62+Parameters!AD$63*HV),""))</f>
        <v>0.88826456061773473</v>
      </c>
      <c r="H47">
        <f>IF('Binding Energies'!H47="","",IF('Binding Energies'!H47&lt;HV,(HV-'Binding Energies'!H47)/(Parameters!AE$62+Parameters!AE$63*HV),""))</f>
        <v>0.87821267835922923</v>
      </c>
      <c r="I47">
        <f>IF('Binding Energies'!I47="","",IF('Binding Energies'!I47&lt;HV,(HV-'Binding Energies'!I47)/(Parameters!AF$62+Parameters!AF$63*HV),""))</f>
        <v>5.742469163188396</v>
      </c>
      <c r="J47">
        <f>IF('Binding Energies'!J47="","",IF('Binding Energies'!J47&lt;HV,(HV-'Binding Energies'!J47)/(Parameters!AG$62+Parameters!AG$63*HV),""))</f>
        <v>4.9315615213465938</v>
      </c>
      <c r="K47">
        <f>IF('Binding Energies'!K47="","",IF('Binding Energies'!K47&lt;HV,(HV-'Binding Energies'!K47)/(Parameters!AH$62+Parameters!AH$63*HV),""))</f>
        <v>3.9163757323357538</v>
      </c>
      <c r="L47">
        <f>IF('Binding Energies'!L47="","",IF('Binding Energies'!L47&lt;HV,(HV-'Binding Energies'!L47)/(Parameters!AI$62+Parameters!AI$63*HV),""))</f>
        <v>3.6277831494821586</v>
      </c>
      <c r="M47" t="str">
        <f>IF('Binding Energies'!M47="","",IF('Binding Energies'!M47&lt;HV,(HV-'Binding Energies'!M47)/(Parameters!AJ$62+Parameters!AJ$63*HV),""))</f>
        <v/>
      </c>
      <c r="N47" t="str">
        <f>IF('Binding Energies'!N47="","",IF('Binding Energies'!N47&lt;HV,(HV-'Binding Energies'!N47)/(Parameters!AK$62+Parameters!AK$63*HV),""))</f>
        <v/>
      </c>
      <c r="O47">
        <f>IF('Binding Energies'!O47="","",IF('Binding Energies'!O47&lt;HV,(HV-'Binding Energies'!O47)/(Parameters!AL$62+Parameters!AL$63*HV),""))</f>
        <v>11.251624842761519</v>
      </c>
      <c r="P47">
        <f>IF('Binding Energies'!P47="","",IF('Binding Energies'!P47&lt;HV,(HV-'Binding Energies'!P47)/(Parameters!AM$62+Parameters!AM$63*HV),""))</f>
        <v>19.318138612064143</v>
      </c>
      <c r="Q47" t="str">
        <f>IF('Binding Energies'!Q47="","",IF('Binding Energies'!Q47&lt;HV,(HV-'Binding Energies'!Q47)/(Parameters!AN$62+Parameters!AN$63*HV),""))</f>
        <v/>
      </c>
      <c r="R47" t="str">
        <f>IF('Binding Energies'!R47="","",IF('Binding Energies'!R47&lt;HV,(HV-'Binding Energies'!R47)/(Parameters!AO$62+Parameters!AO$63*HV),""))</f>
        <v/>
      </c>
      <c r="S47" t="str">
        <f>IF('Binding Energies'!S47="","",IF('Binding Energies'!S47&lt;HV,(HV-'Binding Energies'!S47)/(Parameters!AP$62+Parameters!AP$63*HV),""))</f>
        <v/>
      </c>
      <c r="T47" t="str">
        <f>IF('Binding Energies'!T47="","",IF('Binding Energies'!T47&lt;HV,(HV-'Binding Energies'!T47)/(Parameters!AQ$62+Parameters!AQ$63*HV),""))</f>
        <v/>
      </c>
    </row>
    <row r="48" spans="1:20" x14ac:dyDescent="0.35">
      <c r="A48" s="43">
        <v>48</v>
      </c>
      <c r="B48" s="2"/>
      <c r="C48" s="2"/>
      <c r="D48" s="2"/>
      <c r="E48" s="2"/>
      <c r="F48" s="2"/>
      <c r="G48">
        <f>IF('Binding Energies'!G48="","",IF('Binding Energies'!G48&lt;HV,(HV-'Binding Energies'!G48)/(Parameters!AD$62+Parameters!AD$63*HV),""))</f>
        <v>0.81533955751892373</v>
      </c>
      <c r="H48">
        <f>IF('Binding Energies'!H48="","",IF('Binding Energies'!H48&lt;HV,(HV-'Binding Energies'!H48)/(Parameters!AE$62+Parameters!AE$63*HV),""))</f>
        <v>0.8164138776320744</v>
      </c>
      <c r="I48">
        <f>IF('Binding Energies'!I48="","",IF('Binding Energies'!I48&lt;HV,(HV-'Binding Energies'!I48)/(Parameters!AF$62+Parameters!AF$63*HV),""))</f>
        <v>5.6910831285467038</v>
      </c>
      <c r="J48">
        <f>IF('Binding Energies'!J48="","",IF('Binding Energies'!J48&lt;HV,(HV-'Binding Energies'!J48)/(Parameters!AG$62+Parameters!AG$63*HV),""))</f>
        <v>4.8905908429741345</v>
      </c>
      <c r="K48">
        <f>IF('Binding Energies'!K48="","",IF('Binding Energies'!K48&lt;HV,(HV-'Binding Energies'!K48)/(Parameters!AH$62+Parameters!AH$63*HV),""))</f>
        <v>3.9109669202285766</v>
      </c>
      <c r="L48">
        <f>IF('Binding Energies'!L48="","",IF('Binding Energies'!L48&lt;HV,(HV-'Binding Energies'!L48)/(Parameters!AI$62+Parameters!AI$63*HV),""))</f>
        <v>3.6222292680433723</v>
      </c>
      <c r="M48" t="str">
        <f>IF('Binding Energies'!M48="","",IF('Binding Energies'!M48&lt;HV,(HV-'Binding Energies'!M48)/(Parameters!AJ$62+Parameters!AJ$63*HV),""))</f>
        <v/>
      </c>
      <c r="N48" t="str">
        <f>IF('Binding Energies'!N48="","",IF('Binding Energies'!N48&lt;HV,(HV-'Binding Energies'!N48)/(Parameters!AK$62+Parameters!AK$63*HV),""))</f>
        <v/>
      </c>
      <c r="O48">
        <f>IF('Binding Energies'!O48="","",IF('Binding Energies'!O48&lt;HV,(HV-'Binding Energies'!O48)/(Parameters!AL$62+Parameters!AL$63*HV),""))</f>
        <v>11.176243435210319</v>
      </c>
      <c r="P48">
        <f>IF('Binding Energies'!P48="","",IF('Binding Energies'!P48&lt;HV,(HV-'Binding Energies'!P48)/(Parameters!AM$62+Parameters!AM$63*HV),""))</f>
        <v>19.191255412403844</v>
      </c>
      <c r="Q48" t="str">
        <f>IF('Binding Energies'!Q48="","",IF('Binding Energies'!Q48&lt;HV,(HV-'Binding Energies'!Q48)/(Parameters!AN$62+Parameters!AN$63*HV),""))</f>
        <v/>
      </c>
      <c r="R48" t="str">
        <f>IF('Binding Energies'!R48="","",IF('Binding Energies'!R48&lt;HV,(HV-'Binding Energies'!R48)/(Parameters!AO$62+Parameters!AO$63*HV),""))</f>
        <v/>
      </c>
      <c r="S48" t="str">
        <f>IF('Binding Energies'!S48="","",IF('Binding Energies'!S48&lt;HV,(HV-'Binding Energies'!S48)/(Parameters!AP$62+Parameters!AP$63*HV),""))</f>
        <v/>
      </c>
      <c r="T48" t="str">
        <f>IF('Binding Energies'!T48="","",IF('Binding Energies'!T48&lt;HV,(HV-'Binding Energies'!T48)/(Parameters!AQ$62+Parameters!AQ$63*HV),""))</f>
        <v/>
      </c>
    </row>
    <row r="49" spans="1:20" x14ac:dyDescent="0.35">
      <c r="A49" s="43">
        <v>49</v>
      </c>
      <c r="B49" s="2"/>
      <c r="C49" s="2"/>
      <c r="D49" s="2"/>
      <c r="E49" s="2"/>
      <c r="F49" s="2"/>
      <c r="G49">
        <f>IF('Binding Energies'!G49="","",IF('Binding Energies'!G49&lt;HV,(HV-'Binding Energies'!G49)/(Parameters!AD$62+Parameters!AD$63*HV),""))</f>
        <v>0.73965251544391586</v>
      </c>
      <c r="H49">
        <f>IF('Binding Energies'!H49="","",IF('Binding Energies'!H49&lt;HV,(HV-'Binding Energies'!H49)/(Parameters!AE$62+Parameters!AE$63*HV),""))</f>
        <v>0.75255953739575465</v>
      </c>
      <c r="I49">
        <f>IF('Binding Energies'!I49="","",IF('Binding Energies'!I49&lt;HV,(HV-'Binding Energies'!I49)/(Parameters!AF$62+Parameters!AF$63*HV),""))</f>
        <v>5.6362926361233665</v>
      </c>
      <c r="J49">
        <f>IF('Binding Energies'!J49="","",IF('Binding Energies'!J49&lt;HV,(HV-'Binding Energies'!J49)/(Parameters!AG$62+Parameters!AG$63*HV),""))</f>
        <v>4.8471673745439006</v>
      </c>
      <c r="K49">
        <f>IF('Binding Energies'!K49="","",IF('Binding Energies'!K49&lt;HV,(HV-'Binding Energies'!K49)/(Parameters!AH$62+Parameters!AH$63*HV),""))</f>
        <v>3.9036452355469105</v>
      </c>
      <c r="L49">
        <f>IF('Binding Energies'!L49="","",IF('Binding Energies'!L49&lt;HV,(HV-'Binding Energies'!L49)/(Parameters!AI$62+Parameters!AI$63*HV),""))</f>
        <v>3.6160650699629615</v>
      </c>
      <c r="M49" t="str">
        <f>IF('Binding Energies'!M49="","",IF('Binding Energies'!M49&lt;HV,(HV-'Binding Energies'!M49)/(Parameters!AJ$62+Parameters!AJ$63*HV),""))</f>
        <v/>
      </c>
      <c r="N49" t="str">
        <f>IF('Binding Energies'!N49="","",IF('Binding Energies'!N49&lt;HV,(HV-'Binding Energies'!N49)/(Parameters!AK$62+Parameters!AK$63*HV),""))</f>
        <v/>
      </c>
      <c r="O49">
        <f>IF('Binding Energies'!O49="","",IF('Binding Energies'!O49&lt;HV,(HV-'Binding Energies'!O49)/(Parameters!AL$62+Parameters!AL$63*HV),""))</f>
        <v>11.095663309896969</v>
      </c>
      <c r="P49">
        <f>IF('Binding Energies'!P49="","",IF('Binding Energies'!P49&lt;HV,(HV-'Binding Energies'!P49)/(Parameters!AM$62+Parameters!AM$63*HV),""))</f>
        <v>19.056141951143953</v>
      </c>
      <c r="Q49" t="str">
        <f>IF('Binding Energies'!Q49="","",IF('Binding Energies'!Q49&lt;HV,(HV-'Binding Energies'!Q49)/(Parameters!AN$62+Parameters!AN$63*HV),""))</f>
        <v/>
      </c>
      <c r="R49" t="str">
        <f>IF('Binding Energies'!R49="","",IF('Binding Energies'!R49&lt;HV,(HV-'Binding Energies'!R49)/(Parameters!AO$62+Parameters!AO$63*HV),""))</f>
        <v/>
      </c>
      <c r="S49" t="str">
        <f>IF('Binding Energies'!S49="","",IF('Binding Energies'!S49&lt;HV,(HV-'Binding Energies'!S49)/(Parameters!AP$62+Parameters!AP$63*HV),""))</f>
        <v/>
      </c>
      <c r="T49" t="str">
        <f>IF('Binding Energies'!T49="","",IF('Binding Energies'!T49&lt;HV,(HV-'Binding Energies'!T49)/(Parameters!AQ$62+Parameters!AQ$63*HV),""))</f>
        <v/>
      </c>
    </row>
    <row r="50" spans="1:20" x14ac:dyDescent="0.35">
      <c r="A50" s="43">
        <v>50</v>
      </c>
      <c r="B50" s="2"/>
      <c r="C50" s="2"/>
      <c r="D50" s="2"/>
      <c r="E50" s="2"/>
      <c r="F50" s="2"/>
      <c r="G50">
        <f>IF('Binding Energies'!G50="","",IF('Binding Energies'!G50&lt;HV,(HV-'Binding Energies'!G50)/(Parameters!AD$62+Parameters!AD$63*HV),""))</f>
        <v>0.66141865820903789</v>
      </c>
      <c r="H50">
        <f>IF('Binding Energies'!H50="","",IF('Binding Energies'!H50&lt;HV,(HV-'Binding Energies'!H50)/(Parameters!AE$62+Parameters!AE$63*HV),""))</f>
        <v>0.68668281151332078</v>
      </c>
      <c r="I50">
        <f>IF('Binding Energies'!I50="","",IF('Binding Energies'!I50&lt;HV,(HV-'Binding Energies'!I50)/(Parameters!AF$62+Parameters!AF$63*HV),""))</f>
        <v>5.5786296324467681</v>
      </c>
      <c r="J50">
        <f>IF('Binding Energies'!J50="","",IF('Binding Energies'!J50&lt;HV,(HV-'Binding Energies'!J50)/(Parameters!AG$62+Parameters!AG$63*HV),""))</f>
        <v>4.8016544923607478</v>
      </c>
      <c r="K50">
        <f>IF('Binding Energies'!K50="","",IF('Binding Energies'!K50&lt;HV,(HV-'Binding Energies'!K50)/(Parameters!AH$62+Parameters!AH$63*HV),""))</f>
        <v>3.8957299007559199</v>
      </c>
      <c r="L50">
        <f>IF('Binding Energies'!L50="","",IF('Binding Energies'!L50&lt;HV,(HV-'Binding Energies'!L50)/(Parameters!AI$62+Parameters!AI$63*HV),""))</f>
        <v>3.6094126185692512</v>
      </c>
      <c r="M50" t="str">
        <f>IF('Binding Energies'!M50="","",IF('Binding Energies'!M50&lt;HV,(HV-'Binding Energies'!M50)/(Parameters!AJ$62+Parameters!AJ$63*HV),""))</f>
        <v/>
      </c>
      <c r="N50" t="str">
        <f>IF('Binding Energies'!N50="","",IF('Binding Energies'!N50&lt;HV,(HV-'Binding Energies'!N50)/(Parameters!AK$62+Parameters!AK$63*HV),""))</f>
        <v/>
      </c>
      <c r="O50">
        <f>IF('Binding Energies'!O50="","",IF('Binding Energies'!O50&lt;HV,(HV-'Binding Energies'!O50)/(Parameters!AL$62+Parameters!AL$63*HV),""))</f>
        <v>11.010684269554105</v>
      </c>
      <c r="P50">
        <f>IF('Binding Energies'!P50="","",IF('Binding Energies'!P50&lt;HV,(HV-'Binding Energies'!P50)/(Parameters!AM$62+Parameters!AM$63*HV),""))</f>
        <v>18.913141155851129</v>
      </c>
      <c r="Q50" t="str">
        <f>IF('Binding Energies'!Q50="","",IF('Binding Energies'!Q50&lt;HV,(HV-'Binding Energies'!Q50)/(Parameters!AN$62+Parameters!AN$63*HV),""))</f>
        <v/>
      </c>
      <c r="R50" t="str">
        <f>IF('Binding Energies'!R50="","",IF('Binding Energies'!R50&lt;HV,(HV-'Binding Energies'!R50)/(Parameters!AO$62+Parameters!AO$63*HV),""))</f>
        <v/>
      </c>
      <c r="S50" t="str">
        <f>IF('Binding Energies'!S50="","",IF('Binding Energies'!S50&lt;HV,(HV-'Binding Energies'!S50)/(Parameters!AP$62+Parameters!AP$63*HV),""))</f>
        <v/>
      </c>
      <c r="T50" t="str">
        <f>IF('Binding Energies'!T50="","",IF('Binding Energies'!T50&lt;HV,(HV-'Binding Energies'!T50)/(Parameters!AQ$62+Parameters!AQ$63*HV),""))</f>
        <v/>
      </c>
    </row>
    <row r="51" spans="1:20" x14ac:dyDescent="0.35">
      <c r="A51" s="43">
        <v>51</v>
      </c>
      <c r="B51" s="2"/>
      <c r="C51" s="2"/>
      <c r="D51" s="2"/>
      <c r="E51" s="2"/>
      <c r="F51" s="2"/>
      <c r="G51">
        <f>IF('Binding Energies'!G51="","",IF('Binding Energies'!G51&lt;HV,(HV-'Binding Energies'!G51)/(Parameters!AD$62+Parameters!AD$63*HV),""))</f>
        <v>0.58096082153878092</v>
      </c>
      <c r="H51">
        <f>IF('Binding Energies'!H51="","",IF('Binding Energies'!H51&lt;HV,(HV-'Binding Energies'!H51)/(Parameters!AE$62+Parameters!AE$63*HV),""))</f>
        <v>0.6192147002044367</v>
      </c>
      <c r="I51">
        <f>IF('Binding Energies'!I51="","",IF('Binding Energies'!I51&lt;HV,(HV-'Binding Energies'!I51)/(Parameters!AF$62+Parameters!AF$63*HV),""))</f>
        <v>5.519583567796376</v>
      </c>
      <c r="J51">
        <f>IF('Binding Energies'!J51="","",IF('Binding Energies'!J51&lt;HV,(HV-'Binding Energies'!J51)/(Parameters!AG$62+Parameters!AG$63*HV),""))</f>
        <v>4.755142325339242</v>
      </c>
      <c r="K51">
        <f>IF('Binding Energies'!K51="","",IF('Binding Energies'!K51&lt;HV,(HV-'Binding Energies'!K51)/(Parameters!AH$62+Parameters!AH$63*HV),""))</f>
        <v>3.8888699439370606</v>
      </c>
      <c r="L51">
        <f>IF('Binding Energies'!L51="","",IF('Binding Energies'!L51&lt;HV,(HV-'Binding Energies'!L51)/(Parameters!AI$62+Parameters!AI$63*HV),""))</f>
        <v>3.6036756421379779</v>
      </c>
      <c r="M51" t="str">
        <f>IF('Binding Energies'!M51="","",IF('Binding Energies'!M51&lt;HV,(HV-'Binding Energies'!M51)/(Parameters!AJ$62+Parameters!AJ$63*HV),""))</f>
        <v/>
      </c>
      <c r="N51" t="str">
        <f>IF('Binding Energies'!N51="","",IF('Binding Energies'!N51&lt;HV,(HV-'Binding Energies'!N51)/(Parameters!AK$62+Parameters!AK$63*HV),""))</f>
        <v/>
      </c>
      <c r="O51">
        <f>IF('Binding Energies'!O51="","",IF('Binding Energies'!O51&lt;HV,(HV-'Binding Energies'!O51)/(Parameters!AL$62+Parameters!AL$63*HV),""))</f>
        <v>10.923505771696485</v>
      </c>
      <c r="P51">
        <f>IF('Binding Energies'!P51="","",IF('Binding Energies'!P51&lt;HV,(HV-'Binding Energies'!P51)/(Parameters!AM$62+Parameters!AM$63*HV),""))</f>
        <v>18.766711084891806</v>
      </c>
      <c r="Q51" t="str">
        <f>IF('Binding Energies'!Q51="","",IF('Binding Energies'!Q51&lt;HV,(HV-'Binding Energies'!Q51)/(Parameters!AN$62+Parameters!AN$63*HV),""))</f>
        <v/>
      </c>
      <c r="R51" t="str">
        <f>IF('Binding Energies'!R51="","",IF('Binding Energies'!R51&lt;HV,(HV-'Binding Energies'!R51)/(Parameters!AO$62+Parameters!AO$63*HV),""))</f>
        <v/>
      </c>
      <c r="S51" t="str">
        <f>IF('Binding Energies'!S51="","",IF('Binding Energies'!S51&lt;HV,(HV-'Binding Energies'!S51)/(Parameters!AP$62+Parameters!AP$63*HV),""))</f>
        <v/>
      </c>
      <c r="T51" t="str">
        <f>IF('Binding Energies'!T51="","",IF('Binding Energies'!T51&lt;HV,(HV-'Binding Energies'!T51)/(Parameters!AQ$62+Parameters!AQ$63*HV),""))</f>
        <v/>
      </c>
    </row>
    <row r="52" spans="1:20" x14ac:dyDescent="0.35">
      <c r="A52" s="43">
        <v>52</v>
      </c>
      <c r="B52" s="2"/>
      <c r="C52" s="2"/>
      <c r="D52" s="2"/>
      <c r="E52" s="2"/>
      <c r="F52" s="2"/>
      <c r="G52">
        <f>IF('Binding Energies'!G52="","",IF('Binding Energies'!G52&lt;HV,(HV-'Binding Energies'!G52)/(Parameters!AD$62+Parameters!AD$63*HV),""))</f>
        <v>0.49788442843654468</v>
      </c>
      <c r="H52">
        <f>IF('Binding Energies'!H52="","",IF('Binding Energies'!H52&lt;HV,(HV-'Binding Energies'!H52)/(Parameters!AE$62+Parameters!AE$63*HV),""))</f>
        <v>0.54988997256469396</v>
      </c>
      <c r="I52">
        <f>IF('Binding Energies'!I52="","",IF('Binding Energies'!I52&lt;HV,(HV-'Binding Energies'!I52)/(Parameters!AF$62+Parameters!AF$63*HV),""))</f>
        <v>5.4580905491154272</v>
      </c>
      <c r="J52">
        <f>IF('Binding Energies'!J52="","",IF('Binding Energies'!J52&lt;HV,(HV-'Binding Energies'!J52)/(Parameters!AG$62+Parameters!AG$63*HV),""))</f>
        <v>4.7069041208696731</v>
      </c>
      <c r="K52">
        <f>IF('Binding Energies'!K52="","",IF('Binding Energies'!K52&lt;HV,(HV-'Binding Energies'!K52)/(Parameters!AH$62+Parameters!AH$63*HV),""))</f>
        <v>3.8806248035297788</v>
      </c>
      <c r="L52">
        <f>IF('Binding Energies'!L52="","",IF('Binding Energies'!L52&lt;HV,(HV-'Binding Energies'!L52)/(Parameters!AI$62+Parameters!AI$63*HV),""))</f>
        <v>3.6027601671755405</v>
      </c>
      <c r="M52" t="str">
        <f>IF('Binding Energies'!M52="","",IF('Binding Energies'!M52&lt;HV,(HV-'Binding Energies'!M52)/(Parameters!AJ$62+Parameters!AJ$63*HV),""))</f>
        <v/>
      </c>
      <c r="N52" t="str">
        <f>IF('Binding Energies'!N52="","",IF('Binding Energies'!N52&lt;HV,(HV-'Binding Energies'!N52)/(Parameters!AK$62+Parameters!AK$63*HV),""))</f>
        <v/>
      </c>
      <c r="O52">
        <f>IF('Binding Energies'!O52="","",IF('Binding Energies'!O52&lt;HV,(HV-'Binding Energies'!O52)/(Parameters!AL$62+Parameters!AL$63*HV),""))</f>
        <v>10.83232826017567</v>
      </c>
      <c r="P52">
        <f>IF('Binding Energies'!P52="","",IF('Binding Energies'!P52&lt;HV,(HV-'Binding Energies'!P52)/(Parameters!AM$62+Parameters!AM$63*HV),""))</f>
        <v>18.613765390166147</v>
      </c>
      <c r="Q52" t="str">
        <f>IF('Binding Energies'!Q52="","",IF('Binding Energies'!Q52&lt;HV,(HV-'Binding Energies'!Q52)/(Parameters!AN$62+Parameters!AN$63*HV),""))</f>
        <v/>
      </c>
      <c r="R52" t="str">
        <f>IF('Binding Energies'!R52="","",IF('Binding Energies'!R52&lt;HV,(HV-'Binding Energies'!R52)/(Parameters!AO$62+Parameters!AO$63*HV),""))</f>
        <v/>
      </c>
      <c r="S52" t="str">
        <f>IF('Binding Energies'!S52="","",IF('Binding Energies'!S52&lt;HV,(HV-'Binding Energies'!S52)/(Parameters!AP$62+Parameters!AP$63*HV),""))</f>
        <v/>
      </c>
      <c r="T52" t="str">
        <f>IF('Binding Energies'!T52="","",IF('Binding Energies'!T52&lt;HV,(HV-'Binding Energies'!T52)/(Parameters!AQ$62+Parameters!AQ$63*HV),""))</f>
        <v/>
      </c>
    </row>
    <row r="53" spans="1:20" x14ac:dyDescent="0.35">
      <c r="A53" s="43">
        <v>53</v>
      </c>
      <c r="B53" s="2"/>
      <c r="C53" s="2"/>
      <c r="D53" s="2"/>
      <c r="E53" s="2"/>
      <c r="F53" s="2"/>
      <c r="G53">
        <f>IF('Binding Energies'!G53="","",IF('Binding Energies'!G53&lt;HV,(HV-'Binding Energies'!G53)/(Parameters!AD$62+Parameters!AD$63*HV),""))</f>
        <v>0.41175903126967545</v>
      </c>
      <c r="H53">
        <f>IF('Binding Energies'!H53="","",IF('Binding Energies'!H53&lt;HV,(HV-'Binding Energies'!H53)/(Parameters!AE$62+Parameters!AE$63*HV),""))</f>
        <v>0.47837708996358169</v>
      </c>
      <c r="I53">
        <f>IF('Binding Energies'!I53="","",IF('Binding Energies'!I53&lt;HV,(HV-'Binding Energies'!I53)/(Parameters!AF$62+Parameters!AF$63*HV),""))</f>
        <v>5.3934058512641867</v>
      </c>
      <c r="J53">
        <f>IF('Binding Energies'!J53="","",IF('Binding Energies'!J53&lt;HV,(HV-'Binding Energies'!J53)/(Parameters!AG$62+Parameters!AG$63*HV),""))</f>
        <v>4.6561222822661144</v>
      </c>
      <c r="K53">
        <f>IF('Binding Energies'!K53="","",IF('Binding Energies'!K53&lt;HV,(HV-'Binding Energies'!K53)/(Parameters!AH$62+Parameters!AH$63*HV),""))</f>
        <v>3.8718519741364301</v>
      </c>
      <c r="L53">
        <f>IF('Binding Energies'!L53="","",IF('Binding Energies'!L53&lt;HV,(HV-'Binding Energies'!L53)/(Parameters!AI$62+Parameters!AI$63*HV),""))</f>
        <v>3.5892721693956315</v>
      </c>
      <c r="M53" t="str">
        <f>IF('Binding Energies'!M53="","",IF('Binding Energies'!M53&lt;HV,(HV-'Binding Energies'!M53)/(Parameters!AJ$62+Parameters!AJ$63*HV),""))</f>
        <v/>
      </c>
      <c r="N53" t="str">
        <f>IF('Binding Energies'!N53="","",IF('Binding Energies'!N53&lt;HV,(HV-'Binding Energies'!N53)/(Parameters!AK$62+Parameters!AK$63*HV),""))</f>
        <v/>
      </c>
      <c r="O53">
        <f>IF('Binding Energies'!O53="","",IF('Binding Energies'!O53&lt;HV,(HV-'Binding Energies'!O53)/(Parameters!AL$62+Parameters!AL$63*HV),""))</f>
        <v>10.734752326793746</v>
      </c>
      <c r="P53">
        <f>IF('Binding Energies'!P53="","",IF('Binding Energies'!P53&lt;HV,(HV-'Binding Energies'!P53)/(Parameters!AM$62+Parameters!AM$63*HV),""))</f>
        <v>18.451560651140955</v>
      </c>
      <c r="Q53" t="str">
        <f>IF('Binding Energies'!Q53="","",IF('Binding Energies'!Q53&lt;HV,(HV-'Binding Energies'!Q53)/(Parameters!AN$62+Parameters!AN$63*HV),""))</f>
        <v/>
      </c>
      <c r="R53" t="str">
        <f>IF('Binding Energies'!R53="","",IF('Binding Energies'!R53&lt;HV,(HV-'Binding Energies'!R53)/(Parameters!AO$62+Parameters!AO$63*HV),""))</f>
        <v/>
      </c>
      <c r="S53" t="str">
        <f>IF('Binding Energies'!S53="","",IF('Binding Energies'!S53&lt;HV,(HV-'Binding Energies'!S53)/(Parameters!AP$62+Parameters!AP$63*HV),""))</f>
        <v/>
      </c>
      <c r="T53" t="str">
        <f>IF('Binding Energies'!T53="","",IF('Binding Energies'!T53&lt;HV,(HV-'Binding Energies'!T53)/(Parameters!AQ$62+Parameters!AQ$63*HV),""))</f>
        <v/>
      </c>
    </row>
    <row r="54" spans="1:20" x14ac:dyDescent="0.35">
      <c r="A54" s="43">
        <v>54</v>
      </c>
      <c r="B54" s="2"/>
      <c r="C54" s="2"/>
      <c r="D54" s="2"/>
      <c r="E54" s="2"/>
      <c r="F54" s="2"/>
      <c r="G54">
        <f>IF('Binding Energies'!G54="","",IF('Binding Energies'!G54&lt;HV,(HV-'Binding Energies'!G54)/(Parameters!AD$62+Parameters!AD$63*HV),""))</f>
        <v>0.32150851095653826</v>
      </c>
      <c r="H54">
        <f>IF('Binding Energies'!H54="","",IF('Binding Energies'!H54&lt;HV,(HV-'Binding Energies'!H54)/(Parameters!AE$62+Parameters!AE$63*HV),""))</f>
        <v>0.40374774423567122</v>
      </c>
      <c r="I54">
        <f>IF('Binding Energies'!I54="","",IF('Binding Energies'!I54&lt;HV,(HV-'Binding Energies'!I54)/(Parameters!AF$62+Parameters!AF$63*HV),""))</f>
        <v>5.3205291768758647</v>
      </c>
      <c r="J54">
        <f>IF('Binding Energies'!J54="","",IF('Binding Energies'!J54&lt;HV,(HV-'Binding Energies'!J54)/(Parameters!AG$62+Parameters!AG$63*HV),""))</f>
        <v>4.5994355787086549</v>
      </c>
      <c r="K54">
        <f>IF('Binding Energies'!K54="","",IF('Binding Energies'!K54&lt;HV,(HV-'Binding Energies'!K54)/(Parameters!AH$62+Parameters!AH$63*HV),""))</f>
        <v>3.8495571144751399</v>
      </c>
      <c r="L54">
        <f>IF('Binding Energies'!L54="","",IF('Binding Energies'!L54&lt;HV,(HV-'Binding Energies'!L54)/(Parameters!AI$62+Parameters!AI$63*HV),""))</f>
        <v>3.5663852953347006</v>
      </c>
      <c r="M54" t="str">
        <f>IF('Binding Energies'!M54="","",IF('Binding Energies'!M54&lt;HV,(HV-'Binding Energies'!M54)/(Parameters!AJ$62+Parameters!AJ$63*HV),""))</f>
        <v/>
      </c>
      <c r="N54" t="str">
        <f>IF('Binding Energies'!N54="","",IF('Binding Energies'!N54&lt;HV,(HV-'Binding Energies'!N54)/(Parameters!AK$62+Parameters!AK$63*HV),""))</f>
        <v/>
      </c>
      <c r="O54">
        <f>IF('Binding Energies'!O54="","",IF('Binding Energies'!O54&lt;HV,(HV-'Binding Energies'!O54)/(Parameters!AL$62+Parameters!AL$63*HV),""))</f>
        <v>10.616181571680055</v>
      </c>
      <c r="P54">
        <f>IF('Binding Energies'!P54="","",IF('Binding Energies'!P54&lt;HV,(HV-'Binding Energies'!P54)/(Parameters!AM$62+Parameters!AM$63*HV),""))</f>
        <v>18.261921706783802</v>
      </c>
      <c r="Q54">
        <f>IF('Binding Energies'!Q54="","",IF('Binding Energies'!Q54&lt;HV,(HV-'Binding Energies'!Q54)/(Parameters!AN$62+Parameters!AN$63*HV),""))</f>
        <v>1.9140762251550978</v>
      </c>
      <c r="R54">
        <f>IF('Binding Energies'!R54="","",IF('Binding Energies'!R54&lt;HV,(HV-'Binding Energies'!R54)/(Parameters!AO$62+Parameters!AO$63*HV),""))</f>
        <v>1.9643875989244797</v>
      </c>
      <c r="S54" t="str">
        <f>IF('Binding Energies'!S54="","",IF('Binding Energies'!S54&lt;HV,(HV-'Binding Energies'!S54)/(Parameters!AP$62+Parameters!AP$63*HV),""))</f>
        <v/>
      </c>
      <c r="T54" t="str">
        <f>IF('Binding Energies'!T54="","",IF('Binding Energies'!T54&lt;HV,(HV-'Binding Energies'!T54)/(Parameters!AQ$62+Parameters!AQ$63*HV),""))</f>
        <v/>
      </c>
    </row>
    <row r="55" spans="1:20" x14ac:dyDescent="0.35">
      <c r="A55" s="43">
        <v>55</v>
      </c>
      <c r="B55" s="2"/>
      <c r="C55" s="2"/>
      <c r="D55" s="2"/>
      <c r="E55" s="2"/>
      <c r="F55" s="2"/>
      <c r="G55">
        <f>IF('Binding Energies'!G55="","",IF('Binding Energies'!G55&lt;HV,(HV-'Binding Energies'!G55)/(Parameters!AD$62+Parameters!AD$63*HV),""))</f>
        <v>0.22978729456516622</v>
      </c>
      <c r="H55">
        <f>IF('Binding Energies'!H55="","",IF('Binding Energies'!H55&lt;HV,(HV-'Binding Energies'!H55)/(Parameters!AE$62+Parameters!AE$63*HV),""))</f>
        <v>0.32759332080741238</v>
      </c>
      <c r="I55">
        <f>IF('Binding Energies'!I55="","",IF('Binding Energies'!I55&lt;HV,(HV-'Binding Energies'!I55)/(Parameters!AF$62+Parameters!AF$63*HV),""))</f>
        <v>5.2503122351294529</v>
      </c>
      <c r="J55">
        <f>IF('Binding Energies'!J55="","",IF('Binding Energies'!J55&lt;HV,(HV-'Binding Energies'!J55)/(Parameters!AG$62+Parameters!AG$63*HV),""))</f>
        <v>4.5443840685230441</v>
      </c>
      <c r="K55">
        <f>IF('Binding Energies'!K55="","",IF('Binding Energies'!K55&lt;HV,(HV-'Binding Energies'!K55)/(Parameters!AH$62+Parameters!AH$63*HV),""))</f>
        <v>3.8440163801214458</v>
      </c>
      <c r="L55">
        <f>IF('Binding Energies'!L55="","",IF('Binding Energies'!L55&lt;HV,(HV-'Binding Energies'!L55)/(Parameters!AI$62+Parameters!AI$63*HV),""))</f>
        <v>3.5632726804624135</v>
      </c>
      <c r="M55" t="str">
        <f>IF('Binding Energies'!M55="","",IF('Binding Energies'!M55&lt;HV,(HV-'Binding Energies'!M55)/(Parameters!AJ$62+Parameters!AJ$63*HV),""))</f>
        <v/>
      </c>
      <c r="N55" t="str">
        <f>IF('Binding Energies'!N55="","",IF('Binding Energies'!N55&lt;HV,(HV-'Binding Energies'!N55)/(Parameters!AK$62+Parameters!AK$63*HV),""))</f>
        <v/>
      </c>
      <c r="O55">
        <f>IF('Binding Energies'!O55="","",IF('Binding Energies'!O55&lt;HV,(HV-'Binding Energies'!O55)/(Parameters!AL$62+Parameters!AL$63*HV),""))</f>
        <v>10.518405687614973</v>
      </c>
      <c r="P55">
        <f>IF('Binding Energies'!P55="","",IF('Binding Energies'!P55&lt;HV,(HV-'Binding Energies'!P55)/(Parameters!AM$62+Parameters!AM$63*HV),""))</f>
        <v>18.087714502925873</v>
      </c>
      <c r="Q55">
        <f>IF('Binding Energies'!Q55="","",IF('Binding Energies'!Q55&lt;HV,(HV-'Binding Energies'!Q55)/(Parameters!AN$62+Parameters!AN$63*HV),""))</f>
        <v>1.9112046591103469</v>
      </c>
      <c r="R55">
        <f>IF('Binding Energies'!R55="","",IF('Binding Energies'!R55&lt;HV,(HV-'Binding Energies'!R55)/(Parameters!AO$62+Parameters!AO$63*HV),""))</f>
        <v>1.9614405539459843</v>
      </c>
      <c r="S55" t="str">
        <f>IF('Binding Energies'!S55="","",IF('Binding Energies'!S55&lt;HV,(HV-'Binding Energies'!S55)/(Parameters!AP$62+Parameters!AP$63*HV),""))</f>
        <v/>
      </c>
      <c r="T55" t="str">
        <f>IF('Binding Energies'!T55="","",IF('Binding Energies'!T55&lt;HV,(HV-'Binding Energies'!T55)/(Parameters!AQ$62+Parameters!AQ$63*HV),""))</f>
        <v/>
      </c>
    </row>
    <row r="56" spans="1:20" x14ac:dyDescent="0.35">
      <c r="A56" s="43">
        <v>56</v>
      </c>
      <c r="B56" s="2"/>
      <c r="C56" s="2"/>
      <c r="D56" s="2"/>
      <c r="E56" s="2"/>
      <c r="F56" s="2"/>
      <c r="G56">
        <f>IF('Binding Energies'!G56="","",IF('Binding Energies'!G56&lt;HV,(HV-'Binding Energies'!G56)/(Parameters!AD$62+Parameters!AD$63*HV),""))</f>
        <v>0.13501707410916083</v>
      </c>
      <c r="H56">
        <f>IF('Binding Energies'!H56="","",IF('Binding Energies'!H56&lt;HV,(HV-'Binding Energies'!H56)/(Parameters!AE$62+Parameters!AE$63*HV),""))</f>
        <v>0.24964858877439677</v>
      </c>
      <c r="I56">
        <f>IF('Binding Energies'!I56="","",IF('Binding Energies'!I56&lt;HV,(HV-'Binding Energies'!I56)/(Parameters!AF$62+Parameters!AF$63*HV),""))</f>
        <v>5.1740311029594874</v>
      </c>
      <c r="J56">
        <f>IF('Binding Energies'!J56="","",IF('Binding Energies'!J56&lt;HV,(HV-'Binding Energies'!J56)/(Parameters!AG$62+Parameters!AG$63*HV),""))</f>
        <v>4.4856987952888794</v>
      </c>
      <c r="K56">
        <f>IF('Binding Energies'!K56="","",IF('Binding Energies'!K56&lt;HV,(HV-'Binding Energies'!K56)/(Parameters!AH$62+Parameters!AH$63*HV),""))</f>
        <v>3.8311539610860859</v>
      </c>
      <c r="L56">
        <f>IF('Binding Energies'!L56="","",IF('Binding Energies'!L56&lt;HV,(HV-'Binding Energies'!L56)/(Parameters!AI$62+Parameters!AI$63*HV),""))</f>
        <v>3.5522259492490047</v>
      </c>
      <c r="M56" t="str">
        <f>IF('Binding Energies'!M56="","",IF('Binding Energies'!M56&lt;HV,(HV-'Binding Energies'!M56)/(Parameters!AJ$62+Parameters!AJ$63*HV),""))</f>
        <v/>
      </c>
      <c r="N56" t="str">
        <f>IF('Binding Energies'!N56="","",IF('Binding Energies'!N56&lt;HV,(HV-'Binding Energies'!N56)/(Parameters!AK$62+Parameters!AK$63*HV),""))</f>
        <v/>
      </c>
      <c r="O56">
        <f>IF('Binding Energies'!O56="","",IF('Binding Energies'!O56&lt;HV,(HV-'Binding Energies'!O56)/(Parameters!AL$62+Parameters!AL$63*HV),""))</f>
        <v>10.405233600946593</v>
      </c>
      <c r="P56">
        <f>IF('Binding Energies'!P56="","",IF('Binding Energies'!P56&lt;HV,(HV-'Binding Energies'!P56)/(Parameters!AM$62+Parameters!AM$63*HV),""))</f>
        <v>17.89841848613537</v>
      </c>
      <c r="Q56">
        <f>IF('Binding Energies'!Q56="","",IF('Binding Energies'!Q56&lt;HV,(HV-'Binding Energies'!Q56)/(Parameters!AN$62+Parameters!AN$63*HV),""))</f>
        <v>1.9068811776497108</v>
      </c>
      <c r="R56">
        <f>IF('Binding Energies'!R56="","",IF('Binding Energies'!R56&lt;HV,(HV-'Binding Energies'!R56)/(Parameters!AO$62+Parameters!AO$63*HV),""))</f>
        <v>1.9570034300457773</v>
      </c>
      <c r="S56" t="str">
        <f>IF('Binding Energies'!S56="","",IF('Binding Energies'!S56&lt;HV,(HV-'Binding Energies'!S56)/(Parameters!AP$62+Parameters!AP$63*HV),""))</f>
        <v/>
      </c>
      <c r="T56" t="str">
        <f>IF('Binding Energies'!T56="","",IF('Binding Energies'!T56&lt;HV,(HV-'Binding Energies'!T56)/(Parameters!AQ$62+Parameters!AQ$63*HV),""))</f>
        <v/>
      </c>
    </row>
    <row r="57" spans="1:20" x14ac:dyDescent="0.35">
      <c r="A57" s="43">
        <v>57</v>
      </c>
      <c r="B57" s="2"/>
      <c r="C57" s="2"/>
      <c r="D57" s="2"/>
      <c r="E57" s="2"/>
      <c r="F57" s="2"/>
      <c r="G57">
        <f>IF('Binding Energies'!G57="","",IF('Binding Energies'!G57&lt;HV,(HV-'Binding Energies'!G57)/(Parameters!AD$62+Parameters!AD$63*HV),""))</f>
        <v>3.9242475843629547E-2</v>
      </c>
      <c r="H57">
        <f>IF('Binding Energies'!H57="","",IF('Binding Energies'!H57&lt;HV,(HV-'Binding Energies'!H57)/(Parameters!AE$62+Parameters!AE$63*HV),""))</f>
        <v>0.17150493356307503</v>
      </c>
      <c r="I57">
        <f>IF('Binding Energies'!I57="","",IF('Binding Energies'!I57&lt;HV,(HV-'Binding Energies'!I57)/(Parameters!AF$62+Parameters!AF$63*HV),""))</f>
        <v>5.1020055430165767</v>
      </c>
      <c r="J57">
        <f>IF('Binding Energies'!J57="","",IF('Binding Energies'!J57&lt;HV,(HV-'Binding Energies'!J57)/(Parameters!AG$62+Parameters!AG$63*HV),""))</f>
        <v>4.4301022206459857</v>
      </c>
      <c r="K57">
        <f>IF('Binding Energies'!K57="","",IF('Binding Energies'!K57&lt;HV,(HV-'Binding Energies'!K57)/(Parameters!AH$62+Parameters!AH$63*HV),""))</f>
        <v>3.8219194038299298</v>
      </c>
      <c r="L57">
        <f>IF('Binding Energies'!L57="","",IF('Binding Energies'!L57&lt;HV,(HV-'Binding Energies'!L57)/(Parameters!AI$62+Parameters!AI$63*HV),""))</f>
        <v>3.545085244541994</v>
      </c>
      <c r="M57" t="str">
        <f>IF('Binding Energies'!M57="","",IF('Binding Energies'!M57&lt;HV,(HV-'Binding Energies'!M57)/(Parameters!AJ$62+Parameters!AJ$63*HV),""))</f>
        <v/>
      </c>
      <c r="N57" t="str">
        <f>IF('Binding Energies'!N57="","",IF('Binding Energies'!N57&lt;HV,(HV-'Binding Energies'!N57)/(Parameters!AK$62+Parameters!AK$63*HV),""))</f>
        <v/>
      </c>
      <c r="O57">
        <f>IF('Binding Energies'!O57="","",IF('Binding Energies'!O57&lt;HV,(HV-'Binding Energies'!O57)/(Parameters!AL$62+Parameters!AL$63*HV),""))</f>
        <v>10.30045944297092</v>
      </c>
      <c r="P57">
        <f>IF('Binding Energies'!P57="","",IF('Binding Energies'!P57&lt;HV,(HV-'Binding Energies'!P57)/(Parameters!AM$62+Parameters!AM$63*HV),""))</f>
        <v>17.723525427144146</v>
      </c>
      <c r="Q57">
        <f>IF('Binding Energies'!Q57="","",IF('Binding Energies'!Q57&lt;HV,(HV-'Binding Energies'!Q57)/(Parameters!AN$62+Parameters!AN$63*HV),""))</f>
        <v>1.9043645242621763</v>
      </c>
      <c r="R57">
        <f>IF('Binding Energies'!R57="","",IF('Binding Energies'!R57&lt;HV,(HV-'Binding Energies'!R57)/(Parameters!AO$62+Parameters!AO$63*HV),""))</f>
        <v>1.9544206265814776</v>
      </c>
      <c r="S57" t="str">
        <f>IF('Binding Energies'!S57="","",IF('Binding Energies'!S57&lt;HV,(HV-'Binding Energies'!S57)/(Parameters!AP$62+Parameters!AP$63*HV),""))</f>
        <v/>
      </c>
      <c r="T57" t="str">
        <f>IF('Binding Energies'!T57="","",IF('Binding Energies'!T57&lt;HV,(HV-'Binding Energies'!T57)/(Parameters!AQ$62+Parameters!AQ$63*HV),""))</f>
        <v/>
      </c>
    </row>
    <row r="58" spans="1:20" x14ac:dyDescent="0.35">
      <c r="A58" s="43">
        <v>58</v>
      </c>
      <c r="B58" s="2"/>
      <c r="C58" s="2"/>
      <c r="D58" s="2"/>
      <c r="E58" s="2"/>
      <c r="F58" s="2"/>
      <c r="G58" t="str">
        <f>IF('Binding Energies'!G58="","",IF('Binding Energies'!G58&lt;HV,(HV-'Binding Energies'!G58)/(Parameters!AD$62+Parameters!AD$63*HV),""))</f>
        <v/>
      </c>
      <c r="H58">
        <f>IF('Binding Energies'!H58="","",IF('Binding Energies'!H58&lt;HV,(HV-'Binding Energies'!H58)/(Parameters!AE$62+Parameters!AE$63*HV),""))</f>
        <v>9.1703585199200841E-2</v>
      </c>
      <c r="I58">
        <f>IF('Binding Energies'!I58="","",IF('Binding Energies'!I58&lt;HV,(HV-'Binding Energies'!I58)/(Parameters!AF$62+Parameters!AF$63*HV),""))</f>
        <v>5.029235257933931</v>
      </c>
      <c r="J58">
        <f>IF('Binding Energies'!J58="","",IF('Binding Energies'!J58&lt;HV,(HV-'Binding Energies'!J58)/(Parameters!AG$62+Parameters!AG$63*HV),""))</f>
        <v>4.3737788933933812</v>
      </c>
      <c r="K58">
        <f>IF('Binding Energies'!K58="","",IF('Binding Energies'!K58&lt;HV,(HV-'Binding Energies'!K58)/(Parameters!AH$62+Parameters!AH$63*HV),""))</f>
        <v>3.8103762072597349</v>
      </c>
      <c r="L58">
        <f>IF('Binding Energies'!L58="","",IF('Binding Energies'!L58&lt;HV,(HV-'Binding Energies'!L58)/(Parameters!AI$62+Parameters!AI$63*HV),""))</f>
        <v>3.5354422416043216</v>
      </c>
      <c r="M58" t="str">
        <f>IF('Binding Energies'!M58="","",IF('Binding Energies'!M58&lt;HV,(HV-'Binding Energies'!M58)/(Parameters!AJ$62+Parameters!AJ$63*HV),""))</f>
        <v/>
      </c>
      <c r="N58" t="str">
        <f>IF('Binding Energies'!N58="","",IF('Binding Energies'!N58&lt;HV,(HV-'Binding Energies'!N58)/(Parameters!AK$62+Parameters!AK$63*HV),""))</f>
        <v/>
      </c>
      <c r="O58">
        <f>IF('Binding Energies'!O58="","",IF('Binding Energies'!O58&lt;HV,(HV-'Binding Energies'!O58)/(Parameters!AL$62+Parameters!AL$63*HV),""))</f>
        <v>10.19488548226261</v>
      </c>
      <c r="P58">
        <f>IF('Binding Energies'!P58="","",IF('Binding Energies'!P58&lt;HV,(HV-'Binding Energies'!P58)/(Parameters!AM$62+Parameters!AM$63*HV),""))</f>
        <v>17.546574802753021</v>
      </c>
      <c r="Q58">
        <f>IF('Binding Energies'!Q58="","",IF('Binding Energies'!Q58&lt;HV,(HV-'Binding Energies'!Q58)/(Parameters!AN$62+Parameters!AN$63*HV),""))</f>
        <v>1.9011703103472284</v>
      </c>
      <c r="R58">
        <f>IF('Binding Energies'!R58="","",IF('Binding Energies'!R58&lt;HV,(HV-'Binding Energies'!R58)/(Parameters!AO$62+Parameters!AO$63*HV),""))</f>
        <v>1.9511424529537127</v>
      </c>
      <c r="S58" t="str">
        <f>IF('Binding Energies'!S58="","",IF('Binding Energies'!S58&lt;HV,(HV-'Binding Energies'!S58)/(Parameters!AP$62+Parameters!AP$63*HV),""))</f>
        <v/>
      </c>
      <c r="T58" t="str">
        <f>IF('Binding Energies'!T58="","",IF('Binding Energies'!T58&lt;HV,(HV-'Binding Energies'!T58)/(Parameters!AQ$62+Parameters!AQ$63*HV),""))</f>
        <v/>
      </c>
    </row>
    <row r="59" spans="1:20" x14ac:dyDescent="0.35">
      <c r="A59" s="43">
        <v>59</v>
      </c>
      <c r="B59" s="2"/>
      <c r="C59" s="2"/>
      <c r="D59" s="2"/>
      <c r="E59" s="2"/>
      <c r="F59" s="2"/>
      <c r="G59" t="str">
        <f>IF('Binding Energies'!G59="","",IF('Binding Energies'!G59&lt;HV,(HV-'Binding Energies'!G59)/(Parameters!AD$62+Parameters!AD$63*HV),""))</f>
        <v/>
      </c>
      <c r="H59">
        <f>IF('Binding Energies'!H59="","",IF('Binding Energies'!H59&lt;HV,(HV-'Binding Energies'!H59)/(Parameters!AE$62+Parameters!AE$63*HV),""))</f>
        <v>1.1835929109224328E-2</v>
      </c>
      <c r="I59">
        <f>IF('Binding Energies'!I59="","",IF('Binding Energies'!I59&lt;HV,(HV-'Binding Energies'!I59)/(Parameters!AF$62+Parameters!AF$63*HV),""))</f>
        <v>4.9605077664669883</v>
      </c>
      <c r="J59">
        <f>IF('Binding Energies'!J59="","",IF('Binding Energies'!J59&lt;HV,(HV-'Binding Energies'!J59)/(Parameters!AG$62+Parameters!AG$63*HV),""))</f>
        <v>4.3221794581038981</v>
      </c>
      <c r="K59">
        <f>IF('Binding Energies'!K59="","",IF('Binding Energies'!K59&lt;HV,(HV-'Binding Energies'!K59)/(Parameters!AH$62+Parameters!AH$63*HV),""))</f>
        <v>3.8018012612361614</v>
      </c>
      <c r="L59">
        <f>IF('Binding Energies'!L59="","",IF('Binding Energies'!L59&lt;HV,(HV-'Binding Energies'!L59)/(Parameters!AI$62+Parameters!AI$63*HV),""))</f>
        <v>3.5290949485314229</v>
      </c>
      <c r="M59" t="str">
        <f>IF('Binding Energies'!M59="","",IF('Binding Energies'!M59&lt;HV,(HV-'Binding Energies'!M59)/(Parameters!AJ$62+Parameters!AJ$63*HV),""))</f>
        <v/>
      </c>
      <c r="N59" t="str">
        <f>IF('Binding Energies'!N59="","",IF('Binding Energies'!N59&lt;HV,(HV-'Binding Energies'!N59)/(Parameters!AK$62+Parameters!AK$63*HV),""))</f>
        <v/>
      </c>
      <c r="O59">
        <f>IF('Binding Energies'!O59="","",IF('Binding Energies'!O59&lt;HV,(HV-'Binding Energies'!O59)/(Parameters!AL$62+Parameters!AL$63*HV),""))</f>
        <v>10.095310042049087</v>
      </c>
      <c r="P59">
        <f>IF('Binding Energies'!P59="","",IF('Binding Energies'!P59&lt;HV,(HV-'Binding Energies'!P59)/(Parameters!AM$62+Parameters!AM$63*HV),""))</f>
        <v>17.382998353461229</v>
      </c>
      <c r="Q59">
        <f>IF('Binding Energies'!Q59="","",IF('Binding Energies'!Q59&lt;HV,(HV-'Binding Energies'!Q59)/(Parameters!AN$62+Parameters!AN$63*HV),""))</f>
        <v>1.9003636906717365</v>
      </c>
      <c r="R59">
        <f>IF('Binding Energies'!R59="","",IF('Binding Energies'!R59&lt;HV,(HV-'Binding Energies'!R59)/(Parameters!AO$62+Parameters!AO$63*HV),""))</f>
        <v>1.9503146313305397</v>
      </c>
      <c r="S59" t="str">
        <f>IF('Binding Energies'!S59="","",IF('Binding Energies'!S59&lt;HV,(HV-'Binding Energies'!S59)/(Parameters!AP$62+Parameters!AP$63*HV),""))</f>
        <v/>
      </c>
      <c r="T59" t="str">
        <f>IF('Binding Energies'!T59="","",IF('Binding Energies'!T59&lt;HV,(HV-'Binding Energies'!T59)/(Parameters!AQ$62+Parameters!AQ$63*HV),""))</f>
        <v/>
      </c>
    </row>
    <row r="60" spans="1:20" x14ac:dyDescent="0.35">
      <c r="A60" s="43">
        <v>60</v>
      </c>
      <c r="B60" s="2"/>
      <c r="C60" s="2"/>
      <c r="D60" s="2"/>
      <c r="E60" s="2"/>
      <c r="F60" s="2"/>
      <c r="G60" t="str">
        <f>IF('Binding Energies'!G60="","",IF('Binding Energies'!G60&lt;HV,(HV-'Binding Energies'!G60)/(Parameters!AD$62+Parameters!AD$63*HV),""))</f>
        <v/>
      </c>
      <c r="H60" t="str">
        <f>IF('Binding Energies'!H60="","",IF('Binding Energies'!H60&lt;HV,(HV-'Binding Energies'!H60)/(Parameters!AE$62+Parameters!AE$63*HV),""))</f>
        <v/>
      </c>
      <c r="I60">
        <f>IF('Binding Energies'!I60="","",IF('Binding Energies'!I60&lt;HV,(HV-'Binding Energies'!I60)/(Parameters!AF$62+Parameters!AF$63*HV),""))</f>
        <v>4.8909291605546343</v>
      </c>
      <c r="J60">
        <f>IF('Binding Energies'!J60="","",IF('Binding Energies'!J60&lt;HV,(HV-'Binding Energies'!J60)/(Parameters!AG$62+Parameters!AG$63*HV),""))</f>
        <v>4.2720335280338375</v>
      </c>
      <c r="K60">
        <f>IF('Binding Energies'!K60="","",IF('Binding Energies'!K60&lt;HV,(HV-'Binding Energies'!K60)/(Parameters!AH$62+Parameters!AH$63*HV),""))</f>
        <v>3.7971839826080833</v>
      </c>
      <c r="L60">
        <f>IF('Binding Energies'!L60="","",IF('Binding Energies'!L60&lt;HV,(HV-'Binding Energies'!L60)/(Parameters!AI$62+Parameters!AI$63*HV),""))</f>
        <v>3.5248227320400494</v>
      </c>
      <c r="M60" t="str">
        <f>IF('Binding Energies'!M60="","",IF('Binding Energies'!M60&lt;HV,(HV-'Binding Energies'!M60)/(Parameters!AJ$62+Parameters!AJ$63*HV),""))</f>
        <v/>
      </c>
      <c r="N60" t="str">
        <f>IF('Binding Energies'!N60="","",IF('Binding Energies'!N60&lt;HV,(HV-'Binding Energies'!N60)/(Parameters!AK$62+Parameters!AK$63*HV),""))</f>
        <v/>
      </c>
      <c r="O60">
        <f>IF('Binding Energies'!O60="","",IF('Binding Energies'!O60&lt;HV,(HV-'Binding Energies'!O60)/(Parameters!AL$62+Parameters!AL$63*HV),""))</f>
        <v>9.9977341086671654</v>
      </c>
      <c r="P60">
        <f>IF('Binding Energies'!P60="","",IF('Binding Energies'!P60&lt;HV,(HV-'Binding Energies'!P60)/(Parameters!AM$62+Parameters!AM$63*HV),""))</f>
        <v>17.222851179835931</v>
      </c>
      <c r="Q60">
        <f>IF('Binding Energies'!Q60="","",IF('Binding Energies'!Q60&lt;HV,(HV-'Binding Energies'!Q60)/(Parameters!AN$62+Parameters!AN$63*HV),""))</f>
        <v>1.8992666879130677</v>
      </c>
      <c r="R60">
        <f>IF('Binding Energies'!R60="","",IF('Binding Energies'!R60&lt;HV,(HV-'Binding Energies'!R60)/(Parameters!AO$62+Parameters!AO$63*HV),""))</f>
        <v>1.9491887939230246</v>
      </c>
      <c r="S60" t="str">
        <f>IF('Binding Energies'!S60="","",IF('Binding Energies'!S60&lt;HV,(HV-'Binding Energies'!S60)/(Parameters!AP$62+Parameters!AP$63*HV),""))</f>
        <v/>
      </c>
      <c r="T60" t="str">
        <f>IF('Binding Energies'!T60="","",IF('Binding Energies'!T60&lt;HV,(HV-'Binding Energies'!T60)/(Parameters!AQ$62+Parameters!AQ$63*HV),""))</f>
        <v/>
      </c>
    </row>
    <row r="61" spans="1:20" x14ac:dyDescent="0.35">
      <c r="A61" s="43">
        <v>61</v>
      </c>
      <c r="B61" s="2"/>
      <c r="C61" s="2"/>
      <c r="D61" s="2"/>
      <c r="E61" s="2"/>
      <c r="F61" s="2"/>
      <c r="G61" t="str">
        <f>IF('Binding Energies'!G61="","",IF('Binding Energies'!G61&lt;HV,(HV-'Binding Energies'!G61)/(Parameters!AD$62+Parameters!AD$63*HV),""))</f>
        <v/>
      </c>
      <c r="H61" t="str">
        <f>IF('Binding Energies'!H61="","",IF('Binding Energies'!H61&lt;HV,(HV-'Binding Energies'!H61)/(Parameters!AE$62+Parameters!AE$63*HV),""))</f>
        <v/>
      </c>
      <c r="I61">
        <f>IF('Binding Energies'!I61="","",IF('Binding Energies'!I61&lt;HV,(HV-'Binding Energies'!I61)/(Parameters!AF$62+Parameters!AF$63*HV),""))</f>
        <v>4.8179460968606369</v>
      </c>
      <c r="J61">
        <f>IF('Binding Energies'!J61="","",IF('Binding Energies'!J61&lt;HV,(HV-'Binding Energies'!J61)/(Parameters!AG$62+Parameters!AG$63*HV),""))</f>
        <v>4.2179813026865807</v>
      </c>
      <c r="K61">
        <f>IF('Binding Energies'!K61="","",IF('Binding Energies'!K61&lt;HV,(HV-'Binding Energies'!K61)/(Parameters!AH$62+Parameters!AH$63*HV),""))</f>
        <v>3.7896644145566425</v>
      </c>
      <c r="L61">
        <f>IF('Binding Energies'!L61="","",IF('Binding Energies'!L61&lt;HV,(HV-'Binding Energies'!L61)/(Parameters!AI$62+Parameters!AI$63*HV),""))</f>
        <v>3.5177430589972016</v>
      </c>
      <c r="M61" t="str">
        <f>IF('Binding Energies'!M61="","",IF('Binding Energies'!M61&lt;HV,(HV-'Binding Energies'!M61)/(Parameters!AJ$62+Parameters!AJ$63*HV),""))</f>
        <v/>
      </c>
      <c r="N61" t="str">
        <f>IF('Binding Energies'!N61="","",IF('Binding Energies'!N61&lt;HV,(HV-'Binding Energies'!N61)/(Parameters!AK$62+Parameters!AK$63*HV),""))</f>
        <v/>
      </c>
      <c r="O61">
        <f>IF('Binding Energies'!O61="","",IF('Binding Energies'!O61&lt;HV,(HV-'Binding Energies'!O61)/(Parameters!AL$62+Parameters!AL$63*HV),""))</f>
        <v>9.8945595561567696</v>
      </c>
      <c r="P61">
        <f>IF('Binding Energies'!P61="","",IF('Binding Energies'!P61&lt;HV,(HV-'Binding Energies'!P61)/(Parameters!AM$62+Parameters!AM$63*HV),""))</f>
        <v>17.054130817044395</v>
      </c>
      <c r="Q61">
        <f>IF('Binding Energies'!Q61="","",IF('Binding Energies'!Q61&lt;HV,(HV-'Binding Energies'!Q61)/(Parameters!AN$62+Parameters!AN$63*HV),""))</f>
        <v>1.8985891273856546</v>
      </c>
      <c r="R61">
        <f>IF('Binding Energies'!R61="","",IF('Binding Energies'!R61&lt;HV,(HV-'Binding Energies'!R61)/(Parameters!AO$62+Parameters!AO$63*HV),""))</f>
        <v>1.9484934237595593</v>
      </c>
      <c r="S61" t="str">
        <f>IF('Binding Energies'!S61="","",IF('Binding Energies'!S61&lt;HV,(HV-'Binding Energies'!S61)/(Parameters!AP$62+Parameters!AP$63*HV),""))</f>
        <v/>
      </c>
      <c r="T61" t="str">
        <f>IF('Binding Energies'!T61="","",IF('Binding Energies'!T61&lt;HV,(HV-'Binding Energies'!T61)/(Parameters!AQ$62+Parameters!AQ$63*HV),""))</f>
        <v/>
      </c>
    </row>
    <row r="62" spans="1:20" x14ac:dyDescent="0.35">
      <c r="A62" s="43">
        <v>62</v>
      </c>
      <c r="B62" s="2"/>
      <c r="C62" s="2"/>
      <c r="D62" s="2"/>
      <c r="E62" s="2"/>
      <c r="F62" s="2"/>
      <c r="G62" t="str">
        <f>IF('Binding Energies'!G62="","",IF('Binding Energies'!G62&lt;HV,(HV-'Binding Energies'!G62)/(Parameters!AD$62+Parameters!AD$63*HV),""))</f>
        <v/>
      </c>
      <c r="H62" t="str">
        <f>IF('Binding Energies'!H62="","",IF('Binding Energies'!H62&lt;HV,(HV-'Binding Energies'!H62)/(Parameters!AE$62+Parameters!AE$63*HV),""))</f>
        <v/>
      </c>
      <c r="I62">
        <f>IF('Binding Energies'!I62="","",IF('Binding Energies'!I62&lt;HV,(HV-'Binding Energies'!I62)/(Parameters!AF$62+Parameters!AF$63*HV),""))</f>
        <v>4.7442183080269036</v>
      </c>
      <c r="J62">
        <f>IF('Binding Energies'!J62="","",IF('Binding Energies'!J62&lt;HV,(HV-'Binding Energies'!J62)/(Parameters!AG$62+Parameters!AG$63*HV),""))</f>
        <v>4.1608403787480501</v>
      </c>
      <c r="K62">
        <f>IF('Binding Energies'!K62="","",IF('Binding Energies'!K62&lt;HV,(HV-'Binding Energies'!K62)/(Parameters!AH$62+Parameters!AH$63*HV),""))</f>
        <v>3.782474652121492</v>
      </c>
      <c r="L62">
        <f>IF('Binding Energies'!L62="","",IF('Binding Energies'!L62&lt;HV,(HV-'Binding Energies'!L62)/(Parameters!AI$62+Parameters!AI$63*HV),""))</f>
        <v>3.5109075126110034</v>
      </c>
      <c r="M62" t="str">
        <f>IF('Binding Energies'!M62="","",IF('Binding Energies'!M62&lt;HV,(HV-'Binding Energies'!M62)/(Parameters!AJ$62+Parameters!AJ$63*HV),""))</f>
        <v/>
      </c>
      <c r="N62" t="str">
        <f>IF('Binding Energies'!N62="","",IF('Binding Energies'!N62&lt;HV,(HV-'Binding Energies'!N62)/(Parameters!AK$62+Parameters!AK$63*HV),""))</f>
        <v/>
      </c>
      <c r="O62">
        <f>IF('Binding Energies'!O62="","",IF('Binding Energies'!O62&lt;HV,(HV-'Binding Energies'!O62)/(Parameters!AL$62+Parameters!AL$63*HV),""))</f>
        <v>9.7855864338347445</v>
      </c>
      <c r="P62">
        <f>IF('Binding Energies'!P62="","",IF('Binding Energies'!P62&lt;HV,(HV-'Binding Energies'!P62)/(Parameters!AM$62+Parameters!AM$63*HV),""))</f>
        <v>16.871350424020232</v>
      </c>
      <c r="Q62">
        <f>IF('Binding Energies'!Q62="","",IF('Binding Energies'!Q62&lt;HV,(HV-'Binding Energies'!Q62)/(Parameters!AN$62+Parameters!AN$63*HV),""))</f>
        <v>1.8961047387851397</v>
      </c>
      <c r="R62">
        <f>IF('Binding Energies'!R62="","",IF('Binding Energies'!R62&lt;HV,(HV-'Binding Energies'!R62)/(Parameters!AO$62+Parameters!AO$63*HV),""))</f>
        <v>1.9459437331601865</v>
      </c>
      <c r="S62" t="str">
        <f>IF('Binding Energies'!S62="","",IF('Binding Energies'!S62&lt;HV,(HV-'Binding Energies'!S62)/(Parameters!AP$62+Parameters!AP$63*HV),""))</f>
        <v/>
      </c>
      <c r="T62" t="str">
        <f>IF('Binding Energies'!T62="","",IF('Binding Energies'!T62&lt;HV,(HV-'Binding Energies'!T62)/(Parameters!AQ$62+Parameters!AQ$63*HV),""))</f>
        <v/>
      </c>
    </row>
    <row r="63" spans="1:20" x14ac:dyDescent="0.35">
      <c r="A63" s="43">
        <v>63</v>
      </c>
      <c r="B63" s="2"/>
      <c r="C63" s="2"/>
      <c r="D63" s="2"/>
      <c r="E63" s="2"/>
      <c r="F63" s="2"/>
      <c r="G63" t="str">
        <f>IF('Binding Energies'!G63="","",IF('Binding Energies'!G63&lt;HV,(HV-'Binding Energies'!G63)/(Parameters!AD$62+Parameters!AD$63*HV),""))</f>
        <v/>
      </c>
      <c r="H63" t="str">
        <f>IF('Binding Energies'!H63="","",IF('Binding Energies'!H63&lt;HV,(HV-'Binding Energies'!H63)/(Parameters!AE$62+Parameters!AE$63*HV),""))</f>
        <v/>
      </c>
      <c r="I63">
        <f>IF('Binding Energies'!I63="","",IF('Binding Energies'!I63&lt;HV,(HV-'Binding Energies'!I63)/(Parameters!AF$62+Parameters!AF$63*HV),""))</f>
        <v>4.6663413362717918</v>
      </c>
      <c r="J63">
        <f>IF('Binding Energies'!J63="","",IF('Binding Energies'!J63&lt;HV,(HV-'Binding Energies'!J63)/(Parameters!AG$62+Parameters!AG$63*HV),""))</f>
        <v>4.1056071804100123</v>
      </c>
      <c r="K63">
        <f>IF('Binding Energies'!K63="","",IF('Binding Energies'!K63&lt;HV,(HV-'Binding Energies'!K63)/(Parameters!AH$62+Parameters!AH$63*HV),""))</f>
        <v>3.7704037665652312</v>
      </c>
      <c r="L63">
        <f>IF('Binding Energies'!L63="","",IF('Binding Energies'!L63&lt;HV,(HV-'Binding Energies'!L63)/(Parameters!AI$62+Parameters!AI$63*HV),""))</f>
        <v>3.5052925995080546</v>
      </c>
      <c r="M63" t="str">
        <f>IF('Binding Energies'!M63="","",IF('Binding Energies'!M63&lt;HV,(HV-'Binding Energies'!M63)/(Parameters!AJ$62+Parameters!AJ$63*HV),""))</f>
        <v/>
      </c>
      <c r="N63" t="str">
        <f>IF('Binding Energies'!N63="","",IF('Binding Energies'!N63&lt;HV,(HV-'Binding Energies'!N63)/(Parameters!AK$62+Parameters!AK$63*HV),""))</f>
        <v/>
      </c>
      <c r="O63">
        <f>IF('Binding Energies'!O63="","",IF('Binding Energies'!O63&lt;HV,(HV-'Binding Energies'!O63)/(Parameters!AL$62+Parameters!AL$63*HV),""))</f>
        <v>9.6764133608295584</v>
      </c>
      <c r="P63">
        <f>IF('Binding Energies'!P63="","",IF('Binding Energies'!P63&lt;HV,(HV-'Binding Energies'!P63)/(Parameters!AM$62+Parameters!AM$63*HV),""))</f>
        <v>16.697486147728956</v>
      </c>
      <c r="Q63">
        <f>IF('Binding Energies'!Q63="","",IF('Binding Energies'!Q63&lt;HV,(HV-'Binding Energies'!Q63)/(Parameters!AN$62+Parameters!AN$63*HV),""))</f>
        <v>1.8946850881562742</v>
      </c>
      <c r="R63">
        <f>IF('Binding Energies'!R63="","",IF('Binding Energies'!R63&lt;HV,(HV-'Binding Energies'!R63)/(Parameters!AO$62+Parameters!AO$63*HV),""))</f>
        <v>1.9444867671034023</v>
      </c>
      <c r="S63" t="str">
        <f>IF('Binding Energies'!S63="","",IF('Binding Energies'!S63&lt;HV,(HV-'Binding Energies'!S63)/(Parameters!AP$62+Parameters!AP$63*HV),""))</f>
        <v/>
      </c>
      <c r="T63" t="str">
        <f>IF('Binding Energies'!T63="","",IF('Binding Energies'!T63&lt;HV,(HV-'Binding Energies'!T63)/(Parameters!AQ$62+Parameters!AQ$63*HV),""))</f>
        <v/>
      </c>
    </row>
    <row r="64" spans="1:20" x14ac:dyDescent="0.35">
      <c r="A64" s="43">
        <v>64</v>
      </c>
      <c r="B64" s="2"/>
      <c r="C64" s="2"/>
      <c r="D64" s="2"/>
      <c r="E64" s="2"/>
      <c r="F64" s="2"/>
      <c r="G64" t="str">
        <f>IF('Binding Energies'!G64="","",IF('Binding Energies'!G64&lt;HV,(HV-'Binding Energies'!G64)/(Parameters!AD$62+Parameters!AD$63*HV),""))</f>
        <v/>
      </c>
      <c r="H64" t="str">
        <f>IF('Binding Energies'!H64="","",IF('Binding Energies'!H64&lt;HV,(HV-'Binding Energies'!H64)/(Parameters!AE$62+Parameters!AE$63*HV),""))</f>
        <v/>
      </c>
      <c r="I64">
        <f>IF('Binding Energies'!I64="","",IF('Binding Energies'!I64&lt;HV,(HV-'Binding Energies'!I64)/(Parameters!AF$62+Parameters!AF$63*HV),""))</f>
        <v>4.5871876928485635</v>
      </c>
      <c r="J64">
        <f>IF('Binding Energies'!J64="","",IF('Binding Energies'!J64&lt;HV,(HV-'Binding Energies'!J64)/(Parameters!AG$62+Parameters!AG$63*HV),""))</f>
        <v>4.0480120360904142</v>
      </c>
      <c r="K64">
        <f>IF('Binding Energies'!K64="","",IF('Binding Energies'!K64&lt;HV,(HV-'Binding Energies'!K64)/(Parameters!AH$62+Parameters!AH$63*HV),""))</f>
        <v>3.7673695548953514</v>
      </c>
      <c r="L64">
        <f>IF('Binding Energies'!L64="","",IF('Binding Energies'!L64&lt;HV,(HV-'Binding Energies'!L64)/(Parameters!AI$62+Parameters!AI$63*HV),""))</f>
        <v>3.49656507153282</v>
      </c>
      <c r="M64" t="str">
        <f>IF('Binding Energies'!M64="","",IF('Binding Energies'!M64&lt;HV,(HV-'Binding Energies'!M64)/(Parameters!AJ$62+Parameters!AJ$63*HV),""))</f>
        <v/>
      </c>
      <c r="N64" t="str">
        <f>IF('Binding Energies'!N64="","",IF('Binding Energies'!N64&lt;HV,(HV-'Binding Energies'!N64)/(Parameters!AK$62+Parameters!AK$63*HV),""))</f>
        <v/>
      </c>
      <c r="O64">
        <f>IF('Binding Energies'!O64="","",IF('Binding Energies'!O64&lt;HV,(HV-'Binding Energies'!O64)/(Parameters!AL$62+Parameters!AL$63*HV),""))</f>
        <v>9.5632412741611805</v>
      </c>
      <c r="P64">
        <f>IF('Binding Energies'!P64="","",IF('Binding Energies'!P64&lt;HV,(HV-'Binding Energies'!P64)/(Parameters!AM$62+Parameters!AM$63*HV),""))</f>
        <v>16.511276479038298</v>
      </c>
      <c r="Q64">
        <f>IF('Binding Energies'!Q64="","",IF('Binding Energies'!Q64&lt;HV,(HV-'Binding Energies'!Q64)/(Parameters!AN$62+Parameters!AN$63*HV),""))</f>
        <v>1.8924910826389365</v>
      </c>
      <c r="R64">
        <f>IF('Binding Energies'!R64="","",IF('Binding Energies'!R64&lt;HV,(HV-'Binding Energies'!R64)/(Parameters!AO$62+Parameters!AO$63*HV),""))</f>
        <v>1.9422350922883718</v>
      </c>
      <c r="S64" t="str">
        <f>IF('Binding Energies'!S64="","",IF('Binding Energies'!S64&lt;HV,(HV-'Binding Energies'!S64)/(Parameters!AP$62+Parameters!AP$63*HV),""))</f>
        <v/>
      </c>
      <c r="T64" t="str">
        <f>IF('Binding Energies'!T64="","",IF('Binding Energies'!T64&lt;HV,(HV-'Binding Energies'!T64)/(Parameters!AQ$62+Parameters!AQ$63*HV),""))</f>
        <v/>
      </c>
    </row>
    <row r="65" spans="1:20" x14ac:dyDescent="0.35">
      <c r="A65" s="43">
        <v>65</v>
      </c>
      <c r="B65" s="2"/>
      <c r="C65" s="2"/>
      <c r="D65" s="2"/>
      <c r="E65" s="2"/>
      <c r="F65" s="2"/>
      <c r="G65" t="str">
        <f>IF('Binding Energies'!G65="","",IF('Binding Energies'!G65&lt;HV,(HV-'Binding Energies'!G65)/(Parameters!AD$62+Parameters!AD$63*HV),""))</f>
        <v/>
      </c>
      <c r="H65" t="str">
        <f>IF('Binding Energies'!H65="","",IF('Binding Energies'!H65&lt;HV,(HV-'Binding Energies'!H65)/(Parameters!AE$62+Parameters!AE$63*HV),""))</f>
        <v/>
      </c>
      <c r="I65">
        <f>IF('Binding Energies'!I65="","",IF('Binding Energies'!I65&lt;HV,(HV-'Binding Energies'!I65)/(Parameters!AF$62+Parameters!AF$63*HV),""))</f>
        <v>4.5027145841415166</v>
      </c>
      <c r="J65">
        <f>IF('Binding Energies'!J65="","",IF('Binding Energies'!J65&lt;HV,(HV-'Binding Energies'!J65)/(Parameters!AG$62+Parameters!AG$63*HV),""))</f>
        <v>3.9868739727984734</v>
      </c>
      <c r="K65">
        <f>IF('Binding Energies'!K65="","",IF('Binding Energies'!K65&lt;HV,(HV-'Binding Energies'!K65)/(Parameters!AH$62+Parameters!AH$63*HV),""))</f>
        <v>3.7530559911483099</v>
      </c>
      <c r="L65">
        <f>IF('Binding Energies'!L65="","",IF('Binding Energies'!L65&lt;HV,(HV-'Binding Energies'!L65)/(Parameters!AI$62+Parameters!AI$63*HV),""))</f>
        <v>3.4879596068859096</v>
      </c>
      <c r="M65" t="str">
        <f>IF('Binding Energies'!M65="","",IF('Binding Energies'!M65&lt;HV,(HV-'Binding Energies'!M65)/(Parameters!AJ$62+Parameters!AJ$63*HV),""))</f>
        <v/>
      </c>
      <c r="N65" t="str">
        <f>IF('Binding Energies'!N65="","",IF('Binding Energies'!N65&lt;HV,(HV-'Binding Energies'!N65)/(Parameters!AK$62+Parameters!AK$63*HV),""))</f>
        <v/>
      </c>
      <c r="O65">
        <f>IF('Binding Energies'!O65="","",IF('Binding Energies'!O65&lt;HV,(HV-'Binding Energies'!O65)/(Parameters!AL$62+Parameters!AL$63*HV),""))</f>
        <v>9.4476697792948858</v>
      </c>
      <c r="P65">
        <f>IF('Binding Energies'!P65="","",IF('Binding Energies'!P65&lt;HV,(HV-'Binding Energies'!P65)/(Parameters!AM$62+Parameters!AM$63*HV),""))</f>
        <v>16.319237041714597</v>
      </c>
      <c r="Q65">
        <f>IF('Binding Energies'!Q65="","",IF('Binding Energies'!Q65&lt;HV,(HV-'Binding Energies'!Q65)/(Parameters!AN$62+Parameters!AN$63*HV),""))</f>
        <v>1.8900712236124608</v>
      </c>
      <c r="R65">
        <f>IF('Binding Energies'!R65="","",IF('Binding Energies'!R65&lt;HV,(HV-'Binding Energies'!R65)/(Parameters!AO$62+Parameters!AO$63*HV),""))</f>
        <v>1.9397516274188529</v>
      </c>
      <c r="S65" t="str">
        <f>IF('Binding Energies'!S65="","",IF('Binding Energies'!S65&lt;HV,(HV-'Binding Energies'!S65)/(Parameters!AP$62+Parameters!AP$63*HV),""))</f>
        <v/>
      </c>
      <c r="T65" t="str">
        <f>IF('Binding Energies'!T65="","",IF('Binding Energies'!T65&lt;HV,(HV-'Binding Energies'!T65)/(Parameters!AQ$62+Parameters!AQ$63*HV),""))</f>
        <v/>
      </c>
    </row>
    <row r="66" spans="1:20" x14ac:dyDescent="0.35">
      <c r="A66" s="43">
        <v>66</v>
      </c>
      <c r="B66" s="2"/>
      <c r="C66" s="2"/>
      <c r="D66" s="2"/>
      <c r="E66" s="2"/>
      <c r="F66" s="2"/>
      <c r="G66" t="str">
        <f>IF('Binding Energies'!G66="","",IF('Binding Energies'!G66&lt;HV,(HV-'Binding Energies'!G66)/(Parameters!AD$62+Parameters!AD$63*HV),""))</f>
        <v/>
      </c>
      <c r="H66" t="str">
        <f>IF('Binding Energies'!H66="","",IF('Binding Energies'!H66&lt;HV,(HV-'Binding Energies'!H66)/(Parameters!AE$62+Parameters!AE$63*HV),""))</f>
        <v/>
      </c>
      <c r="I66">
        <f>IF('Binding Energies'!I66="","",IF('Binding Energies'!I66&lt;HV,(HV-'Binding Energies'!I66)/(Parameters!AF$62+Parameters!AF$63*HV),""))</f>
        <v>4.4238801086353172</v>
      </c>
      <c r="J66">
        <f>IF('Binding Energies'!J66="","",IF('Binding Energies'!J66&lt;HV,(HV-'Binding Energies'!J66)/(Parameters!AG$62+Parameters!AG$63*HV),""))</f>
        <v>3.9284612317929497</v>
      </c>
      <c r="K66">
        <f>IF('Binding Energies'!K66="","",IF('Binding Energies'!K66&lt;HV,(HV-'Binding Energies'!K66)/(Parameters!AH$62+Parameters!AH$63*HV),""))</f>
        <v>3.738808388524526</v>
      </c>
      <c r="L66">
        <f>IF('Binding Energies'!L66="","",IF('Binding Energies'!L66&lt;HV,(HV-'Binding Energies'!L66)/(Parameters!AI$62+Parameters!AI$63*HV),""))</f>
        <v>3.4831381054170736</v>
      </c>
      <c r="M66" t="str">
        <f>IF('Binding Energies'!M66="","",IF('Binding Energies'!M66&lt;HV,(HV-'Binding Energies'!M66)/(Parameters!AJ$62+Parameters!AJ$63*HV),""))</f>
        <v/>
      </c>
      <c r="N66" t="str">
        <f>IF('Binding Energies'!N66="","",IF('Binding Energies'!N66&lt;HV,(HV-'Binding Energies'!N66)/(Parameters!AK$62+Parameters!AK$63*HV),""))</f>
        <v/>
      </c>
      <c r="O66">
        <f>IF('Binding Energies'!O66="","",IF('Binding Energies'!O66&lt;HV,(HV-'Binding Energies'!O66)/(Parameters!AL$62+Parameters!AL$63*HV),""))</f>
        <v>9.3326981364780686</v>
      </c>
      <c r="P66">
        <f>IF('Binding Energies'!P66="","",IF('Binding Energies'!P66&lt;HV,(HV-'Binding Energies'!P66)/(Parameters!AM$62+Parameters!AM$63*HV),""))</f>
        <v>16.135084938423837</v>
      </c>
      <c r="Q66">
        <f>IF('Binding Energies'!Q66="","",IF('Binding Energies'!Q66&lt;HV,(HV-'Binding Energies'!Q66)/(Parameters!AN$62+Parameters!AN$63*HV),""))</f>
        <v>1.8876836293730053</v>
      </c>
      <c r="R66">
        <f>IF('Binding Energies'!R66="","",IF('Binding Energies'!R66&lt;HV,(HV-'Binding Energies'!R66)/(Parameters!AO$62+Parameters!AO$63*HV),""))</f>
        <v>1.9373012754142611</v>
      </c>
      <c r="S66" t="str">
        <f>IF('Binding Energies'!S66="","",IF('Binding Energies'!S66&lt;HV,(HV-'Binding Energies'!S66)/(Parameters!AP$62+Parameters!AP$63*HV),""))</f>
        <v/>
      </c>
      <c r="T66" t="str">
        <f>IF('Binding Energies'!T66="","",IF('Binding Energies'!T66&lt;HV,(HV-'Binding Energies'!T66)/(Parameters!AQ$62+Parameters!AQ$63*HV),""))</f>
        <v/>
      </c>
    </row>
    <row r="67" spans="1:20" x14ac:dyDescent="0.35">
      <c r="A67" s="43">
        <v>67</v>
      </c>
      <c r="B67" s="2"/>
      <c r="C67" s="2"/>
      <c r="D67" s="2"/>
      <c r="E67" s="2"/>
      <c r="F67" s="2"/>
      <c r="G67" t="str">
        <f>IF('Binding Energies'!G67="","",IF('Binding Energies'!G67&lt;HV,(HV-'Binding Energies'!G67)/(Parameters!AD$62+Parameters!AD$63*HV),""))</f>
        <v/>
      </c>
      <c r="H67" t="str">
        <f>IF('Binding Energies'!H67="","",IF('Binding Energies'!H67&lt;HV,(HV-'Binding Energies'!H67)/(Parameters!AE$62+Parameters!AE$63*HV),""))</f>
        <v/>
      </c>
      <c r="I67">
        <f>IF('Binding Energies'!I67="","",IF('Binding Energies'!I67&lt;HV,(HV-'Binding Energies'!I67)/(Parameters!AF$62+Parameters!AF$63*HV),""))</f>
        <v>4.3377047710374477</v>
      </c>
      <c r="J67">
        <f>IF('Binding Energies'!J67="","",IF('Binding Energies'!J67&lt;HV,(HV-'Binding Energies'!J67)/(Parameters!AG$62+Parameters!AG$63*HV),""))</f>
        <v>3.8688675177966463</v>
      </c>
      <c r="K67">
        <f>IF('Binding Energies'!K67="","",IF('Binding Energies'!K67&lt;HV,(HV-'Binding Energies'!K67)/(Parameters!AH$62+Parameters!AH$63*HV),""))</f>
        <v>3.7310909371033101</v>
      </c>
      <c r="L67">
        <f>IF('Binding Energies'!L67="","",IF('Binding Energies'!L67&lt;HV,(HV-'Binding Energies'!L67)/(Parameters!AI$62+Parameters!AI$63*HV),""))</f>
        <v>3.4747767674268131</v>
      </c>
      <c r="M67" t="str">
        <f>IF('Binding Energies'!M67="","",IF('Binding Energies'!M67&lt;HV,(HV-'Binding Energies'!M67)/(Parameters!AJ$62+Parameters!AJ$63*HV),""))</f>
        <v/>
      </c>
      <c r="N67" t="str">
        <f>IF('Binding Energies'!N67="","",IF('Binding Energies'!N67&lt;HV,(HV-'Binding Energies'!N67)/(Parameters!AK$62+Parameters!AK$63*HV),""))</f>
        <v/>
      </c>
      <c r="O67">
        <f>IF('Binding Energies'!O67="","",IF('Binding Energies'!O67&lt;HV,(HV-'Binding Energies'!O67)/(Parameters!AL$62+Parameters!AL$63*HV),""))</f>
        <v>9.214727233413857</v>
      </c>
      <c r="P67">
        <f>IF('Binding Energies'!P67="","",IF('Binding Energies'!P67&lt;HV,(HV-'Binding Energies'!P67)/(Parameters!AM$62+Parameters!AM$63*HV),""))</f>
        <v>15.941330863266892</v>
      </c>
      <c r="Q67">
        <f>IF('Binding Energies'!Q67="","",IF('Binding Energies'!Q67&lt;HV,(HV-'Binding Energies'!Q67)/(Parameters!AN$62+Parameters!AN$63*HV),""))</f>
        <v>1.8853928294946083</v>
      </c>
      <c r="R67">
        <f>IF('Binding Energies'!R67="","",IF('Binding Energies'!R67&lt;HV,(HV-'Binding Energies'!R67)/(Parameters!AO$62+Parameters!AO$63*HV),""))</f>
        <v>1.9349502620044499</v>
      </c>
      <c r="S67" t="str">
        <f>IF('Binding Energies'!S67="","",IF('Binding Energies'!S67&lt;HV,(HV-'Binding Energies'!S67)/(Parameters!AP$62+Parameters!AP$63*HV),""))</f>
        <v/>
      </c>
      <c r="T67" t="str">
        <f>IF('Binding Energies'!T67="","",IF('Binding Energies'!T67&lt;HV,(HV-'Binding Energies'!T67)/(Parameters!AQ$62+Parameters!AQ$63*HV),""))</f>
        <v/>
      </c>
    </row>
    <row r="68" spans="1:20" x14ac:dyDescent="0.35">
      <c r="A68" s="43">
        <v>68</v>
      </c>
      <c r="B68" s="2"/>
      <c r="C68" s="2"/>
      <c r="D68" s="2"/>
      <c r="E68" s="2"/>
      <c r="F68" s="2"/>
      <c r="G68" t="str">
        <f>IF('Binding Energies'!G68="","",IF('Binding Energies'!G68&lt;HV,(HV-'Binding Energies'!G68)/(Parameters!AD$62+Parameters!AD$63*HV),""))</f>
        <v/>
      </c>
      <c r="H68" t="str">
        <f>IF('Binding Energies'!H68="","",IF('Binding Energies'!H68&lt;HV,(HV-'Binding Energies'!H68)/(Parameters!AE$62+Parameters!AE$63*HV),""))</f>
        <v/>
      </c>
      <c r="I68">
        <f>IF('Binding Energies'!I68="","",IF('Binding Energies'!I68&lt;HV,(HV-'Binding Energies'!I68)/(Parameters!AF$62+Parameters!AF$63*HV),""))</f>
        <v>4.2494016473260503</v>
      </c>
      <c r="J68">
        <f>IF('Binding Energies'!J68="","",IF('Binding Energies'!J68&lt;HV,(HV-'Binding Energies'!J68)/(Parameters!AG$62+Parameters!AG$63*HV),""))</f>
        <v>3.8047315999896476</v>
      </c>
      <c r="K68">
        <f>IF('Binding Energies'!K68="","",IF('Binding Energies'!K68&lt;HV,(HV-'Binding Energies'!K68)/(Parameters!AH$62+Parameters!AH$63*HV),""))</f>
        <v>3.7161177621236856</v>
      </c>
      <c r="L68">
        <f>IF('Binding Energies'!L68="","",IF('Binding Energies'!L68&lt;HV,(HV-'Binding Energies'!L68)/(Parameters!AI$62+Parameters!AI$63*HV),""))</f>
        <v>3.4665985244290405</v>
      </c>
      <c r="M68" t="str">
        <f>IF('Binding Energies'!M68="","",IF('Binding Energies'!M68&lt;HV,(HV-'Binding Energies'!M68)/(Parameters!AJ$62+Parameters!AJ$63*HV),""))</f>
        <v/>
      </c>
      <c r="N68" t="str">
        <f>IF('Binding Energies'!N68="","",IF('Binding Energies'!N68&lt;HV,(HV-'Binding Energies'!N68)/(Parameters!AK$62+Parameters!AK$63*HV),""))</f>
        <v/>
      </c>
      <c r="O68">
        <f>IF('Binding Energies'!O68="","",IF('Binding Energies'!O68&lt;HV,(HV-'Binding Energies'!O68)/(Parameters!AL$62+Parameters!AL$63*HV),""))</f>
        <v>9.0911577112211752</v>
      </c>
      <c r="P68">
        <f>IF('Binding Energies'!P68="","",IF('Binding Energies'!P68&lt;HV,(HV-'Binding Energies'!P68)/(Parameters!AM$62+Parameters!AM$63*HV),""))</f>
        <v>15.742775802176851</v>
      </c>
      <c r="Q68">
        <f>IF('Binding Energies'!Q68="","",IF('Binding Energies'!Q68&lt;HV,(HV-'Binding Energies'!Q68)/(Parameters!AN$62+Parameters!AN$63*HV),""))</f>
        <v>1.8818114381354245</v>
      </c>
      <c r="R68">
        <f>IF('Binding Energies'!R68="","",IF('Binding Energies'!R68&lt;HV,(HV-'Binding Energies'!R68)/(Parameters!AO$62+Parameters!AO$63*HV),""))</f>
        <v>1.9312747339975618</v>
      </c>
      <c r="S68" t="str">
        <f>IF('Binding Energies'!S68="","",IF('Binding Energies'!S68&lt;HV,(HV-'Binding Energies'!S68)/(Parameters!AP$62+Parameters!AP$63*HV),""))</f>
        <v/>
      </c>
      <c r="T68" t="str">
        <f>IF('Binding Energies'!T68="","",IF('Binding Energies'!T68&lt;HV,(HV-'Binding Energies'!T68)/(Parameters!AQ$62+Parameters!AQ$63*HV),""))</f>
        <v/>
      </c>
    </row>
    <row r="69" spans="1:20" x14ac:dyDescent="0.35">
      <c r="A69" s="43">
        <v>69</v>
      </c>
      <c r="B69" s="2"/>
      <c r="C69" s="2"/>
      <c r="D69" s="2"/>
      <c r="E69" s="2"/>
      <c r="F69" s="2"/>
      <c r="G69" t="str">
        <f>IF('Binding Energies'!G69="","",IF('Binding Energies'!G69&lt;HV,(HV-'Binding Energies'!G69)/(Parameters!AD$62+Parameters!AD$63*HV),""))</f>
        <v/>
      </c>
      <c r="H69" t="str">
        <f>IF('Binding Energies'!H69="","",IF('Binding Energies'!H69&lt;HV,(HV-'Binding Energies'!H69)/(Parameters!AE$62+Parameters!AE$63*HV),""))</f>
        <v/>
      </c>
      <c r="I69">
        <f>IF('Binding Energies'!I69="","",IF('Binding Energies'!I69&lt;HV,(HV-'Binding Energies'!I69)/(Parameters!AF$62+Parameters!AF$63*HV),""))</f>
        <v>4.1600346305578899</v>
      </c>
      <c r="J69">
        <f>IF('Binding Energies'!J69="","",IF('Binding Energies'!J69&lt;HV,(HV-'Binding Energies'!J69)/(Parameters!AG$62+Parameters!AG$63*HV),""))</f>
        <v>3.7386879565821585</v>
      </c>
      <c r="K69">
        <f>IF('Binding Energies'!K69="","",IF('Binding Energies'!K69&lt;HV,(HV-'Binding Energies'!K69)/(Parameters!AH$62+Parameters!AH$63*HV),""))</f>
        <v>3.7031234208418091</v>
      </c>
      <c r="L69">
        <f>IF('Binding Energies'!L69="","",IF('Binding Energies'!L69&lt;HV,(HV-'Binding Energies'!L69)/(Parameters!AI$62+Parameters!AI$63*HV),""))</f>
        <v>3.4564672681780682</v>
      </c>
      <c r="M69" t="str">
        <f>IF('Binding Energies'!M69="","",IF('Binding Energies'!M69&lt;HV,(HV-'Binding Energies'!M69)/(Parameters!AJ$62+Parameters!AJ$63*HV),""))</f>
        <v/>
      </c>
      <c r="N69" t="str">
        <f>IF('Binding Energies'!N69="","",IF('Binding Energies'!N69&lt;HV,(HV-'Binding Energies'!N69)/(Parameters!AK$62+Parameters!AK$63*HV),""))</f>
        <v/>
      </c>
      <c r="O69">
        <f>IF('Binding Energies'!O69="","",IF('Binding Energies'!O69&lt;HV,(HV-'Binding Energies'!O69)/(Parameters!AL$62+Parameters!AL$63*HV),""))</f>
        <v>8.9685879424442909</v>
      </c>
      <c r="P69">
        <f>IF('Binding Energies'!P69="","",IF('Binding Energies'!P69&lt;HV,(HV-'Binding Energies'!P69)/(Parameters!AM$62+Parameters!AM$63*HV),""))</f>
        <v>15.542506103253567</v>
      </c>
      <c r="Q69">
        <f>IF('Binding Energies'!Q69="","",IF('Binding Energies'!Q69&lt;HV,(HV-'Binding Energies'!Q69)/(Parameters!AN$62+Parameters!AN$63*HV),""))</f>
        <v>1.879197990386831</v>
      </c>
      <c r="R69">
        <f>IF('Binding Energies'!R69="","",IF('Binding Energies'!R69&lt;HV,(HV-'Binding Energies'!R69)/(Parameters!AO$62+Parameters!AO$63*HV),""))</f>
        <v>1.9285925919384816</v>
      </c>
      <c r="S69" t="str">
        <f>IF('Binding Energies'!S69="","",IF('Binding Energies'!S69&lt;HV,(HV-'Binding Energies'!S69)/(Parameters!AP$62+Parameters!AP$63*HV),""))</f>
        <v/>
      </c>
      <c r="T69" t="str">
        <f>IF('Binding Energies'!T69="","",IF('Binding Energies'!T69&lt;HV,(HV-'Binding Energies'!T69)/(Parameters!AQ$62+Parameters!AQ$63*HV),""))</f>
        <v/>
      </c>
    </row>
    <row r="70" spans="1:20" x14ac:dyDescent="0.35">
      <c r="A70" s="43">
        <v>70</v>
      </c>
      <c r="B70" s="2"/>
      <c r="C70" s="2"/>
      <c r="D70" s="2"/>
      <c r="E70" s="2"/>
      <c r="F70" s="2"/>
      <c r="G70" t="str">
        <f>IF('Binding Energies'!G70="","",IF('Binding Energies'!G70&lt;HV,(HV-'Binding Energies'!G70)/(Parameters!AD$62+Parameters!AD$63*HV),""))</f>
        <v/>
      </c>
      <c r="H70" t="str">
        <f>IF('Binding Energies'!H70="","",IF('Binding Energies'!H70&lt;HV,(HV-'Binding Energies'!H70)/(Parameters!AE$62+Parameters!AE$63*HV),""))</f>
        <v/>
      </c>
      <c r="I70">
        <f>IF('Binding Energies'!I70="","",IF('Binding Energies'!I70&lt;HV,(HV-'Binding Energies'!I70)/(Parameters!AF$62+Parameters!AF$63*HV),""))</f>
        <v>4.0715187282351399</v>
      </c>
      <c r="J70">
        <f>IF('Binding Energies'!J70="","",IF('Binding Energies'!J70&lt;HV,(HV-'Binding Energies'!J70)/(Parameters!AG$62+Parameters!AG$63*HV),""))</f>
        <v>3.679366774814496</v>
      </c>
      <c r="K70">
        <f>IF('Binding Energies'!K70="","",IF('Binding Energies'!K70&lt;HV,(HV-'Binding Energies'!K70)/(Parameters!AH$62+Parameters!AH$63*HV),""))</f>
        <v>3.6959996195299172</v>
      </c>
      <c r="L70">
        <f>IF('Binding Energies'!L70="","",IF('Binding Energies'!L70&lt;HV,(HV-'Binding Energies'!L70)/(Parameters!AI$62+Parameters!AI$63*HV),""))</f>
        <v>3.4522560833508571</v>
      </c>
      <c r="M70" t="str">
        <f>IF('Binding Energies'!M70="","",IF('Binding Energies'!M70&lt;HV,(HV-'Binding Energies'!M70)/(Parameters!AJ$62+Parameters!AJ$63*HV),""))</f>
        <v/>
      </c>
      <c r="N70" t="str">
        <f>IF('Binding Energies'!N70="","",IF('Binding Energies'!N70&lt;HV,(HV-'Binding Energies'!N70)/(Parameters!AK$62+Parameters!AK$63*HV),""))</f>
        <v/>
      </c>
      <c r="O70">
        <f>IF('Binding Energies'!O70="","",IF('Binding Energies'!O70&lt;HV,(HV-'Binding Energies'!O70)/(Parameters!AL$62+Parameters!AL$63*HV),""))</f>
        <v>8.8452183709347683</v>
      </c>
      <c r="P70">
        <f>IF('Binding Energies'!P70="","",IF('Binding Energies'!P70&lt;HV,(HV-'Binding Energies'!P70)/(Parameters!AM$62+Parameters!AM$63*HV),""))</f>
        <v>15.336406635697239</v>
      </c>
      <c r="Q70">
        <f>IF('Binding Energies'!Q70="","",IF('Binding Energies'!Q70&lt;HV,(HV-'Binding Energies'!Q70)/(Parameters!AN$62+Parameters!AN$63*HV),""))</f>
        <v>1.8762296299810213</v>
      </c>
      <c r="R70">
        <f>IF('Binding Energies'!R70="","",IF('Binding Energies'!R70&lt;HV,(HV-'Binding Energies'!R70)/(Parameters!AO$62+Parameters!AO$63*HV),""))</f>
        <v>1.9255462083652053</v>
      </c>
      <c r="S70" t="str">
        <f>IF('Binding Energies'!S70="","",IF('Binding Energies'!S70&lt;HV,(HV-'Binding Energies'!S70)/(Parameters!AP$62+Parameters!AP$63*HV),""))</f>
        <v/>
      </c>
      <c r="T70" t="str">
        <f>IF('Binding Energies'!T70="","",IF('Binding Energies'!T70&lt;HV,(HV-'Binding Energies'!T70)/(Parameters!AQ$62+Parameters!AQ$63*HV),""))</f>
        <v/>
      </c>
    </row>
    <row r="71" spans="1:20" x14ac:dyDescent="0.35">
      <c r="A71" s="43">
        <v>71</v>
      </c>
      <c r="B71" s="2"/>
      <c r="C71" s="2"/>
      <c r="D71" s="2"/>
      <c r="E71" s="2"/>
      <c r="F71" s="2"/>
      <c r="G71" t="str">
        <f>IF('Binding Energies'!G71="","",IF('Binding Energies'!G71&lt;HV,(HV-'Binding Energies'!G71)/(Parameters!AD$62+Parameters!AD$63*HV),""))</f>
        <v/>
      </c>
      <c r="H71" t="str">
        <f>IF('Binding Energies'!H71="","",IF('Binding Energies'!H71&lt;HV,(HV-'Binding Energies'!H71)/(Parameters!AE$62+Parameters!AE$63*HV),""))</f>
        <v/>
      </c>
      <c r="I71">
        <f>IF('Binding Energies'!I71="","",IF('Binding Energies'!I71&lt;HV,(HV-'Binding Energies'!I71)/(Parameters!AF$62+Parameters!AF$63*HV),""))</f>
        <v>3.9752364065980141</v>
      </c>
      <c r="J71">
        <f>IF('Binding Energies'!J71="","",IF('Binding Energies'!J71&lt;HV,(HV-'Binding Energies'!J71)/(Parameters!AG$62+Parameters!AG$63*HV),""))</f>
        <v>3.6123238465686538</v>
      </c>
      <c r="K71">
        <f>IF('Binding Energies'!K71="","",IF('Binding Energies'!K71&lt;HV,(HV-'Binding Energies'!K71)/(Parameters!AH$62+Parameters!AH$63*HV),""))</f>
        <v>3.6871608290133104</v>
      </c>
      <c r="L71">
        <f>IF('Binding Energies'!L71="","",IF('Binding Energies'!L71&lt;HV,(HV-'Binding Energies'!L71)/(Parameters!AI$62+Parameters!AI$63*HV),""))</f>
        <v>3.4426130804131847</v>
      </c>
      <c r="M71" t="str">
        <f>IF('Binding Energies'!M71="","",IF('Binding Energies'!M71&lt;HV,(HV-'Binding Energies'!M71)/(Parameters!AJ$62+Parameters!AJ$63*HV),""))</f>
        <v/>
      </c>
      <c r="N71" t="str">
        <f>IF('Binding Energies'!N71="","",IF('Binding Energies'!N71&lt;HV,(HV-'Binding Energies'!N71)/(Parameters!AK$62+Parameters!AK$63*HV),""))</f>
        <v/>
      </c>
      <c r="O71">
        <f>IF('Binding Energies'!O71="","",IF('Binding Energies'!O71&lt;HV,(HV-'Binding Energies'!O71)/(Parameters!AL$62+Parameters!AL$63*HV),""))</f>
        <v>8.7190494898610122</v>
      </c>
      <c r="P71">
        <f>IF('Binding Energies'!P71="","",IF('Binding Energies'!P71&lt;HV,(HV-'Binding Energies'!P71)/(Parameters!AM$62+Parameters!AM$63*HV),""))</f>
        <v>15.128249602741016</v>
      </c>
      <c r="Q71">
        <f>IF('Binding Energies'!Q71="","",IF('Binding Energies'!Q71&lt;HV,(HV-'Binding Energies'!Q71)/(Parameters!AN$62+Parameters!AN$63*HV),""))</f>
        <v>1.872970886492034</v>
      </c>
      <c r="R71">
        <f>IF('Binding Energies'!R71="","",IF('Binding Energies'!R71&lt;HV,(HV-'Binding Energies'!R71)/(Parameters!AO$62+Parameters!AO$63*HV),""))</f>
        <v>1.9222018090075865</v>
      </c>
      <c r="S71" t="str">
        <f>IF('Binding Energies'!S71="","",IF('Binding Energies'!S71&lt;HV,(HV-'Binding Energies'!S71)/(Parameters!AP$62+Parameters!AP$63*HV),""))</f>
        <v/>
      </c>
      <c r="T71" t="str">
        <f>IF('Binding Energies'!T71="","",IF('Binding Energies'!T71&lt;HV,(HV-'Binding Energies'!T71)/(Parameters!AQ$62+Parameters!AQ$63*HV),""))</f>
        <v/>
      </c>
    </row>
    <row r="72" spans="1:20" x14ac:dyDescent="0.35">
      <c r="A72" s="43">
        <v>72</v>
      </c>
      <c r="B72" s="2"/>
      <c r="C72" s="2"/>
      <c r="D72" s="2"/>
      <c r="E72" s="2"/>
      <c r="F72" s="2"/>
      <c r="G72" t="str">
        <f>IF('Binding Energies'!G72="","",IF('Binding Energies'!G72&lt;HV,(HV-'Binding Energies'!G72)/(Parameters!AD$62+Parameters!AD$63*HV),""))</f>
        <v/>
      </c>
      <c r="H72" t="str">
        <f>IF('Binding Energies'!H72="","",IF('Binding Energies'!H72&lt;HV,(HV-'Binding Energies'!H72)/(Parameters!AE$62+Parameters!AE$63*HV),""))</f>
        <v/>
      </c>
      <c r="I72">
        <f>IF('Binding Energies'!I72="","",IF('Binding Energies'!I72&lt;HV,(HV-'Binding Energies'!I72)/(Parameters!AF$62+Parameters!AF$63*HV),""))</f>
        <v>3.866825704113781</v>
      </c>
      <c r="J72">
        <f>IF('Binding Energies'!J72="","",IF('Binding Energies'!J72&lt;HV,(HV-'Binding Energies'!J72)/(Parameters!AG$62+Parameters!AG$63*HV),""))</f>
        <v>3.5360148225489962</v>
      </c>
      <c r="K72">
        <f>IF('Binding Energies'!K72="","",IF('Binding Energies'!K72&lt;HV,(HV-'Binding Energies'!K72)/(Parameters!AH$62+Parameters!AH$63*HV),""))</f>
        <v>3.6694172868568398</v>
      </c>
      <c r="L72">
        <f>IF('Binding Energies'!L72="","",IF('Binding Energies'!L72&lt;HV,(HV-'Binding Energies'!L72)/(Parameters!AI$62+Parameters!AI$63*HV),""))</f>
        <v>3.4297353992749011</v>
      </c>
      <c r="M72" t="str">
        <f>IF('Binding Energies'!M72="","",IF('Binding Energies'!M72&lt;HV,(HV-'Binding Energies'!M72)/(Parameters!AJ$62+Parameters!AJ$63*HV),""))</f>
        <v/>
      </c>
      <c r="N72" t="str">
        <f>IF('Binding Energies'!N72="","",IF('Binding Energies'!N72&lt;HV,(HV-'Binding Energies'!N72)/(Parameters!AK$62+Parameters!AK$63*HV),""))</f>
        <v/>
      </c>
      <c r="O72">
        <f>IF('Binding Energies'!O72="","",IF('Binding Energies'!O72&lt;HV,(HV-'Binding Energies'!O72)/(Parameters!AL$62+Parameters!AL$63*HV),""))</f>
        <v>8.565087463828057</v>
      </c>
      <c r="P72">
        <f>IF('Binding Energies'!P72="","",IF('Binding Energies'!P72&lt;HV,(HV-'Binding Energies'!P72)/(Parameters!AM$62+Parameters!AM$63*HV),""))</f>
        <v>14.877226623953611</v>
      </c>
      <c r="Q72">
        <f>IF('Binding Energies'!Q72="","",IF('Binding Energies'!Q72&lt;HV,(HV-'Binding Energies'!Q72)/(Parameters!AN$62+Parameters!AN$63*HV),""))</f>
        <v>1.8669373713193553</v>
      </c>
      <c r="R72">
        <f>IF('Binding Energies'!R72="","",IF('Binding Energies'!R72&lt;HV,(HV-'Binding Energies'!R72)/(Parameters!AO$62+Parameters!AO$63*HV),""))</f>
        <v>1.9160097032662529</v>
      </c>
      <c r="S72" t="str">
        <f>IF('Binding Energies'!S72="","",IF('Binding Energies'!S72&lt;HV,(HV-'Binding Energies'!S72)/(Parameters!AP$62+Parameters!AP$63*HV),""))</f>
        <v/>
      </c>
      <c r="T72" t="str">
        <f>IF('Binding Energies'!T72="","",IF('Binding Energies'!T72&lt;HV,(HV-'Binding Energies'!T72)/(Parameters!AQ$62+Parameters!AQ$63*HV),""))</f>
        <v/>
      </c>
    </row>
    <row r="73" spans="1:20" x14ac:dyDescent="0.35">
      <c r="A73" s="43">
        <v>73</v>
      </c>
      <c r="B73" s="2"/>
      <c r="C73" s="2"/>
      <c r="D73" s="2"/>
      <c r="E73" s="2"/>
      <c r="F73" s="2"/>
      <c r="G73" t="str">
        <f>IF('Binding Energies'!G73="","",IF('Binding Energies'!G73&lt;HV,(HV-'Binding Energies'!G73)/(Parameters!AD$62+Parameters!AD$63*HV),""))</f>
        <v/>
      </c>
      <c r="H73" t="str">
        <f>IF('Binding Energies'!H73="","",IF('Binding Energies'!H73&lt;HV,(HV-'Binding Energies'!H73)/(Parameters!AE$62+Parameters!AE$63*HV),""))</f>
        <v/>
      </c>
      <c r="I73">
        <f>IF('Binding Energies'!I73="","",IF('Binding Energies'!I73&lt;HV,(HV-'Binding Energies'!I73)/(Parameters!AF$62+Parameters!AF$63*HV),""))</f>
        <v>3.7569255513500783</v>
      </c>
      <c r="J73">
        <f>IF('Binding Energies'!J73="","",IF('Binding Energies'!J73&lt;HV,(HV-'Binding Energies'!J73)/(Parameters!AG$62+Parameters!AG$63*HV),""))</f>
        <v>3.4575255407002055</v>
      </c>
      <c r="K73">
        <f>IF('Binding Energies'!K73="","",IF('Binding Energies'!K73&lt;HV,(HV-'Binding Energies'!K73)/(Parameters!AH$62+Parameters!AH$63*HV),""))</f>
        <v>3.6510800945910442</v>
      </c>
      <c r="L73">
        <f>IF('Binding Energies'!L73="","",IF('Binding Energies'!L73&lt;HV,(HV-'Binding Energies'!L73)/(Parameters!AI$62+Parameters!AI$63*HV),""))</f>
        <v>3.4150267682117423</v>
      </c>
      <c r="M73" t="str">
        <f>IF('Binding Energies'!M73="","",IF('Binding Energies'!M73&lt;HV,(HV-'Binding Energies'!M73)/(Parameters!AJ$62+Parameters!AJ$63*HV),""))</f>
        <v/>
      </c>
      <c r="N73" t="str">
        <f>IF('Binding Energies'!N73="","",IF('Binding Energies'!N73&lt;HV,(HV-'Binding Energies'!N73)/(Parameters!AK$62+Parameters!AK$63*HV),""))</f>
        <v/>
      </c>
      <c r="O73">
        <f>IF('Binding Energies'!O73="","",IF('Binding Energies'!O73&lt;HV,(HV-'Binding Energies'!O73)/(Parameters!AL$62+Parameters!AL$63*HV),""))</f>
        <v>8.4115253391614235</v>
      </c>
      <c r="P73">
        <f>IF('Binding Energies'!P73="","",IF('Binding Energies'!P73&lt;HV,(HV-'Binding Energies'!P73)/(Parameters!AM$62+Parameters!AM$63*HV),""))</f>
        <v>14.625517790032903</v>
      </c>
      <c r="Q73">
        <f>IF('Binding Energies'!Q73="","",IF('Binding Energies'!Q73&lt;HV,(HV-'Binding Energies'!Q73)/(Parameters!AN$62+Parameters!AN$63*HV),""))</f>
        <v>1.8619040645442861</v>
      </c>
      <c r="R73">
        <f>IF('Binding Energies'!R73="","",IF('Binding Energies'!R73&lt;HV,(HV-'Binding Energies'!R73)/(Parameters!AO$62+Parameters!AO$63*HV),""))</f>
        <v>1.9108440963376536</v>
      </c>
      <c r="S73" t="str">
        <f>IF('Binding Energies'!S73="","",IF('Binding Energies'!S73&lt;HV,(HV-'Binding Energies'!S73)/(Parameters!AP$62+Parameters!AP$63*HV),""))</f>
        <v/>
      </c>
      <c r="T73" t="str">
        <f>IF('Binding Energies'!T73="","",IF('Binding Energies'!T73&lt;HV,(HV-'Binding Energies'!T73)/(Parameters!AQ$62+Parameters!AQ$63*HV),""))</f>
        <v/>
      </c>
    </row>
    <row r="74" spans="1:20" x14ac:dyDescent="0.35">
      <c r="A74" s="43">
        <v>74</v>
      </c>
      <c r="B74" s="2"/>
      <c r="C74" s="2"/>
      <c r="D74" s="2"/>
      <c r="E74" s="2"/>
      <c r="F74" s="2"/>
      <c r="G74" t="str">
        <f>IF('Binding Energies'!G74="","",IF('Binding Energies'!G74&lt;HV,(HV-'Binding Energies'!G74)/(Parameters!AD$62+Parameters!AD$63*HV),""))</f>
        <v/>
      </c>
      <c r="H74" t="str">
        <f>IF('Binding Energies'!H74="","",IF('Binding Energies'!H74&lt;HV,(HV-'Binding Energies'!H74)/(Parameters!AE$62+Parameters!AE$63*HV),""))</f>
        <v/>
      </c>
      <c r="I74">
        <f>IF('Binding Energies'!I74="","",IF('Binding Energies'!I74&lt;HV,(HV-'Binding Energies'!I74)/(Parameters!AF$62+Parameters!AF$63*HV),""))</f>
        <v>3.6439401087217607</v>
      </c>
      <c r="J74">
        <f>IF('Binding Energies'!J74="","",IF('Binding Energies'!J74&lt;HV,(HV-'Binding Energies'!J74)/(Parameters!AG$62+Parameters!AG$63*HV),""))</f>
        <v>3.3784911943941314</v>
      </c>
      <c r="K74">
        <f>IF('Binding Energies'!K74="","",IF('Binding Energies'!K74&lt;HV,(HV-'Binding Energies'!K74)/(Parameters!AH$62+Parameters!AH$63*HV),""))</f>
        <v>3.6334025135578312</v>
      </c>
      <c r="L74">
        <f>IF('Binding Energies'!L74="","",IF('Binding Energies'!L74&lt;HV,(HV-'Binding Energies'!L74)/(Parameters!AI$62+Parameters!AI$63*HV),""))</f>
        <v>3.4023321820659458</v>
      </c>
      <c r="M74" t="str">
        <f>IF('Binding Energies'!M74="","",IF('Binding Energies'!M74&lt;HV,(HV-'Binding Energies'!M74)/(Parameters!AJ$62+Parameters!AJ$63*HV),""))</f>
        <v/>
      </c>
      <c r="N74" t="str">
        <f>IF('Binding Energies'!N74="","",IF('Binding Energies'!N74&lt;HV,(HV-'Binding Energies'!N74)/(Parameters!AK$62+Parameters!AK$63*HV),""))</f>
        <v/>
      </c>
      <c r="O74">
        <f>IF('Binding Energies'!O74="","",IF('Binding Energies'!O74&lt;HV,(HV-'Binding Energies'!O74)/(Parameters!AL$62+Parameters!AL$63*HV),""))</f>
        <v>8.2547640035642331</v>
      </c>
      <c r="P74">
        <f>IF('Binding Energies'!P74="","",IF('Binding Energies'!P74&lt;HV,(HV-'Binding Energies'!P74)/(Parameters!AM$62+Parameters!AM$63*HV),""))</f>
        <v>14.371408463145654</v>
      </c>
      <c r="Q74">
        <f>IF('Binding Energies'!Q74="","",IF('Binding Energies'!Q74&lt;HV,(HV-'Binding Energies'!Q74)/(Parameters!AN$62+Parameters!AN$63*HV),""))</f>
        <v>1.8567094338341188</v>
      </c>
      <c r="R74">
        <f>IF('Binding Energies'!R74="","",IF('Binding Energies'!R74&lt;HV,(HV-'Binding Energies'!R74)/(Parameters!AO$62+Parameters!AO$63*HV),""))</f>
        <v>1.9055129250844198</v>
      </c>
      <c r="S74" t="str">
        <f>IF('Binding Energies'!S74="","",IF('Binding Energies'!S74&lt;HV,(HV-'Binding Energies'!S74)/(Parameters!AP$62+Parameters!AP$63*HV),""))</f>
        <v/>
      </c>
      <c r="T74" t="str">
        <f>IF('Binding Energies'!T74="","",IF('Binding Energies'!T74&lt;HV,(HV-'Binding Energies'!T74)/(Parameters!AQ$62+Parameters!AQ$63*HV),""))</f>
        <v/>
      </c>
    </row>
    <row r="75" spans="1:20" x14ac:dyDescent="0.35">
      <c r="A75" s="43">
        <v>75</v>
      </c>
      <c r="B75" s="2"/>
      <c r="C75" s="2"/>
      <c r="D75" s="2"/>
      <c r="E75" s="2"/>
      <c r="F75" s="2"/>
      <c r="G75" t="str">
        <f>IF('Binding Energies'!G75="","",IF('Binding Energies'!G75&lt;HV,(HV-'Binding Energies'!G75)/(Parameters!AD$62+Parameters!AD$63*HV),""))</f>
        <v/>
      </c>
      <c r="H75" t="str">
        <f>IF('Binding Energies'!H75="","",IF('Binding Energies'!H75&lt;HV,(HV-'Binding Energies'!H75)/(Parameters!AE$62+Parameters!AE$63*HV),""))</f>
        <v/>
      </c>
      <c r="I75">
        <f>IF('Binding Energies'!I75="","",IF('Binding Energies'!I75&lt;HV,(HV-'Binding Energies'!I75)/(Parameters!AF$62+Parameters!AF$63*HV),""))</f>
        <v>3.530422719565061</v>
      </c>
      <c r="J75">
        <f>IF('Binding Energies'!J75="","",IF('Binding Energies'!J75&lt;HV,(HV-'Binding Energies'!J75)/(Parameters!AG$62+Parameters!AG$63*HV),""))</f>
        <v>3.3000927566215541</v>
      </c>
      <c r="K75">
        <f>IF('Binding Energies'!K75="","",IF('Binding Energies'!K75&lt;HV,(HV-'Binding Energies'!K75)/(Parameters!AH$62+Parameters!AH$63*HV),""))</f>
        <v>3.6160547381409098</v>
      </c>
      <c r="L75">
        <f>IF('Binding Energies'!L75="","",IF('Binding Energies'!L75&lt;HV,(HV-'Binding Energies'!L75)/(Parameters!AI$62+Parameters!AI$63*HV),""))</f>
        <v>3.3906751342109116</v>
      </c>
      <c r="M75" t="str">
        <f>IF('Binding Energies'!M75="","",IF('Binding Energies'!M75&lt;HV,(HV-'Binding Energies'!M75)/(Parameters!AJ$62+Parameters!AJ$63*HV),""))</f>
        <v/>
      </c>
      <c r="N75" t="str">
        <f>IF('Binding Energies'!N75="","",IF('Binding Energies'!N75&lt;HV,(HV-'Binding Energies'!N75)/(Parameters!AK$62+Parameters!AK$63*HV),""))</f>
        <v/>
      </c>
      <c r="O75">
        <f>IF('Binding Energies'!O75="","",IF('Binding Energies'!O75&lt;HV,(HV-'Binding Energies'!O75)/(Parameters!AL$62+Parameters!AL$63*HV),""))</f>
        <v>8.1002021254818004</v>
      </c>
      <c r="P75">
        <f>IF('Binding Energies'!P75="","",IF('Binding Energies'!P75&lt;HV,(HV-'Binding Energies'!P75)/(Parameters!AM$62+Parameters!AM$63*HV),""))</f>
        <v>14.118670846525001</v>
      </c>
      <c r="Q75">
        <f>IF('Binding Energies'!Q75="","",IF('Binding Energies'!Q75&lt;HV,(HV-'Binding Energies'!Q75)/(Parameters!AN$62+Parameters!AN$63*HV),""))</f>
        <v>1.8519342453552072</v>
      </c>
      <c r="R75">
        <f>IF('Binding Energies'!R75="","",IF('Binding Energies'!R75&lt;HV,(HV-'Binding Energies'!R75)/(Parameters!AO$62+Parameters!AO$63*HV),""))</f>
        <v>1.9006122210752361</v>
      </c>
      <c r="S75" t="str">
        <f>IF('Binding Energies'!S75="","",IF('Binding Energies'!S75&lt;HV,(HV-'Binding Energies'!S75)/(Parameters!AP$62+Parameters!AP$63*HV),""))</f>
        <v/>
      </c>
      <c r="T75" t="str">
        <f>IF('Binding Energies'!T75="","",IF('Binding Energies'!T75&lt;HV,(HV-'Binding Energies'!T75)/(Parameters!AQ$62+Parameters!AQ$63*HV),""))</f>
        <v/>
      </c>
    </row>
    <row r="76" spans="1:20" x14ac:dyDescent="0.35">
      <c r="A76" s="43">
        <v>76</v>
      </c>
      <c r="B76" s="2"/>
      <c r="C76" s="2"/>
      <c r="D76" s="2"/>
      <c r="E76" s="2"/>
      <c r="F76" s="2"/>
      <c r="G76" t="str">
        <f>IF('Binding Energies'!G76="","",IF('Binding Energies'!G76&lt;HV,(HV-'Binding Energies'!G76)/(Parameters!AD$62+Parameters!AD$63*HV),""))</f>
        <v/>
      </c>
      <c r="H76" t="str">
        <f>IF('Binding Energies'!H76="","",IF('Binding Energies'!H76&lt;HV,(HV-'Binding Energies'!H76)/(Parameters!AE$62+Parameters!AE$63*HV),""))</f>
        <v/>
      </c>
      <c r="I76">
        <f>IF('Binding Energies'!I76="","",IF('Binding Energies'!I76&lt;HV,(HV-'Binding Energies'!I76)/(Parameters!AF$62+Parameters!AF$63*HV),""))</f>
        <v>3.4127561474869825</v>
      </c>
      <c r="J76">
        <f>IF('Binding Energies'!J76="","",IF('Binding Energies'!J76&lt;HV,(HV-'Binding Energies'!J76)/(Parameters!AG$62+Parameters!AG$63*HV),""))</f>
        <v>3.2184239321052779</v>
      </c>
      <c r="K76">
        <f>IF('Binding Energies'!K76="","",IF('Binding Energies'!K76&lt;HV,(HV-'Binding Energies'!K76)/(Parameters!AH$62+Parameters!AH$63*HV),""))</f>
        <v>3.5971898568890484</v>
      </c>
      <c r="L76">
        <f>IF('Binding Energies'!L76="","",IF('Binding Energies'!L76&lt;HV,(HV-'Binding Energies'!L76)/(Parameters!AI$62+Parameters!AI$63*HV),""))</f>
        <v>3.3761495981402407</v>
      </c>
      <c r="M76">
        <f>IF('Binding Energies'!M76="","",IF('Binding Energies'!M76&lt;HV,(HV-'Binding Energies'!M76)/(Parameters!AJ$62+Parameters!AJ$63*HV),""))</f>
        <v>9.856356208946556</v>
      </c>
      <c r="N76" t="str">
        <f>IF('Binding Energies'!N76="","",IF('Binding Energies'!N76&lt;HV,(HV-'Binding Energies'!N76)/(Parameters!AK$62+Parameters!AK$63*HV),""))</f>
        <v/>
      </c>
      <c r="O76">
        <f>IF('Binding Energies'!O76="","",IF('Binding Energies'!O76&lt;HV,(HV-'Binding Energies'!O76)/(Parameters!AL$62+Parameters!AL$63*HV),""))</f>
        <v>7.9364425159740222</v>
      </c>
      <c r="P76">
        <f>IF('Binding Energies'!P76="","",IF('Binding Energies'!P76&lt;HV,(HV-'Binding Energies'!P76)/(Parameters!AM$62+Parameters!AM$63*HV),""))</f>
        <v>13.853930765071615</v>
      </c>
      <c r="Q76">
        <f>IF('Binding Energies'!Q76="","",IF('Binding Energies'!Q76&lt;HV,(HV-'Binding Energies'!Q76)/(Parameters!AN$62+Parameters!AN$63*HV),""))</f>
        <v>1.8478688821907283</v>
      </c>
      <c r="R76">
        <f>IF('Binding Energies'!R76="","",IF('Binding Energies'!R76&lt;HV,(HV-'Binding Energies'!R76)/(Parameters!AO$62+Parameters!AO$63*HV),""))</f>
        <v>1.8964400000944441</v>
      </c>
      <c r="S76">
        <f>IF('Binding Energies'!S76="","",IF('Binding Energies'!S76&lt;HV,(HV-'Binding Energies'!S76)/(Parameters!AP$62+Parameters!AP$63*HV),""))</f>
        <v>1.4056198000632973</v>
      </c>
      <c r="T76">
        <f>IF('Binding Energies'!T76="","",IF('Binding Energies'!T76&lt;HV,(HV-'Binding Energies'!T76)/(Parameters!AQ$62+Parameters!AQ$63*HV),""))</f>
        <v>1.5415615841892563</v>
      </c>
    </row>
    <row r="77" spans="1:20" x14ac:dyDescent="0.35">
      <c r="A77" s="43">
        <v>77</v>
      </c>
      <c r="B77" s="2"/>
      <c r="C77" s="2"/>
      <c r="D77" s="2"/>
      <c r="E77" s="2"/>
      <c r="F77" s="2"/>
      <c r="G77" t="str">
        <f>IF('Binding Energies'!G77="","",IF('Binding Energies'!G77&lt;HV,(HV-'Binding Energies'!G77)/(Parameters!AD$62+Parameters!AD$63*HV),""))</f>
        <v/>
      </c>
      <c r="H77" t="str">
        <f>IF('Binding Energies'!H77="","",IF('Binding Energies'!H77&lt;HV,(HV-'Binding Energies'!H77)/(Parameters!AE$62+Parameters!AE$63*HV),""))</f>
        <v/>
      </c>
      <c r="I77">
        <f>IF('Binding Energies'!I77="","",IF('Binding Energies'!I77&lt;HV,(HV-'Binding Energies'!I77)/(Parameters!AF$62+Parameters!AF$63*HV),""))</f>
        <v>3.2888126063739977</v>
      </c>
      <c r="J77">
        <f>IF('Binding Energies'!J77="","",IF('Binding Energies'!J77&lt;HV,(HV-'Binding Energies'!J77)/(Parameters!AG$62+Parameters!AG$63*HV),""))</f>
        <v>3.1334847208453018</v>
      </c>
      <c r="K77">
        <f>IF('Binding Energies'!K77="","",IF('Binding Energies'!K77&lt;HV,(HV-'Binding Energies'!K77)/(Parameters!AH$62+Parameters!AH$63*HV),""))</f>
        <v>3.5770057531720214</v>
      </c>
      <c r="L77">
        <f>IF('Binding Energies'!L77="","",IF('Binding Energies'!L77&lt;HV,(HV-'Binding Energies'!L77)/(Parameters!AI$62+Parameters!AI$63*HV),""))</f>
        <v>3.3602203337938326</v>
      </c>
      <c r="M77">
        <f>IF('Binding Energies'!M77="","",IF('Binding Energies'!M77&lt;HV,(HV-'Binding Energies'!M77)/(Parameters!AJ$62+Parameters!AJ$63*HV),""))</f>
        <v>9.8480624053375472</v>
      </c>
      <c r="N77" t="str">
        <f>IF('Binding Energies'!N77="","",IF('Binding Energies'!N77&lt;HV,(HV-'Binding Energies'!N77)/(Parameters!AK$62+Parameters!AK$63*HV),""))</f>
        <v/>
      </c>
      <c r="O77">
        <f>IF('Binding Energies'!O77="","",IF('Binding Energies'!O77&lt;HV,(HV-'Binding Energies'!O77)/(Parameters!AL$62+Parameters!AL$63*HV),""))</f>
        <v>7.7658845832388161</v>
      </c>
      <c r="P77">
        <f>IF('Binding Energies'!P77="","",IF('Binding Energies'!P77&lt;HV,(HV-'Binding Energies'!P77)/(Parameters!AM$62+Parameters!AM$63*HV),""))</f>
        <v>13.578559929052098</v>
      </c>
      <c r="Q77">
        <f>IF('Binding Energies'!Q77="","",IF('Binding Energies'!Q77&lt;HV,(HV-'Binding Energies'!Q77)/(Parameters!AN$62+Parameters!AN$63*HV),""))</f>
        <v>1.8407383642593806</v>
      </c>
      <c r="R77">
        <f>IF('Binding Energies'!R77="","",IF('Binding Energies'!R77&lt;HV,(HV-'Binding Energies'!R77)/(Parameters!AO$62+Parameters!AO$63*HV),""))</f>
        <v>1.8891220569455955</v>
      </c>
      <c r="S77">
        <f>IF('Binding Energies'!S77="","",IF('Binding Energies'!S77&lt;HV,(HV-'Binding Energies'!S77)/(Parameters!AP$62+Parameters!AP$63*HV),""))</f>
        <v>1.4032559041296535</v>
      </c>
      <c r="T77">
        <f>IF('Binding Energies'!T77="","",IF('Binding Energies'!T77&lt;HV,(HV-'Binding Energies'!T77)/(Parameters!AQ$62+Parameters!AQ$63*HV),""))</f>
        <v>1.5390221147784215</v>
      </c>
    </row>
    <row r="78" spans="1:20" x14ac:dyDescent="0.35">
      <c r="A78" s="43">
        <v>78</v>
      </c>
      <c r="B78" s="2"/>
      <c r="C78" s="2"/>
      <c r="D78" s="2"/>
      <c r="E78" s="2"/>
      <c r="F78" s="2"/>
      <c r="G78" t="str">
        <f>IF('Binding Energies'!G78="","",IF('Binding Energies'!G78&lt;HV,(HV-'Binding Energies'!G78)/(Parameters!AD$62+Parameters!AD$63*HV),""))</f>
        <v/>
      </c>
      <c r="H78" t="str">
        <f>IF('Binding Energies'!H78="","",IF('Binding Energies'!H78&lt;HV,(HV-'Binding Energies'!H78)/(Parameters!AE$62+Parameters!AE$63*HV),""))</f>
        <v/>
      </c>
      <c r="I78">
        <f>IF('Binding Energies'!I78="","",IF('Binding Energies'!I78&lt;HV,(HV-'Binding Energies'!I78)/(Parameters!AF$62+Parameters!AF$63*HV),""))</f>
        <v>3.1632732256758667</v>
      </c>
      <c r="J78">
        <f>IF('Binding Energies'!J78="","",IF('Binding Energies'!J78&lt;HV,(HV-'Binding Energies'!J78)/(Parameters!AG$62+Parameters!AG$63*HV),""))</f>
        <v>3.0471828484421177</v>
      </c>
      <c r="K78">
        <f>IF('Binding Energies'!K78="","",IF('Binding Energies'!K78&lt;HV,(HV-'Binding Energies'!K78)/(Parameters!AH$62+Parameters!AH$63*HV),""))</f>
        <v>3.5563599215921875</v>
      </c>
      <c r="L78">
        <f>IF('Binding Energies'!L78="","",IF('Binding Energies'!L78&lt;HV,(HV-'Binding Energies'!L78)/(Parameters!AI$62+Parameters!AI$63*HV),""))</f>
        <v>3.3451455127456993</v>
      </c>
      <c r="M78">
        <f>IF('Binding Energies'!M78="","",IF('Binding Energies'!M78&lt;HV,(HV-'Binding Energies'!M78)/(Parameters!AJ$62+Parameters!AJ$63*HV),""))</f>
        <v>9.8442472556774021</v>
      </c>
      <c r="N78">
        <f>IF('Binding Energies'!N78="","",IF('Binding Energies'!N78&lt;HV,(HV-'Binding Energies'!N78)/(Parameters!AK$62+Parameters!AK$63*HV),""))</f>
        <v>11.218780180193322</v>
      </c>
      <c r="O78">
        <f>IF('Binding Energies'!O78="","",IF('Binding Energies'!O78&lt;HV,(HV-'Binding Energies'!O78)/(Parameters!AL$62+Parameters!AL$63*HV),""))</f>
        <v>7.59472679845413</v>
      </c>
      <c r="P78">
        <f>IF('Binding Energies'!P78="","",IF('Binding Energies'!P78&lt;HV,(HV-'Binding Energies'!P78)/(Parameters!AM$62+Parameters!AM$63*HV),""))</f>
        <v>13.300788600066033</v>
      </c>
      <c r="Q78">
        <f>IF('Binding Energies'!Q78="","",IF('Binding Energies'!Q78&lt;HV,(HV-'Binding Energies'!Q78)/(Parameters!AN$62+Parameters!AN$63*HV),""))</f>
        <v>1.8347693786607411</v>
      </c>
      <c r="R78">
        <f>IF('Binding Energies'!R78="","",IF('Binding Energies'!R78&lt;HV,(HV-'Binding Energies'!R78)/(Parameters!AO$62+Parameters!AO$63*HV),""))</f>
        <v>1.8829961769341157</v>
      </c>
      <c r="S78">
        <f>IF('Binding Energies'!S78="","",IF('Binding Energies'!S78&lt;HV,(HV-'Binding Energies'!S78)/(Parameters!AP$62+Parameters!AP$63*HV),""))</f>
        <v>1.4007738133993275</v>
      </c>
      <c r="T78">
        <f>IF('Binding Energies'!T78="","",IF('Binding Energies'!T78&lt;HV,(HV-'Binding Energies'!T78)/(Parameters!AQ$62+Parameters!AQ$63*HV),""))</f>
        <v>1.5364049065080718</v>
      </c>
    </row>
    <row r="79" spans="1:20" x14ac:dyDescent="0.35">
      <c r="A79" s="43">
        <v>79</v>
      </c>
      <c r="B79" s="2"/>
      <c r="C79" s="2"/>
      <c r="D79" s="2"/>
      <c r="E79" s="2"/>
      <c r="F79" s="2"/>
      <c r="G79" t="str">
        <f>IF('Binding Energies'!G79="","",IF('Binding Energies'!G79&lt;HV,(HV-'Binding Energies'!G79)/(Parameters!AD$62+Parameters!AD$63*HV),""))</f>
        <v/>
      </c>
      <c r="H79" t="str">
        <f>IF('Binding Energies'!H79="","",IF('Binding Energies'!H79&lt;HV,(HV-'Binding Energies'!H79)/(Parameters!AE$62+Parameters!AE$63*HV),""))</f>
        <v/>
      </c>
      <c r="I79">
        <f>IF('Binding Energies'!I79="","",IF('Binding Energies'!I79&lt;HV,(HV-'Binding Energies'!I79)/(Parameters!AF$62+Parameters!AF$63*HV),""))</f>
        <v>3.034435776501768</v>
      </c>
      <c r="J79">
        <f>IF('Binding Energies'!J79="","",IF('Binding Energies'!J79&lt;HV,(HV-'Binding Energies'!J79)/(Parameters!AG$62+Parameters!AG$63*HV),""))</f>
        <v>2.9587915622860139</v>
      </c>
      <c r="K79">
        <f>IF('Binding Energies'!K79="","",IF('Binding Energies'!K79&lt;HV,(HV-'Binding Energies'!K79)/(Parameters!AH$62+Parameters!AH$63*HV),""))</f>
        <v>3.5330756450820227</v>
      </c>
      <c r="L79">
        <f>IF('Binding Energies'!L79="","",IF('Binding Energies'!L79&lt;HV,(HV-'Binding Energies'!L79)/(Parameters!AI$62+Parameters!AI$63*HV),""))</f>
        <v>3.3290331534068041</v>
      </c>
      <c r="M79">
        <f>IF('Binding Energies'!M79="","",IF('Binding Energies'!M79&lt;HV,(HV-'Binding Energies'!M79)/(Parameters!AJ$62+Parameters!AJ$63*HV),""))</f>
        <v>9.8336311870578719</v>
      </c>
      <c r="N79">
        <f>IF('Binding Energies'!N79="","",IF('Binding Energies'!N79&lt;HV,(HV-'Binding Energies'!N79)/(Parameters!AK$62+Parameters!AK$63*HV),""))</f>
        <v>11.208784293071572</v>
      </c>
      <c r="O79">
        <f>IF('Binding Energies'!O79="","",IF('Binding Energies'!O79&lt;HV,(HV-'Binding Energies'!O79)/(Parameters!AL$62+Parameters!AL$63*HV),""))</f>
        <v>7.415970887709376</v>
      </c>
      <c r="P79">
        <f>IF('Binding Energies'!P79="","",IF('Binding Energies'!P79&lt;HV,(HV-'Binding Energies'!P79)/(Parameters!AM$62+Parameters!AM$63*HV),""))</f>
        <v>13.011700661380537</v>
      </c>
      <c r="Q79">
        <f>IF('Binding Energies'!Q79="","",IF('Binding Energies'!Q79&lt;HV,(HV-'Binding Energies'!Q79)/(Parameters!AN$62+Parameters!AN$63*HV),""))</f>
        <v>1.828155097321708</v>
      </c>
      <c r="R79">
        <f>IF('Binding Energies'!R79="","",IF('Binding Energies'!R79&lt;HV,(HV-'Binding Energies'!R79)/(Parameters!AO$62+Parameters!AO$63*HV),""))</f>
        <v>1.8762080396240974</v>
      </c>
      <c r="S79">
        <f>IF('Binding Energies'!S79="","",IF('Binding Energies'!S79&lt;HV,(HV-'Binding Energies'!S79)/(Parameters!AP$62+Parameters!AP$63*HV),""))</f>
        <v>1.3977007486855906</v>
      </c>
      <c r="T79">
        <f>IF('Binding Energies'!T79="","",IF('Binding Energies'!T79&lt;HV,(HV-'Binding Energies'!T79)/(Parameters!AQ$62+Parameters!AQ$63*HV),""))</f>
        <v>1.5330880485020839</v>
      </c>
    </row>
    <row r="80" spans="1:20" x14ac:dyDescent="0.35">
      <c r="A80" s="43">
        <v>80</v>
      </c>
      <c r="B80" s="2"/>
      <c r="C80" s="2"/>
      <c r="D80" s="2"/>
      <c r="E80" s="2"/>
      <c r="F80" s="2"/>
      <c r="G80" t="str">
        <f>IF('Binding Energies'!G80="","",IF('Binding Energies'!G80&lt;HV,(HV-'Binding Energies'!G80)/(Parameters!AD$62+Parameters!AD$63*HV),""))</f>
        <v/>
      </c>
      <c r="H80" t="str">
        <f>IF('Binding Energies'!H80="","",IF('Binding Energies'!H80&lt;HV,(HV-'Binding Energies'!H80)/(Parameters!AE$62+Parameters!AE$63*HV),""))</f>
        <v/>
      </c>
      <c r="I80">
        <f>IF('Binding Energies'!I80="","",IF('Binding Energies'!I80&lt;HV,(HV-'Binding Energies'!I80)/(Parameters!AF$62+Parameters!AF$63*HV),""))</f>
        <v>2.8953849539827368</v>
      </c>
      <c r="J80">
        <f>IF('Binding Energies'!J80="","",IF('Binding Energies'!J80&lt;HV,(HV-'Binding Energies'!J80)/(Parameters!AG$62+Parameters!AG$63*HV),""))</f>
        <v>2.8642228789473667</v>
      </c>
      <c r="K80">
        <f>IF('Binding Energies'!K80="","",IF('Binding Energies'!K80&lt;HV,(HV-'Binding Energies'!K80)/(Parameters!AH$62+Parameters!AH$63*HV),""))</f>
        <v>3.5111765521602814</v>
      </c>
      <c r="L80">
        <f>IF('Binding Energies'!L80="","",IF('Binding Energies'!L80&lt;HV,(HV-'Binding Energies'!L80)/(Parameters!AI$62+Parameters!AI$63*HV),""))</f>
        <v>3.3134090473812079</v>
      </c>
      <c r="M80">
        <f>IF('Binding Energies'!M80="","",IF('Binding Energies'!M80&lt;HV,(HV-'Binding Energies'!M80)/(Parameters!AJ$62+Parameters!AJ$63*HV),""))</f>
        <v>9.8190340927060156</v>
      </c>
      <c r="N80">
        <f>IF('Binding Energies'!N80="","",IF('Binding Energies'!N80&lt;HV,(HV-'Binding Energies'!N80)/(Parameters!AK$62+Parameters!AK$63*HV),""))</f>
        <v>11.199542812525047</v>
      </c>
      <c r="O80">
        <f>IF('Binding Energies'!O80="","",IF('Binding Energies'!O80&lt;HV,(HV-'Binding Energies'!O80)/(Parameters!AL$62+Parameters!AL$63*HV),""))</f>
        <v>7.2284171469055956</v>
      </c>
      <c r="P80">
        <f>IF('Binding Energies'!P80="","",IF('Binding Energies'!P80&lt;HV,(HV-'Binding Energies'!P80)/(Parameters!AM$62+Parameters!AM$63*HV),""))</f>
        <v>12.705809271929217</v>
      </c>
      <c r="Q80">
        <f>IF('Binding Energies'!Q80="","",IF('Binding Energies'!Q80&lt;HV,(HV-'Binding Energies'!Q80)/(Parameters!AN$62+Parameters!AN$63*HV),""))</f>
        <v>1.8197985174836124</v>
      </c>
      <c r="R80">
        <f>IF('Binding Energies'!R80="","",IF('Binding Energies'!R80&lt;HV,(HV-'Binding Energies'!R80)/(Parameters!AO$62+Parameters!AO$63*HV),""))</f>
        <v>1.8676318076080256</v>
      </c>
      <c r="S80">
        <f>IF('Binding Energies'!S80="","",IF('Binding Energies'!S80&lt;HV,(HV-'Binding Energies'!S80)/(Parameters!AP$62+Parameters!AP$63*HV),""))</f>
        <v>1.3939185151917604</v>
      </c>
      <c r="T80">
        <f>IF('Binding Energies'!T80="","",IF('Binding Energies'!T80&lt;HV,(HV-'Binding Energies'!T80)/(Parameters!AQ$62+Parameters!AQ$63*HV),""))</f>
        <v>1.5290197148541143</v>
      </c>
    </row>
    <row r="81" spans="1:20" x14ac:dyDescent="0.35">
      <c r="A81" s="43">
        <v>81</v>
      </c>
      <c r="B81" s="2"/>
      <c r="C81" s="2"/>
      <c r="D81" s="2"/>
      <c r="E81" s="2"/>
      <c r="F81" s="2"/>
      <c r="G81" t="str">
        <f>IF('Binding Energies'!G81="","",IF('Binding Energies'!G81&lt;HV,(HV-'Binding Energies'!G81)/(Parameters!AD$62+Parameters!AD$63*HV),""))</f>
        <v/>
      </c>
      <c r="H81" t="str">
        <f>IF('Binding Energies'!H81="","",IF('Binding Energies'!H81&lt;HV,(HV-'Binding Energies'!H81)/(Parameters!AE$62+Parameters!AE$63*HV),""))</f>
        <v/>
      </c>
      <c r="I81">
        <f>IF('Binding Energies'!I81="","",IF('Binding Energies'!I81&lt;HV,(HV-'Binding Energies'!I81)/(Parameters!AF$62+Parameters!AF$63*HV),""))</f>
        <v>2.7494188265947406</v>
      </c>
      <c r="J81">
        <f>IF('Binding Energies'!J81="","",IF('Binding Energies'!J81&lt;HV,(HV-'Binding Energies'!J81)/(Parameters!AG$62+Parameters!AG$63*HV),""))</f>
        <v>2.7647486154931702</v>
      </c>
      <c r="K81">
        <f>IF('Binding Energies'!K81="","",IF('Binding Energies'!K81&lt;HV,(HV-'Binding Energies'!K81)/(Parameters!AH$62+Parameters!AH$63*HV),""))</f>
        <v>3.4818898134336149</v>
      </c>
      <c r="L81">
        <f>IF('Binding Energies'!L81="","",IF('Binding Energies'!L81&lt;HV,(HV-'Binding Energies'!L81)/(Parameters!AI$62+Parameters!AI$63*HV),""))</f>
        <v>3.2902170149994645</v>
      </c>
      <c r="M81">
        <f>IF('Binding Energies'!M81="","",IF('Binding Energies'!M81&lt;HV,(HV-'Binding Energies'!M81)/(Parameters!AJ$62+Parameters!AJ$63*HV),""))</f>
        <v>9.7873517629195987</v>
      </c>
      <c r="N81">
        <f>IF('Binding Energies'!N81="","",IF('Binding Energies'!N81&lt;HV,(HV-'Binding Energies'!N81)/(Parameters!AK$62+Parameters!AK$63*HV),""))</f>
        <v>11.175590403761605</v>
      </c>
      <c r="O81">
        <f>IF('Binding Energies'!O81="","",IF('Binding Energies'!O81&lt;HV,(HV-'Binding Energies'!O81)/(Parameters!AL$62+Parameters!AL$63*HV),""))</f>
        <v>7.0280665623795961</v>
      </c>
      <c r="P81">
        <f>IF('Binding Energies'!P81="","",IF('Binding Energies'!P81&lt;HV,(HV-'Binding Energies'!P81)/(Parameters!AM$62+Parameters!AM$63*HV),""))</f>
        <v>12.382085649012124</v>
      </c>
      <c r="Q81">
        <f>IF('Binding Energies'!Q81="","",IF('Binding Energies'!Q81&lt;HV,(HV-'Binding Energies'!Q81)/(Parameters!AN$62+Parameters!AN$63*HV),""))</f>
        <v>1.8112806137104189</v>
      </c>
      <c r="R81">
        <f>IF('Binding Energies'!R81="","",IF('Binding Energies'!R81&lt;HV,(HV-'Binding Energies'!R81)/(Parameters!AO$62+Parameters!AO$63*HV),""))</f>
        <v>1.8588900112673195</v>
      </c>
      <c r="S81">
        <f>IF('Binding Energies'!S81="","",IF('Binding Energies'!S81&lt;HV,(HV-'Binding Energies'!S81)/(Parameters!AP$62+Parameters!AP$63*HV),""))</f>
        <v>1.3892616402024822</v>
      </c>
      <c r="T81">
        <f>IF('Binding Energies'!T81="","",IF('Binding Energies'!T81&lt;HV,(HV-'Binding Energies'!T81)/(Parameters!AQ$62+Parameters!AQ$63*HV),""))</f>
        <v>1.5240185148919605</v>
      </c>
    </row>
    <row r="82" spans="1:20" x14ac:dyDescent="0.35">
      <c r="A82" s="43">
        <v>82</v>
      </c>
      <c r="B82" s="2"/>
      <c r="C82" s="2"/>
      <c r="D82" s="2"/>
      <c r="E82" s="2"/>
      <c r="F82" s="2"/>
      <c r="G82" t="str">
        <f>IF('Binding Energies'!G82="","",IF('Binding Energies'!G82&lt;HV,(HV-'Binding Energies'!G82)/(Parameters!AD$62+Parameters!AD$63*HV),""))</f>
        <v/>
      </c>
      <c r="H82" t="str">
        <f>IF('Binding Energies'!H82="","",IF('Binding Energies'!H82&lt;HV,(HV-'Binding Energies'!H82)/(Parameters!AE$62+Parameters!AE$63*HV),""))</f>
        <v/>
      </c>
      <c r="I82">
        <f>IF('Binding Energies'!I82="","",IF('Binding Energies'!I82&lt;HV,(HV-'Binding Energies'!I82)/(Parameters!AF$62+Parameters!AF$63*HV),""))</f>
        <v>2.6020696382329516</v>
      </c>
      <c r="J82">
        <f>IF('Binding Energies'!J82="","",IF('Binding Energies'!J82&lt;HV,(HV-'Binding Energies'!J82)/(Parameters!AG$62+Parameters!AG$63*HV),""))</f>
        <v>2.6650018198103318</v>
      </c>
      <c r="K82">
        <f>IF('Binding Energies'!K82="","",IF('Binding Energies'!K82&lt;HV,(HV-'Binding Energies'!K82)/(Parameters!AH$62+Parameters!AH$63*HV),""))</f>
        <v>3.4537903749255974</v>
      </c>
      <c r="L82">
        <f>IF('Binding Energies'!L82="","",IF('Binding Energies'!L82&lt;HV,(HV-'Binding Energies'!L82)/(Parameters!AI$62+Parameters!AI$63*HV),""))</f>
        <v>3.268550774221783</v>
      </c>
      <c r="M82">
        <f>IF('Binding Energies'!M82="","",IF('Binding Energies'!M82&lt;HV,(HV-'Binding Energies'!M82)/(Parameters!AJ$62+Parameters!AJ$63*HV),""))</f>
        <v>9.7787262071662298</v>
      </c>
      <c r="N82">
        <f>IF('Binding Energies'!N82="","",IF('Binding Energies'!N82&lt;HV,(HV-'Binding Energies'!N82)/(Parameters!AK$62+Parameters!AK$63*HV),""))</f>
        <v>11.156730239380943</v>
      </c>
      <c r="O82">
        <f>IF('Binding Energies'!O82="","",IF('Binding Energies'!O82&lt;HV,(HV-'Binding Energies'!O82)/(Parameters!AL$62+Parameters!AL$63*HV),""))</f>
        <v>6.8271161258041175</v>
      </c>
      <c r="P82">
        <f>IF('Binding Energies'!P82="","",IF('Binding Energies'!P82&lt;HV,(HV-'Binding Energies'!P82)/(Parameters!AM$62+Parameters!AM$63*HV),""))</f>
        <v>12.057333243395083</v>
      </c>
      <c r="Q82">
        <f>IF('Binding Energies'!Q82="","",IF('Binding Energies'!Q82&lt;HV,(HV-'Binding Energies'!Q82)/(Parameters!AN$62+Parameters!AN$63*HV),""))</f>
        <v>1.8026659155761662</v>
      </c>
      <c r="R82">
        <f>IF('Binding Energies'!R82="","",IF('Binding Energies'!R82&lt;HV,(HV-'Binding Energies'!R82)/(Parameters!AO$62+Parameters!AO$63*HV),""))</f>
        <v>1.8500488763318323</v>
      </c>
      <c r="S82">
        <f>IF('Binding Energies'!S82="","",IF('Binding Energies'!S82&lt;HV,(HV-'Binding Energies'!S82)/(Parameters!AP$62+Parameters!AP$63*HV),""))</f>
        <v>1.3848175158472316</v>
      </c>
      <c r="T82">
        <f>IF('Binding Energies'!T82="","",IF('Binding Energies'!T82&lt;HV,(HV-'Binding Energies'!T82)/(Parameters!AQ$62+Parameters!AQ$63*HV),""))</f>
        <v>1.5193023574146964</v>
      </c>
    </row>
    <row r="83" spans="1:20" x14ac:dyDescent="0.35">
      <c r="A83" s="43">
        <v>83</v>
      </c>
      <c r="B83" s="2"/>
      <c r="C83" s="2"/>
      <c r="D83" s="2"/>
      <c r="E83" s="2"/>
      <c r="F83" s="2"/>
      <c r="G83" t="str">
        <f>IF('Binding Energies'!G83="","",IF('Binding Energies'!G83&lt;HV,(HV-'Binding Energies'!G83)/(Parameters!AD$62+Parameters!AD$63*HV),""))</f>
        <v/>
      </c>
      <c r="H83" t="str">
        <f>IF('Binding Energies'!H83="","",IF('Binding Energies'!H83&lt;HV,(HV-'Binding Energies'!H83)/(Parameters!AE$62+Parameters!AE$63*HV),""))</f>
        <v/>
      </c>
      <c r="I83">
        <f>IF('Binding Energies'!I83="","",IF('Binding Energies'!I83&lt;HV,(HV-'Binding Energies'!I83)/(Parameters!AF$62+Parameters!AF$63*HV),""))</f>
        <v>2.4508904348668126</v>
      </c>
      <c r="J83">
        <f>IF('Binding Energies'!J83="","",IF('Binding Energies'!J83&lt;HV,(HV-'Binding Energies'!J83)/(Parameters!AG$62+Parameters!AG$63*HV),""))</f>
        <v>2.5646191155939961</v>
      </c>
      <c r="K83">
        <f>IF('Binding Energies'!K83="","",IF('Binding Energies'!K83&lt;HV,(HV-'Binding Energies'!K83)/(Parameters!AH$62+Parameters!AH$63*HV),""))</f>
        <v>3.4264824698966789</v>
      </c>
      <c r="L83">
        <f>IF('Binding Energies'!L83="","",IF('Binding Energies'!L83&lt;HV,(HV-'Binding Energies'!L83)/(Parameters!AI$62+Parameters!AI$63*HV),""))</f>
        <v>3.2475558817498889</v>
      </c>
      <c r="M83">
        <f>IF('Binding Energies'!M83="","",IF('Binding Energies'!M83&lt;HV,(HV-'Binding Energies'!M83)/(Parameters!AJ$62+Parameters!AJ$63*HV),""))</f>
        <v>9.7588210785046083</v>
      </c>
      <c r="N83">
        <f>IF('Binding Energies'!N83="","",IF('Binding Energies'!N83&lt;HV,(HV-'Binding Energies'!N83)/(Parameters!AK$62+Parameters!AK$63*HV),""))</f>
        <v>11.140887701301187</v>
      </c>
      <c r="O83">
        <f>IF('Binding Energies'!O83="","",IF('Binding Energies'!O83&lt;HV,(HV-'Binding Energies'!O83)/(Parameters!AL$62+Parameters!AL$63*HV),""))</f>
        <v>6.6231664289812437</v>
      </c>
      <c r="P83">
        <f>IF('Binding Energies'!P83="","",IF('Binding Energies'!P83&lt;HV,(HV-'Binding Energies'!P83)/(Parameters!AM$62+Parameters!AM$63*HV),""))</f>
        <v>11.729494489678199</v>
      </c>
      <c r="Q83">
        <f>IF('Binding Energies'!Q83="","",IF('Binding Energies'!Q83&lt;HV,(HV-'Binding Energies'!Q83)/(Parameters!AN$62+Parameters!AN$63*HV),""))</f>
        <v>1.7939221582938345</v>
      </c>
      <c r="R83">
        <f>IF('Binding Energies'!R83="","",IF('Binding Energies'!R83&lt;HV,(HV-'Binding Energies'!R83)/(Parameters!AO$62+Parameters!AO$63*HV),""))</f>
        <v>1.8410752899366374</v>
      </c>
      <c r="S83">
        <f>IF('Binding Energies'!S83="","",IF('Binding Energies'!S83&lt;HV,(HV-'Binding Energies'!S83)/(Parameters!AP$62+Parameters!AP$63*HV),""))</f>
        <v>1.3799715291832617</v>
      </c>
      <c r="T83">
        <f>IF('Binding Energies'!T83="","",IF('Binding Energies'!T83&lt;HV,(HV-'Binding Energies'!T83)/(Parameters!AQ$62+Parameters!AQ$63*HV),""))</f>
        <v>1.5140420279208247</v>
      </c>
    </row>
    <row r="84" spans="1:20" x14ac:dyDescent="0.35">
      <c r="A84" s="43">
        <v>84</v>
      </c>
      <c r="B84" s="2"/>
      <c r="C84" s="2"/>
      <c r="D84" s="2"/>
      <c r="E84" s="2"/>
      <c r="F84" s="2"/>
      <c r="G84" t="str">
        <f>IF('Binding Energies'!G84="","",IF('Binding Energies'!G84&lt;HV,(HV-'Binding Energies'!G84)/(Parameters!AD$62+Parameters!AD$63*HV),""))</f>
        <v/>
      </c>
      <c r="H84" t="str">
        <f>IF('Binding Energies'!H84="","",IF('Binding Energies'!H84&lt;HV,(HV-'Binding Energies'!H84)/(Parameters!AE$62+Parameters!AE$63*HV),""))</f>
        <v/>
      </c>
      <c r="I84">
        <f>IF('Binding Energies'!I84="","",IF('Binding Energies'!I84&lt;HV,(HV-'Binding Energies'!I84)/(Parameters!AF$62+Parameters!AF$63*HV),""))</f>
        <v>2.2934342624657669</v>
      </c>
      <c r="J84">
        <f>IF('Binding Energies'!J84="","",IF('Binding Energies'!J84&lt;HV,(HV-'Binding Energies'!J84)/(Parameters!AG$62+Parameters!AG$63*HV),""))</f>
        <v>2.4587857668048279</v>
      </c>
      <c r="K84">
        <f>IF('Binding Energies'!K84="","",IF('Binding Energies'!K84&lt;HV,(HV-'Binding Energies'!K84)/(Parameters!AH$62+Parameters!AH$63*HV),""))</f>
        <v>3.3964041976909138</v>
      </c>
      <c r="L84">
        <f>IF('Binding Energies'!L84="","",IF('Binding Energies'!L84&lt;HV,(HV-'Binding Energies'!L84)/(Parameters!AI$62+Parameters!AI$63*HV),""))</f>
        <v>3.2254013876589074</v>
      </c>
      <c r="M84">
        <f>IF('Binding Energies'!M84="","",IF('Binding Energies'!M84&lt;HV,(HV-'Binding Energies'!M84)/(Parameters!AJ$62+Parameters!AJ$63*HV),""))</f>
        <v>9.7339396676775802</v>
      </c>
      <c r="N84">
        <f>IF('Binding Energies'!N84="","",IF('Binding Energies'!N84&lt;HV,(HV-'Binding Energies'!N84)/(Parameters!AK$62+Parameters!AK$63*HV),""))</f>
        <v>11.12051872377007</v>
      </c>
      <c r="O84">
        <f>IF('Binding Energies'!O84="","",IF('Binding Energies'!O84&lt;HV,(HV-'Binding Energies'!O84)/(Parameters!AL$62+Parameters!AL$63*HV),""))</f>
        <v>6.4112187048319829</v>
      </c>
      <c r="P84">
        <f>IF('Binding Energies'!P84="","",IF('Binding Energies'!P84&lt;HV,(HV-'Binding Energies'!P84)/(Parameters!AM$62+Parameters!AM$63*HV),""))</f>
        <v>11.387938633295335</v>
      </c>
      <c r="Q84">
        <f>IF('Binding Energies'!Q84="","",IF('Binding Energies'!Q84&lt;HV,(HV-'Binding Energies'!Q84)/(Parameters!AN$62+Parameters!AN$63*HV),""))</f>
        <v>1.7842749869749523</v>
      </c>
      <c r="R84">
        <f>IF('Binding Energies'!R84="","",IF('Binding Energies'!R84&lt;HV,(HV-'Binding Energies'!R84)/(Parameters!AO$62+Parameters!AO$63*HV),""))</f>
        <v>1.8311745433234892</v>
      </c>
      <c r="S84">
        <f>IF('Binding Energies'!S84="","",IF('Binding Energies'!S84&lt;HV,(HV-'Binding Energies'!S84)/(Parameters!AP$62+Parameters!AP$63*HV),""))</f>
        <v>1.374700041251236</v>
      </c>
      <c r="T84">
        <f>IF('Binding Energies'!T84="","",IF('Binding Energies'!T84&lt;HV,(HV-'Binding Energies'!T84)/(Parameters!AQ$62+Parameters!AQ$63*HV),""))</f>
        <v>1.5084189170825484</v>
      </c>
    </row>
    <row r="85" spans="1:20" x14ac:dyDescent="0.35">
      <c r="A85" s="43">
        <v>85</v>
      </c>
      <c r="B85" s="2"/>
      <c r="C85" s="2"/>
      <c r="D85" s="2"/>
      <c r="E85" s="2"/>
      <c r="F85" s="2"/>
      <c r="G85" t="str">
        <f>IF('Binding Energies'!G85="","",IF('Binding Energies'!G85&lt;HV,(HV-'Binding Energies'!G85)/(Parameters!AD$62+Parameters!AD$63*HV),""))</f>
        <v/>
      </c>
      <c r="H85" t="str">
        <f>IF('Binding Energies'!H85="","",IF('Binding Energies'!H85&lt;HV,(HV-'Binding Energies'!H85)/(Parameters!AE$62+Parameters!AE$63*HV),""))</f>
        <v/>
      </c>
      <c r="I85">
        <f>IF('Binding Energies'!I85="","",IF('Binding Energies'!I85&lt;HV,(HV-'Binding Energies'!I85)/(Parameters!AF$62+Parameters!AF$63*HV),""))</f>
        <v>2.1322544643660484</v>
      </c>
      <c r="J85">
        <f>IF('Binding Energies'!J85="","",IF('Binding Energies'!J85&lt;HV,(HV-'Binding Energies'!J85)/(Parameters!AG$62+Parameters!AG$63*HV),""))</f>
        <v>2.3524073535583767</v>
      </c>
      <c r="K85">
        <f>IF('Binding Energies'!K85="","",IF('Binding Energies'!K85&lt;HV,(HV-'Binding Energies'!K85)/(Parameters!AH$62+Parameters!AH$63*HV),""))</f>
        <v>3.3655343920060496</v>
      </c>
      <c r="L85">
        <f>IF('Binding Energies'!L85="","",IF('Binding Energies'!L85&lt;HV,(HV-'Binding Energies'!L85)/(Parameters!AI$62+Parameters!AI$63*HV),""))</f>
        <v>3.2019041969563515</v>
      </c>
      <c r="M85">
        <f>IF('Binding Energies'!M85="","",IF('Binding Energies'!M85&lt;HV,(HV-'Binding Energies'!M85)/(Parameters!AJ$62+Parameters!AJ$63*HV),""))</f>
        <v>9.7110487697167134</v>
      </c>
      <c r="N85">
        <f>IF('Binding Energies'!N85="","",IF('Binding Energies'!N85&lt;HV,(HV-'Binding Energies'!N85)/(Parameters!AK$62+Parameters!AK$63*HV),""))</f>
        <v>11.101847161033215</v>
      </c>
      <c r="O85">
        <f>IF('Binding Energies'!O85="","",IF('Binding Energies'!O85&lt;HV,(HV-'Binding Energies'!O85)/(Parameters!AL$62+Parameters!AL$63*HV),""))</f>
        <v>6.1948720656532084</v>
      </c>
      <c r="P85">
        <f>IF('Binding Energies'!P85="","",IF('Binding Energies'!P85&lt;HV,(HV-'Binding Energies'!P85)/(Parameters!AM$62+Parameters!AM$63*HV),""))</f>
        <v>11.039867153146131</v>
      </c>
      <c r="Q85">
        <f>IF('Binding Energies'!Q85="","",IF('Binding Energies'!Q85&lt;HV,(HV-'Binding Energies'!Q85)/(Parameters!AN$62+Parameters!AN$63*HV),""))</f>
        <v>1.7745310212950107</v>
      </c>
      <c r="R85">
        <f>IF('Binding Energies'!R85="","",IF('Binding Energies'!R85&lt;HV,(HV-'Binding Energies'!R85)/(Parameters!AO$62+Parameters!AO$63*HV),""))</f>
        <v>1.8211744581155598</v>
      </c>
      <c r="S85">
        <f>IF('Binding Energies'!S85="","",IF('Binding Energies'!S85&lt;HV,(HV-'Binding Energies'!S85)/(Parameters!AP$62+Parameters!AP$63*HV),""))</f>
        <v>1.3694049143598739</v>
      </c>
      <c r="T85">
        <f>IF('Binding Energies'!T85="","",IF('Binding Energies'!T85&lt;HV,(HV-'Binding Energies'!T85)/(Parameters!AQ$62+Parameters!AQ$63*HV),""))</f>
        <v>1.5027439803379281</v>
      </c>
    </row>
    <row r="86" spans="1:20" x14ac:dyDescent="0.35">
      <c r="A86" s="43">
        <v>86</v>
      </c>
      <c r="B86" s="2"/>
      <c r="C86" s="2"/>
      <c r="D86" s="2"/>
      <c r="E86" s="2"/>
      <c r="F86" s="2"/>
      <c r="G86" t="str">
        <f>IF('Binding Energies'!G86="","",IF('Binding Energies'!G86&lt;HV,(HV-'Binding Energies'!G86)/(Parameters!AD$62+Parameters!AD$63*HV),""))</f>
        <v/>
      </c>
      <c r="H86" t="str">
        <f>IF('Binding Energies'!H86="","",IF('Binding Energies'!H86&lt;HV,(HV-'Binding Energies'!H86)/(Parameters!AE$62+Parameters!AE$63*HV),""))</f>
        <v/>
      </c>
      <c r="I86">
        <f>IF('Binding Energies'!I86="","",IF('Binding Energies'!I86&lt;HV,(HV-'Binding Energies'!I86)/(Parameters!AF$62+Parameters!AF$63*HV),""))</f>
        <v>1.9666063154279216</v>
      </c>
      <c r="J86">
        <f>IF('Binding Energies'!J86="","",IF('Binding Energies'!J86&lt;HV,(HV-'Binding Energies'!J86)/(Parameters!AG$62+Parameters!AG$63*HV),""))</f>
        <v>2.243394462101723</v>
      </c>
      <c r="K86">
        <f>IF('Binding Energies'!K86="","",IF('Binding Energies'!K86&lt;HV,(HV-'Binding Energies'!K86)/(Parameters!AH$62+Parameters!AH$63*HV),""))</f>
        <v>3.3335432472257946</v>
      </c>
      <c r="L86">
        <f>IF('Binding Energies'!L86="","",IF('Binding Energies'!L86&lt;HV,(HV-'Binding Energies'!L86)/(Parameters!AI$62+Parameters!AI$63*HV),""))</f>
        <v>3.1790173228954202</v>
      </c>
      <c r="M86">
        <f>IF('Binding Energies'!M86="","",IF('Binding Energies'!M86&lt;HV,(HV-'Binding Energies'!M86)/(Parameters!AJ$62+Parameters!AJ$63*HV),""))</f>
        <v>9.6879919956836691</v>
      </c>
      <c r="N86">
        <f>IF('Binding Energies'!N86="","",IF('Binding Energies'!N86&lt;HV,(HV-'Binding Energies'!N86)/(Parameters!AK$62+Parameters!AK$63*HV),""))</f>
        <v>11.082421191721133</v>
      </c>
      <c r="O86">
        <f>IF('Binding Energies'!O86="","",IF('Binding Energies'!O86&lt;HV,(HV-'Binding Energies'!O86)/(Parameters!AL$62+Parameters!AL$63*HV),""))</f>
        <v>5.973926560761762</v>
      </c>
      <c r="P86">
        <f>IF('Binding Energies'!P86="","",IF('Binding Energies'!P86&lt;HV,(HV-'Binding Energies'!P86)/(Parameters!AM$62+Parameters!AM$63*HV),""))</f>
        <v>10.684937121663937</v>
      </c>
      <c r="Q86">
        <f>IF('Binding Energies'!Q86="","",IF('Binding Energies'!Q86&lt;HV,(HV-'Binding Energies'!Q86)/(Parameters!AN$62+Parameters!AN$63*HV),""))</f>
        <v>1.7645289373189121</v>
      </c>
      <c r="R86">
        <f>IF('Binding Energies'!R86="","",IF('Binding Energies'!R86&lt;HV,(HV-'Binding Energies'!R86)/(Parameters!AO$62+Parameters!AO$63*HV),""))</f>
        <v>1.8109094699882151</v>
      </c>
      <c r="S86">
        <f>IF('Binding Energies'!S86="","",IF('Binding Energies'!S86&lt;HV,(HV-'Binding Energies'!S86)/(Parameters!AP$62+Parameters!AP$63*HV),""))</f>
        <v>1.3639443147531565</v>
      </c>
      <c r="T86">
        <f>IF('Binding Energies'!T86="","",IF('Binding Energies'!T86&lt;HV,(HV-'Binding Energies'!T86)/(Parameters!AQ$62+Parameters!AQ$63*HV),""))</f>
        <v>1.4968358270147619</v>
      </c>
    </row>
    <row r="87" spans="1:20" x14ac:dyDescent="0.35">
      <c r="A87" s="43">
        <v>87</v>
      </c>
      <c r="B87" s="2"/>
      <c r="C87" s="2"/>
      <c r="D87" s="2"/>
      <c r="E87" s="2"/>
      <c r="F87" s="2"/>
      <c r="G87" t="str">
        <f>IF('Binding Energies'!G87="","",IF('Binding Energies'!G87&lt;HV,(HV-'Binding Energies'!G87)/(Parameters!AD$62+Parameters!AD$63*HV),""))</f>
        <v/>
      </c>
      <c r="H87" t="str">
        <f>IF('Binding Energies'!H87="","",IF('Binding Energies'!H87&lt;HV,(HV-'Binding Energies'!H87)/(Parameters!AE$62+Parameters!AE$63*HV),""))</f>
        <v/>
      </c>
      <c r="I87">
        <f>IF('Binding Energies'!I87="","",IF('Binding Energies'!I87&lt;HV,(HV-'Binding Energies'!I87)/(Parameters!AF$62+Parameters!AF$63*HV),""))</f>
        <v>1.7915959075902732</v>
      </c>
      <c r="J87">
        <f>IF('Binding Energies'!J87="","",IF('Binding Energies'!J87&lt;HV,(HV-'Binding Energies'!J87)/(Parameters!AG$62+Parameters!AG$63*HV),""))</f>
        <v>2.128204173462525</v>
      </c>
      <c r="K87">
        <f>IF('Binding Energies'!K87="","",IF('Binding Energies'!K87&lt;HV,(HV-'Binding Energies'!K87)/(Parameters!AH$62+Parameters!AH$63*HV),""))</f>
        <v>3.2975944350500446</v>
      </c>
      <c r="L87">
        <f>IF('Binding Energies'!L87="","",IF('Binding Energies'!L87&lt;HV,(HV-'Binding Energies'!L87)/(Parameters!AI$62+Parameters!AI$63*HV),""))</f>
        <v>3.1522244223280897</v>
      </c>
      <c r="M87">
        <f>IF('Binding Energies'!M87="","",IF('Binding Energies'!M87&lt;HV,(HV-'Binding Energies'!M87)/(Parameters!AJ$62+Parameters!AJ$63*HV),""))</f>
        <v>9.6561437898250748</v>
      </c>
      <c r="N87">
        <f>IF('Binding Energies'!N87="","",IF('Binding Energies'!N87&lt;HV,(HV-'Binding Energies'!N87)/(Parameters!AK$62+Parameters!AK$63*HV),""))</f>
        <v>11.054508148437751</v>
      </c>
      <c r="O87">
        <f>IF('Binding Energies'!O87="","",IF('Binding Energies'!O87&lt;HV,(HV-'Binding Energies'!O87)/(Parameters!AL$62+Parameters!AL$63*HV),""))</f>
        <v>5.7391844587322982</v>
      </c>
      <c r="P87">
        <f>IF('Binding Energies'!P87="","",IF('Binding Energies'!P87&lt;HV,(HV-'Binding Energies'!P87)/(Parameters!AM$62+Parameters!AM$63*HV),""))</f>
        <v>10.305316305382982</v>
      </c>
      <c r="Q87">
        <f>IF('Binding Energies'!Q87="","",IF('Binding Energies'!Q87&lt;HV,(HV-'Binding Energies'!Q87)/(Parameters!AN$62+Parameters!AN$63*HV),""))</f>
        <v>1.7527845548437511</v>
      </c>
      <c r="R87">
        <f>IF('Binding Energies'!R87="","",IF('Binding Energies'!R87&lt;HV,(HV-'Binding Energies'!R87)/(Parameters!AO$62+Parameters!AO$63*HV),""))</f>
        <v>1.7988563871548171</v>
      </c>
      <c r="S87">
        <f>IF('Binding Energies'!S87="","",IF('Binding Energies'!S87&lt;HV,(HV-'Binding Energies'!S87)/(Parameters!AP$62+Parameters!AP$63*HV),""))</f>
        <v>1.3572072113422715</v>
      </c>
      <c r="T87">
        <f>IF('Binding Energies'!T87="","",IF('Binding Energies'!T87&lt;HV,(HV-'Binding Energies'!T87)/(Parameters!AQ$62+Parameters!AQ$63*HV),""))</f>
        <v>1.4895802001266634</v>
      </c>
    </row>
    <row r="88" spans="1:20" x14ac:dyDescent="0.35">
      <c r="A88" s="43">
        <v>88</v>
      </c>
      <c r="B88" s="2"/>
      <c r="C88" s="2"/>
      <c r="D88" s="2"/>
      <c r="E88" s="2"/>
      <c r="F88" s="2"/>
      <c r="G88" t="str">
        <f>IF('Binding Energies'!G88="","",IF('Binding Energies'!G88&lt;HV,(HV-'Binding Energies'!G88)/(Parameters!AD$62+Parameters!AD$63*HV),""))</f>
        <v/>
      </c>
      <c r="H88" t="str">
        <f>IF('Binding Energies'!H88="","",IF('Binding Energies'!H88&lt;HV,(HV-'Binding Energies'!H88)/(Parameters!AE$62+Parameters!AE$63*HV),""))</f>
        <v/>
      </c>
      <c r="I88">
        <f>IF('Binding Energies'!I88="","",IF('Binding Energies'!I88&lt;HV,(HV-'Binding Energies'!I88)/(Parameters!AF$62+Parameters!AF$63*HV),""))</f>
        <v>1.6117979809971876</v>
      </c>
      <c r="J88">
        <f>IF('Binding Energies'!J88="","",IF('Binding Energies'!J88&lt;HV,(HV-'Binding Energies'!J88)/(Parameters!AG$62+Parameters!AG$63*HV),""))</f>
        <v>2.0107427829179807</v>
      </c>
      <c r="K88">
        <f>IF('Binding Energies'!K88="","",IF('Binding Energies'!K88&lt;HV,(HV-'Binding Energies'!K88)/(Parameters!AH$62+Parameters!AH$63*HV),""))</f>
        <v>3.2600625559160963</v>
      </c>
      <c r="L88">
        <f>IF('Binding Energies'!L88="","",IF('Binding Energies'!L88&lt;HV,(HV-'Binding Energies'!L88)/(Parameters!AI$62+Parameters!AI$63*HV),""))</f>
        <v>3.1253704900965973</v>
      </c>
      <c r="M88">
        <f>IF('Binding Energies'!M88="","",IF('Binding Energies'!M88&lt;HV,(HV-'Binding Energies'!M88)/(Parameters!AJ$62+Parameters!AJ$63*HV),""))</f>
        <v>9.6201486821619735</v>
      </c>
      <c r="N88">
        <f>IF('Binding Energies'!N88="","",IF('Binding Energies'!N88&lt;HV,(HV-'Binding Energies'!N88)/(Parameters!AK$62+Parameters!AK$63*HV),""))</f>
        <v>11.027915316661018</v>
      </c>
      <c r="O88">
        <f>IF('Binding Energies'!O88="","",IF('Binding Energies'!O88&lt;HV,(HV-'Binding Energies'!O88)/(Parameters!AL$62+Parameters!AL$63*HV),""))</f>
        <v>5.5018429978217576</v>
      </c>
      <c r="P88">
        <f>IF('Binding Energies'!P88="","",IF('Binding Energies'!P88&lt;HV,(HV-'Binding Energies'!P88)/(Parameters!AM$62+Parameters!AM$63*HV),""))</f>
        <v>9.9280959820685748</v>
      </c>
      <c r="Q88">
        <f>IF('Binding Energies'!Q88="","",IF('Binding Energies'!Q88&lt;HV,(HV-'Binding Energies'!Q88)/(Parameters!AN$62+Parameters!AN$63*HV),""))</f>
        <v>1.7414273498128261</v>
      </c>
      <c r="R88">
        <f>IF('Binding Energies'!R88="","",IF('Binding Energies'!R88&lt;HV,(HV-'Binding Energies'!R88)/(Parameters!AO$62+Parameters!AO$63*HV),""))</f>
        <v>1.787200658700542</v>
      </c>
      <c r="S88">
        <f>IF('Binding Energies'!S88="","",IF('Binding Energies'!S88&lt;HV,(HV-'Binding Energies'!S88)/(Parameters!AP$62+Parameters!AP$63*HV),""))</f>
        <v>1.3502809962566953</v>
      </c>
      <c r="T88">
        <f>IF('Binding Energies'!T88="","",IF('Binding Energies'!T88&lt;HV,(HV-'Binding Energies'!T88)/(Parameters!AQ$62+Parameters!AQ$63*HV),""))</f>
        <v>1.4821172696131906</v>
      </c>
    </row>
    <row r="89" spans="1:20" x14ac:dyDescent="0.35">
      <c r="A89" s="43">
        <v>89</v>
      </c>
      <c r="B89" s="2"/>
      <c r="C89" s="2"/>
      <c r="D89" s="2"/>
      <c r="E89" s="2"/>
      <c r="F89" s="2"/>
      <c r="G89" t="str">
        <f>IF('Binding Energies'!G89="","",IF('Binding Energies'!G89&lt;HV,(HV-'Binding Energies'!G89)/(Parameters!AD$62+Parameters!AD$63*HV),""))</f>
        <v/>
      </c>
      <c r="H89" t="str">
        <f>IF('Binding Energies'!H89="","",IF('Binding Energies'!H89&lt;HV,(HV-'Binding Energies'!H89)/(Parameters!AE$62+Parameters!AE$63*HV),""))</f>
        <v/>
      </c>
      <c r="I89">
        <f>IF('Binding Energies'!I89="","",IF('Binding Energies'!I89&lt;HV,(HV-'Binding Energies'!I89)/(Parameters!AF$62+Parameters!AF$63*HV),""))</f>
        <v>1.4290211538451632</v>
      </c>
      <c r="J89">
        <f>IF('Binding Energies'!J89="","",IF('Binding Energies'!J89&lt;HV,(HV-'Binding Energies'!J89)/(Parameters!AG$62+Parameters!AG$63*HV),""))</f>
        <v>1.8925546397637254</v>
      </c>
      <c r="K89" t="str">
        <f>IF('Binding Energies'!K89="","",IF('Binding Energies'!K89&lt;HV,(HV-'Binding Energies'!K89)/(Parameters!AH$62+Parameters!AH$63*HV),""))</f>
        <v/>
      </c>
      <c r="L89">
        <f>IF('Binding Energies'!L89="","",IF('Binding Energies'!L89&lt;HV,(HV-'Binding Energies'!L89)/(Parameters!AI$62+Parameters!AI$63*HV),""))</f>
        <v>3.0977841778951549</v>
      </c>
      <c r="M89">
        <f>IF('Binding Energies'!M89="","",IF('Binding Energies'!M89&lt;HV,(HV-'Binding Energies'!M89)/(Parameters!AJ$62+Parameters!AJ$63*HV),""))</f>
        <v>9.5927791302522447</v>
      </c>
      <c r="N89">
        <f>IF('Binding Energies'!N89="","",IF('Binding Energies'!N89&lt;HV,(HV-'Binding Energies'!N89)/(Parameters!AK$62+Parameters!AK$63*HV),""))</f>
        <v>10.999625070090023</v>
      </c>
      <c r="O89">
        <f>IF('Binding Energies'!O89="","",IF('Binding Energies'!O89&lt;HV,(HV-'Binding Energies'!O89)/(Parameters!AL$62+Parameters!AL$63*HV),""))</f>
        <v>5.2585030164164275</v>
      </c>
      <c r="P89">
        <f>IF('Binding Energies'!P89="","",IF('Binding Energies'!P89&lt;HV,(HV-'Binding Energies'!P89)/(Parameters!AM$62+Parameters!AM$63*HV),""))</f>
        <v>9.5344151355549922</v>
      </c>
      <c r="Q89">
        <f>IF('Binding Energies'!Q89="","",IF('Binding Energies'!Q89&lt;HV,(HV-'Binding Energies'!Q89)/(Parameters!AN$62+Parameters!AN$63*HV),""))</f>
        <v>1.7290376715972715</v>
      </c>
      <c r="R89">
        <f>IF('Binding Energies'!R89="","",IF('Binding Energies'!R89&lt;HV,(HV-'Binding Energies'!R89)/(Parameters!AO$62+Parameters!AO$63*HV),""))</f>
        <v>1.7744853185686054</v>
      </c>
      <c r="S89">
        <f>IF('Binding Energies'!S89="","",IF('Binding Energies'!S89&lt;HV,(HV-'Binding Energies'!S89)/(Parameters!AP$62+Parameters!AP$63*HV),""))</f>
        <v>1.3435438928458103</v>
      </c>
      <c r="T89">
        <f>IF('Binding Energies'!T89="","",IF('Binding Energies'!T89&lt;HV,(HV-'Binding Energies'!T89)/(Parameters!AQ$62+Parameters!AQ$63*HV),""))</f>
        <v>1.4748616427250918</v>
      </c>
    </row>
    <row r="90" spans="1:20" x14ac:dyDescent="0.35">
      <c r="A90" s="43">
        <v>90</v>
      </c>
      <c r="B90" s="2"/>
      <c r="C90" s="2"/>
      <c r="D90" s="2"/>
      <c r="E90" s="2"/>
      <c r="F90" s="2"/>
      <c r="G90" t="str">
        <f>IF('Binding Energies'!G90="","",IF('Binding Energies'!G90&lt;HV,(HV-'Binding Energies'!G90)/(Parameters!AD$62+Parameters!AD$63*HV),""))</f>
        <v/>
      </c>
      <c r="H90" t="str">
        <f>IF('Binding Energies'!H90="","",IF('Binding Energies'!H90&lt;HV,(HV-'Binding Energies'!H90)/(Parameters!AE$62+Parameters!AE$63*HV),""))</f>
        <v/>
      </c>
      <c r="I90">
        <f>IF('Binding Energies'!I90="","",IF('Binding Energies'!I90&lt;HV,(HV-'Binding Energies'!I90)/(Parameters!AF$62+Parameters!AF$63*HV),""))</f>
        <v>1.2443293191909646</v>
      </c>
      <c r="J90">
        <f>IF('Binding Energies'!J90="","",IF('Binding Energies'!J90&lt;HV,(HV-'Binding Energies'!J90)/(Parameters!AG$62+Parameters!AG$63*HV),""))</f>
        <v>1.7750024051429667</v>
      </c>
      <c r="K90" t="str">
        <f>IF('Binding Energies'!K90="","",IF('Binding Energies'!K90&lt;HV,(HV-'Binding Energies'!K90)/(Parameters!AH$62+Parameters!AH$63*HV),""))</f>
        <v/>
      </c>
      <c r="L90">
        <f>IF('Binding Energies'!L90="","",IF('Binding Energies'!L90&lt;HV,(HV-'Binding Energies'!L90)/(Parameters!AI$62+Parameters!AI$63*HV),""))</f>
        <v>3.0716015939694499</v>
      </c>
      <c r="M90">
        <f>IF('Binding Energies'!M90="","",IF('Binding Energies'!M90&lt;HV,(HV-'Binding Energies'!M90)/(Parameters!AJ$62+Parameters!AJ$63*HV),""))</f>
        <v>9.5677318433530356</v>
      </c>
      <c r="N90">
        <f>IF('Binding Energies'!N90="","",IF('Binding Energies'!N90&lt;HV,(HV-'Binding Energies'!N90)/(Parameters!AK$62+Parameters!AK$63*HV),""))</f>
        <v>10.975106856395161</v>
      </c>
      <c r="O90">
        <f>IF('Binding Energies'!O90="","",IF('Binding Energies'!O90&lt;HV,(HV-'Binding Energies'!O90)/(Parameters!AL$62+Parameters!AL$63*HV),""))</f>
        <v>5.0171625418426933</v>
      </c>
      <c r="P90">
        <f>IF('Binding Energies'!P90="","",IF('Binding Energies'!P90&lt;HV,(HV-'Binding Energies'!P90)/(Parameters!AM$62+Parameters!AM$63*HV),""))</f>
        <v>9.1493074782076462</v>
      </c>
      <c r="Q90">
        <f>IF('Binding Energies'!Q90="","",IF('Binding Energies'!Q90&lt;HV,(HV-'Binding Energies'!Q90)/(Parameters!AN$62+Parameters!AN$63*HV),""))</f>
        <v>1.7175836722052875</v>
      </c>
      <c r="R90">
        <f>IF('Binding Energies'!R90="","",IF('Binding Energies'!R90&lt;HV,(HV-'Binding Energies'!R90)/(Parameters!AO$62+Parameters!AO$63*HV),""))</f>
        <v>1.7627302515195495</v>
      </c>
      <c r="S90">
        <f>IF('Binding Energies'!S90="","",IF('Binding Energies'!S90&lt;HV,(HV-'Binding Energies'!S90)/(Parameters!AP$62+Parameters!AP$63*HV),""))</f>
        <v>1.3369249842316078</v>
      </c>
      <c r="T90">
        <f>IF('Binding Energies'!T90="","",IF('Binding Energies'!T90&lt;HV,(HV-'Binding Energies'!T90)/(Parameters!AQ$62+Parameters!AQ$63*HV),""))</f>
        <v>1.4679687971813979</v>
      </c>
    </row>
    <row r="91" spans="1:20" x14ac:dyDescent="0.35">
      <c r="A91" s="43">
        <v>91</v>
      </c>
      <c r="B91" s="2"/>
      <c r="C91" s="2"/>
      <c r="D91" s="2"/>
      <c r="E91" s="2"/>
      <c r="F91" s="2"/>
      <c r="G91" t="str">
        <f>IF('Binding Energies'!G91="","",IF('Binding Energies'!G91&lt;HV,(HV-'Binding Energies'!G91)/(Parameters!AD$62+Parameters!AD$63*HV),""))</f>
        <v/>
      </c>
      <c r="H91" t="str">
        <f>IF('Binding Energies'!H91="","",IF('Binding Energies'!H91&lt;HV,(HV-'Binding Energies'!H91)/(Parameters!AE$62+Parameters!AE$63*HV),""))</f>
        <v/>
      </c>
      <c r="I91">
        <f>IF('Binding Energies'!I91="","",IF('Binding Energies'!I91&lt;HV,(HV-'Binding Energies'!I91)/(Parameters!AF$62+Parameters!AF$63*HV),""))</f>
        <v>1.0610205455105581</v>
      </c>
      <c r="J91">
        <f>IF('Binding Energies'!J91="","",IF('Binding Energies'!J91&lt;HV,(HV-'Binding Energies'!J91)/(Parameters!AG$62+Parameters!AG$63*HV),""))</f>
        <v>1.658994519817844</v>
      </c>
      <c r="K91" t="str">
        <f>IF('Binding Energies'!K91="","",IF('Binding Energies'!K91&lt;HV,(HV-'Binding Energies'!K91)/(Parameters!AH$62+Parameters!AH$63*HV),""))</f>
        <v/>
      </c>
      <c r="L91">
        <f>IF('Binding Energies'!L91="","",IF('Binding Energies'!L91&lt;HV,(HV-'Binding Energies'!L91)/(Parameters!AI$62+Parameters!AI$63*HV),""))</f>
        <v>3.0474940866252691</v>
      </c>
      <c r="M91">
        <f>IF('Binding Energies'!M91="","",IF('Binding Energies'!M91&lt;HV,(HV-'Binding Energies'!M91)/(Parameters!AJ$62+Parameters!AJ$63*HV),""))</f>
        <v>9.5468314582583318</v>
      </c>
      <c r="N91">
        <f>IF('Binding Energies'!N91="","",IF('Binding Energies'!N91&lt;HV,(HV-'Binding Energies'!N91)/(Parameters!AK$62+Parameters!AK$63*HV),""))</f>
        <v>10.964733765985798</v>
      </c>
      <c r="O91">
        <f>IF('Binding Energies'!O91="","",IF('Binding Energies'!O91&lt;HV,(HV-'Binding Energies'!O91)/(Parameters!AL$62+Parameters!AL$63*HV),""))</f>
        <v>4.786019552110103</v>
      </c>
      <c r="P91">
        <f>IF('Binding Energies'!P91="","",IF('Binding Energies'!P91&lt;HV,(HV-'Binding Energies'!P91)/(Parameters!AM$62+Parameters!AM$63*HV),""))</f>
        <v>8.7810032716261244</v>
      </c>
      <c r="Q91">
        <f>IF('Binding Energies'!Q91="","",IF('Binding Energies'!Q91&lt;HV,(HV-'Binding Energies'!Q91)/(Parameters!AN$62+Parameters!AN$63*HV),""))</f>
        <v>1.7073879995070709</v>
      </c>
      <c r="R91">
        <f>IF('Binding Energies'!R91="","",IF('Binding Energies'!R91&lt;HV,(HV-'Binding Energies'!R91)/(Parameters!AO$62+Parameters!AO$63*HV),""))</f>
        <v>1.7522665862026436</v>
      </c>
      <c r="S91">
        <f>IF('Binding Energies'!S91="","",IF('Binding Energies'!S91&lt;HV,(HV-'Binding Energies'!S91)/(Parameters!AP$62+Parameters!AP$63*HV),""))</f>
        <v>1.3305897431294422</v>
      </c>
      <c r="T91">
        <f>IF('Binding Energies'!T91="","",IF('Binding Energies'!T91&lt;HV,(HV-'Binding Energies'!T91)/(Parameters!AQ$62+Parameters!AQ$63*HV),""))</f>
        <v>1.4616201236543116</v>
      </c>
    </row>
    <row r="92" spans="1:20" x14ac:dyDescent="0.35">
      <c r="A92" s="43">
        <v>92</v>
      </c>
      <c r="B92" s="2"/>
      <c r="C92" s="2"/>
      <c r="D92" s="2"/>
      <c r="E92" s="2"/>
      <c r="F92" s="2"/>
      <c r="G92" t="str">
        <f>IF('Binding Energies'!G92="","",IF('Binding Energies'!G92&lt;HV,(HV-'Binding Energies'!G92)/(Parameters!AD$62+Parameters!AD$63*HV),""))</f>
        <v/>
      </c>
      <c r="H92" t="str">
        <f>IF('Binding Energies'!H92="","",IF('Binding Energies'!H92&lt;HV,(HV-'Binding Energies'!H92)/(Parameters!AE$62+Parameters!AE$63*HV),""))</f>
        <v/>
      </c>
      <c r="I92">
        <f>IF('Binding Energies'!I92="","",IF('Binding Energies'!I92&lt;HV,(HV-'Binding Energies'!I92)/(Parameters!AF$62+Parameters!AF$63*HV),""))</f>
        <v>0.8700517418214524</v>
      </c>
      <c r="J92">
        <f>IF('Binding Energies'!J92="","",IF('Binding Energies'!J92&lt;HV,(HV-'Binding Energies'!J92)/(Parameters!AG$62+Parameters!AG$63*HV),""))</f>
        <v>1.5412605970446585</v>
      </c>
      <c r="K92" t="str">
        <f>IF('Binding Energies'!K92="","",IF('Binding Energies'!K92&lt;HV,(HV-'Binding Energies'!K92)/(Parameters!AH$62+Parameters!AH$63*HV),""))</f>
        <v/>
      </c>
      <c r="L92">
        <f>IF('Binding Energies'!L92="","",IF('Binding Energies'!L92&lt;HV,(HV-'Binding Energies'!L92)/(Parameters!AI$62+Parameters!AI$63*HV),""))</f>
        <v>3.0241799909152007</v>
      </c>
      <c r="M92">
        <f>IF('Binding Energies'!M92="","",IF('Binding Energies'!M92&lt;HV,(HV-'Binding Energies'!M92)/(Parameters!AJ$62+Parameters!AJ$63*HV),""))</f>
        <v>9.5224476756478449</v>
      </c>
      <c r="N92">
        <f>IF('Binding Energies'!N92="","",IF('Binding Energies'!N92&lt;HV,(HV-'Binding Energies'!N92)/(Parameters!AK$62+Parameters!AK$63*HV),""))</f>
        <v>10.946628008180362</v>
      </c>
      <c r="O92">
        <f>IF('Binding Energies'!O92="","",IF('Binding Energies'!O92&lt;HV,(HV-'Binding Energies'!O92)/(Parameters!AL$62+Parameters!AL$63*HV),""))</f>
        <v>4.5436793241205713</v>
      </c>
      <c r="P92">
        <f>IF('Binding Energies'!P92="","",IF('Binding Energies'!P92&lt;HV,(HV-'Binding Energies'!P92)/(Parameters!AM$62+Parameters!AM$63*HV),""))</f>
        <v>8.3958956142787784</v>
      </c>
      <c r="Q92" t="str">
        <f>IF('Binding Energies'!Q92="","",IF('Binding Energies'!Q92&lt;HV,(HV-'Binding Energies'!Q92)/(Parameters!AN$62+Parameters!AN$63*HV),""))</f>
        <v/>
      </c>
      <c r="R92">
        <f>IF('Binding Energies'!R92="","",IF('Binding Energies'!R92&lt;HV,(HV-'Binding Energies'!R92)/(Parameters!AO$62+Parameters!AO$63*HV),""))</f>
        <v>1.7424982910492028</v>
      </c>
      <c r="S92">
        <f>IF('Binding Energies'!S92="","",IF('Binding Energies'!S92&lt;HV,(HV-'Binding Energies'!S92)/(Parameters!AP$62+Parameters!AP$63*HV),""))</f>
        <v>1.3259801460588367</v>
      </c>
      <c r="T92">
        <f>IF('Binding Energies'!T92="","",IF('Binding Energies'!T92&lt;HV,(HV-'Binding Energies'!T92)/(Parameters!AQ$62+Parameters!AQ$63*HV),""))</f>
        <v>1.4563338812072684</v>
      </c>
    </row>
    <row r="93" spans="1:20" x14ac:dyDescent="0.35">
      <c r="A93" s="43">
        <v>93</v>
      </c>
      <c r="B93" s="2"/>
      <c r="C93" s="2"/>
      <c r="D93" s="2"/>
      <c r="E93" s="2"/>
      <c r="F93" s="2"/>
      <c r="G93" t="str">
        <f>IF('Binding Energies'!G93="","",IF('Binding Energies'!G93&lt;HV,(HV-'Binding Energies'!G93)/(Parameters!AD$62+Parameters!AD$63*HV),""))</f>
        <v/>
      </c>
      <c r="H93" t="str">
        <f>IF('Binding Energies'!H93="","",IF('Binding Energies'!H93&lt;HV,(HV-'Binding Energies'!H93)/(Parameters!AE$62+Parameters!AE$63*HV),""))</f>
        <v/>
      </c>
      <c r="I93">
        <f>IF('Binding Energies'!I93="","",IF('Binding Energies'!I93&lt;HV,(HV-'Binding Energies'!I93)/(Parameters!AF$62+Parameters!AF$63*HV),""))</f>
        <v>0.67376347284852756</v>
      </c>
      <c r="J93">
        <f>IF('Binding Energies'!J93="","",IF('Binding Energies'!J93&lt;HV,(HV-'Binding Energies'!J93)/(Parameters!AG$62+Parameters!AG$63*HV),""))</f>
        <v>1.4231632979666167</v>
      </c>
      <c r="K93" t="str">
        <f>IF('Binding Energies'!K93="","",IF('Binding Energies'!K93&lt;HV,(HV-'Binding Energies'!K93)/(Parameters!AH$62+Parameters!AH$63*HV),""))</f>
        <v/>
      </c>
      <c r="L93">
        <f>IF('Binding Energies'!L93="","",IF('Binding Energies'!L93&lt;HV,(HV-'Binding Energies'!L93)/(Parameters!AI$62+Parameters!AI$63*HV),""))</f>
        <v>2.9990959769444201</v>
      </c>
      <c r="M93">
        <f>IF('Binding Energies'!M93="","",IF('Binding Energies'!M93&lt;HV,(HV-'Binding Energies'!M93)/(Parameters!AJ$62+Parameters!AJ$63*HV),""))</f>
        <v>9.4824715422524211</v>
      </c>
      <c r="N93">
        <f>IF('Binding Energies'!N93="","",IF('Binding Energies'!N93&lt;HV,(HV-'Binding Energies'!N93)/(Parameters!AK$62+Parameters!AK$63*HV),""))</f>
        <v>10.927579242155893</v>
      </c>
      <c r="O93">
        <f>IF('Binding Energies'!O93="","",IF('Binding Energies'!O93&lt;HV,(HV-'Binding Energies'!O93)/(Parameters!AL$62+Parameters!AL$63*HV),""))</f>
        <v>4.299339589299441</v>
      </c>
      <c r="P93">
        <f>IF('Binding Energies'!P93="","",IF('Binding Energies'!P93&lt;HV,(HV-'Binding Energies'!P93)/(Parameters!AM$62+Parameters!AM$63*HV),""))</f>
        <v>8.0066728261316396</v>
      </c>
      <c r="Q93" t="str">
        <f>IF('Binding Energies'!Q93="","",IF('Binding Energies'!Q93&lt;HV,(HV-'Binding Energies'!Q93)/(Parameters!AN$62+Parameters!AN$63*HV),""))</f>
        <v/>
      </c>
      <c r="R93">
        <f>IF('Binding Energies'!R93="","",IF('Binding Energies'!R93&lt;HV,(HV-'Binding Energies'!R93)/(Parameters!AO$62+Parameters!AO$63*HV),""))</f>
        <v>1.7315379327583929</v>
      </c>
      <c r="S93">
        <f>IF('Binding Energies'!S93="","",IF('Binding Energies'!S93&lt;HV,(HV-'Binding Energies'!S93)/(Parameters!AP$62+Parameters!AP$63*HV),""))</f>
        <v>1.3204013516554371</v>
      </c>
      <c r="T93">
        <f>IF('Binding Energies'!T93="","",IF('Binding Energies'!T93&lt;HV,(HV-'Binding Energies'!T93)/(Parameters!AQ$62+Parameters!AQ$63*HV),""))</f>
        <v>1.4502443372118998</v>
      </c>
    </row>
    <row r="94" spans="1:20" x14ac:dyDescent="0.35">
      <c r="A94" s="43">
        <v>94</v>
      </c>
      <c r="B94" s="2"/>
      <c r="C94" s="2"/>
      <c r="D94" s="2"/>
      <c r="E94" s="2"/>
      <c r="F94" s="2"/>
      <c r="G94" t="str">
        <f>IF('Binding Energies'!G94="","",IF('Binding Energies'!G94&lt;HV,(HV-'Binding Energies'!G94)/(Parameters!AD$62+Parameters!AD$63*HV),""))</f>
        <v/>
      </c>
      <c r="H94" t="str">
        <f>IF('Binding Energies'!H94="","",IF('Binding Energies'!H94&lt;HV,(HV-'Binding Energies'!H94)/(Parameters!AE$62+Parameters!AE$63*HV),""))</f>
        <v/>
      </c>
      <c r="I94">
        <f>IF('Binding Energies'!I94="","",IF('Binding Energies'!I94&lt;HV,(HV-'Binding Energies'!I94)/(Parameters!AF$62+Parameters!AF$63*HV),""))</f>
        <v>0.48811413444324092</v>
      </c>
      <c r="J94">
        <f>IF('Binding Energies'!J94="","",IF('Binding Energies'!J94&lt;HV,(HV-'Binding Energies'!J94)/(Parameters!AG$62+Parameters!AG$63*HV),""))</f>
        <v>1.3112433960711181</v>
      </c>
      <c r="K94" t="str">
        <f>IF('Binding Energies'!K94="","",IF('Binding Energies'!K94&lt;HV,(HV-'Binding Energies'!K94)/(Parameters!AH$62+Parameters!AH$63*HV),""))</f>
        <v/>
      </c>
      <c r="L94">
        <f>IF('Binding Energies'!L94="","",IF('Binding Energies'!L94&lt;HV,(HV-'Binding Energies'!L94)/(Parameters!AI$62+Parameters!AI$63*HV),""))</f>
        <v>2.9777959261517135</v>
      </c>
      <c r="M94">
        <f>IF('Binding Energies'!M94="","",IF('Binding Energies'!M94&lt;HV,(HV-'Binding Energies'!M94)/(Parameters!AJ$62+Parameters!AJ$63*HV),""))</f>
        <v>9.4839644269020429</v>
      </c>
      <c r="N94">
        <f>IF('Binding Energies'!N94="","",IF('Binding Energies'!N94&lt;HV,(HV-'Binding Energies'!N94)/(Parameters!AK$62+Parameters!AK$63*HV),""))</f>
        <v>10.910039289281876</v>
      </c>
      <c r="O94">
        <f>IF('Binding Energies'!O94="","",IF('Binding Energies'!O94&lt;HV,(HV-'Binding Energies'!O94)/(Parameters!AL$62+Parameters!AL$63*HV),""))</f>
        <v>4.053800150379355</v>
      </c>
      <c r="P94">
        <f>IF('Binding Energies'!P94="","",IF('Binding Energies'!P94&lt;HV,(HV-'Binding Energies'!P94)/(Parameters!AM$62+Parameters!AM$63*HV),""))</f>
        <v>7.6195076033843963</v>
      </c>
      <c r="Q94" t="str">
        <f>IF('Binding Energies'!Q94="","",IF('Binding Energies'!Q94&lt;HV,(HV-'Binding Energies'!Q94)/(Parameters!AN$62+Parameters!AN$63*HV),""))</f>
        <v/>
      </c>
      <c r="R94">
        <f>IF('Binding Energies'!R94="","",IF('Binding Energies'!R94&lt;HV,(HV-'Binding Energies'!R94)/(Parameters!AO$62+Parameters!AO$63*HV),""))</f>
        <v>1.7213722832258291</v>
      </c>
      <c r="S94">
        <f>IF('Binding Energies'!S94="","",IF('Binding Energies'!S94&lt;HV,(HV-'Binding Energies'!S94)/(Parameters!AP$62+Parameters!AP$63*HV),""))</f>
        <v>1.31494075204872</v>
      </c>
      <c r="T94">
        <f>IF('Binding Energies'!T94="","",IF('Binding Energies'!T94&lt;HV,(HV-'Binding Energies'!T94)/(Parameters!AQ$62+Parameters!AQ$63*HV),""))</f>
        <v>1.4445953134204514</v>
      </c>
    </row>
    <row r="95" spans="1:20" x14ac:dyDescent="0.35">
      <c r="A95" s="43">
        <v>95</v>
      </c>
      <c r="B95" s="2"/>
      <c r="C95" s="2"/>
      <c r="D95" s="2"/>
      <c r="E95" s="2"/>
      <c r="F95" s="2"/>
      <c r="G95" t="str">
        <f>IF('Binding Energies'!G95="","",IF('Binding Energies'!G95&lt;HV,(HV-'Binding Energies'!G95)/(Parameters!AD$62+Parameters!AD$63*HV),""))</f>
        <v/>
      </c>
      <c r="H95" t="str">
        <f>IF('Binding Energies'!H95="","",IF('Binding Energies'!H95&lt;HV,(HV-'Binding Energies'!H95)/(Parameters!AE$62+Parameters!AE$63*HV),""))</f>
        <v/>
      </c>
      <c r="I95">
        <f>IF('Binding Energies'!I95="","",IF('Binding Energies'!I95&lt;HV,(HV-'Binding Energies'!I95)/(Parameters!AF$62+Parameters!AF$63*HV),""))</f>
        <v>0.26916494336124652</v>
      </c>
      <c r="J95">
        <f>IF('Binding Energies'!J95="","",IF('Binding Energies'!J95&lt;HV,(HV-'Binding Energies'!J95)/(Parameters!AG$62+Parameters!AG$63*HV),""))</f>
        <v>1.1755223462075843</v>
      </c>
      <c r="K95" t="str">
        <f>IF('Binding Energies'!K95="","",IF('Binding Energies'!K95&lt;HV,(HV-'Binding Energies'!K95)/(Parameters!AH$62+Parameters!AH$63*HV),""))</f>
        <v/>
      </c>
      <c r="L95">
        <f>IF('Binding Energies'!L95="","",IF('Binding Energies'!L95&lt;HV,(HV-'Binding Energies'!L95)/(Parameters!AI$62+Parameters!AI$63*HV),""))</f>
        <v>2.9490500123311838</v>
      </c>
      <c r="M95">
        <f>IF('Binding Energies'!M95="","",IF('Binding Energies'!M95&lt;HV,(HV-'Binding Energies'!M95)/(Parameters!AJ$62+Parameters!AJ$63*HV),""))</f>
        <v>9.4499598321051046</v>
      </c>
      <c r="N95">
        <f>IF('Binding Energies'!N95="","",IF('Binding Energies'!N95&lt;HV,(HV-'Binding Energies'!N95)/(Parameters!AK$62+Parameters!AK$63*HV),""))</f>
        <v>10.907964671200004</v>
      </c>
      <c r="O95">
        <f>IF('Binding Energies'!O95="","",IF('Binding Energies'!O95&lt;HV,(HV-'Binding Energies'!O95)/(Parameters!AL$62+Parameters!AL$63*HV),""))</f>
        <v>3.8148590840035368</v>
      </c>
      <c r="P95">
        <f>IF('Binding Energies'!P95="","",IF('Binding Energies'!P95&lt;HV,(HV-'Binding Energies'!P95)/(Parameters!AM$62+Parameters!AM$63*HV),""))</f>
        <v>7.2464024108697815</v>
      </c>
      <c r="Q95" t="str">
        <f>IF('Binding Energies'!Q95="","",IF('Binding Energies'!Q95&lt;HV,(HV-'Binding Energies'!Q95)/(Parameters!AN$62+Parameters!AN$63*HV),""))</f>
        <v/>
      </c>
      <c r="R95">
        <f>IF('Binding Energies'!R95="","",IF('Binding Energies'!R95&lt;HV,(HV-'Binding Energies'!R95)/(Parameters!AO$62+Parameters!AO$63*HV),""))</f>
        <v>1.7119351167216574</v>
      </c>
      <c r="S95">
        <f>IF('Binding Energies'!S95="","",IF('Binding Energies'!S95&lt;HV,(HV-'Binding Energies'!S95)/(Parameters!AP$62+Parameters!AP$63*HV),""))</f>
        <v>1.3088182615805823</v>
      </c>
      <c r="T95">
        <f>IF('Binding Energies'!T95="","",IF('Binding Energies'!T95&lt;HV,(HV-'Binding Energies'!T95)/(Parameters!AQ$62+Parameters!AQ$63*HV),""))</f>
        <v>1.4384280305655675</v>
      </c>
    </row>
    <row r="96" spans="1:20" x14ac:dyDescent="0.35">
      <c r="A96" s="43">
        <v>96</v>
      </c>
      <c r="B96" s="2"/>
      <c r="C96" s="2"/>
      <c r="D96" s="2"/>
      <c r="E96" s="2"/>
      <c r="F96" s="2"/>
      <c r="G96" t="str">
        <f>IF('Binding Energies'!G96="","",IF('Binding Energies'!G96&lt;HV,(HV-'Binding Energies'!G96)/(Parameters!AD$62+Parameters!AD$63*HV),""))</f>
        <v/>
      </c>
      <c r="H96" t="str">
        <f>IF('Binding Energies'!H96="","",IF('Binding Energies'!H96&lt;HV,(HV-'Binding Energies'!H96)/(Parameters!AE$62+Parameters!AE$63*HV),""))</f>
        <v/>
      </c>
      <c r="I96">
        <f>IF('Binding Energies'!I96="","",IF('Binding Energies'!I96&lt;HV,(HV-'Binding Energies'!I96)/(Parameters!AF$62+Parameters!AF$63*HV),""))</f>
        <v>6.0322736318508409E-2</v>
      </c>
      <c r="J96">
        <f>IF('Binding Energies'!J96="","",IF('Binding Energies'!J96&lt;HV,(HV-'Binding Energies'!J96)/(Parameters!AG$62+Parameters!AG$63*HV),""))</f>
        <v>1.0524286229377793</v>
      </c>
      <c r="K96" t="str">
        <f>IF('Binding Energies'!K96="","",IF('Binding Energies'!K96&lt;HV,(HV-'Binding Energies'!K96)/(Parameters!AH$62+Parameters!AH$63*HV),""))</f>
        <v/>
      </c>
      <c r="L96">
        <f>IF('Binding Energies'!L96="","",IF('Binding Energies'!L96&lt;HV,(HV-'Binding Energies'!L96)/(Parameters!AI$62+Parameters!AI$63*HV),""))</f>
        <v>2.9228063967413163</v>
      </c>
      <c r="M96">
        <f>IF('Binding Energies'!M96="","",IF('Binding Energies'!M96&lt;HV,(HV-'Binding Energies'!M96)/(Parameters!AJ$62+Parameters!AJ$63*HV),""))</f>
        <v>9.4255760494946177</v>
      </c>
      <c r="N96">
        <f>IF('Binding Energies'!N96="","",IF('Binding Energies'!N96&lt;HV,(HV-'Binding Energies'!N96)/(Parameters!AK$62+Parameters!AK$63*HV),""))</f>
        <v>10.87910861969759</v>
      </c>
      <c r="O96">
        <f>IF('Binding Energies'!O96="","",IF('Binding Energies'!O96&lt;HV,(HV-'Binding Energies'!O96)/(Parameters!AL$62+Parameters!AL$63*HV),""))</f>
        <v>3.5403267960252967</v>
      </c>
      <c r="P96">
        <f>IF('Binding Energies'!P96="","",IF('Binding Energies'!P96&lt;HV,(HV-'Binding Energies'!P96)/(Parameters!AM$62+Parameters!AM$63*HV),""))</f>
        <v>6.8074551255584703</v>
      </c>
      <c r="Q96" t="str">
        <f>IF('Binding Energies'!Q96="","",IF('Binding Energies'!Q96&lt;HV,(HV-'Binding Energies'!Q96)/(Parameters!AN$62+Parameters!AN$63*HV),""))</f>
        <v/>
      </c>
      <c r="R96">
        <f>IF('Binding Energies'!R96="","",IF('Binding Energies'!R96&lt;HV,(HV-'Binding Energies'!R96)/(Parameters!AO$62+Parameters!AO$63*HV),""))</f>
        <v>1.70041183972709</v>
      </c>
      <c r="S96">
        <f>IF('Binding Energies'!S96="","",IF('Binding Energies'!S96&lt;HV,(HV-'Binding Energies'!S96)/(Parameters!AP$62+Parameters!AP$63*HV),""))</f>
        <v>1.3031212723805008</v>
      </c>
      <c r="T96">
        <f>IF('Binding Energies'!T96="","",IF('Binding Energies'!T96&lt;HV,(HV-'Binding Energies'!T96)/(Parameters!AQ$62+Parameters!AQ$63*HV),""))</f>
        <v>1.4322866606638553</v>
      </c>
    </row>
    <row r="97" spans="1:20" x14ac:dyDescent="0.35">
      <c r="A97" s="43">
        <v>97</v>
      </c>
      <c r="B97" s="2"/>
      <c r="C97" s="2"/>
      <c r="D97" s="2"/>
      <c r="E97" s="2"/>
      <c r="F97" s="2"/>
      <c r="G97" t="str">
        <f>IF('Binding Energies'!G97="","",IF('Binding Energies'!G97&lt;HV,(HV-'Binding Energies'!G97)/(Parameters!AD$62+Parameters!AD$63*HV),""))</f>
        <v/>
      </c>
      <c r="H97" t="str">
        <f>IF('Binding Energies'!H97="","",IF('Binding Energies'!H97&lt;HV,(HV-'Binding Energies'!H97)/(Parameters!AE$62+Parameters!AE$63*HV),""))</f>
        <v/>
      </c>
      <c r="I97" t="str">
        <f>IF('Binding Energies'!I97="","",IF('Binding Energies'!I97&lt;HV,(HV-'Binding Energies'!I97)/(Parameters!AF$62+Parameters!AF$63*HV),""))</f>
        <v/>
      </c>
      <c r="J97">
        <f>IF('Binding Energies'!J97="","",IF('Binding Energies'!J97&lt;HV,(HV-'Binding Energies'!J97)/(Parameters!AG$62+Parameters!AG$63*HV),""))</f>
        <v>0.93087924896361007</v>
      </c>
      <c r="K97" t="str">
        <f>IF('Binding Energies'!K97="","",IF('Binding Energies'!K97&lt;HV,(HV-'Binding Energies'!K97)/(Parameters!AH$62+Parameters!AH$63*HV),""))</f>
        <v/>
      </c>
      <c r="L97">
        <f>IF('Binding Energies'!L97="","",IF('Binding Energies'!L97&lt;HV,(HV-'Binding Energies'!L97)/(Parameters!AI$62+Parameters!AI$63*HV),""))</f>
        <v>2.9002246810011973</v>
      </c>
      <c r="M97" t="str">
        <f>IF('Binding Energies'!M97="","",IF('Binding Energies'!M97&lt;HV,(HV-'Binding Energies'!M97)/(Parameters!AJ$62+Parameters!AJ$63*HV),""))</f>
        <v/>
      </c>
      <c r="N97">
        <f>IF('Binding Energies'!N97="","",IF('Binding Energies'!N97&lt;HV,(HV-'Binding Energies'!N97)/(Parameters!AK$62+Parameters!AK$63*HV),""))</f>
        <v>10.85232718627705</v>
      </c>
      <c r="O97">
        <f>IF('Binding Energies'!O97="","",IF('Binding Energies'!O97&lt;HV,(HV-'Binding Energies'!O97)/(Parameters!AL$62+Parameters!AL$63*HV),""))</f>
        <v>3.2923879489072934</v>
      </c>
      <c r="P97">
        <f>IF('Binding Energies'!P97="","",IF('Binding Energies'!P97&lt;HV,(HV-'Binding Energies'!P97)/(Parameters!AM$62+Parameters!AM$63*HV),""))</f>
        <v>6.4168606271447324</v>
      </c>
      <c r="Q97" t="str">
        <f>IF('Binding Energies'!Q97="","",IF('Binding Energies'!Q97&lt;HV,(HV-'Binding Energies'!Q97)/(Parameters!AN$62+Parameters!AN$63*HV),""))</f>
        <v/>
      </c>
      <c r="R97" t="str">
        <f>IF('Binding Energies'!R97="","",IF('Binding Energies'!R97&lt;HV,(HV-'Binding Energies'!R97)/(Parameters!AO$62+Parameters!AO$63*HV),""))</f>
        <v/>
      </c>
      <c r="S97" t="str">
        <f>IF('Binding Energies'!S97="","",IF('Binding Energies'!S97&lt;HV,(HV-'Binding Energies'!S97)/(Parameters!AP$62+Parameters!AP$63*HV),""))</f>
        <v/>
      </c>
      <c r="T97" t="str">
        <f>IF('Binding Energies'!T97="","",IF('Binding Energies'!T97&lt;HV,(HV-'Binding Energies'!T97)/(Parameters!AQ$62+Parameters!AQ$63*HV),""))</f>
        <v/>
      </c>
    </row>
    <row r="98" spans="1:20" x14ac:dyDescent="0.35">
      <c r="A98" s="43">
        <v>98</v>
      </c>
      <c r="B98" s="2"/>
      <c r="C98" s="2"/>
      <c r="D98" s="2"/>
      <c r="E98" s="2"/>
      <c r="F98" s="2"/>
      <c r="G98" t="str">
        <f>IF('Binding Energies'!G98="","",IF('Binding Energies'!G98&lt;HV,(HV-'Binding Energies'!G98)/(Parameters!AD$62+Parameters!AD$63*HV),""))</f>
        <v/>
      </c>
      <c r="H98" t="str">
        <f>IF('Binding Energies'!H98="","",IF('Binding Energies'!H98&lt;HV,(HV-'Binding Energies'!H98)/(Parameters!AE$62+Parameters!AE$63*HV),""))</f>
        <v/>
      </c>
      <c r="I98" t="str">
        <f>IF('Binding Energies'!I98="","",IF('Binding Energies'!I98&lt;HV,(HV-'Binding Energies'!I98)/(Parameters!AF$62+Parameters!AF$63*HV),""))</f>
        <v/>
      </c>
      <c r="J98">
        <f>IF('Binding Energies'!J98="","",IF('Binding Energies'!J98&lt;HV,(HV-'Binding Energies'!J98)/(Parameters!AG$62+Parameters!AG$63*HV),""))</f>
        <v>0.80206234889233052</v>
      </c>
      <c r="K98" t="str">
        <f>IF('Binding Energies'!K98="","",IF('Binding Energies'!K98&lt;HV,(HV-'Binding Energies'!K98)/(Parameters!AH$62+Parameters!AH$63*HV),""))</f>
        <v/>
      </c>
      <c r="L98">
        <f>IF('Binding Energies'!L98="","",IF('Binding Energies'!L98&lt;HV,(HV-'Binding Energies'!L98)/(Parameters!AI$62+Parameters!AI$63*HV),""))</f>
        <v>2.8736759070905173</v>
      </c>
      <c r="M98" t="str">
        <f>IF('Binding Energies'!M98="","",IF('Binding Energies'!M98&lt;HV,(HV-'Binding Energies'!M98)/(Parameters!AJ$62+Parameters!AJ$63*HV),""))</f>
        <v/>
      </c>
      <c r="N98">
        <f>IF('Binding Energies'!N98="","",IF('Binding Energies'!N98&lt;HV,(HV-'Binding Energies'!N98)/(Parameters!AK$62+Parameters!AK$63*HV),""))</f>
        <v>10.846857738606657</v>
      </c>
      <c r="O98">
        <f>IF('Binding Energies'!O98="","",IF('Binding Energies'!O98&lt;HV,(HV-'Binding Energies'!O98)/(Parameters!AL$62+Parameters!AL$63*HV),""))</f>
        <v>3.0286529978196741</v>
      </c>
      <c r="P98">
        <f>IF('Binding Energies'!P98="","",IF('Binding Energies'!P98&lt;HV,(HV-'Binding Energies'!P98)/(Parameters!AM$62+Parameters!AM$63*HV),""))</f>
        <v>6.0015753439322355</v>
      </c>
      <c r="Q98" t="str">
        <f>IF('Binding Energies'!Q98="","",IF('Binding Energies'!Q98&lt;HV,(HV-'Binding Energies'!Q98)/(Parameters!AN$62+Parameters!AN$63*HV),""))</f>
        <v/>
      </c>
      <c r="R98">
        <f>IF('Binding Energies'!R98="","",IF('Binding Energies'!R98&lt;HV,(HV-'Binding Energies'!R98)/(Parameters!AO$62+Parameters!AO$63*HV),""))</f>
        <v>1.6777957529820049</v>
      </c>
      <c r="S98" t="str">
        <f>IF('Binding Energies'!S98="","",IF('Binding Energies'!S98&lt;HV,(HV-'Binding Energies'!S98)/(Parameters!AP$62+Parameters!AP$63*HV),""))</f>
        <v/>
      </c>
      <c r="T98" t="str">
        <f>IF('Binding Energies'!T98="","",IF('Binding Energies'!T98&lt;HV,(HV-'Binding Energies'!T98)/(Parameters!AQ$62+Parameters!AQ$63*HV),""))</f>
        <v/>
      </c>
    </row>
  </sheetData>
  <sheetProtection algorithmName="SHA-512" hashValue="n94zXM2bFnLnXVCuzOcu8QLhZ/DjToW7AVIzw5jnbPNX4x8vB8IIvb5NSyP67/rEHnLvtiAHDIUPcqWN5f6vFg==" saltValue="TdMD/1x6SWdfddFnjaVv6Q==" spinCount="100000" sheet="1" objects="1" scenarios="1"/>
  <mergeCells count="1">
    <mergeCell ref="B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4419-E498-4798-B95B-5208B01892BF}">
  <dimension ref="A1:T98"/>
  <sheetViews>
    <sheetView workbookViewId="0">
      <selection activeCell="O27" sqref="O27"/>
    </sheetView>
  </sheetViews>
  <sheetFormatPr defaultRowHeight="14.5" x14ac:dyDescent="0.35"/>
  <cols>
    <col min="1" max="1" width="9.1796875" style="43"/>
    <col min="23" max="23" width="14.81640625" customWidth="1"/>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c r="C2" s="39"/>
      <c r="D2" s="39"/>
      <c r="E2" s="39"/>
      <c r="F2" s="39"/>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s="2"/>
      <c r="C3" s="2"/>
      <c r="D3" s="2"/>
      <c r="E3" s="2"/>
      <c r="F3" s="2"/>
      <c r="G3" t="str">
        <f>IF('Binding Energies'!G3="","",IF('Binding Energies'!G3&lt;HV,(HV-'Binding Energies'!G3)/(Parameters!AD$65+Parameters!AD$66*HV),""))</f>
        <v/>
      </c>
      <c r="H3" t="str">
        <f>IF('Binding Energies'!H3="","",IF('Binding Energies'!H3&lt;HV,(HV-'Binding Energies'!H3)/(Parameters!AE$65+Parameters!AE$66*HV),""))</f>
        <v/>
      </c>
      <c r="I3" t="str">
        <f>IF('Binding Energies'!I3="","",IF('Binding Energies'!I3&lt;HV,(HV-'Binding Energies'!I3)/(Parameters!AF$65+Parameters!AF$66*HV),""))</f>
        <v/>
      </c>
      <c r="J3" t="str">
        <f>IF('Binding Energies'!J3="","",IF('Binding Energies'!J3&lt;HV,(HV-'Binding Energies'!J3)/(Parameters!AG$65+Parameters!AG$66*HV),""))</f>
        <v/>
      </c>
      <c r="K3" t="str">
        <f>IF('Binding Energies'!K3="","",IF('Binding Energies'!K3&lt;HV,(HV-'Binding Energies'!K3)/(Parameters!AH$65+Parameters!AH$66*HV),""))</f>
        <v/>
      </c>
      <c r="L3" t="str">
        <f>IF('Binding Energies'!L3="","",IF('Binding Energies'!L3&lt;HV,(HV-'Binding Energies'!L3)/(Parameters!AI$65+Parameters!AI$66*HV),""))</f>
        <v/>
      </c>
      <c r="M3" t="str">
        <f>IF('Binding Energies'!M3="","",IF('Binding Energies'!M3&lt;HV,(HV-'Binding Energies'!M3)/(Parameters!AJ$65+Parameters!AJ$66*HV),""))</f>
        <v/>
      </c>
      <c r="N3" t="str">
        <f>IF('Binding Energies'!N3="","",IF('Binding Energies'!N3&lt;HV,(HV-'Binding Energies'!N3)/(Parameters!AK$65+Parameters!AK$66*HV),""))</f>
        <v/>
      </c>
      <c r="O3" t="str">
        <f>IF('Binding Energies'!O3="","",IF('Binding Energies'!O3&lt;HV,(HV-'Binding Energies'!O3)/(Parameters!AL$65+Parameters!AL$66*HV),""))</f>
        <v/>
      </c>
      <c r="P3" t="str">
        <f>IF('Binding Energies'!P3="","",IF('Binding Energies'!P3&lt;HV,(HV-'Binding Energies'!P3)/(Parameters!AM$65+Parameters!AM$66*HV),""))</f>
        <v/>
      </c>
      <c r="Q3" t="str">
        <f>IF('Binding Energies'!Q3="","",IF('Binding Energies'!Q3&lt;HV,(HV-'Binding Energies'!Q3)/(Parameters!AN$65+Parameters!AN$66*HV),""))</f>
        <v/>
      </c>
      <c r="R3" t="str">
        <f>IF('Binding Energies'!R3="","",IF('Binding Energies'!R3&lt;HV,(HV-'Binding Energies'!R3)/(Parameters!AO$65+Parameters!AO$66*HV),""))</f>
        <v/>
      </c>
      <c r="S3" t="str">
        <f>IF('Binding Energies'!S3="","",IF('Binding Energies'!S3&lt;HV,(HV-'Binding Energies'!S3)/(Parameters!AP$65+Parameters!AP$66*HV),""))</f>
        <v/>
      </c>
      <c r="T3" t="str">
        <f>IF('Binding Energies'!T3="","",IF('Binding Energies'!T3&lt;HV,(HV-'Binding Energies'!T3)/(Parameters!AQ$65+Parameters!AQ$66*HV),""))</f>
        <v/>
      </c>
    </row>
    <row r="4" spans="1:20" x14ac:dyDescent="0.35">
      <c r="A4" s="43">
        <v>4</v>
      </c>
      <c r="B4" s="2"/>
      <c r="C4" s="2"/>
      <c r="D4" s="2"/>
      <c r="E4" s="2"/>
      <c r="F4" s="2"/>
      <c r="G4" t="str">
        <f>IF('Binding Energies'!G4="","",IF('Binding Energies'!G4&lt;HV,(HV-'Binding Energies'!G4)/(Parameters!AD$65+Parameters!AD$66*HV),""))</f>
        <v/>
      </c>
      <c r="H4" t="str">
        <f>IF('Binding Energies'!H4="","",IF('Binding Energies'!H4&lt;HV,(HV-'Binding Energies'!H4)/(Parameters!AE$65+Parameters!AE$66*HV),""))</f>
        <v/>
      </c>
      <c r="I4" t="str">
        <f>IF('Binding Energies'!I4="","",IF('Binding Energies'!I4&lt;HV,(HV-'Binding Energies'!I4)/(Parameters!AF$65+Parameters!AF$66*HV),""))</f>
        <v/>
      </c>
      <c r="J4" t="str">
        <f>IF('Binding Energies'!J4="","",IF('Binding Energies'!J4&lt;HV,(HV-'Binding Energies'!J4)/(Parameters!AG$65+Parameters!AG$66*HV),""))</f>
        <v/>
      </c>
      <c r="K4" t="str">
        <f>IF('Binding Energies'!K4="","",IF('Binding Energies'!K4&lt;HV,(HV-'Binding Energies'!K4)/(Parameters!AH$65+Parameters!AH$66*HV),""))</f>
        <v/>
      </c>
      <c r="L4" t="str">
        <f>IF('Binding Energies'!L4="","",IF('Binding Energies'!L4&lt;HV,(HV-'Binding Energies'!L4)/(Parameters!AI$65+Parameters!AI$66*HV),""))</f>
        <v/>
      </c>
      <c r="M4" t="str">
        <f>IF('Binding Energies'!M4="","",IF('Binding Energies'!M4&lt;HV,(HV-'Binding Energies'!M4)/(Parameters!AJ$65+Parameters!AJ$66*HV),""))</f>
        <v/>
      </c>
      <c r="N4" t="str">
        <f>IF('Binding Energies'!N4="","",IF('Binding Energies'!N4&lt;HV,(HV-'Binding Energies'!N4)/(Parameters!AK$65+Parameters!AK$66*HV),""))</f>
        <v/>
      </c>
      <c r="O4" t="str">
        <f>IF('Binding Energies'!O4="","",IF('Binding Energies'!O4&lt;HV,(HV-'Binding Energies'!O4)/(Parameters!AL$65+Parameters!AL$66*HV),""))</f>
        <v/>
      </c>
      <c r="P4" t="str">
        <f>IF('Binding Energies'!P4="","",IF('Binding Energies'!P4&lt;HV,(HV-'Binding Energies'!P4)/(Parameters!AM$65+Parameters!AM$66*HV),""))</f>
        <v/>
      </c>
      <c r="Q4" t="str">
        <f>IF('Binding Energies'!Q4="","",IF('Binding Energies'!Q4&lt;HV,(HV-'Binding Energies'!Q4)/(Parameters!AN$65+Parameters!AN$66*HV),""))</f>
        <v/>
      </c>
      <c r="R4" t="str">
        <f>IF('Binding Energies'!R4="","",IF('Binding Energies'!R4&lt;HV,(HV-'Binding Energies'!R4)/(Parameters!AO$65+Parameters!AO$66*HV),""))</f>
        <v/>
      </c>
      <c r="S4" t="str">
        <f>IF('Binding Energies'!S4="","",IF('Binding Energies'!S4&lt;HV,(HV-'Binding Energies'!S4)/(Parameters!AP$65+Parameters!AP$66*HV),""))</f>
        <v/>
      </c>
      <c r="T4" t="str">
        <f>IF('Binding Energies'!T4="","",IF('Binding Energies'!T4&lt;HV,(HV-'Binding Energies'!T4)/(Parameters!AQ$65+Parameters!AQ$66*HV),""))</f>
        <v/>
      </c>
    </row>
    <row r="5" spans="1:20" x14ac:dyDescent="0.35">
      <c r="A5" s="43">
        <v>5</v>
      </c>
      <c r="B5" s="2"/>
      <c r="C5" s="2"/>
      <c r="D5" s="2"/>
      <c r="E5" s="2"/>
      <c r="F5" s="2"/>
      <c r="G5" t="str">
        <f>IF('Binding Energies'!G5="","",IF('Binding Energies'!G5&lt;HV,(HV-'Binding Energies'!G5)/(Parameters!AD$65+Parameters!AD$66*HV),""))</f>
        <v/>
      </c>
      <c r="H5" t="str">
        <f>IF('Binding Energies'!H5="","",IF('Binding Energies'!H5&lt;HV,(HV-'Binding Energies'!H5)/(Parameters!AE$65+Parameters!AE$66*HV),""))</f>
        <v/>
      </c>
      <c r="I5" t="str">
        <f>IF('Binding Energies'!I5="","",IF('Binding Energies'!I5&lt;HV,(HV-'Binding Energies'!I5)/(Parameters!AF$65+Parameters!AF$66*HV),""))</f>
        <v/>
      </c>
      <c r="J5" t="str">
        <f>IF('Binding Energies'!J5="","",IF('Binding Energies'!J5&lt;HV,(HV-'Binding Energies'!J5)/(Parameters!AG$65+Parameters!AG$66*HV),""))</f>
        <v/>
      </c>
      <c r="K5" t="str">
        <f>IF('Binding Energies'!K5="","",IF('Binding Energies'!K5&lt;HV,(HV-'Binding Energies'!K5)/(Parameters!AH$65+Parameters!AH$66*HV),""))</f>
        <v/>
      </c>
      <c r="L5" t="str">
        <f>IF('Binding Energies'!L5="","",IF('Binding Energies'!L5&lt;HV,(HV-'Binding Energies'!L5)/(Parameters!AI$65+Parameters!AI$66*HV),""))</f>
        <v/>
      </c>
      <c r="M5" t="str">
        <f>IF('Binding Energies'!M5="","",IF('Binding Energies'!M5&lt;HV,(HV-'Binding Energies'!M5)/(Parameters!AJ$65+Parameters!AJ$66*HV),""))</f>
        <v/>
      </c>
      <c r="N5" t="str">
        <f>IF('Binding Energies'!N5="","",IF('Binding Energies'!N5&lt;HV,(HV-'Binding Energies'!N5)/(Parameters!AK$65+Parameters!AK$66*HV),""))</f>
        <v/>
      </c>
      <c r="O5" t="str">
        <f>IF('Binding Energies'!O5="","",IF('Binding Energies'!O5&lt;HV,(HV-'Binding Energies'!O5)/(Parameters!AL$65+Parameters!AL$66*HV),""))</f>
        <v/>
      </c>
      <c r="P5" t="str">
        <f>IF('Binding Energies'!P5="","",IF('Binding Energies'!P5&lt;HV,(HV-'Binding Energies'!P5)/(Parameters!AM$65+Parameters!AM$66*HV),""))</f>
        <v/>
      </c>
      <c r="Q5" t="str">
        <f>IF('Binding Energies'!Q5="","",IF('Binding Energies'!Q5&lt;HV,(HV-'Binding Energies'!Q5)/(Parameters!AN$65+Parameters!AN$66*HV),""))</f>
        <v/>
      </c>
      <c r="R5" t="str">
        <f>IF('Binding Energies'!R5="","",IF('Binding Energies'!R5&lt;HV,(HV-'Binding Energies'!R5)/(Parameters!AO$65+Parameters!AO$66*HV),""))</f>
        <v/>
      </c>
      <c r="S5" t="str">
        <f>IF('Binding Energies'!S5="","",IF('Binding Energies'!S5&lt;HV,(HV-'Binding Energies'!S5)/(Parameters!AP$65+Parameters!AP$66*HV),""))</f>
        <v/>
      </c>
      <c r="T5" t="str">
        <f>IF('Binding Energies'!T5="","",IF('Binding Energies'!T5&lt;HV,(HV-'Binding Energies'!T5)/(Parameters!AQ$65+Parameters!AQ$66*HV),""))</f>
        <v/>
      </c>
    </row>
    <row r="6" spans="1:20" x14ac:dyDescent="0.35">
      <c r="A6" s="43">
        <v>6</v>
      </c>
      <c r="B6" s="2"/>
      <c r="C6" s="2"/>
      <c r="D6" s="2"/>
      <c r="E6" s="2"/>
      <c r="F6" s="2"/>
      <c r="G6" t="str">
        <f>IF('Binding Energies'!G6="","",IF('Binding Energies'!G6&lt;HV,(HV-'Binding Energies'!G6)/(Parameters!AD$65+Parameters!AD$66*HV),""))</f>
        <v/>
      </c>
      <c r="H6" t="str">
        <f>IF('Binding Energies'!H6="","",IF('Binding Energies'!H6&lt;HV,(HV-'Binding Energies'!H6)/(Parameters!AE$65+Parameters!AE$66*HV),""))</f>
        <v/>
      </c>
      <c r="I6" t="str">
        <f>IF('Binding Energies'!I6="","",IF('Binding Energies'!I6&lt;HV,(HV-'Binding Energies'!I6)/(Parameters!AF$65+Parameters!AF$66*HV),""))</f>
        <v/>
      </c>
      <c r="J6" t="str">
        <f>IF('Binding Energies'!J6="","",IF('Binding Energies'!J6&lt;HV,(HV-'Binding Energies'!J6)/(Parameters!AG$65+Parameters!AG$66*HV),""))</f>
        <v/>
      </c>
      <c r="K6" t="str">
        <f>IF('Binding Energies'!K6="","",IF('Binding Energies'!K6&lt;HV,(HV-'Binding Energies'!K6)/(Parameters!AH$65+Parameters!AH$66*HV),""))</f>
        <v/>
      </c>
      <c r="L6" t="str">
        <f>IF('Binding Energies'!L6="","",IF('Binding Energies'!L6&lt;HV,(HV-'Binding Energies'!L6)/(Parameters!AI$65+Parameters!AI$66*HV),""))</f>
        <v/>
      </c>
      <c r="M6" t="str">
        <f>IF('Binding Energies'!M6="","",IF('Binding Energies'!M6&lt;HV,(HV-'Binding Energies'!M6)/(Parameters!AJ$65+Parameters!AJ$66*HV),""))</f>
        <v/>
      </c>
      <c r="N6" t="str">
        <f>IF('Binding Energies'!N6="","",IF('Binding Energies'!N6&lt;HV,(HV-'Binding Energies'!N6)/(Parameters!AK$65+Parameters!AK$66*HV),""))</f>
        <v/>
      </c>
      <c r="O6" t="str">
        <f>IF('Binding Energies'!O6="","",IF('Binding Energies'!O6&lt;HV,(HV-'Binding Energies'!O6)/(Parameters!AL$65+Parameters!AL$66*HV),""))</f>
        <v/>
      </c>
      <c r="P6" t="str">
        <f>IF('Binding Energies'!P6="","",IF('Binding Energies'!P6&lt;HV,(HV-'Binding Energies'!P6)/(Parameters!AM$65+Parameters!AM$66*HV),""))</f>
        <v/>
      </c>
      <c r="Q6" t="str">
        <f>IF('Binding Energies'!Q6="","",IF('Binding Energies'!Q6&lt;HV,(HV-'Binding Energies'!Q6)/(Parameters!AN$65+Parameters!AN$66*HV),""))</f>
        <v/>
      </c>
      <c r="R6" t="str">
        <f>IF('Binding Energies'!R6="","",IF('Binding Energies'!R6&lt;HV,(HV-'Binding Energies'!R6)/(Parameters!AO$65+Parameters!AO$66*HV),""))</f>
        <v/>
      </c>
      <c r="S6" t="str">
        <f>IF('Binding Energies'!S6="","",IF('Binding Energies'!S6&lt;HV,(HV-'Binding Energies'!S6)/(Parameters!AP$65+Parameters!AP$66*HV),""))</f>
        <v/>
      </c>
      <c r="T6" t="str">
        <f>IF('Binding Energies'!T6="","",IF('Binding Energies'!T6&lt;HV,(HV-'Binding Energies'!T6)/(Parameters!AQ$65+Parameters!AQ$66*HV),""))</f>
        <v/>
      </c>
    </row>
    <row r="7" spans="1:20" x14ac:dyDescent="0.35">
      <c r="A7" s="43">
        <v>7</v>
      </c>
      <c r="B7" s="2"/>
      <c r="C7" s="2"/>
      <c r="D7" s="2"/>
      <c r="E7" s="2"/>
      <c r="F7" s="2"/>
      <c r="G7" t="str">
        <f>IF('Binding Energies'!G7="","",IF('Binding Energies'!G7&lt;HV,(HV-'Binding Energies'!G7)/(Parameters!AD$65+Parameters!AD$66*HV),""))</f>
        <v/>
      </c>
      <c r="H7" t="str">
        <f>IF('Binding Energies'!H7="","",IF('Binding Energies'!H7&lt;HV,(HV-'Binding Energies'!H7)/(Parameters!AE$65+Parameters!AE$66*HV),""))</f>
        <v/>
      </c>
      <c r="I7" t="str">
        <f>IF('Binding Energies'!I7="","",IF('Binding Energies'!I7&lt;HV,(HV-'Binding Energies'!I7)/(Parameters!AF$65+Parameters!AF$66*HV),""))</f>
        <v/>
      </c>
      <c r="J7" t="str">
        <f>IF('Binding Energies'!J7="","",IF('Binding Energies'!J7&lt;HV,(HV-'Binding Energies'!J7)/(Parameters!AG$65+Parameters!AG$66*HV),""))</f>
        <v/>
      </c>
      <c r="K7" t="str">
        <f>IF('Binding Energies'!K7="","",IF('Binding Energies'!K7&lt;HV,(HV-'Binding Energies'!K7)/(Parameters!AH$65+Parameters!AH$66*HV),""))</f>
        <v/>
      </c>
      <c r="L7" t="str">
        <f>IF('Binding Energies'!L7="","",IF('Binding Energies'!L7&lt;HV,(HV-'Binding Energies'!L7)/(Parameters!AI$65+Parameters!AI$66*HV),""))</f>
        <v/>
      </c>
      <c r="M7" t="str">
        <f>IF('Binding Energies'!M7="","",IF('Binding Energies'!M7&lt;HV,(HV-'Binding Energies'!M7)/(Parameters!AJ$65+Parameters!AJ$66*HV),""))</f>
        <v/>
      </c>
      <c r="N7" t="str">
        <f>IF('Binding Energies'!N7="","",IF('Binding Energies'!N7&lt;HV,(HV-'Binding Energies'!N7)/(Parameters!AK$65+Parameters!AK$66*HV),""))</f>
        <v/>
      </c>
      <c r="O7" t="str">
        <f>IF('Binding Energies'!O7="","",IF('Binding Energies'!O7&lt;HV,(HV-'Binding Energies'!O7)/(Parameters!AL$65+Parameters!AL$66*HV),""))</f>
        <v/>
      </c>
      <c r="P7" t="str">
        <f>IF('Binding Energies'!P7="","",IF('Binding Energies'!P7&lt;HV,(HV-'Binding Energies'!P7)/(Parameters!AM$65+Parameters!AM$66*HV),""))</f>
        <v/>
      </c>
      <c r="Q7" t="str">
        <f>IF('Binding Energies'!Q7="","",IF('Binding Energies'!Q7&lt;HV,(HV-'Binding Energies'!Q7)/(Parameters!AN$65+Parameters!AN$66*HV),""))</f>
        <v/>
      </c>
      <c r="R7" t="str">
        <f>IF('Binding Energies'!R7="","",IF('Binding Energies'!R7&lt;HV,(HV-'Binding Energies'!R7)/(Parameters!AO$65+Parameters!AO$66*HV),""))</f>
        <v/>
      </c>
      <c r="S7" t="str">
        <f>IF('Binding Energies'!S7="","",IF('Binding Energies'!S7&lt;HV,(HV-'Binding Energies'!S7)/(Parameters!AP$65+Parameters!AP$66*HV),""))</f>
        <v/>
      </c>
      <c r="T7" t="str">
        <f>IF('Binding Energies'!T7="","",IF('Binding Energies'!T7&lt;HV,(HV-'Binding Energies'!T7)/(Parameters!AQ$65+Parameters!AQ$66*HV),""))</f>
        <v/>
      </c>
    </row>
    <row r="8" spans="1:20" x14ac:dyDescent="0.35">
      <c r="A8" s="43">
        <v>8</v>
      </c>
      <c r="B8" s="2"/>
      <c r="C8" s="2"/>
      <c r="D8" s="2"/>
      <c r="E8" s="2"/>
      <c r="F8" s="2"/>
      <c r="G8" t="str">
        <f>IF('Binding Energies'!G8="","",IF('Binding Energies'!G8&lt;HV,(HV-'Binding Energies'!G8)/(Parameters!AD$65+Parameters!AD$66*HV),""))</f>
        <v/>
      </c>
      <c r="H8" t="str">
        <f>IF('Binding Energies'!H8="","",IF('Binding Energies'!H8&lt;HV,(HV-'Binding Energies'!H8)/(Parameters!AE$65+Parameters!AE$66*HV),""))</f>
        <v/>
      </c>
      <c r="I8" t="str">
        <f>IF('Binding Energies'!I8="","",IF('Binding Energies'!I8&lt;HV,(HV-'Binding Energies'!I8)/(Parameters!AF$65+Parameters!AF$66*HV),""))</f>
        <v/>
      </c>
      <c r="J8" t="str">
        <f>IF('Binding Energies'!J8="","",IF('Binding Energies'!J8&lt;HV,(HV-'Binding Energies'!J8)/(Parameters!AG$65+Parameters!AG$66*HV),""))</f>
        <v/>
      </c>
      <c r="K8" t="str">
        <f>IF('Binding Energies'!K8="","",IF('Binding Energies'!K8&lt;HV,(HV-'Binding Energies'!K8)/(Parameters!AH$65+Parameters!AH$66*HV),""))</f>
        <v/>
      </c>
      <c r="L8" t="str">
        <f>IF('Binding Energies'!L8="","",IF('Binding Energies'!L8&lt;HV,(HV-'Binding Energies'!L8)/(Parameters!AI$65+Parameters!AI$66*HV),""))</f>
        <v/>
      </c>
      <c r="M8" t="str">
        <f>IF('Binding Energies'!M8="","",IF('Binding Energies'!M8&lt;HV,(HV-'Binding Energies'!M8)/(Parameters!AJ$65+Parameters!AJ$66*HV),""))</f>
        <v/>
      </c>
      <c r="N8" t="str">
        <f>IF('Binding Energies'!N8="","",IF('Binding Energies'!N8&lt;HV,(HV-'Binding Energies'!N8)/(Parameters!AK$65+Parameters!AK$66*HV),""))</f>
        <v/>
      </c>
      <c r="O8" t="str">
        <f>IF('Binding Energies'!O8="","",IF('Binding Energies'!O8&lt;HV,(HV-'Binding Energies'!O8)/(Parameters!AL$65+Parameters!AL$66*HV),""))</f>
        <v/>
      </c>
      <c r="P8" t="str">
        <f>IF('Binding Energies'!P8="","",IF('Binding Energies'!P8&lt;HV,(HV-'Binding Energies'!P8)/(Parameters!AM$65+Parameters!AM$66*HV),""))</f>
        <v/>
      </c>
      <c r="Q8" t="str">
        <f>IF('Binding Energies'!Q8="","",IF('Binding Energies'!Q8&lt;HV,(HV-'Binding Energies'!Q8)/(Parameters!AN$65+Parameters!AN$66*HV),""))</f>
        <v/>
      </c>
      <c r="R8" t="str">
        <f>IF('Binding Energies'!R8="","",IF('Binding Energies'!R8&lt;HV,(HV-'Binding Energies'!R8)/(Parameters!AO$65+Parameters!AO$66*HV),""))</f>
        <v/>
      </c>
      <c r="S8" t="str">
        <f>IF('Binding Energies'!S8="","",IF('Binding Energies'!S8&lt;HV,(HV-'Binding Energies'!S8)/(Parameters!AP$65+Parameters!AP$66*HV),""))</f>
        <v/>
      </c>
      <c r="T8" t="str">
        <f>IF('Binding Energies'!T8="","",IF('Binding Energies'!T8&lt;HV,(HV-'Binding Energies'!T8)/(Parameters!AQ$65+Parameters!AQ$66*HV),""))</f>
        <v/>
      </c>
    </row>
    <row r="9" spans="1:20" x14ac:dyDescent="0.35">
      <c r="A9" s="43">
        <v>9</v>
      </c>
      <c r="B9" s="2"/>
      <c r="C9" s="2"/>
      <c r="D9" s="2"/>
      <c r="E9" s="2"/>
      <c r="F9" s="2"/>
      <c r="G9" t="str">
        <f>IF('Binding Energies'!G9="","",IF('Binding Energies'!G9&lt;HV,(HV-'Binding Energies'!G9)/(Parameters!AD$65+Parameters!AD$66*HV),""))</f>
        <v/>
      </c>
      <c r="H9" t="str">
        <f>IF('Binding Energies'!H9="","",IF('Binding Energies'!H9&lt;HV,(HV-'Binding Energies'!H9)/(Parameters!AE$65+Parameters!AE$66*HV),""))</f>
        <v/>
      </c>
      <c r="I9" t="str">
        <f>IF('Binding Energies'!I9="","",IF('Binding Energies'!I9&lt;HV,(HV-'Binding Energies'!I9)/(Parameters!AF$65+Parameters!AF$66*HV),""))</f>
        <v/>
      </c>
      <c r="J9" t="str">
        <f>IF('Binding Energies'!J9="","",IF('Binding Energies'!J9&lt;HV,(HV-'Binding Energies'!J9)/(Parameters!AG$65+Parameters!AG$66*HV),""))</f>
        <v/>
      </c>
      <c r="K9" t="str">
        <f>IF('Binding Energies'!K9="","",IF('Binding Energies'!K9&lt;HV,(HV-'Binding Energies'!K9)/(Parameters!AH$65+Parameters!AH$66*HV),""))</f>
        <v/>
      </c>
      <c r="L9" t="str">
        <f>IF('Binding Energies'!L9="","",IF('Binding Energies'!L9&lt;HV,(HV-'Binding Energies'!L9)/(Parameters!AI$65+Parameters!AI$66*HV),""))</f>
        <v/>
      </c>
      <c r="M9" t="str">
        <f>IF('Binding Energies'!M9="","",IF('Binding Energies'!M9&lt;HV,(HV-'Binding Energies'!M9)/(Parameters!AJ$65+Parameters!AJ$66*HV),""))</f>
        <v/>
      </c>
      <c r="N9" t="str">
        <f>IF('Binding Energies'!N9="","",IF('Binding Energies'!N9&lt;HV,(HV-'Binding Energies'!N9)/(Parameters!AK$65+Parameters!AK$66*HV),""))</f>
        <v/>
      </c>
      <c r="O9" t="str">
        <f>IF('Binding Energies'!O9="","",IF('Binding Energies'!O9&lt;HV,(HV-'Binding Energies'!O9)/(Parameters!AL$65+Parameters!AL$66*HV),""))</f>
        <v/>
      </c>
      <c r="P9" t="str">
        <f>IF('Binding Energies'!P9="","",IF('Binding Energies'!P9&lt;HV,(HV-'Binding Energies'!P9)/(Parameters!AM$65+Parameters!AM$66*HV),""))</f>
        <v/>
      </c>
      <c r="Q9" t="str">
        <f>IF('Binding Energies'!Q9="","",IF('Binding Energies'!Q9&lt;HV,(HV-'Binding Energies'!Q9)/(Parameters!AN$65+Parameters!AN$66*HV),""))</f>
        <v/>
      </c>
      <c r="R9" t="str">
        <f>IF('Binding Energies'!R9="","",IF('Binding Energies'!R9&lt;HV,(HV-'Binding Energies'!R9)/(Parameters!AO$65+Parameters!AO$66*HV),""))</f>
        <v/>
      </c>
      <c r="S9" t="str">
        <f>IF('Binding Energies'!S9="","",IF('Binding Energies'!S9&lt;HV,(HV-'Binding Energies'!S9)/(Parameters!AP$65+Parameters!AP$66*HV),""))</f>
        <v/>
      </c>
      <c r="T9" t="str">
        <f>IF('Binding Energies'!T9="","",IF('Binding Energies'!T9&lt;HV,(HV-'Binding Energies'!T9)/(Parameters!AQ$65+Parameters!AQ$66*HV),""))</f>
        <v/>
      </c>
    </row>
    <row r="10" spans="1:20" x14ac:dyDescent="0.35">
      <c r="A10" s="43">
        <v>10</v>
      </c>
      <c r="B10" s="2"/>
      <c r="C10" s="2"/>
      <c r="D10" s="2"/>
      <c r="E10" s="2"/>
      <c r="F10" s="2"/>
      <c r="G10" t="str">
        <f>IF('Binding Energies'!G10="","",IF('Binding Energies'!G10&lt;HV,(HV-'Binding Energies'!G10)/(Parameters!AD$65+Parameters!AD$66*HV),""))</f>
        <v/>
      </c>
      <c r="H10" t="str">
        <f>IF('Binding Energies'!H10="","",IF('Binding Energies'!H10&lt;HV,(HV-'Binding Energies'!H10)/(Parameters!AE$65+Parameters!AE$66*HV),""))</f>
        <v/>
      </c>
      <c r="I10" t="str">
        <f>IF('Binding Energies'!I10="","",IF('Binding Energies'!I10&lt;HV,(HV-'Binding Energies'!I10)/(Parameters!AF$65+Parameters!AF$66*HV),""))</f>
        <v/>
      </c>
      <c r="J10" t="str">
        <f>IF('Binding Energies'!J10="","",IF('Binding Energies'!J10&lt;HV,(HV-'Binding Energies'!J10)/(Parameters!AG$65+Parameters!AG$66*HV),""))</f>
        <v/>
      </c>
      <c r="K10" t="str">
        <f>IF('Binding Energies'!K10="","",IF('Binding Energies'!K10&lt;HV,(HV-'Binding Energies'!K10)/(Parameters!AH$65+Parameters!AH$66*HV),""))</f>
        <v/>
      </c>
      <c r="L10" t="str">
        <f>IF('Binding Energies'!L10="","",IF('Binding Energies'!L10&lt;HV,(HV-'Binding Energies'!L10)/(Parameters!AI$65+Parameters!AI$66*HV),""))</f>
        <v/>
      </c>
      <c r="M10" t="str">
        <f>IF('Binding Energies'!M10="","",IF('Binding Energies'!M10&lt;HV,(HV-'Binding Energies'!M10)/(Parameters!AJ$65+Parameters!AJ$66*HV),""))</f>
        <v/>
      </c>
      <c r="N10" t="str">
        <f>IF('Binding Energies'!N10="","",IF('Binding Energies'!N10&lt;HV,(HV-'Binding Energies'!N10)/(Parameters!AK$65+Parameters!AK$66*HV),""))</f>
        <v/>
      </c>
      <c r="O10" t="str">
        <f>IF('Binding Energies'!O10="","",IF('Binding Energies'!O10&lt;HV,(HV-'Binding Energies'!O10)/(Parameters!AL$65+Parameters!AL$66*HV),""))</f>
        <v/>
      </c>
      <c r="P10" t="str">
        <f>IF('Binding Energies'!P10="","",IF('Binding Energies'!P10&lt;HV,(HV-'Binding Energies'!P10)/(Parameters!AM$65+Parameters!AM$66*HV),""))</f>
        <v/>
      </c>
      <c r="Q10" t="str">
        <f>IF('Binding Energies'!Q10="","",IF('Binding Energies'!Q10&lt;HV,(HV-'Binding Energies'!Q10)/(Parameters!AN$65+Parameters!AN$66*HV),""))</f>
        <v/>
      </c>
      <c r="R10" t="str">
        <f>IF('Binding Energies'!R10="","",IF('Binding Energies'!R10&lt;HV,(HV-'Binding Energies'!R10)/(Parameters!AO$65+Parameters!AO$66*HV),""))</f>
        <v/>
      </c>
      <c r="S10" t="str">
        <f>IF('Binding Energies'!S10="","",IF('Binding Energies'!S10&lt;HV,(HV-'Binding Energies'!S10)/(Parameters!AP$65+Parameters!AP$66*HV),""))</f>
        <v/>
      </c>
      <c r="T10" t="str">
        <f>IF('Binding Energies'!T10="","",IF('Binding Energies'!T10&lt;HV,(HV-'Binding Energies'!T10)/(Parameters!AQ$65+Parameters!AQ$66*HV),""))</f>
        <v/>
      </c>
    </row>
    <row r="11" spans="1:20" x14ac:dyDescent="0.35">
      <c r="A11" s="43">
        <v>11</v>
      </c>
      <c r="B11" s="2"/>
      <c r="C11" s="2"/>
      <c r="D11" s="2"/>
      <c r="E11" s="2"/>
      <c r="F11" s="2"/>
      <c r="G11" t="str">
        <f>IF('Binding Energies'!G11="","",IF('Binding Energies'!G11&lt;HV,(HV-'Binding Energies'!G11)/(Parameters!AD$65+Parameters!AD$66*HV),""))</f>
        <v/>
      </c>
      <c r="H11" t="str">
        <f>IF('Binding Energies'!H11="","",IF('Binding Energies'!H11&lt;HV,(HV-'Binding Energies'!H11)/(Parameters!AE$65+Parameters!AE$66*HV),""))</f>
        <v/>
      </c>
      <c r="I11" t="str">
        <f>IF('Binding Energies'!I11="","",IF('Binding Energies'!I11&lt;HV,(HV-'Binding Energies'!I11)/(Parameters!AF$65+Parameters!AF$66*HV),""))</f>
        <v/>
      </c>
      <c r="J11" t="str">
        <f>IF('Binding Energies'!J11="","",IF('Binding Energies'!J11&lt;HV,(HV-'Binding Energies'!J11)/(Parameters!AG$65+Parameters!AG$66*HV),""))</f>
        <v/>
      </c>
      <c r="K11" t="str">
        <f>IF('Binding Energies'!K11="","",IF('Binding Energies'!K11&lt;HV,(HV-'Binding Energies'!K11)/(Parameters!AH$65+Parameters!AH$66*HV),""))</f>
        <v/>
      </c>
      <c r="L11" t="str">
        <f>IF('Binding Energies'!L11="","",IF('Binding Energies'!L11&lt;HV,(HV-'Binding Energies'!L11)/(Parameters!AI$65+Parameters!AI$66*HV),""))</f>
        <v/>
      </c>
      <c r="M11" t="str">
        <f>IF('Binding Energies'!M11="","",IF('Binding Energies'!M11&lt;HV,(HV-'Binding Energies'!M11)/(Parameters!AJ$65+Parameters!AJ$66*HV),""))</f>
        <v/>
      </c>
      <c r="N11" t="str">
        <f>IF('Binding Energies'!N11="","",IF('Binding Energies'!N11&lt;HV,(HV-'Binding Energies'!N11)/(Parameters!AK$65+Parameters!AK$66*HV),""))</f>
        <v/>
      </c>
      <c r="O11" t="str">
        <f>IF('Binding Energies'!O11="","",IF('Binding Energies'!O11&lt;HV,(HV-'Binding Energies'!O11)/(Parameters!AL$65+Parameters!AL$66*HV),""))</f>
        <v/>
      </c>
      <c r="P11" t="str">
        <f>IF('Binding Energies'!P11="","",IF('Binding Energies'!P11&lt;HV,(HV-'Binding Energies'!P11)/(Parameters!AM$65+Parameters!AM$66*HV),""))</f>
        <v/>
      </c>
      <c r="Q11" t="str">
        <f>IF('Binding Energies'!Q11="","",IF('Binding Energies'!Q11&lt;HV,(HV-'Binding Energies'!Q11)/(Parameters!AN$65+Parameters!AN$66*HV),""))</f>
        <v/>
      </c>
      <c r="R11" t="str">
        <f>IF('Binding Energies'!R11="","",IF('Binding Energies'!R11&lt;HV,(HV-'Binding Energies'!R11)/(Parameters!AO$65+Parameters!AO$66*HV),""))</f>
        <v/>
      </c>
      <c r="S11" t="str">
        <f>IF('Binding Energies'!S11="","",IF('Binding Energies'!S11&lt;HV,(HV-'Binding Energies'!S11)/(Parameters!AP$65+Parameters!AP$66*HV),""))</f>
        <v/>
      </c>
      <c r="T11" t="str">
        <f>IF('Binding Energies'!T11="","",IF('Binding Energies'!T11&lt;HV,(HV-'Binding Energies'!T11)/(Parameters!AQ$65+Parameters!AQ$66*HV),""))</f>
        <v/>
      </c>
    </row>
    <row r="12" spans="1:20" x14ac:dyDescent="0.35">
      <c r="A12" s="43">
        <v>12</v>
      </c>
      <c r="B12" s="2"/>
      <c r="C12" s="2"/>
      <c r="D12" s="2"/>
      <c r="E12" s="2"/>
      <c r="F12" s="2"/>
      <c r="G12">
        <f>IF('Binding Energies'!G12="","",IF('Binding Energies'!G12&lt;HV,(HV-'Binding Energies'!G12)/(Parameters!AD$65+Parameters!AD$66*HV),""))</f>
        <v>0.55130041019509457</v>
      </c>
      <c r="H12">
        <f>IF('Binding Energies'!H12="","",IF('Binding Energies'!H12&lt;HV,(HV-'Binding Energies'!H12)/(Parameters!AE$65+Parameters!AE$66*HV),""))</f>
        <v>0.55803867207845526</v>
      </c>
      <c r="I12" t="str">
        <f>IF('Binding Energies'!I12="","",IF('Binding Energies'!I12&lt;HV,(HV-'Binding Energies'!I12)/(Parameters!AF$65+Parameters!AF$66*HV),""))</f>
        <v/>
      </c>
      <c r="J12" t="str">
        <f>IF('Binding Energies'!J12="","",IF('Binding Energies'!J12&lt;HV,(HV-'Binding Energies'!J12)/(Parameters!AG$65+Parameters!AG$66*HV),""))</f>
        <v/>
      </c>
      <c r="K12" t="str">
        <f>IF('Binding Energies'!K12="","",IF('Binding Energies'!K12&lt;HV,(HV-'Binding Energies'!K12)/(Parameters!AH$65+Parameters!AH$66*HV),""))</f>
        <v/>
      </c>
      <c r="L12" t="str">
        <f>IF('Binding Energies'!L12="","",IF('Binding Energies'!L12&lt;HV,(HV-'Binding Energies'!L12)/(Parameters!AI$65+Parameters!AI$66*HV),""))</f>
        <v/>
      </c>
      <c r="M12" t="str">
        <f>IF('Binding Energies'!M12="","",IF('Binding Energies'!M12&lt;HV,(HV-'Binding Energies'!M12)/(Parameters!AJ$65+Parameters!AJ$66*HV),""))</f>
        <v/>
      </c>
      <c r="N12" t="str">
        <f>IF('Binding Energies'!N12="","",IF('Binding Energies'!N12&lt;HV,(HV-'Binding Energies'!N12)/(Parameters!AK$65+Parameters!AK$66*HV),""))</f>
        <v/>
      </c>
      <c r="O12" t="str">
        <f>IF('Binding Energies'!O12="","",IF('Binding Energies'!O12&lt;HV,(HV-'Binding Energies'!O12)/(Parameters!AL$65+Parameters!AL$66*HV),""))</f>
        <v/>
      </c>
      <c r="P12" t="str">
        <f>IF('Binding Energies'!P12="","",IF('Binding Energies'!P12&lt;HV,(HV-'Binding Energies'!P12)/(Parameters!AM$65+Parameters!AM$66*HV),""))</f>
        <v/>
      </c>
      <c r="Q12" t="str">
        <f>IF('Binding Energies'!Q12="","",IF('Binding Energies'!Q12&lt;HV,(HV-'Binding Energies'!Q12)/(Parameters!AN$65+Parameters!AN$66*HV),""))</f>
        <v/>
      </c>
      <c r="R12" t="str">
        <f>IF('Binding Energies'!R12="","",IF('Binding Energies'!R12&lt;HV,(HV-'Binding Energies'!R12)/(Parameters!AO$65+Parameters!AO$66*HV),""))</f>
        <v/>
      </c>
      <c r="S12" t="str">
        <f>IF('Binding Energies'!S12="","",IF('Binding Energies'!S12&lt;HV,(HV-'Binding Energies'!S12)/(Parameters!AP$65+Parameters!AP$66*HV),""))</f>
        <v/>
      </c>
      <c r="T12" t="str">
        <f>IF('Binding Energies'!T12="","",IF('Binding Energies'!T12&lt;HV,(HV-'Binding Energies'!T12)/(Parameters!AQ$65+Parameters!AQ$66*HV),""))</f>
        <v/>
      </c>
    </row>
    <row r="13" spans="1:20" x14ac:dyDescent="0.35">
      <c r="A13" s="43">
        <v>13</v>
      </c>
      <c r="B13" s="2"/>
      <c r="C13" s="2"/>
      <c r="D13" s="2"/>
      <c r="E13" s="2"/>
      <c r="F13" s="2"/>
      <c r="G13">
        <f>IF('Binding Energies'!G13="","",IF('Binding Energies'!G13&lt;HV,(HV-'Binding Energies'!G13)/(Parameters!AD$65+Parameters!AD$66*HV),""))</f>
        <v>0.54928927816160156</v>
      </c>
      <c r="H13">
        <f>IF('Binding Energies'!H13="","",IF('Binding Energies'!H13&lt;HV,(HV-'Binding Energies'!H13)/(Parameters!AE$65+Parameters!AE$66*HV),""))</f>
        <v>0.55603117000531677</v>
      </c>
      <c r="I13" t="str">
        <f>IF('Binding Energies'!I13="","",IF('Binding Energies'!I13&lt;HV,(HV-'Binding Energies'!I13)/(Parameters!AF$65+Parameters!AF$66*HV),""))</f>
        <v/>
      </c>
      <c r="J13" t="str">
        <f>IF('Binding Energies'!J13="","",IF('Binding Energies'!J13&lt;HV,(HV-'Binding Energies'!J13)/(Parameters!AG$65+Parameters!AG$66*HV),""))</f>
        <v/>
      </c>
      <c r="K13" t="str">
        <f>IF('Binding Energies'!K13="","",IF('Binding Energies'!K13&lt;HV,(HV-'Binding Energies'!K13)/(Parameters!AH$65+Parameters!AH$66*HV),""))</f>
        <v/>
      </c>
      <c r="L13" t="str">
        <f>IF('Binding Energies'!L13="","",IF('Binding Energies'!L13&lt;HV,(HV-'Binding Energies'!L13)/(Parameters!AI$65+Parameters!AI$66*HV),""))</f>
        <v/>
      </c>
      <c r="M13" t="str">
        <f>IF('Binding Energies'!M13="","",IF('Binding Energies'!M13&lt;HV,(HV-'Binding Energies'!M13)/(Parameters!AJ$65+Parameters!AJ$66*HV),""))</f>
        <v/>
      </c>
      <c r="N13" t="str">
        <f>IF('Binding Energies'!N13="","",IF('Binding Energies'!N13&lt;HV,(HV-'Binding Energies'!N13)/(Parameters!AK$65+Parameters!AK$66*HV),""))</f>
        <v/>
      </c>
      <c r="O13" t="str">
        <f>IF('Binding Energies'!O13="","",IF('Binding Energies'!O13&lt;HV,(HV-'Binding Energies'!O13)/(Parameters!AL$65+Parameters!AL$66*HV),""))</f>
        <v/>
      </c>
      <c r="P13" t="str">
        <f>IF('Binding Energies'!P13="","",IF('Binding Energies'!P13&lt;HV,(HV-'Binding Energies'!P13)/(Parameters!AM$65+Parameters!AM$66*HV),""))</f>
        <v/>
      </c>
      <c r="Q13" t="str">
        <f>IF('Binding Energies'!Q13="","",IF('Binding Energies'!Q13&lt;HV,(HV-'Binding Energies'!Q13)/(Parameters!AN$65+Parameters!AN$66*HV),""))</f>
        <v/>
      </c>
      <c r="R13" t="str">
        <f>IF('Binding Energies'!R13="","",IF('Binding Energies'!R13&lt;HV,(HV-'Binding Energies'!R13)/(Parameters!AO$65+Parameters!AO$66*HV),""))</f>
        <v/>
      </c>
      <c r="S13" t="str">
        <f>IF('Binding Energies'!S13="","",IF('Binding Energies'!S13&lt;HV,(HV-'Binding Energies'!S13)/(Parameters!AP$65+Parameters!AP$66*HV),""))</f>
        <v/>
      </c>
      <c r="T13" t="str">
        <f>IF('Binding Energies'!T13="","",IF('Binding Energies'!T13&lt;HV,(HV-'Binding Energies'!T13)/(Parameters!AQ$65+Parameters!AQ$66*HV),""))</f>
        <v/>
      </c>
    </row>
    <row r="14" spans="1:20" x14ac:dyDescent="0.35">
      <c r="A14" s="43">
        <v>14</v>
      </c>
      <c r="B14" s="2"/>
      <c r="C14" s="2"/>
      <c r="D14" s="2"/>
      <c r="E14" s="2"/>
      <c r="F14" s="2"/>
      <c r="G14">
        <f>IF('Binding Energies'!G14="","",IF('Binding Energies'!G14&lt;HV,(HV-'Binding Energies'!G14)/(Parameters!AD$65+Parameters!AD$66*HV),""))</f>
        <v>0.54685182320856607</v>
      </c>
      <c r="H14">
        <f>IF('Binding Energies'!H14="","",IF('Binding Energies'!H14&lt;HV,(HV-'Binding Energies'!H14)/(Parameters!AE$65+Parameters!AE$66*HV),""))</f>
        <v>0.55357338709334358</v>
      </c>
      <c r="I14" t="str">
        <f>IF('Binding Energies'!I14="","",IF('Binding Energies'!I14&lt;HV,(HV-'Binding Energies'!I14)/(Parameters!AF$65+Parameters!AF$66*HV),""))</f>
        <v/>
      </c>
      <c r="J14" t="str">
        <f>IF('Binding Energies'!J14="","",IF('Binding Energies'!J14&lt;HV,(HV-'Binding Energies'!J14)/(Parameters!AG$65+Parameters!AG$66*HV),""))</f>
        <v/>
      </c>
      <c r="K14" t="str">
        <f>IF('Binding Energies'!K14="","",IF('Binding Energies'!K14&lt;HV,(HV-'Binding Energies'!K14)/(Parameters!AH$65+Parameters!AH$66*HV),""))</f>
        <v/>
      </c>
      <c r="L14" t="str">
        <f>IF('Binding Energies'!L14="","",IF('Binding Energies'!L14&lt;HV,(HV-'Binding Energies'!L14)/(Parameters!AI$65+Parameters!AI$66*HV),""))</f>
        <v/>
      </c>
      <c r="M14" t="str">
        <f>IF('Binding Energies'!M14="","",IF('Binding Energies'!M14&lt;HV,(HV-'Binding Energies'!M14)/(Parameters!AJ$65+Parameters!AJ$66*HV),""))</f>
        <v/>
      </c>
      <c r="N14" t="str">
        <f>IF('Binding Energies'!N14="","",IF('Binding Energies'!N14&lt;HV,(HV-'Binding Energies'!N14)/(Parameters!AK$65+Parameters!AK$66*HV),""))</f>
        <v/>
      </c>
      <c r="O14" t="str">
        <f>IF('Binding Energies'!O14="","",IF('Binding Energies'!O14&lt;HV,(HV-'Binding Energies'!O14)/(Parameters!AL$65+Parameters!AL$66*HV),""))</f>
        <v/>
      </c>
      <c r="P14" t="str">
        <f>IF('Binding Energies'!P14="","",IF('Binding Energies'!P14&lt;HV,(HV-'Binding Energies'!P14)/(Parameters!AM$65+Parameters!AM$66*HV),""))</f>
        <v/>
      </c>
      <c r="Q14" t="str">
        <f>IF('Binding Energies'!Q14="","",IF('Binding Energies'!Q14&lt;HV,(HV-'Binding Energies'!Q14)/(Parameters!AN$65+Parameters!AN$66*HV),""))</f>
        <v/>
      </c>
      <c r="R14" t="str">
        <f>IF('Binding Energies'!R14="","",IF('Binding Energies'!R14&lt;HV,(HV-'Binding Energies'!R14)/(Parameters!AO$65+Parameters!AO$66*HV),""))</f>
        <v/>
      </c>
      <c r="S14" t="str">
        <f>IF('Binding Energies'!S14="","",IF('Binding Energies'!S14&lt;HV,(HV-'Binding Energies'!S14)/(Parameters!AP$65+Parameters!AP$66*HV),""))</f>
        <v/>
      </c>
      <c r="T14" t="str">
        <f>IF('Binding Energies'!T14="","",IF('Binding Energies'!T14&lt;HV,(HV-'Binding Energies'!T14)/(Parameters!AQ$65+Parameters!AQ$66*HV),""))</f>
        <v/>
      </c>
    </row>
    <row r="15" spans="1:20" x14ac:dyDescent="0.35">
      <c r="A15" s="43">
        <v>15</v>
      </c>
      <c r="B15" s="2"/>
      <c r="C15" s="2"/>
      <c r="D15" s="2"/>
      <c r="E15" s="2"/>
      <c r="F15" s="2"/>
      <c r="G15">
        <f>IF('Binding Energies'!G15="","",IF('Binding Energies'!G15&lt;HV,(HV-'Binding Energies'!G15)/(Parameters!AD$65+Parameters!AD$66*HV),""))</f>
        <v>0.54345050774178294</v>
      </c>
      <c r="H15">
        <f>IF('Binding Energies'!H15="","",IF('Binding Energies'!H15&lt;HV,(HV-'Binding Energies'!H15)/(Parameters!AE$65+Parameters!AE$66*HV),""))</f>
        <v>0.55015875739884623</v>
      </c>
      <c r="I15" t="str">
        <f>IF('Binding Energies'!I15="","",IF('Binding Energies'!I15&lt;HV,(HV-'Binding Energies'!I15)/(Parameters!AF$65+Parameters!AF$66*HV),""))</f>
        <v/>
      </c>
      <c r="J15" t="str">
        <f>IF('Binding Energies'!J15="","",IF('Binding Energies'!J15&lt;HV,(HV-'Binding Energies'!J15)/(Parameters!AG$65+Parameters!AG$66*HV),""))</f>
        <v/>
      </c>
      <c r="K15" t="str">
        <f>IF('Binding Energies'!K15="","",IF('Binding Energies'!K15&lt;HV,(HV-'Binding Energies'!K15)/(Parameters!AH$65+Parameters!AH$66*HV),""))</f>
        <v/>
      </c>
      <c r="L15" t="str">
        <f>IF('Binding Energies'!L15="","",IF('Binding Energies'!L15&lt;HV,(HV-'Binding Energies'!L15)/(Parameters!AI$65+Parameters!AI$66*HV),""))</f>
        <v/>
      </c>
      <c r="M15" t="str">
        <f>IF('Binding Energies'!M15="","",IF('Binding Energies'!M15&lt;HV,(HV-'Binding Energies'!M15)/(Parameters!AJ$65+Parameters!AJ$66*HV),""))</f>
        <v/>
      </c>
      <c r="N15" t="str">
        <f>IF('Binding Energies'!N15="","",IF('Binding Energies'!N15&lt;HV,(HV-'Binding Energies'!N15)/(Parameters!AK$65+Parameters!AK$66*HV),""))</f>
        <v/>
      </c>
      <c r="O15" t="str">
        <f>IF('Binding Energies'!O15="","",IF('Binding Energies'!O15&lt;HV,(HV-'Binding Energies'!O15)/(Parameters!AL$65+Parameters!AL$66*HV),""))</f>
        <v/>
      </c>
      <c r="P15" t="str">
        <f>IF('Binding Energies'!P15="","",IF('Binding Energies'!P15&lt;HV,(HV-'Binding Energies'!P15)/(Parameters!AM$65+Parameters!AM$66*HV),""))</f>
        <v/>
      </c>
      <c r="Q15" t="str">
        <f>IF('Binding Energies'!Q15="","",IF('Binding Energies'!Q15&lt;HV,(HV-'Binding Energies'!Q15)/(Parameters!AN$65+Parameters!AN$66*HV),""))</f>
        <v/>
      </c>
      <c r="R15" t="str">
        <f>IF('Binding Energies'!R15="","",IF('Binding Energies'!R15&lt;HV,(HV-'Binding Energies'!R15)/(Parameters!AO$65+Parameters!AO$66*HV),""))</f>
        <v/>
      </c>
      <c r="S15" t="str">
        <f>IF('Binding Energies'!S15="","",IF('Binding Energies'!S15&lt;HV,(HV-'Binding Energies'!S15)/(Parameters!AP$65+Parameters!AP$66*HV),""))</f>
        <v/>
      </c>
      <c r="T15" t="str">
        <f>IF('Binding Energies'!T15="","",IF('Binding Energies'!T15&lt;HV,(HV-'Binding Energies'!T15)/(Parameters!AQ$65+Parameters!AQ$66*HV),""))</f>
        <v/>
      </c>
    </row>
    <row r="16" spans="1:20" x14ac:dyDescent="0.35">
      <c r="A16" s="43">
        <v>16</v>
      </c>
      <c r="B16" s="2"/>
      <c r="C16" s="2"/>
      <c r="D16" s="2"/>
      <c r="E16" s="2"/>
      <c r="F16" s="2"/>
      <c r="G16">
        <f>IF('Binding Energies'!G16="","",IF('Binding Energies'!G16&lt;HV,(HV-'Binding Energies'!G16)/(Parameters!AD$65+Parameters!AD$66*HV),""))</f>
        <v>0.54074428399164476</v>
      </c>
      <c r="H16">
        <f>IF('Binding Energies'!H16="","",IF('Binding Energies'!H16&lt;HV,(HV-'Binding Energies'!H16)/(Parameters!AE$65+Parameters!AE$66*HV),""))</f>
        <v>0.54744769151502837</v>
      </c>
      <c r="I16" t="str">
        <f>IF('Binding Energies'!I16="","",IF('Binding Energies'!I16&lt;HV,(HV-'Binding Energies'!I16)/(Parameters!AF$65+Parameters!AF$66*HV),""))</f>
        <v/>
      </c>
      <c r="J16" t="str">
        <f>IF('Binding Energies'!J16="","",IF('Binding Energies'!J16&lt;HV,(HV-'Binding Energies'!J16)/(Parameters!AG$65+Parameters!AG$66*HV),""))</f>
        <v/>
      </c>
      <c r="K16" t="str">
        <f>IF('Binding Energies'!K16="","",IF('Binding Energies'!K16&lt;HV,(HV-'Binding Energies'!K16)/(Parameters!AH$65+Parameters!AH$66*HV),""))</f>
        <v/>
      </c>
      <c r="L16" t="str">
        <f>IF('Binding Energies'!L16="","",IF('Binding Energies'!L16&lt;HV,(HV-'Binding Energies'!L16)/(Parameters!AI$65+Parameters!AI$66*HV),""))</f>
        <v/>
      </c>
      <c r="M16" t="str">
        <f>IF('Binding Energies'!M16="","",IF('Binding Energies'!M16&lt;HV,(HV-'Binding Energies'!M16)/(Parameters!AJ$65+Parameters!AJ$66*HV),""))</f>
        <v/>
      </c>
      <c r="N16" t="str">
        <f>IF('Binding Energies'!N16="","",IF('Binding Energies'!N16&lt;HV,(HV-'Binding Energies'!N16)/(Parameters!AK$65+Parameters!AK$66*HV),""))</f>
        <v/>
      </c>
      <c r="O16" t="str">
        <f>IF('Binding Energies'!O16="","",IF('Binding Energies'!O16&lt;HV,(HV-'Binding Energies'!O16)/(Parameters!AL$65+Parameters!AL$66*HV),""))</f>
        <v/>
      </c>
      <c r="P16" t="str">
        <f>IF('Binding Energies'!P16="","",IF('Binding Energies'!P16&lt;HV,(HV-'Binding Energies'!P16)/(Parameters!AM$65+Parameters!AM$66*HV),""))</f>
        <v/>
      </c>
      <c r="Q16" t="str">
        <f>IF('Binding Energies'!Q16="","",IF('Binding Energies'!Q16&lt;HV,(HV-'Binding Energies'!Q16)/(Parameters!AN$65+Parameters!AN$66*HV),""))</f>
        <v/>
      </c>
      <c r="R16" t="str">
        <f>IF('Binding Energies'!R16="","",IF('Binding Energies'!R16&lt;HV,(HV-'Binding Energies'!R16)/(Parameters!AO$65+Parameters!AO$66*HV),""))</f>
        <v/>
      </c>
      <c r="S16" t="str">
        <f>IF('Binding Energies'!S16="","",IF('Binding Energies'!S16&lt;HV,(HV-'Binding Energies'!S16)/(Parameters!AP$65+Parameters!AP$66*HV),""))</f>
        <v/>
      </c>
      <c r="T16" t="str">
        <f>IF('Binding Energies'!T16="","",IF('Binding Energies'!T16&lt;HV,(HV-'Binding Energies'!T16)/(Parameters!AQ$65+Parameters!AQ$66*HV),""))</f>
        <v/>
      </c>
    </row>
    <row r="17" spans="1:20" x14ac:dyDescent="0.35">
      <c r="A17" s="43">
        <v>17</v>
      </c>
      <c r="B17" s="2"/>
      <c r="C17" s="2"/>
      <c r="D17" s="2"/>
      <c r="E17" s="2"/>
      <c r="F17" s="2"/>
      <c r="G17">
        <f>IF('Binding Energies'!G17="","",IF('Binding Energies'!G17&lt;HV,(HV-'Binding Energies'!G17)/(Parameters!AD$65+Parameters!AD$66*HV),""))</f>
        <v>0.53738930797263784</v>
      </c>
      <c r="H17">
        <f>IF('Binding Energies'!H17="","",IF('Binding Energies'!H17&lt;HV,(HV-'Binding Energies'!H17)/(Parameters!AE$65+Parameters!AE$66*HV),""))</f>
        <v>0.54408934692538546</v>
      </c>
      <c r="I17" t="str">
        <f>IF('Binding Energies'!I17="","",IF('Binding Energies'!I17&lt;HV,(HV-'Binding Energies'!I17)/(Parameters!AF$65+Parameters!AF$66*HV),""))</f>
        <v/>
      </c>
      <c r="J17" t="str">
        <f>IF('Binding Energies'!J17="","",IF('Binding Energies'!J17&lt;HV,(HV-'Binding Energies'!J17)/(Parameters!AG$65+Parameters!AG$66*HV),""))</f>
        <v/>
      </c>
      <c r="K17" t="str">
        <f>IF('Binding Energies'!K17="","",IF('Binding Energies'!K17&lt;HV,(HV-'Binding Energies'!K17)/(Parameters!AH$65+Parameters!AH$66*HV),""))</f>
        <v/>
      </c>
      <c r="L17" t="str">
        <f>IF('Binding Energies'!L17="","",IF('Binding Energies'!L17&lt;HV,(HV-'Binding Energies'!L17)/(Parameters!AI$65+Parameters!AI$66*HV),""))</f>
        <v/>
      </c>
      <c r="M17" t="str">
        <f>IF('Binding Energies'!M17="","",IF('Binding Energies'!M17&lt;HV,(HV-'Binding Energies'!M17)/(Parameters!AJ$65+Parameters!AJ$66*HV),""))</f>
        <v/>
      </c>
      <c r="N17" t="str">
        <f>IF('Binding Energies'!N17="","",IF('Binding Energies'!N17&lt;HV,(HV-'Binding Energies'!N17)/(Parameters!AK$65+Parameters!AK$66*HV),""))</f>
        <v/>
      </c>
      <c r="O17" t="str">
        <f>IF('Binding Energies'!O17="","",IF('Binding Energies'!O17&lt;HV,(HV-'Binding Energies'!O17)/(Parameters!AL$65+Parameters!AL$66*HV),""))</f>
        <v/>
      </c>
      <c r="P17" t="str">
        <f>IF('Binding Energies'!P17="","",IF('Binding Energies'!P17&lt;HV,(HV-'Binding Energies'!P17)/(Parameters!AM$65+Parameters!AM$66*HV),""))</f>
        <v/>
      </c>
      <c r="Q17" t="str">
        <f>IF('Binding Energies'!Q17="","",IF('Binding Energies'!Q17&lt;HV,(HV-'Binding Energies'!Q17)/(Parameters!AN$65+Parameters!AN$66*HV),""))</f>
        <v/>
      </c>
      <c r="R17" t="str">
        <f>IF('Binding Energies'!R17="","",IF('Binding Energies'!R17&lt;HV,(HV-'Binding Energies'!R17)/(Parameters!AO$65+Parameters!AO$66*HV),""))</f>
        <v/>
      </c>
      <c r="S17" t="str">
        <f>IF('Binding Energies'!S17="","",IF('Binding Energies'!S17&lt;HV,(HV-'Binding Energies'!S17)/(Parameters!AP$65+Parameters!AP$66*HV),""))</f>
        <v/>
      </c>
      <c r="T17" t="str">
        <f>IF('Binding Energies'!T17="","",IF('Binding Energies'!T17&lt;HV,(HV-'Binding Energies'!T17)/(Parameters!AQ$65+Parameters!AQ$66*HV),""))</f>
        <v/>
      </c>
    </row>
    <row r="18" spans="1:20" x14ac:dyDescent="0.35">
      <c r="A18" s="43">
        <v>18</v>
      </c>
      <c r="B18" s="2"/>
      <c r="C18" s="2"/>
      <c r="D18" s="2"/>
      <c r="E18" s="2"/>
      <c r="F18" s="2"/>
      <c r="G18">
        <f>IF('Binding Energies'!G18="","",IF('Binding Energies'!G18&lt;HV,(HV-'Binding Energies'!G18)/(Parameters!AD$65+Parameters!AD$66*HV),""))</f>
        <v>0.53284804209055669</v>
      </c>
      <c r="H18">
        <f>IF('Binding Energies'!H18="","",IF('Binding Energies'!H18&lt;HV,(HV-'Binding Energies'!H18)/(Parameters!AE$65+Parameters!AE$66*HV),""))</f>
        <v>0.53953963428299223</v>
      </c>
      <c r="I18" t="str">
        <f>IF('Binding Energies'!I18="","",IF('Binding Energies'!I18&lt;HV,(HV-'Binding Energies'!I18)/(Parameters!AF$65+Parameters!AF$66*HV),""))</f>
        <v/>
      </c>
      <c r="J18" t="str">
        <f>IF('Binding Energies'!J18="","",IF('Binding Energies'!J18&lt;HV,(HV-'Binding Energies'!J18)/(Parameters!AG$65+Parameters!AG$66*HV),""))</f>
        <v/>
      </c>
      <c r="K18" t="str">
        <f>IF('Binding Energies'!K18="","",IF('Binding Energies'!K18&lt;HV,(HV-'Binding Energies'!K18)/(Parameters!AH$65+Parameters!AH$66*HV),""))</f>
        <v/>
      </c>
      <c r="L18" t="str">
        <f>IF('Binding Energies'!L18="","",IF('Binding Energies'!L18&lt;HV,(HV-'Binding Energies'!L18)/(Parameters!AI$65+Parameters!AI$66*HV),""))</f>
        <v/>
      </c>
      <c r="M18" t="str">
        <f>IF('Binding Energies'!M18="","",IF('Binding Energies'!M18&lt;HV,(HV-'Binding Energies'!M18)/(Parameters!AJ$65+Parameters!AJ$66*HV),""))</f>
        <v/>
      </c>
      <c r="N18" t="str">
        <f>IF('Binding Energies'!N18="","",IF('Binding Energies'!N18&lt;HV,(HV-'Binding Energies'!N18)/(Parameters!AK$65+Parameters!AK$66*HV),""))</f>
        <v/>
      </c>
      <c r="O18" t="str">
        <f>IF('Binding Energies'!O18="","",IF('Binding Energies'!O18&lt;HV,(HV-'Binding Energies'!O18)/(Parameters!AL$65+Parameters!AL$66*HV),""))</f>
        <v/>
      </c>
      <c r="P18" t="str">
        <f>IF('Binding Energies'!P18="","",IF('Binding Energies'!P18&lt;HV,(HV-'Binding Energies'!P18)/(Parameters!AM$65+Parameters!AM$66*HV),""))</f>
        <v/>
      </c>
      <c r="Q18" t="str">
        <f>IF('Binding Energies'!Q18="","",IF('Binding Energies'!Q18&lt;HV,(HV-'Binding Energies'!Q18)/(Parameters!AN$65+Parameters!AN$66*HV),""))</f>
        <v/>
      </c>
      <c r="R18" t="str">
        <f>IF('Binding Energies'!R18="","",IF('Binding Energies'!R18&lt;HV,(HV-'Binding Energies'!R18)/(Parameters!AO$65+Parameters!AO$66*HV),""))</f>
        <v/>
      </c>
      <c r="S18" t="str">
        <f>IF('Binding Energies'!S18="","",IF('Binding Energies'!S18&lt;HV,(HV-'Binding Energies'!S18)/(Parameters!AP$65+Parameters!AP$66*HV),""))</f>
        <v/>
      </c>
      <c r="T18" t="str">
        <f>IF('Binding Energies'!T18="","",IF('Binding Energies'!T18&lt;HV,(HV-'Binding Energies'!T18)/(Parameters!AQ$65+Parameters!AQ$66*HV),""))</f>
        <v/>
      </c>
    </row>
    <row r="19" spans="1:20" x14ac:dyDescent="0.35">
      <c r="A19" s="43">
        <v>19</v>
      </c>
      <c r="B19" s="2"/>
      <c r="C19" s="2"/>
      <c r="D19" s="2"/>
      <c r="E19" s="2"/>
      <c r="F19" s="2"/>
      <c r="G19">
        <f>IF('Binding Energies'!G19="","",IF('Binding Energies'!G19&lt;HV,(HV-'Binding Energies'!G19)/(Parameters!AD$65+Parameters!AD$66*HV),""))</f>
        <v>0.52861261656379943</v>
      </c>
      <c r="H19">
        <f>IF('Binding Energies'!H19="","",IF('Binding Energies'!H19&lt;HV,(HV-'Binding Energies'!H19)/(Parameters!AE$65+Parameters!AE$66*HV),""))</f>
        <v>0.53530887056810683</v>
      </c>
      <c r="I19" t="str">
        <f>IF('Binding Energies'!I19="","",IF('Binding Energies'!I19&lt;HV,(HV-'Binding Energies'!I19)/(Parameters!AF$65+Parameters!AF$66*HV),""))</f>
        <v/>
      </c>
      <c r="J19" t="str">
        <f>IF('Binding Energies'!J19="","",IF('Binding Energies'!J19&lt;HV,(HV-'Binding Energies'!J19)/(Parameters!AG$65+Parameters!AG$66*HV),""))</f>
        <v/>
      </c>
      <c r="K19" t="str">
        <f>IF('Binding Energies'!K19="","",IF('Binding Energies'!K19&lt;HV,(HV-'Binding Energies'!K19)/(Parameters!AH$65+Parameters!AH$66*HV),""))</f>
        <v/>
      </c>
      <c r="L19" t="str">
        <f>IF('Binding Energies'!L19="","",IF('Binding Energies'!L19&lt;HV,(HV-'Binding Energies'!L19)/(Parameters!AI$65+Parameters!AI$66*HV),""))</f>
        <v/>
      </c>
      <c r="M19" t="str">
        <f>IF('Binding Energies'!M19="","",IF('Binding Energies'!M19&lt;HV,(HV-'Binding Energies'!M19)/(Parameters!AJ$65+Parameters!AJ$66*HV),""))</f>
        <v/>
      </c>
      <c r="N19" t="str">
        <f>IF('Binding Energies'!N19="","",IF('Binding Energies'!N19&lt;HV,(HV-'Binding Energies'!N19)/(Parameters!AK$65+Parameters!AK$66*HV),""))</f>
        <v/>
      </c>
      <c r="O19" t="str">
        <f>IF('Binding Energies'!O19="","",IF('Binding Energies'!O19&lt;HV,(HV-'Binding Energies'!O19)/(Parameters!AL$65+Parameters!AL$66*HV),""))</f>
        <v/>
      </c>
      <c r="P19" t="str">
        <f>IF('Binding Energies'!P19="","",IF('Binding Energies'!P19&lt;HV,(HV-'Binding Energies'!P19)/(Parameters!AM$65+Parameters!AM$66*HV),""))</f>
        <v/>
      </c>
      <c r="Q19" t="str">
        <f>IF('Binding Energies'!Q19="","",IF('Binding Energies'!Q19&lt;HV,(HV-'Binding Energies'!Q19)/(Parameters!AN$65+Parameters!AN$66*HV),""))</f>
        <v/>
      </c>
      <c r="R19" t="str">
        <f>IF('Binding Energies'!R19="","",IF('Binding Energies'!R19&lt;HV,(HV-'Binding Energies'!R19)/(Parameters!AO$65+Parameters!AO$66*HV),""))</f>
        <v/>
      </c>
      <c r="S19" t="str">
        <f>IF('Binding Energies'!S19="","",IF('Binding Energies'!S19&lt;HV,(HV-'Binding Energies'!S19)/(Parameters!AP$65+Parameters!AP$66*HV),""))</f>
        <v/>
      </c>
      <c r="T19" t="str">
        <f>IF('Binding Energies'!T19="","",IF('Binding Energies'!T19&lt;HV,(HV-'Binding Energies'!T19)/(Parameters!AQ$65+Parameters!AQ$66*HV),""))</f>
        <v/>
      </c>
    </row>
    <row r="20" spans="1:20" x14ac:dyDescent="0.35">
      <c r="A20" s="43">
        <v>20</v>
      </c>
      <c r="B20" s="2"/>
      <c r="C20" s="2"/>
      <c r="D20" s="2"/>
      <c r="E20" s="2"/>
      <c r="F20" s="2"/>
      <c r="G20">
        <f>IF('Binding Energies'!G20="","",IF('Binding Energies'!G20&lt;HV,(HV-'Binding Energies'!G20)/(Parameters!AD$65+Parameters!AD$66*HV),""))</f>
        <v>0.52363575987262068</v>
      </c>
      <c r="H20">
        <f>IF('Binding Energies'!H20="","",IF('Binding Energies'!H20&lt;HV,(HV-'Binding Energies'!H20)/(Parameters!AE$65+Parameters!AE$66*HV),""))</f>
        <v>0.53035578134092409</v>
      </c>
      <c r="I20" t="str">
        <f>IF('Binding Energies'!I20="","",IF('Binding Energies'!I20&lt;HV,(HV-'Binding Energies'!I20)/(Parameters!AF$65+Parameters!AF$66*HV),""))</f>
        <v/>
      </c>
      <c r="J20" t="str">
        <f>IF('Binding Energies'!J20="","",IF('Binding Energies'!J20&lt;HV,(HV-'Binding Energies'!J20)/(Parameters!AG$65+Parameters!AG$66*HV),""))</f>
        <v/>
      </c>
      <c r="K20" t="str">
        <f>IF('Binding Energies'!K20="","",IF('Binding Energies'!K20&lt;HV,(HV-'Binding Energies'!K20)/(Parameters!AH$65+Parameters!AH$66*HV),""))</f>
        <v/>
      </c>
      <c r="L20" t="str">
        <f>IF('Binding Energies'!L20="","",IF('Binding Energies'!L20&lt;HV,(HV-'Binding Energies'!L20)/(Parameters!AI$65+Parameters!AI$66*HV),""))</f>
        <v/>
      </c>
      <c r="M20" t="str">
        <f>IF('Binding Energies'!M20="","",IF('Binding Energies'!M20&lt;HV,(HV-'Binding Energies'!M20)/(Parameters!AJ$65+Parameters!AJ$66*HV),""))</f>
        <v/>
      </c>
      <c r="N20" t="str">
        <f>IF('Binding Energies'!N20="","",IF('Binding Energies'!N20&lt;HV,(HV-'Binding Energies'!N20)/(Parameters!AK$65+Parameters!AK$66*HV),""))</f>
        <v/>
      </c>
      <c r="O20" t="str">
        <f>IF('Binding Energies'!O20="","",IF('Binding Energies'!O20&lt;HV,(HV-'Binding Energies'!O20)/(Parameters!AL$65+Parameters!AL$66*HV),""))</f>
        <v/>
      </c>
      <c r="P20" t="str">
        <f>IF('Binding Energies'!P20="","",IF('Binding Energies'!P20&lt;HV,(HV-'Binding Energies'!P20)/(Parameters!AM$65+Parameters!AM$66*HV),""))</f>
        <v/>
      </c>
      <c r="Q20" t="str">
        <f>IF('Binding Energies'!Q20="","",IF('Binding Energies'!Q20&lt;HV,(HV-'Binding Energies'!Q20)/(Parameters!AN$65+Parameters!AN$66*HV),""))</f>
        <v/>
      </c>
      <c r="R20" t="str">
        <f>IF('Binding Energies'!R20="","",IF('Binding Energies'!R20&lt;HV,(HV-'Binding Energies'!R20)/(Parameters!AO$65+Parameters!AO$66*HV),""))</f>
        <v/>
      </c>
      <c r="S20" t="str">
        <f>IF('Binding Energies'!S20="","",IF('Binding Energies'!S20&lt;HV,(HV-'Binding Energies'!S20)/(Parameters!AP$65+Parameters!AP$66*HV),""))</f>
        <v/>
      </c>
      <c r="T20" t="str">
        <f>IF('Binding Energies'!T20="","",IF('Binding Energies'!T20&lt;HV,(HV-'Binding Energies'!T20)/(Parameters!AQ$65+Parameters!AQ$66*HV),""))</f>
        <v/>
      </c>
    </row>
    <row r="21" spans="1:20" x14ac:dyDescent="0.35">
      <c r="A21" s="43">
        <v>21</v>
      </c>
      <c r="B21" s="2"/>
      <c r="C21" s="2"/>
      <c r="D21" s="2"/>
      <c r="E21" s="2"/>
      <c r="F21" s="2"/>
      <c r="G21">
        <f>IF('Binding Energies'!G21="","",IF('Binding Energies'!G21&lt;HV,(HV-'Binding Energies'!G21)/(Parameters!AD$65+Parameters!AD$66*HV),""))</f>
        <v>0.51838086649478399</v>
      </c>
      <c r="H21">
        <f>IF('Binding Energies'!H21="","",IF('Binding Energies'!H21&lt;HV,(HV-'Binding Energies'!H21)/(Parameters!AE$65+Parameters!AE$66*HV),""))</f>
        <v>0.52512126658946945</v>
      </c>
      <c r="I21" t="str">
        <f>IF('Binding Energies'!I21="","",IF('Binding Energies'!I21&lt;HV,(HV-'Binding Energies'!I21)/(Parameters!AF$65+Parameters!AF$66*HV),""))</f>
        <v/>
      </c>
      <c r="J21" t="str">
        <f>IF('Binding Energies'!J21="","",IF('Binding Energies'!J21&lt;HV,(HV-'Binding Energies'!J21)/(Parameters!AG$65+Parameters!AG$66*HV),""))</f>
        <v/>
      </c>
      <c r="K21" t="str">
        <f>IF('Binding Energies'!K21="","",IF('Binding Energies'!K21&lt;HV,(HV-'Binding Energies'!K21)/(Parameters!AH$65+Parameters!AH$66*HV),""))</f>
        <v/>
      </c>
      <c r="L21" t="str">
        <f>IF('Binding Energies'!L21="","",IF('Binding Energies'!L21&lt;HV,(HV-'Binding Energies'!L21)/(Parameters!AI$65+Parameters!AI$66*HV),""))</f>
        <v/>
      </c>
      <c r="M21" t="str">
        <f>IF('Binding Energies'!M21="","",IF('Binding Energies'!M21&lt;HV,(HV-'Binding Energies'!M21)/(Parameters!AJ$65+Parameters!AJ$66*HV),""))</f>
        <v/>
      </c>
      <c r="N21" t="str">
        <f>IF('Binding Energies'!N21="","",IF('Binding Energies'!N21&lt;HV,(HV-'Binding Energies'!N21)/(Parameters!AK$65+Parameters!AK$66*HV),""))</f>
        <v/>
      </c>
      <c r="O21" t="str">
        <f>IF('Binding Energies'!O21="","",IF('Binding Energies'!O21&lt;HV,(HV-'Binding Energies'!O21)/(Parameters!AL$65+Parameters!AL$66*HV),""))</f>
        <v/>
      </c>
      <c r="P21" t="str">
        <f>IF('Binding Energies'!P21="","",IF('Binding Energies'!P21&lt;HV,(HV-'Binding Energies'!P21)/(Parameters!AM$65+Parameters!AM$66*HV),""))</f>
        <v/>
      </c>
      <c r="Q21" t="str">
        <f>IF('Binding Energies'!Q21="","",IF('Binding Energies'!Q21&lt;HV,(HV-'Binding Energies'!Q21)/(Parameters!AN$65+Parameters!AN$66*HV),""))</f>
        <v/>
      </c>
      <c r="R21" t="str">
        <f>IF('Binding Energies'!R21="","",IF('Binding Energies'!R21&lt;HV,(HV-'Binding Energies'!R21)/(Parameters!AO$65+Parameters!AO$66*HV),""))</f>
        <v/>
      </c>
      <c r="S21" t="str">
        <f>IF('Binding Energies'!S21="","",IF('Binding Energies'!S21&lt;HV,(HV-'Binding Energies'!S21)/(Parameters!AP$65+Parameters!AP$66*HV),""))</f>
        <v/>
      </c>
      <c r="T21" t="str">
        <f>IF('Binding Energies'!T21="","",IF('Binding Energies'!T21&lt;HV,(HV-'Binding Energies'!T21)/(Parameters!AQ$65+Parameters!AQ$66*HV),""))</f>
        <v/>
      </c>
    </row>
    <row r="22" spans="1:20" x14ac:dyDescent="0.35">
      <c r="A22" s="43">
        <v>22</v>
      </c>
      <c r="B22" s="2"/>
      <c r="C22" s="2"/>
      <c r="D22" s="2"/>
      <c r="E22" s="2"/>
      <c r="F22" s="2"/>
      <c r="G22">
        <f>IF('Binding Energies'!G22="","",IF('Binding Energies'!G22&lt;HV,(HV-'Binding Energies'!G22)/(Parameters!AD$65+Parameters!AD$66*HV),""))</f>
        <v>0.51330206301849735</v>
      </c>
      <c r="H22">
        <f>IF('Binding Energies'!H22="","",IF('Binding Energies'!H22&lt;HV,(HV-'Binding Energies'!H22)/(Parameters!AE$65+Parameters!AE$66*HV),""))</f>
        <v>0.5201212731082413</v>
      </c>
      <c r="I22" t="str">
        <f>IF('Binding Energies'!I22="","",IF('Binding Energies'!I22&lt;HV,(HV-'Binding Energies'!I22)/(Parameters!AF$65+Parameters!AF$66*HV),""))</f>
        <v/>
      </c>
      <c r="J22" t="str">
        <f>IF('Binding Energies'!J22="","",IF('Binding Energies'!J22&lt;HV,(HV-'Binding Energies'!J22)/(Parameters!AG$65+Parameters!AG$66*HV),""))</f>
        <v/>
      </c>
      <c r="K22" t="str">
        <f>IF('Binding Energies'!K22="","",IF('Binding Energies'!K22&lt;HV,(HV-'Binding Energies'!K22)/(Parameters!AH$65+Parameters!AH$66*HV),""))</f>
        <v/>
      </c>
      <c r="L22" t="str">
        <f>IF('Binding Energies'!L22="","",IF('Binding Energies'!L22&lt;HV,(HV-'Binding Energies'!L22)/(Parameters!AI$65+Parameters!AI$66*HV),""))</f>
        <v/>
      </c>
      <c r="M22" t="str">
        <f>IF('Binding Energies'!M22="","",IF('Binding Energies'!M22&lt;HV,(HV-'Binding Energies'!M22)/(Parameters!AJ$65+Parameters!AJ$66*HV),""))</f>
        <v/>
      </c>
      <c r="N22" t="str">
        <f>IF('Binding Energies'!N22="","",IF('Binding Energies'!N22&lt;HV,(HV-'Binding Energies'!N22)/(Parameters!AK$65+Parameters!AK$66*HV),""))</f>
        <v/>
      </c>
      <c r="O22" t="str">
        <f>IF('Binding Energies'!O22="","",IF('Binding Energies'!O22&lt;HV,(HV-'Binding Energies'!O22)/(Parameters!AL$65+Parameters!AL$66*HV),""))</f>
        <v/>
      </c>
      <c r="P22" t="str">
        <f>IF('Binding Energies'!P22="","",IF('Binding Energies'!P22&lt;HV,(HV-'Binding Energies'!P22)/(Parameters!AM$65+Parameters!AM$66*HV),""))</f>
        <v/>
      </c>
      <c r="Q22" t="str">
        <f>IF('Binding Energies'!Q22="","",IF('Binding Energies'!Q22&lt;HV,(HV-'Binding Energies'!Q22)/(Parameters!AN$65+Parameters!AN$66*HV),""))</f>
        <v/>
      </c>
      <c r="R22" t="str">
        <f>IF('Binding Energies'!R22="","",IF('Binding Energies'!R22&lt;HV,(HV-'Binding Energies'!R22)/(Parameters!AO$65+Parameters!AO$66*HV),""))</f>
        <v/>
      </c>
      <c r="S22" t="str">
        <f>IF('Binding Energies'!S22="","",IF('Binding Energies'!S22&lt;HV,(HV-'Binding Energies'!S22)/(Parameters!AP$65+Parameters!AP$66*HV),""))</f>
        <v/>
      </c>
      <c r="T22" t="str">
        <f>IF('Binding Energies'!T22="","",IF('Binding Energies'!T22&lt;HV,(HV-'Binding Energies'!T22)/(Parameters!AQ$65+Parameters!AQ$66*HV),""))</f>
        <v/>
      </c>
    </row>
    <row r="23" spans="1:20" x14ac:dyDescent="0.35">
      <c r="A23" s="43">
        <v>23</v>
      </c>
      <c r="B23" s="2"/>
      <c r="C23" s="2"/>
      <c r="D23" s="2"/>
      <c r="E23" s="2"/>
      <c r="F23" s="2"/>
      <c r="G23">
        <f>IF('Binding Energies'!G23="","",IF('Binding Energies'!G23&lt;HV,(HV-'Binding Energies'!G23)/(Parameters!AD$65+Parameters!AD$66*HV),""))</f>
        <v>0.50783400818088942</v>
      </c>
      <c r="H23">
        <f>IF('Binding Energies'!H23="","",IF('Binding Energies'!H23&lt;HV,(HV-'Binding Energies'!H23)/(Parameters!AE$65+Parameters!AE$66*HV),""))</f>
        <v>0.51473666474384183</v>
      </c>
      <c r="I23" t="str">
        <f>IF('Binding Energies'!I23="","",IF('Binding Energies'!I23&lt;HV,(HV-'Binding Energies'!I23)/(Parameters!AF$65+Parameters!AF$66*HV),""))</f>
        <v/>
      </c>
      <c r="J23" t="str">
        <f>IF('Binding Energies'!J23="","",IF('Binding Energies'!J23&lt;HV,(HV-'Binding Energies'!J23)/(Parameters!AG$65+Parameters!AG$66*HV),""))</f>
        <v/>
      </c>
      <c r="K23" t="str">
        <f>IF('Binding Energies'!K23="","",IF('Binding Energies'!K23&lt;HV,(HV-'Binding Energies'!K23)/(Parameters!AH$65+Parameters!AH$66*HV),""))</f>
        <v/>
      </c>
      <c r="L23" t="str">
        <f>IF('Binding Energies'!L23="","",IF('Binding Energies'!L23&lt;HV,(HV-'Binding Energies'!L23)/(Parameters!AI$65+Parameters!AI$66*HV),""))</f>
        <v/>
      </c>
      <c r="M23" t="str">
        <f>IF('Binding Energies'!M23="","",IF('Binding Energies'!M23&lt;HV,(HV-'Binding Energies'!M23)/(Parameters!AJ$65+Parameters!AJ$66*HV),""))</f>
        <v/>
      </c>
      <c r="N23" t="str">
        <f>IF('Binding Energies'!N23="","",IF('Binding Energies'!N23&lt;HV,(HV-'Binding Energies'!N23)/(Parameters!AK$65+Parameters!AK$66*HV),""))</f>
        <v/>
      </c>
      <c r="O23" t="str">
        <f>IF('Binding Energies'!O23="","",IF('Binding Energies'!O23&lt;HV,(HV-'Binding Energies'!O23)/(Parameters!AL$65+Parameters!AL$66*HV),""))</f>
        <v/>
      </c>
      <c r="P23" t="str">
        <f>IF('Binding Energies'!P23="","",IF('Binding Energies'!P23&lt;HV,(HV-'Binding Energies'!P23)/(Parameters!AM$65+Parameters!AM$66*HV),""))</f>
        <v/>
      </c>
      <c r="Q23" t="str">
        <f>IF('Binding Energies'!Q23="","",IF('Binding Energies'!Q23&lt;HV,(HV-'Binding Energies'!Q23)/(Parameters!AN$65+Parameters!AN$66*HV),""))</f>
        <v/>
      </c>
      <c r="R23" t="str">
        <f>IF('Binding Energies'!R23="","",IF('Binding Energies'!R23&lt;HV,(HV-'Binding Energies'!R23)/(Parameters!AO$65+Parameters!AO$66*HV),""))</f>
        <v/>
      </c>
      <c r="S23" t="str">
        <f>IF('Binding Energies'!S23="","",IF('Binding Energies'!S23&lt;HV,(HV-'Binding Energies'!S23)/(Parameters!AP$65+Parameters!AP$66*HV),""))</f>
        <v/>
      </c>
      <c r="T23" t="str">
        <f>IF('Binding Energies'!T23="","",IF('Binding Energies'!T23&lt;HV,(HV-'Binding Energies'!T23)/(Parameters!AQ$65+Parameters!AQ$66*HV),""))</f>
        <v/>
      </c>
    </row>
    <row r="24" spans="1:20" x14ac:dyDescent="0.35">
      <c r="A24" s="43">
        <v>24</v>
      </c>
      <c r="B24" s="2"/>
      <c r="C24" s="2"/>
      <c r="D24" s="2"/>
      <c r="E24" s="2"/>
      <c r="F24" s="2"/>
      <c r="G24">
        <f>IF('Binding Energies'!G24="","",IF('Binding Energies'!G24&lt;HV,(HV-'Binding Energies'!G24)/(Parameters!AD$65+Parameters!AD$66*HV),""))</f>
        <v>0.50197670198196032</v>
      </c>
      <c r="H24">
        <f>IF('Binding Energies'!H24="","",IF('Binding Energies'!H24&lt;HV,(HV-'Binding Energies'!H24)/(Parameters!AE$65+Parameters!AE$66*HV),""))</f>
        <v>0.5089580606454619</v>
      </c>
      <c r="I24" t="str">
        <f>IF('Binding Energies'!I24="","",IF('Binding Energies'!I24&lt;HV,(HV-'Binding Energies'!I24)/(Parameters!AF$65+Parameters!AF$66*HV),""))</f>
        <v/>
      </c>
      <c r="J24" t="str">
        <f>IF('Binding Energies'!J24="","",IF('Binding Energies'!J24&lt;HV,(HV-'Binding Energies'!J24)/(Parameters!AG$65+Parameters!AG$66*HV),""))</f>
        <v/>
      </c>
      <c r="K24" t="str">
        <f>IF('Binding Energies'!K24="","",IF('Binding Energies'!K24&lt;HV,(HV-'Binding Energies'!K24)/(Parameters!AH$65+Parameters!AH$66*HV),""))</f>
        <v/>
      </c>
      <c r="L24" t="str">
        <f>IF('Binding Energies'!L24="","",IF('Binding Energies'!L24&lt;HV,(HV-'Binding Energies'!L24)/(Parameters!AI$65+Parameters!AI$66*HV),""))</f>
        <v/>
      </c>
      <c r="M24" t="str">
        <f>IF('Binding Energies'!M24="","",IF('Binding Energies'!M24&lt;HV,(HV-'Binding Energies'!M24)/(Parameters!AJ$65+Parameters!AJ$66*HV),""))</f>
        <v/>
      </c>
      <c r="N24" t="str">
        <f>IF('Binding Energies'!N24="","",IF('Binding Energies'!N24&lt;HV,(HV-'Binding Energies'!N24)/(Parameters!AK$65+Parameters!AK$66*HV),""))</f>
        <v/>
      </c>
      <c r="O24" t="str">
        <f>IF('Binding Energies'!O24="","",IF('Binding Energies'!O24&lt;HV,(HV-'Binding Energies'!O24)/(Parameters!AL$65+Parameters!AL$66*HV),""))</f>
        <v/>
      </c>
      <c r="P24" t="str">
        <f>IF('Binding Energies'!P24="","",IF('Binding Energies'!P24&lt;HV,(HV-'Binding Energies'!P24)/(Parameters!AM$65+Parameters!AM$66*HV),""))</f>
        <v/>
      </c>
      <c r="Q24" t="str">
        <f>IF('Binding Energies'!Q24="","",IF('Binding Energies'!Q24&lt;HV,(HV-'Binding Energies'!Q24)/(Parameters!AN$65+Parameters!AN$66*HV),""))</f>
        <v/>
      </c>
      <c r="R24" t="str">
        <f>IF('Binding Energies'!R24="","",IF('Binding Energies'!R24&lt;HV,(HV-'Binding Energies'!R24)/(Parameters!AO$65+Parameters!AO$66*HV),""))</f>
        <v/>
      </c>
      <c r="S24" t="str">
        <f>IF('Binding Energies'!S24="","",IF('Binding Energies'!S24&lt;HV,(HV-'Binding Energies'!S24)/(Parameters!AP$65+Parameters!AP$66*HV),""))</f>
        <v/>
      </c>
      <c r="T24" t="str">
        <f>IF('Binding Energies'!T24="","",IF('Binding Energies'!T24&lt;HV,(HV-'Binding Energies'!T24)/(Parameters!AQ$65+Parameters!AQ$66*HV),""))</f>
        <v/>
      </c>
    </row>
    <row r="25" spans="1:20" x14ac:dyDescent="0.35">
      <c r="A25" s="43">
        <v>25</v>
      </c>
      <c r="B25" s="2"/>
      <c r="C25" s="2"/>
      <c r="D25" s="2"/>
      <c r="E25" s="2"/>
      <c r="F25" s="2"/>
      <c r="G25">
        <f>IF('Binding Energies'!G25="","",IF('Binding Energies'!G25&lt;HV,(HV-'Binding Energies'!G25)/(Parameters!AD$65+Parameters!AD$66*HV),""))</f>
        <v>0.49570234075304415</v>
      </c>
      <c r="H25">
        <f>IF('Binding Energies'!H25="","",IF('Binding Energies'!H25&lt;HV,(HV-'Binding Energies'!H25)/(Parameters!AE$65+Parameters!AE$66*HV),""))</f>
        <v>0.50278546081310149</v>
      </c>
      <c r="I25">
        <f>IF('Binding Energies'!I25="","",IF('Binding Energies'!I25&lt;HV,(HV-'Binding Energies'!I25)/(Parameters!AF$65+Parameters!AF$66*HV),""))</f>
        <v>17.396819638965496</v>
      </c>
      <c r="J25" t="str">
        <f>IF('Binding Energies'!J25="","",IF('Binding Energies'!J25&lt;HV,(HV-'Binding Energies'!J25)/(Parameters!AG$65+Parameters!AG$66*HV),""))</f>
        <v/>
      </c>
      <c r="K25" t="str">
        <f>IF('Binding Energies'!K25="","",IF('Binding Energies'!K25&lt;HV,(HV-'Binding Energies'!K25)/(Parameters!AH$65+Parameters!AH$66*HV),""))</f>
        <v/>
      </c>
      <c r="L25" t="str">
        <f>IF('Binding Energies'!L25="","",IF('Binding Energies'!L25&lt;HV,(HV-'Binding Energies'!L25)/(Parameters!AI$65+Parameters!AI$66*HV),""))</f>
        <v/>
      </c>
      <c r="M25" t="str">
        <f>IF('Binding Energies'!M25="","",IF('Binding Energies'!M25&lt;HV,(HV-'Binding Energies'!M25)/(Parameters!AJ$65+Parameters!AJ$66*HV),""))</f>
        <v/>
      </c>
      <c r="N25" t="str">
        <f>IF('Binding Energies'!N25="","",IF('Binding Energies'!N25&lt;HV,(HV-'Binding Energies'!N25)/(Parameters!AK$65+Parameters!AK$66*HV),""))</f>
        <v/>
      </c>
      <c r="O25" t="str">
        <f>IF('Binding Energies'!O25="","",IF('Binding Energies'!O25&lt;HV,(HV-'Binding Energies'!O25)/(Parameters!AL$65+Parameters!AL$66*HV),""))</f>
        <v/>
      </c>
      <c r="P25" t="str">
        <f>IF('Binding Energies'!P25="","",IF('Binding Energies'!P25&lt;HV,(HV-'Binding Energies'!P25)/(Parameters!AM$65+Parameters!AM$66*HV),""))</f>
        <v/>
      </c>
      <c r="Q25" t="str">
        <f>IF('Binding Energies'!Q25="","",IF('Binding Energies'!Q25&lt;HV,(HV-'Binding Energies'!Q25)/(Parameters!AN$65+Parameters!AN$66*HV),""))</f>
        <v/>
      </c>
      <c r="R25" t="str">
        <f>IF('Binding Energies'!R25="","",IF('Binding Energies'!R25&lt;HV,(HV-'Binding Energies'!R25)/(Parameters!AO$65+Parameters!AO$66*HV),""))</f>
        <v/>
      </c>
      <c r="S25" t="str">
        <f>IF('Binding Energies'!S25="","",IF('Binding Energies'!S25&lt;HV,(HV-'Binding Energies'!S25)/(Parameters!AP$65+Parameters!AP$66*HV),""))</f>
        <v/>
      </c>
      <c r="T25" t="str">
        <f>IF('Binding Energies'!T25="","",IF('Binding Energies'!T25&lt;HV,(HV-'Binding Energies'!T25)/(Parameters!AQ$65+Parameters!AQ$66*HV),""))</f>
        <v/>
      </c>
    </row>
    <row r="26" spans="1:20" x14ac:dyDescent="0.35">
      <c r="A26" s="43">
        <v>26</v>
      </c>
      <c r="B26" s="2"/>
      <c r="C26" s="2"/>
      <c r="D26" s="2"/>
      <c r="E26" s="2"/>
      <c r="F26" s="2"/>
      <c r="G26">
        <f>IF('Binding Energies'!G26="","",IF('Binding Energies'!G26&lt;HV,(HV-'Binding Energies'!G26)/(Parameters!AD$65+Parameters!AD$66*HV),""))</f>
        <v>0.48924262173302252</v>
      </c>
      <c r="H26">
        <f>IF('Binding Energies'!H26="","",IF('Binding Energies'!H26&lt;HV,(HV-'Binding Energies'!H26)/(Parameters!AE$65+Parameters!AE$66*HV),""))</f>
        <v>0.49642524396455989</v>
      </c>
      <c r="I26">
        <f>IF('Binding Energies'!I26="","",IF('Binding Energies'!I26&lt;HV,(HV-'Binding Energies'!I26)/(Parameters!AF$65+Parameters!AF$66*HV),""))</f>
        <v>17.382192842114222</v>
      </c>
      <c r="J26">
        <f>IF('Binding Energies'!J26="","",IF('Binding Energies'!J26&lt;HV,(HV-'Binding Energies'!J26)/(Parameters!AG$65+Parameters!AG$66*HV),""))</f>
        <v>19.784985209525129</v>
      </c>
      <c r="K26" t="str">
        <f>IF('Binding Energies'!K26="","",IF('Binding Energies'!K26&lt;HV,(HV-'Binding Energies'!K26)/(Parameters!AH$65+Parameters!AH$66*HV),""))</f>
        <v/>
      </c>
      <c r="L26" t="str">
        <f>IF('Binding Energies'!L26="","",IF('Binding Energies'!L26&lt;HV,(HV-'Binding Energies'!L26)/(Parameters!AI$65+Parameters!AI$66*HV),""))</f>
        <v/>
      </c>
      <c r="M26" t="str">
        <f>IF('Binding Energies'!M26="","",IF('Binding Energies'!M26&lt;HV,(HV-'Binding Energies'!M26)/(Parameters!AJ$65+Parameters!AJ$66*HV),""))</f>
        <v/>
      </c>
      <c r="N26" t="str">
        <f>IF('Binding Energies'!N26="","",IF('Binding Energies'!N26&lt;HV,(HV-'Binding Energies'!N26)/(Parameters!AK$65+Parameters!AK$66*HV),""))</f>
        <v/>
      </c>
      <c r="O26" t="str">
        <f>IF('Binding Energies'!O26="","",IF('Binding Energies'!O26&lt;HV,(HV-'Binding Energies'!O26)/(Parameters!AL$65+Parameters!AL$66*HV),""))</f>
        <v/>
      </c>
      <c r="P26" t="str">
        <f>IF('Binding Energies'!P26="","",IF('Binding Energies'!P26&lt;HV,(HV-'Binding Energies'!P26)/(Parameters!AM$65+Parameters!AM$66*HV),""))</f>
        <v/>
      </c>
      <c r="Q26" t="str">
        <f>IF('Binding Energies'!Q26="","",IF('Binding Energies'!Q26&lt;HV,(HV-'Binding Energies'!Q26)/(Parameters!AN$65+Parameters!AN$66*HV),""))</f>
        <v/>
      </c>
      <c r="R26" t="str">
        <f>IF('Binding Energies'!R26="","",IF('Binding Energies'!R26&lt;HV,(HV-'Binding Energies'!R26)/(Parameters!AO$65+Parameters!AO$66*HV),""))</f>
        <v/>
      </c>
      <c r="S26" t="str">
        <f>IF('Binding Energies'!S26="","",IF('Binding Energies'!S26&lt;HV,(HV-'Binding Energies'!S26)/(Parameters!AP$65+Parameters!AP$66*HV),""))</f>
        <v/>
      </c>
      <c r="T26" t="str">
        <f>IF('Binding Energies'!T26="","",IF('Binding Energies'!T26&lt;HV,(HV-'Binding Energies'!T26)/(Parameters!AQ$65+Parameters!AQ$66*HV),""))</f>
        <v/>
      </c>
    </row>
    <row r="27" spans="1:20" x14ac:dyDescent="0.35">
      <c r="A27" s="43">
        <v>27</v>
      </c>
      <c r="B27" s="2"/>
      <c r="C27" s="2"/>
      <c r="D27" s="2"/>
      <c r="E27" s="2"/>
      <c r="F27" s="2"/>
      <c r="G27">
        <f>IF('Binding Energies'!G27="","",IF('Binding Energies'!G27&lt;HV,(HV-'Binding Energies'!G27)/(Parameters!AD$65+Parameters!AD$66*HV),""))</f>
        <v>0.4825234018054535</v>
      </c>
      <c r="H27">
        <f>IF('Binding Energies'!H27="","",IF('Binding Energies'!H27&lt;HV,(HV-'Binding Energies'!H27)/(Parameters!AE$65+Parameters!AE$66*HV),""))</f>
        <v>0.48981174414417372</v>
      </c>
      <c r="I27">
        <f>IF('Binding Energies'!I27="","",IF('Binding Energies'!I27&lt;HV,(HV-'Binding Energies'!I27)/(Parameters!AF$65+Parameters!AF$66*HV),""))</f>
        <v>17.367273509325926</v>
      </c>
      <c r="J27">
        <f>IF('Binding Energies'!J27="","",IF('Binding Energies'!J27&lt;HV,(HV-'Binding Energies'!J27)/(Parameters!AG$65+Parameters!AG$66*HV),""))</f>
        <v>19.76602515308695</v>
      </c>
      <c r="K27" t="str">
        <f>IF('Binding Energies'!K27="","",IF('Binding Energies'!K27&lt;HV,(HV-'Binding Energies'!K27)/(Parameters!AH$65+Parameters!AH$66*HV),""))</f>
        <v/>
      </c>
      <c r="L27" t="str">
        <f>IF('Binding Energies'!L27="","",IF('Binding Energies'!L27&lt;HV,(HV-'Binding Energies'!L27)/(Parameters!AI$65+Parameters!AI$66*HV),""))</f>
        <v/>
      </c>
      <c r="M27" t="str">
        <f>IF('Binding Energies'!M27="","",IF('Binding Energies'!M27&lt;HV,(HV-'Binding Energies'!M27)/(Parameters!AJ$65+Parameters!AJ$66*HV),""))</f>
        <v/>
      </c>
      <c r="N27" t="str">
        <f>IF('Binding Energies'!N27="","",IF('Binding Energies'!N27&lt;HV,(HV-'Binding Energies'!N27)/(Parameters!AK$65+Parameters!AK$66*HV),""))</f>
        <v/>
      </c>
      <c r="O27" t="str">
        <f>IF('Binding Energies'!O27="","",IF('Binding Energies'!O27&lt;HV,(HV-'Binding Energies'!O27)/(Parameters!AL$65+Parameters!AL$66*HV),""))</f>
        <v/>
      </c>
      <c r="P27" t="str">
        <f>IF('Binding Energies'!P27="","",IF('Binding Energies'!P27&lt;HV,(HV-'Binding Energies'!P27)/(Parameters!AM$65+Parameters!AM$66*HV),""))</f>
        <v/>
      </c>
      <c r="Q27" t="str">
        <f>IF('Binding Energies'!Q27="","",IF('Binding Energies'!Q27&lt;HV,(HV-'Binding Energies'!Q27)/(Parameters!AN$65+Parameters!AN$66*HV),""))</f>
        <v/>
      </c>
      <c r="R27" t="str">
        <f>IF('Binding Energies'!R27="","",IF('Binding Energies'!R27&lt;HV,(HV-'Binding Energies'!R27)/(Parameters!AO$65+Parameters!AO$66*HV),""))</f>
        <v/>
      </c>
      <c r="S27" t="str">
        <f>IF('Binding Energies'!S27="","",IF('Binding Energies'!S27&lt;HV,(HV-'Binding Energies'!S27)/(Parameters!AP$65+Parameters!AP$66*HV),""))</f>
        <v/>
      </c>
      <c r="T27" t="str">
        <f>IF('Binding Energies'!T27="","",IF('Binding Energies'!T27&lt;HV,(HV-'Binding Energies'!T27)/(Parameters!AQ$65+Parameters!AQ$66*HV),""))</f>
        <v/>
      </c>
    </row>
    <row r="28" spans="1:20" x14ac:dyDescent="0.35">
      <c r="A28" s="43">
        <v>28</v>
      </c>
      <c r="B28" s="2"/>
      <c r="C28" s="2"/>
      <c r="D28" s="2"/>
      <c r="E28" s="2"/>
      <c r="F28" s="2"/>
      <c r="G28">
        <f>IF('Binding Energies'!G28="","",IF('Binding Energies'!G28&lt;HV,(HV-'Binding Energies'!G28)/(Parameters!AD$65+Parameters!AD$66*HV),""))</f>
        <v>0.47526664428367904</v>
      </c>
      <c r="H28">
        <f>IF('Binding Energies'!H28="","",IF('Binding Energies'!H28&lt;HV,(HV-'Binding Energies'!H28)/(Parameters!AE$65+Parameters!AE$66*HV),""))</f>
        <v>0.48267291667848033</v>
      </c>
      <c r="I28">
        <f>IF('Binding Energies'!I28="","",IF('Binding Energies'!I28&lt;HV,(HV-'Binding Energies'!I28)/(Parameters!AF$65+Parameters!AF$66*HV),""))</f>
        <v>17.343870634363892</v>
      </c>
      <c r="J28">
        <f>IF('Binding Energies'!J28="","",IF('Binding Energies'!J28&lt;HV,(HV-'Binding Energies'!J28)/(Parameters!AG$65+Parameters!AG$66*HV),""))</f>
        <v>19.726109244796046</v>
      </c>
      <c r="K28" t="str">
        <f>IF('Binding Energies'!K28="","",IF('Binding Energies'!K28&lt;HV,(HV-'Binding Energies'!K28)/(Parameters!AH$65+Parameters!AH$66*HV),""))</f>
        <v/>
      </c>
      <c r="L28" t="str">
        <f>IF('Binding Energies'!L28="","",IF('Binding Energies'!L28&lt;HV,(HV-'Binding Energies'!L28)/(Parameters!AI$65+Parameters!AI$66*HV),""))</f>
        <v/>
      </c>
      <c r="M28" t="str">
        <f>IF('Binding Energies'!M28="","",IF('Binding Energies'!M28&lt;HV,(HV-'Binding Energies'!M28)/(Parameters!AJ$65+Parameters!AJ$66*HV),""))</f>
        <v/>
      </c>
      <c r="N28" t="str">
        <f>IF('Binding Energies'!N28="","",IF('Binding Energies'!N28&lt;HV,(HV-'Binding Energies'!N28)/(Parameters!AK$65+Parameters!AK$66*HV),""))</f>
        <v/>
      </c>
      <c r="O28" t="str">
        <f>IF('Binding Energies'!O28="","",IF('Binding Energies'!O28&lt;HV,(HV-'Binding Energies'!O28)/(Parameters!AL$65+Parameters!AL$66*HV),""))</f>
        <v/>
      </c>
      <c r="P28" t="str">
        <f>IF('Binding Energies'!P28="","",IF('Binding Energies'!P28&lt;HV,(HV-'Binding Energies'!P28)/(Parameters!AM$65+Parameters!AM$66*HV),""))</f>
        <v/>
      </c>
      <c r="Q28" t="str">
        <f>IF('Binding Energies'!Q28="","",IF('Binding Energies'!Q28&lt;HV,(HV-'Binding Energies'!Q28)/(Parameters!AN$65+Parameters!AN$66*HV),""))</f>
        <v/>
      </c>
      <c r="R28" t="str">
        <f>IF('Binding Energies'!R28="","",IF('Binding Energies'!R28&lt;HV,(HV-'Binding Energies'!R28)/(Parameters!AO$65+Parameters!AO$66*HV),""))</f>
        <v/>
      </c>
      <c r="S28" t="str">
        <f>IF('Binding Energies'!S28="","",IF('Binding Energies'!S28&lt;HV,(HV-'Binding Energies'!S28)/(Parameters!AP$65+Parameters!AP$66*HV),""))</f>
        <v/>
      </c>
      <c r="T28" t="str">
        <f>IF('Binding Energies'!T28="","",IF('Binding Energies'!T28&lt;HV,(HV-'Binding Energies'!T28)/(Parameters!AQ$65+Parameters!AQ$66*HV),""))</f>
        <v/>
      </c>
    </row>
    <row r="29" spans="1:20" x14ac:dyDescent="0.35">
      <c r="A29" s="43">
        <v>29</v>
      </c>
      <c r="B29" s="2"/>
      <c r="C29" s="2"/>
      <c r="D29" s="2"/>
      <c r="E29" s="2"/>
      <c r="F29" s="2"/>
      <c r="G29">
        <f>IF('Binding Energies'!G29="","",IF('Binding Energies'!G29&lt;HV,(HV-'Binding Energies'!G29)/(Parameters!AD$65+Parameters!AD$66*HV),""))</f>
        <v>0.46793574364546231</v>
      </c>
      <c r="H29">
        <f>IF('Binding Energies'!H29="","",IF('Binding Energies'!H29&lt;HV,(HV-'Binding Energies'!H29)/(Parameters!AE$65+Parameters!AE$66*HV),""))</f>
        <v>0.47550594666035972</v>
      </c>
      <c r="I29">
        <f>IF('Binding Energies'!I29="","",IF('Binding Energies'!I29&lt;HV,(HV-'Binding Energies'!I29)/(Parameters!AF$65+Parameters!AF$66*HV),""))</f>
        <v>17.331876660945849</v>
      </c>
      <c r="J29">
        <f>IF('Binding Energies'!J29="","",IF('Binding Energies'!J29&lt;HV,(HV-'Binding Energies'!J29)/(Parameters!AG$65+Parameters!AG$66*HV),""))</f>
        <v>19.715797635154228</v>
      </c>
      <c r="K29" t="str">
        <f>IF('Binding Energies'!K29="","",IF('Binding Energies'!K29&lt;HV,(HV-'Binding Energies'!K29)/(Parameters!AH$65+Parameters!AH$66*HV),""))</f>
        <v/>
      </c>
      <c r="L29" t="str">
        <f>IF('Binding Energies'!L29="","",IF('Binding Energies'!L29&lt;HV,(HV-'Binding Energies'!L29)/(Parameters!AI$65+Parameters!AI$66*HV),""))</f>
        <v/>
      </c>
      <c r="M29" t="str">
        <f>IF('Binding Energies'!M29="","",IF('Binding Energies'!M29&lt;HV,(HV-'Binding Energies'!M29)/(Parameters!AJ$65+Parameters!AJ$66*HV),""))</f>
        <v/>
      </c>
      <c r="N29" t="str">
        <f>IF('Binding Energies'!N29="","",IF('Binding Energies'!N29&lt;HV,(HV-'Binding Energies'!N29)/(Parameters!AK$65+Parameters!AK$66*HV),""))</f>
        <v/>
      </c>
      <c r="O29" t="str">
        <f>IF('Binding Energies'!O29="","",IF('Binding Energies'!O29&lt;HV,(HV-'Binding Energies'!O29)/(Parameters!AL$65+Parameters!AL$66*HV),""))</f>
        <v/>
      </c>
      <c r="P29" t="str">
        <f>IF('Binding Energies'!P29="","",IF('Binding Energies'!P29&lt;HV,(HV-'Binding Energies'!P29)/(Parameters!AM$65+Parameters!AM$66*HV),""))</f>
        <v/>
      </c>
      <c r="Q29" t="str">
        <f>IF('Binding Energies'!Q29="","",IF('Binding Energies'!Q29&lt;HV,(HV-'Binding Energies'!Q29)/(Parameters!AN$65+Parameters!AN$66*HV),""))</f>
        <v/>
      </c>
      <c r="R29" t="str">
        <f>IF('Binding Energies'!R29="","",IF('Binding Energies'!R29&lt;HV,(HV-'Binding Energies'!R29)/(Parameters!AO$65+Parameters!AO$66*HV),""))</f>
        <v/>
      </c>
      <c r="S29" t="str">
        <f>IF('Binding Energies'!S29="","",IF('Binding Energies'!S29&lt;HV,(HV-'Binding Energies'!S29)/(Parameters!AP$65+Parameters!AP$66*HV),""))</f>
        <v/>
      </c>
      <c r="T29" t="str">
        <f>IF('Binding Energies'!T29="","",IF('Binding Energies'!T29&lt;HV,(HV-'Binding Energies'!T29)/(Parameters!AQ$65+Parameters!AQ$66*HV),""))</f>
        <v/>
      </c>
    </row>
    <row r="30" spans="1:20" x14ac:dyDescent="0.35">
      <c r="A30" s="43">
        <v>30</v>
      </c>
      <c r="B30" s="2"/>
      <c r="C30" s="2"/>
      <c r="D30" s="2"/>
      <c r="E30" s="2"/>
      <c r="F30" s="2"/>
      <c r="G30">
        <f>IF('Binding Energies'!G30="","",IF('Binding Energies'!G30&lt;HV,(HV-'Binding Energies'!G30)/(Parameters!AD$65+Parameters!AD$66*HV),""))</f>
        <v>0.45942782103372659</v>
      </c>
      <c r="H30">
        <f>IF('Binding Energies'!H30="","",IF('Binding Energies'!H30&lt;HV,(HV-'Binding Energies'!H30)/(Parameters!AE$65+Parameters!AE$66*HV),""))</f>
        <v>0.46719451284353403</v>
      </c>
      <c r="I30">
        <f>IF('Binding Energies'!I30="","",IF('Binding Energies'!I30&lt;HV,(HV-'Binding Energies'!I30)/(Parameters!AF$65+Parameters!AF$66*HV),""))</f>
        <v>17.292969381321466</v>
      </c>
      <c r="J30">
        <f>IF('Binding Energies'!J30="","",IF('Binding Energies'!J30&lt;HV,(HV-'Binding Energies'!J30)/(Parameters!AG$65+Parameters!AG$66*HV),""))</f>
        <v>19.673220666310595</v>
      </c>
      <c r="K30" t="str">
        <f>IF('Binding Energies'!K30="","",IF('Binding Energies'!K30&lt;HV,(HV-'Binding Energies'!K30)/(Parameters!AH$65+Parameters!AH$66*HV),""))</f>
        <v/>
      </c>
      <c r="L30" t="str">
        <f>IF('Binding Energies'!L30="","",IF('Binding Energies'!L30&lt;HV,(HV-'Binding Energies'!L30)/(Parameters!AI$65+Parameters!AI$66*HV),""))</f>
        <v/>
      </c>
      <c r="M30" t="str">
        <f>IF('Binding Energies'!M30="","",IF('Binding Energies'!M30&lt;HV,(HV-'Binding Energies'!M30)/(Parameters!AJ$65+Parameters!AJ$66*HV),""))</f>
        <v/>
      </c>
      <c r="N30" t="str">
        <f>IF('Binding Energies'!N30="","",IF('Binding Energies'!N30&lt;HV,(HV-'Binding Energies'!N30)/(Parameters!AK$65+Parameters!AK$66*HV),""))</f>
        <v/>
      </c>
      <c r="O30" t="str">
        <f>IF('Binding Energies'!O30="","",IF('Binding Energies'!O30&lt;HV,(HV-'Binding Energies'!O30)/(Parameters!AL$65+Parameters!AL$66*HV),""))</f>
        <v/>
      </c>
      <c r="P30" t="str">
        <f>IF('Binding Energies'!P30="","",IF('Binding Energies'!P30&lt;HV,(HV-'Binding Energies'!P30)/(Parameters!AM$65+Parameters!AM$66*HV),""))</f>
        <v/>
      </c>
      <c r="Q30" t="str">
        <f>IF('Binding Energies'!Q30="","",IF('Binding Energies'!Q30&lt;HV,(HV-'Binding Energies'!Q30)/(Parameters!AN$65+Parameters!AN$66*HV),""))</f>
        <v/>
      </c>
      <c r="R30" t="str">
        <f>IF('Binding Energies'!R30="","",IF('Binding Energies'!R30&lt;HV,(HV-'Binding Energies'!R30)/(Parameters!AO$65+Parameters!AO$66*HV),""))</f>
        <v/>
      </c>
      <c r="S30" t="str">
        <f>IF('Binding Energies'!S30="","",IF('Binding Energies'!S30&lt;HV,(HV-'Binding Energies'!S30)/(Parameters!AP$65+Parameters!AP$66*HV),""))</f>
        <v/>
      </c>
      <c r="T30" t="str">
        <f>IF('Binding Energies'!T30="","",IF('Binding Energies'!T30&lt;HV,(HV-'Binding Energies'!T30)/(Parameters!AQ$65+Parameters!AQ$66*HV),""))</f>
        <v/>
      </c>
    </row>
    <row r="31" spans="1:20" x14ac:dyDescent="0.35">
      <c r="A31" s="43">
        <v>31</v>
      </c>
      <c r="B31" s="2"/>
      <c r="C31" s="2"/>
      <c r="D31" s="2"/>
      <c r="E31" s="2"/>
      <c r="F31" s="2"/>
      <c r="G31">
        <f>IF('Binding Energies'!G31="","",IF('Binding Energies'!G31&lt;HV,(HV-'Binding Energies'!G31)/(Parameters!AD$65+Parameters!AD$66*HV),""))</f>
        <v>0.45020627092623533</v>
      </c>
      <c r="H31">
        <f>IF('Binding Energies'!H31="","",IF('Binding Energies'!H31&lt;HV,(HV-'Binding Energies'!H31)/(Parameters!AE$65+Parameters!AE$66*HV),""))</f>
        <v>0.45821703861926522</v>
      </c>
      <c r="I31">
        <f>IF('Binding Energies'!I31="","",IF('Binding Energies'!I31&lt;HV,(HV-'Binding Energies'!I31)/(Parameters!AF$65+Parameters!AF$66*HV),""))</f>
        <v>17.239727840782837</v>
      </c>
      <c r="J31">
        <f>IF('Binding Energies'!J31="","",IF('Binding Energies'!J31&lt;HV,(HV-'Binding Energies'!J31)/(Parameters!AG$65+Parameters!AG$66*HV),""))</f>
        <v>19.615675231857878</v>
      </c>
      <c r="K31" t="str">
        <f>IF('Binding Energies'!K31="","",IF('Binding Energies'!K31&lt;HV,(HV-'Binding Energies'!K31)/(Parameters!AH$65+Parameters!AH$66*HV),""))</f>
        <v/>
      </c>
      <c r="L31" t="str">
        <f>IF('Binding Energies'!L31="","",IF('Binding Energies'!L31&lt;HV,(HV-'Binding Energies'!L31)/(Parameters!AI$65+Parameters!AI$66*HV),""))</f>
        <v/>
      </c>
      <c r="M31" t="str">
        <f>IF('Binding Energies'!M31="","",IF('Binding Energies'!M31&lt;HV,(HV-'Binding Energies'!M31)/(Parameters!AJ$65+Parameters!AJ$66*HV),""))</f>
        <v/>
      </c>
      <c r="N31" t="str">
        <f>IF('Binding Energies'!N31="","",IF('Binding Energies'!N31&lt;HV,(HV-'Binding Energies'!N31)/(Parameters!AK$65+Parameters!AK$66*HV),""))</f>
        <v/>
      </c>
      <c r="O31" t="str">
        <f>IF('Binding Energies'!O31="","",IF('Binding Energies'!O31&lt;HV,(HV-'Binding Energies'!O31)/(Parameters!AL$65+Parameters!AL$66*HV),""))</f>
        <v/>
      </c>
      <c r="P31" t="str">
        <f>IF('Binding Energies'!P31="","",IF('Binding Energies'!P31&lt;HV,(HV-'Binding Energies'!P31)/(Parameters!AM$65+Parameters!AM$66*HV),""))</f>
        <v/>
      </c>
      <c r="Q31" t="str">
        <f>IF('Binding Energies'!Q31="","",IF('Binding Energies'!Q31&lt;HV,(HV-'Binding Energies'!Q31)/(Parameters!AN$65+Parameters!AN$66*HV),""))</f>
        <v/>
      </c>
      <c r="R31" t="str">
        <f>IF('Binding Energies'!R31="","",IF('Binding Energies'!R31&lt;HV,(HV-'Binding Energies'!R31)/(Parameters!AO$65+Parameters!AO$66*HV),""))</f>
        <v/>
      </c>
      <c r="S31" t="str">
        <f>IF('Binding Energies'!S31="","",IF('Binding Energies'!S31&lt;HV,(HV-'Binding Energies'!S31)/(Parameters!AP$65+Parameters!AP$66*HV),""))</f>
        <v/>
      </c>
      <c r="T31" t="str">
        <f>IF('Binding Energies'!T31="","",IF('Binding Energies'!T31&lt;HV,(HV-'Binding Energies'!T31)/(Parameters!AQ$65+Parameters!AQ$66*HV),""))</f>
        <v/>
      </c>
    </row>
    <row r="32" spans="1:20" x14ac:dyDescent="0.35">
      <c r="A32" s="43">
        <v>32</v>
      </c>
      <c r="B32" s="2"/>
      <c r="C32" s="2"/>
      <c r="D32" s="2"/>
      <c r="E32" s="2"/>
      <c r="F32" s="2"/>
      <c r="G32">
        <f>IF('Binding Energies'!G32="","",IF('Binding Energies'!G32&lt;HV,(HV-'Binding Energies'!G32)/(Parameters!AD$65+Parameters!AD$66*HV),""))</f>
        <v>0.44042864744542798</v>
      </c>
      <c r="H32">
        <f>IF('Binding Energies'!H32="","",IF('Binding Energies'!H32&lt;HV,(HV-'Binding Energies'!H32)/(Parameters!AE$65+Parameters!AE$66*HV),""))</f>
        <v>0.44871423674968908</v>
      </c>
      <c r="I32">
        <f>IF('Binding Energies'!I32="","",IF('Binding Energies'!I32&lt;HV,(HV-'Binding Energies'!I32)/(Parameters!AF$65+Parameters!AF$66*HV),""))</f>
        <v>17.178002758070473</v>
      </c>
      <c r="J32">
        <f>IF('Binding Energies'!J32="","",IF('Binding Energies'!J32&lt;HV,(HV-'Binding Energies'!J32)/(Parameters!AG$65+Parameters!AG$66*HV),""))</f>
        <v>19.55613400199061</v>
      </c>
      <c r="K32" t="str">
        <f>IF('Binding Energies'!K32="","",IF('Binding Energies'!K32&lt;HV,(HV-'Binding Energies'!K32)/(Parameters!AH$65+Parameters!AH$66*HV),""))</f>
        <v/>
      </c>
      <c r="L32" t="str">
        <f>IF('Binding Energies'!L32="","",IF('Binding Energies'!L32&lt;HV,(HV-'Binding Energies'!L32)/(Parameters!AI$65+Parameters!AI$66*HV),""))</f>
        <v/>
      </c>
      <c r="M32" t="str">
        <f>IF('Binding Energies'!M32="","",IF('Binding Energies'!M32&lt;HV,(HV-'Binding Energies'!M32)/(Parameters!AJ$65+Parameters!AJ$66*HV),""))</f>
        <v/>
      </c>
      <c r="N32" t="str">
        <f>IF('Binding Energies'!N32="","",IF('Binding Energies'!N32&lt;HV,(HV-'Binding Energies'!N32)/(Parameters!AK$65+Parameters!AK$66*HV),""))</f>
        <v/>
      </c>
      <c r="O32" t="str">
        <f>IF('Binding Energies'!O32="","",IF('Binding Energies'!O32&lt;HV,(HV-'Binding Energies'!O32)/(Parameters!AL$65+Parameters!AL$66*HV),""))</f>
        <v/>
      </c>
      <c r="P32" t="str">
        <f>IF('Binding Energies'!P32="","",IF('Binding Energies'!P32&lt;HV,(HV-'Binding Energies'!P32)/(Parameters!AM$65+Parameters!AM$66*HV),""))</f>
        <v/>
      </c>
      <c r="Q32" t="str">
        <f>IF('Binding Energies'!Q32="","",IF('Binding Energies'!Q32&lt;HV,(HV-'Binding Energies'!Q32)/(Parameters!AN$65+Parameters!AN$66*HV),""))</f>
        <v/>
      </c>
      <c r="R32" t="str">
        <f>IF('Binding Energies'!R32="","",IF('Binding Energies'!R32&lt;HV,(HV-'Binding Energies'!R32)/(Parameters!AO$65+Parameters!AO$66*HV),""))</f>
        <v/>
      </c>
      <c r="S32" t="str">
        <f>IF('Binding Energies'!S32="","",IF('Binding Energies'!S32&lt;HV,(HV-'Binding Energies'!S32)/(Parameters!AP$65+Parameters!AP$66*HV),""))</f>
        <v/>
      </c>
      <c r="T32" t="str">
        <f>IF('Binding Energies'!T32="","",IF('Binding Energies'!T32&lt;HV,(HV-'Binding Energies'!T32)/(Parameters!AQ$65+Parameters!AQ$66*HV),""))</f>
        <v/>
      </c>
    </row>
    <row r="33" spans="1:20" x14ac:dyDescent="0.35">
      <c r="A33" s="43">
        <v>33</v>
      </c>
      <c r="B33" s="2"/>
      <c r="C33" s="2"/>
      <c r="D33" s="2"/>
      <c r="E33" s="2"/>
      <c r="F33" s="2"/>
      <c r="G33">
        <f>IF('Binding Energies'!G33="","",IF('Binding Energies'!G33&lt;HV,(HV-'Binding Energies'!G33)/(Parameters!AD$65+Parameters!AD$66*HV),""))</f>
        <v>0.43015982581819145</v>
      </c>
      <c r="H33">
        <f>IF('Binding Energies'!H33="","",IF('Binding Energies'!H33&lt;HV,(HV-'Binding Energies'!H33)/(Parameters!AE$65+Parameters!AE$66*HV),""))</f>
        <v>0.43873301148885091</v>
      </c>
      <c r="I33">
        <f>IF('Binding Energies'!I33="","",IF('Binding Energies'!I33&lt;HV,(HV-'Binding Energies'!I33)/(Parameters!AF$65+Parameters!AF$66*HV),""))</f>
        <v>17.123883609720767</v>
      </c>
      <c r="J33">
        <f>IF('Binding Energies'!J33="","",IF('Binding Energies'!J33&lt;HV,(HV-'Binding Energies'!J33)/(Parameters!AG$65+Parameters!AG$66*HV),""))</f>
        <v>19.490605385879707</v>
      </c>
      <c r="K33" t="str">
        <f>IF('Binding Energies'!K33="","",IF('Binding Energies'!K33&lt;HV,(HV-'Binding Energies'!K33)/(Parameters!AH$65+Parameters!AH$66*HV),""))</f>
        <v/>
      </c>
      <c r="L33" t="str">
        <f>IF('Binding Energies'!L33="","",IF('Binding Energies'!L33&lt;HV,(HV-'Binding Energies'!L33)/(Parameters!AI$65+Parameters!AI$66*HV),""))</f>
        <v/>
      </c>
      <c r="M33" t="str">
        <f>IF('Binding Energies'!M33="","",IF('Binding Energies'!M33&lt;HV,(HV-'Binding Energies'!M33)/(Parameters!AJ$65+Parameters!AJ$66*HV),""))</f>
        <v/>
      </c>
      <c r="N33" t="str">
        <f>IF('Binding Energies'!N33="","",IF('Binding Energies'!N33&lt;HV,(HV-'Binding Energies'!N33)/(Parameters!AK$65+Parameters!AK$66*HV),""))</f>
        <v/>
      </c>
      <c r="O33" t="str">
        <f>IF('Binding Energies'!O33="","",IF('Binding Energies'!O33&lt;HV,(HV-'Binding Energies'!O33)/(Parameters!AL$65+Parameters!AL$66*HV),""))</f>
        <v/>
      </c>
      <c r="P33" t="str">
        <f>IF('Binding Energies'!P33="","",IF('Binding Energies'!P33&lt;HV,(HV-'Binding Energies'!P33)/(Parameters!AM$65+Parameters!AM$66*HV),""))</f>
        <v/>
      </c>
      <c r="Q33" t="str">
        <f>IF('Binding Energies'!Q33="","",IF('Binding Energies'!Q33&lt;HV,(HV-'Binding Energies'!Q33)/(Parameters!AN$65+Parameters!AN$66*HV),""))</f>
        <v/>
      </c>
      <c r="R33" t="str">
        <f>IF('Binding Energies'!R33="","",IF('Binding Energies'!R33&lt;HV,(HV-'Binding Energies'!R33)/(Parameters!AO$65+Parameters!AO$66*HV),""))</f>
        <v/>
      </c>
      <c r="S33" t="str">
        <f>IF('Binding Energies'!S33="","",IF('Binding Energies'!S33&lt;HV,(HV-'Binding Energies'!S33)/(Parameters!AP$65+Parameters!AP$66*HV),""))</f>
        <v/>
      </c>
      <c r="T33" t="str">
        <f>IF('Binding Energies'!T33="","",IF('Binding Energies'!T33&lt;HV,(HV-'Binding Energies'!T33)/(Parameters!AQ$65+Parameters!AQ$66*HV),""))</f>
        <v/>
      </c>
    </row>
    <row r="34" spans="1:20" x14ac:dyDescent="0.35">
      <c r="A34" s="43">
        <v>34</v>
      </c>
      <c r="B34" s="2"/>
      <c r="C34" s="2"/>
      <c r="D34" s="2"/>
      <c r="E34" s="2"/>
      <c r="F34" s="2"/>
      <c r="G34">
        <f>IF('Binding Energies'!G34="","",IF('Binding Energies'!G34&lt;HV,(HV-'Binding Energies'!G34)/(Parameters!AD$65+Parameters!AD$66*HV),""))</f>
        <v>0.41926078770119679</v>
      </c>
      <c r="H34">
        <f>IF('Binding Energies'!H34="","",IF('Binding Energies'!H34&lt;HV,(HV-'Binding Energies'!H34)/(Parameters!AE$65+Parameters!AE$66*HV),""))</f>
        <v>0.42816079262704215</v>
      </c>
      <c r="I34">
        <f>IF('Binding Energies'!I34="","",IF('Binding Energies'!I34&lt;HV,(HV-'Binding Energies'!I34)/(Parameters!AF$65+Parameters!AF$66*HV),""))</f>
        <v>17.060110775449221</v>
      </c>
      <c r="J34">
        <f>IF('Binding Energies'!J34="","",IF('Binding Energies'!J34&lt;HV,(HV-'Binding Energies'!J34)/(Parameters!AG$65+Parameters!AG$66*HV),""))</f>
        <v>19.419422016094263</v>
      </c>
      <c r="K34" t="str">
        <f>IF('Binding Energies'!K34="","",IF('Binding Energies'!K34&lt;HV,(HV-'Binding Energies'!K34)/(Parameters!AH$65+Parameters!AH$66*HV),""))</f>
        <v/>
      </c>
      <c r="L34" t="str">
        <f>IF('Binding Energies'!L34="","",IF('Binding Energies'!L34&lt;HV,(HV-'Binding Energies'!L34)/(Parameters!AI$65+Parameters!AI$66*HV),""))</f>
        <v/>
      </c>
      <c r="M34" t="str">
        <f>IF('Binding Energies'!M34="","",IF('Binding Energies'!M34&lt;HV,(HV-'Binding Energies'!M34)/(Parameters!AJ$65+Parameters!AJ$66*HV),""))</f>
        <v/>
      </c>
      <c r="N34" t="str">
        <f>IF('Binding Energies'!N34="","",IF('Binding Energies'!N34&lt;HV,(HV-'Binding Energies'!N34)/(Parameters!AK$65+Parameters!AK$66*HV),""))</f>
        <v/>
      </c>
      <c r="O34">
        <f>IF('Binding Energies'!O34="","",IF('Binding Energies'!O34&lt;HV,(HV-'Binding Energies'!O34)/(Parameters!AL$65+Parameters!AL$66*HV),""))</f>
        <v>35.932820655758313</v>
      </c>
      <c r="P34">
        <f>IF('Binding Energies'!P34="","",IF('Binding Energies'!P34&lt;HV,(HV-'Binding Energies'!P34)/(Parameters!AM$65+Parameters!AM$66*HV),""))</f>
        <v>147.25196692751101</v>
      </c>
      <c r="Q34" t="str">
        <f>IF('Binding Energies'!Q34="","",IF('Binding Energies'!Q34&lt;HV,(HV-'Binding Energies'!Q34)/(Parameters!AN$65+Parameters!AN$66*HV),""))</f>
        <v/>
      </c>
      <c r="R34" t="str">
        <f>IF('Binding Energies'!R34="","",IF('Binding Energies'!R34&lt;HV,(HV-'Binding Energies'!R34)/(Parameters!AO$65+Parameters!AO$66*HV),""))</f>
        <v/>
      </c>
      <c r="S34" t="str">
        <f>IF('Binding Energies'!S34="","",IF('Binding Energies'!S34&lt;HV,(HV-'Binding Energies'!S34)/(Parameters!AP$65+Parameters!AP$66*HV),""))</f>
        <v/>
      </c>
      <c r="T34" t="str">
        <f>IF('Binding Energies'!T34="","",IF('Binding Energies'!T34&lt;HV,(HV-'Binding Energies'!T34)/(Parameters!AQ$65+Parameters!AQ$66*HV),""))</f>
        <v/>
      </c>
    </row>
    <row r="35" spans="1:20" x14ac:dyDescent="0.35">
      <c r="A35" s="43">
        <v>35</v>
      </c>
      <c r="B35" s="2"/>
      <c r="C35" s="2"/>
      <c r="D35" s="2"/>
      <c r="E35" s="2"/>
      <c r="F35" s="2"/>
      <c r="G35">
        <f>IF('Binding Energies'!G35="","",IF('Binding Energies'!G35&lt;HV,(HV-'Binding Energies'!G35)/(Parameters!AD$65+Parameters!AD$66*HV),""))</f>
        <v>0.40815785601398613</v>
      </c>
      <c r="H35">
        <f>IF('Binding Energies'!H35="","",IF('Binding Energies'!H35&lt;HV,(HV-'Binding Energies'!H35)/(Parameters!AE$65+Parameters!AE$66*HV),""))</f>
        <v>0.41745724185390659</v>
      </c>
      <c r="I35">
        <f>IF('Binding Energies'!I35="","",IF('Binding Energies'!I35&lt;HV,(HV-'Binding Energies'!I35)/(Parameters!AF$65+Parameters!AF$66*HV),""))</f>
        <v>16.998385692736857</v>
      </c>
      <c r="J35">
        <f>IF('Binding Energies'!J35="","",IF('Binding Energies'!J35&lt;HV,(HV-'Binding Energies'!J35)/(Parameters!AG$65+Parameters!AG$66*HV),""))</f>
        <v>19.35422603255245</v>
      </c>
      <c r="K35" t="str">
        <f>IF('Binding Energies'!K35="","",IF('Binding Energies'!K35&lt;HV,(HV-'Binding Energies'!K35)/(Parameters!AH$65+Parameters!AH$66*HV),""))</f>
        <v/>
      </c>
      <c r="L35" t="str">
        <f>IF('Binding Energies'!L35="","",IF('Binding Energies'!L35&lt;HV,(HV-'Binding Energies'!L35)/(Parameters!AI$65+Parameters!AI$66*HV),""))</f>
        <v/>
      </c>
      <c r="M35" t="str">
        <f>IF('Binding Energies'!M35="","",IF('Binding Energies'!M35&lt;HV,(HV-'Binding Energies'!M35)/(Parameters!AJ$65+Parameters!AJ$66*HV),""))</f>
        <v/>
      </c>
      <c r="N35" t="str">
        <f>IF('Binding Energies'!N35="","",IF('Binding Energies'!N35&lt;HV,(HV-'Binding Energies'!N35)/(Parameters!AK$65+Parameters!AK$66*HV),""))</f>
        <v/>
      </c>
      <c r="O35">
        <f>IF('Binding Energies'!O35="","",IF('Binding Energies'!O35&lt;HV,(HV-'Binding Energies'!O35)/(Parameters!AL$65+Parameters!AL$66*HV),""))</f>
        <v>35.856028204250869</v>
      </c>
      <c r="P35">
        <f>IF('Binding Energies'!P35="","",IF('Binding Energies'!P35&lt;HV,(HV-'Binding Energies'!P35)/(Parameters!AM$65+Parameters!AM$66*HV),""))</f>
        <v>146.9398034603721</v>
      </c>
      <c r="Q35" t="str">
        <f>IF('Binding Energies'!Q35="","",IF('Binding Energies'!Q35&lt;HV,(HV-'Binding Energies'!Q35)/(Parameters!AN$65+Parameters!AN$66*HV),""))</f>
        <v/>
      </c>
      <c r="R35" t="str">
        <f>IF('Binding Energies'!R35="","",IF('Binding Energies'!R35&lt;HV,(HV-'Binding Energies'!R35)/(Parameters!AO$65+Parameters!AO$66*HV),""))</f>
        <v/>
      </c>
      <c r="S35" t="str">
        <f>IF('Binding Energies'!S35="","",IF('Binding Energies'!S35&lt;HV,(HV-'Binding Energies'!S35)/(Parameters!AP$65+Parameters!AP$66*HV),""))</f>
        <v/>
      </c>
      <c r="T35" t="str">
        <f>IF('Binding Energies'!T35="","",IF('Binding Energies'!T35&lt;HV,(HV-'Binding Energies'!T35)/(Parameters!AQ$65+Parameters!AQ$66*HV),""))</f>
        <v/>
      </c>
    </row>
    <row r="36" spans="1:20" x14ac:dyDescent="0.35">
      <c r="A36" s="43">
        <v>36</v>
      </c>
      <c r="B36" s="2"/>
      <c r="C36" s="2"/>
      <c r="D36" s="2"/>
      <c r="E36" s="2"/>
      <c r="F36" s="2"/>
      <c r="G36">
        <f>IF('Binding Energies'!G36="","",IF('Binding Energies'!G36&lt;HV,(HV-'Binding Energies'!G36)/(Parameters!AD$65+Parameters!AD$66*HV),""))</f>
        <v>0.39599838491747502</v>
      </c>
      <c r="H36">
        <f>IF('Binding Energies'!H36="","",IF('Binding Energies'!H36&lt;HV,(HV-'Binding Energies'!H36)/(Parameters!AE$65+Parameters!AE$66*HV),""))</f>
        <v>0.4057311783425836</v>
      </c>
      <c r="I36">
        <f>IF('Binding Energies'!I36="","",IF('Binding Energies'!I36&lt;HV,(HV-'Binding Energies'!I36)/(Parameters!AF$65+Parameters!AF$66*HV),""))</f>
        <v>16.902433905392513</v>
      </c>
      <c r="J36">
        <f>IF('Binding Energies'!J36="","",IF('Binding Energies'!J36&lt;HV,(HV-'Binding Energies'!J36)/(Parameters!AG$65+Parameters!AG$66*HV),""))</f>
        <v>19.244789917321555</v>
      </c>
      <c r="K36" t="str">
        <f>IF('Binding Energies'!K36="","",IF('Binding Energies'!K36&lt;HV,(HV-'Binding Energies'!K36)/(Parameters!AH$65+Parameters!AH$66*HV),""))</f>
        <v/>
      </c>
      <c r="L36" t="str">
        <f>IF('Binding Energies'!L36="","",IF('Binding Energies'!L36&lt;HV,(HV-'Binding Energies'!L36)/(Parameters!AI$65+Parameters!AI$66*HV),""))</f>
        <v/>
      </c>
      <c r="M36" t="str">
        <f>IF('Binding Energies'!M36="","",IF('Binding Energies'!M36&lt;HV,(HV-'Binding Energies'!M36)/(Parameters!AJ$65+Parameters!AJ$66*HV),""))</f>
        <v/>
      </c>
      <c r="N36" t="str">
        <f>IF('Binding Energies'!N36="","",IF('Binding Energies'!N36&lt;HV,(HV-'Binding Energies'!N36)/(Parameters!AK$65+Parameters!AK$66*HV),""))</f>
        <v/>
      </c>
      <c r="O36">
        <f>IF('Binding Energies'!O36="","",IF('Binding Energies'!O36&lt;HV,(HV-'Binding Energies'!O36)/(Parameters!AL$65+Parameters!AL$66*HV),""))</f>
        <v>35.705466626098485</v>
      </c>
      <c r="P36">
        <f>IF('Binding Energies'!P36="","",IF('Binding Energies'!P36&lt;HV,(HV-'Binding Energies'!P36)/(Parameters!AM$65+Parameters!AM$66*HV),""))</f>
        <v>146.32538647743209</v>
      </c>
      <c r="Q36" t="str">
        <f>IF('Binding Energies'!Q36="","",IF('Binding Energies'!Q36&lt;HV,(HV-'Binding Energies'!Q36)/(Parameters!AN$65+Parameters!AN$66*HV),""))</f>
        <v/>
      </c>
      <c r="R36" t="str">
        <f>IF('Binding Energies'!R36="","",IF('Binding Energies'!R36&lt;HV,(HV-'Binding Energies'!R36)/(Parameters!AO$65+Parameters!AO$66*HV),""))</f>
        <v/>
      </c>
      <c r="S36" t="str">
        <f>IF('Binding Energies'!S36="","",IF('Binding Energies'!S36&lt;HV,(HV-'Binding Energies'!S36)/(Parameters!AP$65+Parameters!AP$66*HV),""))</f>
        <v/>
      </c>
      <c r="T36" t="str">
        <f>IF('Binding Energies'!T36="","",IF('Binding Energies'!T36&lt;HV,(HV-'Binding Energies'!T36)/(Parameters!AQ$65+Parameters!AQ$66*HV),""))</f>
        <v/>
      </c>
    </row>
    <row r="37" spans="1:20" x14ac:dyDescent="0.35">
      <c r="A37" s="43">
        <v>37</v>
      </c>
      <c r="B37" s="2"/>
      <c r="C37" s="2"/>
      <c r="D37" s="2"/>
      <c r="E37" s="2"/>
      <c r="F37" s="2"/>
      <c r="G37">
        <f>IF('Binding Energies'!G37="","",IF('Binding Energies'!G37&lt;HV,(HV-'Binding Energies'!G37)/(Parameters!AD$65+Parameters!AD$66*HV),""))</f>
        <v>0.3833291798954242</v>
      </c>
      <c r="H37">
        <f>IF('Binding Energies'!H37="","",IF('Binding Energies'!H37&lt;HV,(HV-'Binding Energies'!H37)/(Parameters!AE$65+Parameters!AE$66*HV),""))</f>
        <v>0.39358297654485302</v>
      </c>
      <c r="I37">
        <f>IF('Binding Energies'!I37="","",IF('Binding Energies'!I37&lt;HV,(HV-'Binding Energies'!I37)/(Parameters!AF$65+Parameters!AF$66*HV),""))</f>
        <v>16.828422313325081</v>
      </c>
      <c r="J37">
        <f>IF('Binding Energies'!J37="","",IF('Binding Energies'!J37&lt;HV,(HV-'Binding Energies'!J37)/(Parameters!AG$65+Parameters!AG$66*HV),""))</f>
        <v>19.164625468170652</v>
      </c>
      <c r="K37" t="str">
        <f>IF('Binding Energies'!K37="","",IF('Binding Energies'!K37&lt;HV,(HV-'Binding Energies'!K37)/(Parameters!AH$65+Parameters!AH$66*HV),""))</f>
        <v/>
      </c>
      <c r="L37" t="str">
        <f>IF('Binding Energies'!L37="","",IF('Binding Energies'!L37&lt;HV,(HV-'Binding Energies'!L37)/(Parameters!AI$65+Parameters!AI$66*HV),""))</f>
        <v/>
      </c>
      <c r="M37" t="str">
        <f>IF('Binding Energies'!M37="","",IF('Binding Energies'!M37&lt;HV,(HV-'Binding Energies'!M37)/(Parameters!AJ$65+Parameters!AJ$66*HV),""))</f>
        <v/>
      </c>
      <c r="N37" t="str">
        <f>IF('Binding Energies'!N37="","",IF('Binding Energies'!N37&lt;HV,(HV-'Binding Energies'!N37)/(Parameters!AK$65+Parameters!AK$66*HV),""))</f>
        <v/>
      </c>
      <c r="O37">
        <f>IF('Binding Energies'!O37="","",IF('Binding Energies'!O37&lt;HV,(HV-'Binding Energies'!O37)/(Parameters!AL$65+Parameters!AL$66*HV),""))</f>
        <v>35.603882910718553</v>
      </c>
      <c r="P37">
        <f>IF('Binding Energies'!P37="","",IF('Binding Energies'!P37&lt;HV,(HV-'Binding Energies'!P37)/(Parameters!AM$65+Parameters!AM$66*HV),""))</f>
        <v>145.91660098475023</v>
      </c>
      <c r="Q37" t="str">
        <f>IF('Binding Energies'!Q37="","",IF('Binding Energies'!Q37&lt;HV,(HV-'Binding Energies'!Q37)/(Parameters!AN$65+Parameters!AN$66*HV),""))</f>
        <v/>
      </c>
      <c r="R37" t="str">
        <f>IF('Binding Energies'!R37="","",IF('Binding Energies'!R37&lt;HV,(HV-'Binding Energies'!R37)/(Parameters!AO$65+Parameters!AO$66*HV),""))</f>
        <v/>
      </c>
      <c r="S37" t="str">
        <f>IF('Binding Energies'!S37="","",IF('Binding Energies'!S37&lt;HV,(HV-'Binding Energies'!S37)/(Parameters!AP$65+Parameters!AP$66*HV),""))</f>
        <v/>
      </c>
      <c r="T37" t="str">
        <f>IF('Binding Energies'!T37="","",IF('Binding Energies'!T37&lt;HV,(HV-'Binding Energies'!T37)/(Parameters!AQ$65+Parameters!AQ$66*HV),""))</f>
        <v/>
      </c>
    </row>
    <row r="38" spans="1:20" x14ac:dyDescent="0.35">
      <c r="A38" s="43">
        <v>38</v>
      </c>
      <c r="B38" s="2"/>
      <c r="C38" s="2"/>
      <c r="D38" s="2"/>
      <c r="E38" s="2"/>
      <c r="F38" s="2"/>
      <c r="G38">
        <f>IF('Binding Energies'!G38="","",IF('Binding Energies'!G38&lt;HV,(HV-'Binding Energies'!G38)/(Parameters!AD$65+Parameters!AD$66*HV),""))</f>
        <v>0.37008536572094675</v>
      </c>
      <c r="H38">
        <f>IF('Binding Energies'!H38="","",IF('Binding Energies'!H38&lt;HV,(HV-'Binding Energies'!H38)/(Parameters!AE$65+Parameters!AE$66*HV),""))</f>
        <v>0.38090006625100609</v>
      </c>
      <c r="I38">
        <f>IF('Binding Energies'!I38="","",IF('Binding Energies'!I38&lt;HV,(HV-'Binding Energies'!I38)/(Parameters!AF$65+Parameters!AF$66*HV),""))</f>
        <v>16.733640669728839</v>
      </c>
      <c r="J38">
        <f>IF('Binding Energies'!J38="","",IF('Binding Energies'!J38&lt;HV,(HV-'Binding Energies'!J38)/(Parameters!AG$65+Parameters!AG$66*HV),""))</f>
        <v>19.062839902028845</v>
      </c>
      <c r="K38" t="str">
        <f>IF('Binding Energies'!K38="","",IF('Binding Energies'!K38&lt;HV,(HV-'Binding Energies'!K38)/(Parameters!AH$65+Parameters!AH$66*HV),""))</f>
        <v/>
      </c>
      <c r="L38" t="str">
        <f>IF('Binding Energies'!L38="","",IF('Binding Energies'!L38&lt;HV,(HV-'Binding Energies'!L38)/(Parameters!AI$65+Parameters!AI$66*HV),""))</f>
        <v/>
      </c>
      <c r="M38" t="str">
        <f>IF('Binding Energies'!M38="","",IF('Binding Energies'!M38&lt;HV,(HV-'Binding Energies'!M38)/(Parameters!AJ$65+Parameters!AJ$66*HV),""))</f>
        <v/>
      </c>
      <c r="N38" t="str">
        <f>IF('Binding Energies'!N38="","",IF('Binding Energies'!N38&lt;HV,(HV-'Binding Energies'!N38)/(Parameters!AK$65+Parameters!AK$66*HV),""))</f>
        <v/>
      </c>
      <c r="O38">
        <f>IF('Binding Energies'!O38="","",IF('Binding Energies'!O38&lt;HV,(HV-'Binding Energies'!O38)/(Parameters!AL$65+Parameters!AL$66*HV),""))</f>
        <v>35.463600637098665</v>
      </c>
      <c r="P38">
        <f>IF('Binding Energies'!P38="","",IF('Binding Energies'!P38&lt;HV,(HV-'Binding Energies'!P38)/(Parameters!AM$65+Parameters!AM$66*HV),""))</f>
        <v>145.35173375849891</v>
      </c>
      <c r="Q38" t="str">
        <f>IF('Binding Energies'!Q38="","",IF('Binding Energies'!Q38&lt;HV,(HV-'Binding Energies'!Q38)/(Parameters!AN$65+Parameters!AN$66*HV),""))</f>
        <v/>
      </c>
      <c r="R38" t="str">
        <f>IF('Binding Energies'!R38="","",IF('Binding Energies'!R38&lt;HV,(HV-'Binding Energies'!R38)/(Parameters!AO$65+Parameters!AO$66*HV),""))</f>
        <v/>
      </c>
      <c r="S38" t="str">
        <f>IF('Binding Energies'!S38="","",IF('Binding Energies'!S38&lt;HV,(HV-'Binding Energies'!S38)/(Parameters!AP$65+Parameters!AP$66*HV),""))</f>
        <v/>
      </c>
      <c r="T38" t="str">
        <f>IF('Binding Energies'!T38="","",IF('Binding Energies'!T38&lt;HV,(HV-'Binding Energies'!T38)/(Parameters!AQ$65+Parameters!AQ$66*HV),""))</f>
        <v/>
      </c>
    </row>
    <row r="39" spans="1:20" x14ac:dyDescent="0.35">
      <c r="A39" s="43">
        <v>39</v>
      </c>
      <c r="B39" s="2"/>
      <c r="C39" s="2"/>
      <c r="D39" s="2"/>
      <c r="E39" s="2"/>
      <c r="F39" s="2"/>
      <c r="G39">
        <f>IF('Binding Energies'!G39="","",IF('Binding Energies'!G39&lt;HV,(HV-'Binding Energies'!G39)/(Parameters!AD$65+Parameters!AD$66*HV),""))</f>
        <v>0.3563040139522638</v>
      </c>
      <c r="H39">
        <f>IF('Binding Energies'!H39="","",IF('Binding Energies'!H39&lt;HV,(HV-'Binding Energies'!H39)/(Parameters!AE$65+Parameters!AE$66*HV),""))</f>
        <v>0.36772935171508814</v>
      </c>
      <c r="I39">
        <f>IF('Binding Energies'!I39="","",IF('Binding Energies'!I39&lt;HV,(HV-'Binding Energies'!I39)/(Parameters!AF$65+Parameters!AF$66*HV),""))</f>
        <v>16.638273954258548</v>
      </c>
      <c r="J39">
        <f>IF('Binding Energies'!J39="","",IF('Binding Energies'!J39&lt;HV,(HV-'Binding Energies'!J39)/(Parameters!AG$65+Parameters!AG$66*HV),""))</f>
        <v>18.959058540472491</v>
      </c>
      <c r="K39" t="str">
        <f>IF('Binding Energies'!K39="","",IF('Binding Energies'!K39&lt;HV,(HV-'Binding Energies'!K39)/(Parameters!AH$65+Parameters!AH$66*HV),""))</f>
        <v/>
      </c>
      <c r="L39" t="str">
        <f>IF('Binding Energies'!L39="","",IF('Binding Energies'!L39&lt;HV,(HV-'Binding Energies'!L39)/(Parameters!AI$65+Parameters!AI$66*HV),""))</f>
        <v/>
      </c>
      <c r="M39" t="str">
        <f>IF('Binding Energies'!M39="","",IF('Binding Energies'!M39&lt;HV,(HV-'Binding Energies'!M39)/(Parameters!AJ$65+Parameters!AJ$66*HV),""))</f>
        <v/>
      </c>
      <c r="N39" t="str">
        <f>IF('Binding Energies'!N39="","",IF('Binding Energies'!N39&lt;HV,(HV-'Binding Energies'!N39)/(Parameters!AK$65+Parameters!AK$66*HV),""))</f>
        <v/>
      </c>
      <c r="O39">
        <f>IF('Binding Energies'!O39="","",IF('Binding Energies'!O39&lt;HV,(HV-'Binding Energies'!O39)/(Parameters!AL$65+Parameters!AL$66*HV),""))</f>
        <v>35.314853053863771</v>
      </c>
      <c r="P39">
        <f>IF('Binding Energies'!P39="","",IF('Binding Energies'!P39&lt;HV,(HV-'Binding Energies'!P39)/(Parameters!AM$65+Parameters!AM$66*HV),""))</f>
        <v>144.74970421473108</v>
      </c>
      <c r="Q39" t="str">
        <f>IF('Binding Energies'!Q39="","",IF('Binding Energies'!Q39&lt;HV,(HV-'Binding Energies'!Q39)/(Parameters!AN$65+Parameters!AN$66*HV),""))</f>
        <v/>
      </c>
      <c r="R39" t="str">
        <f>IF('Binding Energies'!R39="","",IF('Binding Energies'!R39&lt;HV,(HV-'Binding Energies'!R39)/(Parameters!AO$65+Parameters!AO$66*HV),""))</f>
        <v/>
      </c>
      <c r="S39" t="str">
        <f>IF('Binding Energies'!S39="","",IF('Binding Energies'!S39&lt;HV,(HV-'Binding Energies'!S39)/(Parameters!AP$65+Parameters!AP$66*HV),""))</f>
        <v/>
      </c>
      <c r="T39" t="str">
        <f>IF('Binding Energies'!T39="","",IF('Binding Energies'!T39&lt;HV,(HV-'Binding Energies'!T39)/(Parameters!AQ$65+Parameters!AQ$66*HV),""))</f>
        <v/>
      </c>
    </row>
    <row r="40" spans="1:20" x14ac:dyDescent="0.35">
      <c r="A40" s="43">
        <v>40</v>
      </c>
      <c r="B40" s="2"/>
      <c r="C40" s="2"/>
      <c r="D40" s="2"/>
      <c r="E40" s="2"/>
      <c r="F40" s="2"/>
      <c r="G40">
        <f>IF('Binding Energies'!G40="","",IF('Binding Energies'!G40&lt;HV,(HV-'Binding Energies'!G40)/(Parameters!AD$65+Parameters!AD$66*HV),""))</f>
        <v>0.34229096494469913</v>
      </c>
      <c r="H40">
        <f>IF('Binding Energies'!H40="","",IF('Binding Energies'!H40&lt;HV,(HV-'Binding Energies'!H40)/(Parameters!AE$65+Parameters!AE$66*HV),""))</f>
        <v>0.35438040101379803</v>
      </c>
      <c r="I40">
        <f>IF('Binding Energies'!I40="","",IF('Binding Energies'!I40&lt;HV,(HV-'Binding Energies'!I40)/(Parameters!AF$65+Parameters!AF$66*HV),""))</f>
        <v>16.545247526284459</v>
      </c>
      <c r="J40">
        <f>IF('Binding Energies'!J40="","",IF('Binding Energies'!J40&lt;HV,(HV-'Binding Energies'!J40)/(Parameters!AG$65+Parameters!AG$66*HV),""))</f>
        <v>18.85860350460705</v>
      </c>
      <c r="K40" t="str">
        <f>IF('Binding Energies'!K40="","",IF('Binding Energies'!K40&lt;HV,(HV-'Binding Energies'!K40)/(Parameters!AH$65+Parameters!AH$66*HV),""))</f>
        <v/>
      </c>
      <c r="L40" t="str">
        <f>IF('Binding Energies'!L40="","",IF('Binding Energies'!L40&lt;HV,(HV-'Binding Energies'!L40)/(Parameters!AI$65+Parameters!AI$66*HV),""))</f>
        <v/>
      </c>
      <c r="M40" t="str">
        <f>IF('Binding Energies'!M40="","",IF('Binding Energies'!M40&lt;HV,(HV-'Binding Energies'!M40)/(Parameters!AJ$65+Parameters!AJ$66*HV),""))</f>
        <v/>
      </c>
      <c r="N40" t="str">
        <f>IF('Binding Energies'!N40="","",IF('Binding Energies'!N40&lt;HV,(HV-'Binding Energies'!N40)/(Parameters!AK$65+Parameters!AK$66*HV),""))</f>
        <v/>
      </c>
      <c r="O40">
        <f>IF('Binding Energies'!O40="","",IF('Binding Energies'!O40&lt;HV,(HV-'Binding Energies'!O40)/(Parameters!AL$65+Parameters!AL$66*HV),""))</f>
        <v>35.176989440133873</v>
      </c>
      <c r="P40">
        <f>IF('Binding Energies'!P40="","",IF('Binding Energies'!P40&lt;HV,(HV-'Binding Energies'!P40)/(Parameters!AM$65+Parameters!AM$66*HV),""))</f>
        <v>144.18979196414864</v>
      </c>
      <c r="Q40" t="str">
        <f>IF('Binding Energies'!Q40="","",IF('Binding Energies'!Q40&lt;HV,(HV-'Binding Energies'!Q40)/(Parameters!AN$65+Parameters!AN$66*HV),""))</f>
        <v/>
      </c>
      <c r="R40" t="str">
        <f>IF('Binding Energies'!R40="","",IF('Binding Energies'!R40&lt;HV,(HV-'Binding Energies'!R40)/(Parameters!AO$65+Parameters!AO$66*HV),""))</f>
        <v/>
      </c>
      <c r="S40" t="str">
        <f>IF('Binding Energies'!S40="","",IF('Binding Energies'!S40&lt;HV,(HV-'Binding Energies'!S40)/(Parameters!AP$65+Parameters!AP$66*HV),""))</f>
        <v/>
      </c>
      <c r="T40" t="str">
        <f>IF('Binding Energies'!T40="","",IF('Binding Energies'!T40&lt;HV,(HV-'Binding Energies'!T40)/(Parameters!AQ$65+Parameters!AQ$66*HV),""))</f>
        <v/>
      </c>
    </row>
    <row r="41" spans="1:20" x14ac:dyDescent="0.35">
      <c r="A41" s="43">
        <v>41</v>
      </c>
      <c r="B41" s="2"/>
      <c r="C41" s="2"/>
      <c r="D41" s="2"/>
      <c r="E41" s="2"/>
      <c r="F41" s="2"/>
      <c r="G41">
        <f>IF('Binding Energies'!G41="","",IF('Binding Energies'!G41&lt;HV,(HV-'Binding Energies'!G41)/(Parameters!AD$65+Parameters!AD$66*HV),""))</f>
        <v>0.32764769944737632</v>
      </c>
      <c r="H41">
        <f>IF('Binding Energies'!H41="","",IF('Binding Energies'!H41&lt;HV,(HV-'Binding Energies'!H41)/(Parameters!AE$65+Parameters!AE$66*HV),""))</f>
        <v>0.34047798011477354</v>
      </c>
      <c r="I41">
        <f>IF('Binding Energies'!I41="","",IF('Binding Energies'!I41&lt;HV,(HV-'Binding Energies'!I41)/(Parameters!AF$65+Parameters!AF$66*HV),""))</f>
        <v>16.445200235821762</v>
      </c>
      <c r="J41">
        <f>IF('Binding Energies'!J41="","",IF('Binding Energies'!J41&lt;HV,(HV-'Binding Energies'!J41)/(Parameters!AG$65+Parameters!AG$66*HV),""))</f>
        <v>18.750497919652513</v>
      </c>
      <c r="K41" t="str">
        <f>IF('Binding Energies'!K41="","",IF('Binding Energies'!K41&lt;HV,(HV-'Binding Energies'!K41)/(Parameters!AH$65+Parameters!AH$66*HV),""))</f>
        <v/>
      </c>
      <c r="L41" t="str">
        <f>IF('Binding Energies'!L41="","",IF('Binding Energies'!L41&lt;HV,(HV-'Binding Energies'!L41)/(Parameters!AI$65+Parameters!AI$66*HV),""))</f>
        <v/>
      </c>
      <c r="M41" t="str">
        <f>IF('Binding Energies'!M41="","",IF('Binding Energies'!M41&lt;HV,(HV-'Binding Energies'!M41)/(Parameters!AJ$65+Parameters!AJ$66*HV),""))</f>
        <v/>
      </c>
      <c r="N41" t="str">
        <f>IF('Binding Energies'!N41="","",IF('Binding Energies'!N41&lt;HV,(HV-'Binding Energies'!N41)/(Parameters!AK$65+Parameters!AK$66*HV),""))</f>
        <v/>
      </c>
      <c r="O41">
        <f>IF('Binding Energies'!O41="","",IF('Binding Energies'!O41&lt;HV,(HV-'Binding Energies'!O41)/(Parameters!AL$65+Parameters!AL$66*HV),""))</f>
        <v>35.025823197008989</v>
      </c>
      <c r="P41">
        <f>IF('Binding Energies'!P41="","",IF('Binding Energies'!P41&lt;HV,(HV-'Binding Energies'!P41)/(Parameters!AM$65+Parameters!AM$66*HV),""))</f>
        <v>143.58032995687751</v>
      </c>
      <c r="Q41" t="str">
        <f>IF('Binding Energies'!Q41="","",IF('Binding Energies'!Q41&lt;HV,(HV-'Binding Energies'!Q41)/(Parameters!AN$65+Parameters!AN$66*HV),""))</f>
        <v/>
      </c>
      <c r="R41" t="str">
        <f>IF('Binding Energies'!R41="","",IF('Binding Energies'!R41&lt;HV,(HV-'Binding Energies'!R41)/(Parameters!AO$65+Parameters!AO$66*HV),""))</f>
        <v/>
      </c>
      <c r="S41" t="str">
        <f>IF('Binding Energies'!S41="","",IF('Binding Energies'!S41&lt;HV,(HV-'Binding Energies'!S41)/(Parameters!AP$65+Parameters!AP$66*HV),""))</f>
        <v/>
      </c>
      <c r="T41" t="str">
        <f>IF('Binding Energies'!T41="","",IF('Binding Energies'!T41&lt;HV,(HV-'Binding Energies'!T41)/(Parameters!AQ$65+Parameters!AQ$66*HV),""))</f>
        <v/>
      </c>
    </row>
    <row r="42" spans="1:20" x14ac:dyDescent="0.35">
      <c r="A42" s="43">
        <v>42</v>
      </c>
      <c r="B42" s="2"/>
      <c r="C42" s="2"/>
      <c r="D42" s="2"/>
      <c r="E42" s="2"/>
      <c r="F42" s="2"/>
      <c r="G42">
        <f>IF('Binding Energies'!G42="","",IF('Binding Energies'!G42&lt;HV,(HV-'Binding Energies'!G42)/(Parameters!AD$65+Parameters!AD$66*HV),""))</f>
        <v>0.31278200460072703</v>
      </c>
      <c r="H42">
        <f>IF('Binding Energies'!H42="","",IF('Binding Energies'!H42&lt;HV,(HV-'Binding Energies'!H42)/(Parameters!AE$65+Parameters!AE$66*HV),""))</f>
        <v>0.3264348464536132</v>
      </c>
      <c r="I42">
        <f>IF('Binding Energies'!I42="","",IF('Binding Energies'!I42&lt;HV,(HV-'Binding Energies'!I42)/(Parameters!AF$65+Parameters!AF$66*HV),""))</f>
        <v>16.3536364875328</v>
      </c>
      <c r="J42">
        <f>IF('Binding Energies'!J42="","",IF('Binding Energies'!J42&lt;HV,(HV-'Binding Energies'!J42)/(Parameters!AG$65+Parameters!AG$66*HV),""))</f>
        <v>18.653036576908889</v>
      </c>
      <c r="K42" t="str">
        <f>IF('Binding Energies'!K42="","",IF('Binding Energies'!K42&lt;HV,(HV-'Binding Energies'!K42)/(Parameters!AH$65+Parameters!AH$66*HV),""))</f>
        <v/>
      </c>
      <c r="L42" t="str">
        <f>IF('Binding Energies'!L42="","",IF('Binding Energies'!L42&lt;HV,(HV-'Binding Energies'!L42)/(Parameters!AI$65+Parameters!AI$66*HV),""))</f>
        <v/>
      </c>
      <c r="M42" t="str">
        <f>IF('Binding Energies'!M42="","",IF('Binding Energies'!M42&lt;HV,(HV-'Binding Energies'!M42)/(Parameters!AJ$65+Parameters!AJ$66*HV),""))</f>
        <v/>
      </c>
      <c r="N42" t="str">
        <f>IF('Binding Energies'!N42="","",IF('Binding Energies'!N42&lt;HV,(HV-'Binding Energies'!N42)/(Parameters!AK$65+Parameters!AK$66*HV),""))</f>
        <v/>
      </c>
      <c r="O42">
        <f>IF('Binding Energies'!O42="","",IF('Binding Energies'!O42&lt;HV,(HV-'Binding Energies'!O42)/(Parameters!AL$65+Parameters!AL$66*HV),""))</f>
        <v>34.887354918306592</v>
      </c>
      <c r="P42">
        <f>IF('Binding Energies'!P42="","",IF('Binding Energies'!P42&lt;HV,(HV-'Binding Energies'!P42)/(Parameters!AM$65+Parameters!AM$66*HV),""))</f>
        <v>143.02537268196394</v>
      </c>
      <c r="Q42" t="str">
        <f>IF('Binding Energies'!Q42="","",IF('Binding Energies'!Q42&lt;HV,(HV-'Binding Energies'!Q42)/(Parameters!AN$65+Parameters!AN$66*HV),""))</f>
        <v/>
      </c>
      <c r="R42" t="str">
        <f>IF('Binding Energies'!R42="","",IF('Binding Energies'!R42&lt;HV,(HV-'Binding Energies'!R42)/(Parameters!AO$65+Parameters!AO$66*HV),""))</f>
        <v/>
      </c>
      <c r="S42" t="str">
        <f>IF('Binding Energies'!S42="","",IF('Binding Energies'!S42&lt;HV,(HV-'Binding Energies'!S42)/(Parameters!AP$65+Parameters!AP$66*HV),""))</f>
        <v/>
      </c>
      <c r="T42" t="str">
        <f>IF('Binding Energies'!T42="","",IF('Binding Energies'!T42&lt;HV,(HV-'Binding Energies'!T42)/(Parameters!AQ$65+Parameters!AQ$66*HV),""))</f>
        <v/>
      </c>
    </row>
    <row r="43" spans="1:20" x14ac:dyDescent="0.35">
      <c r="A43" s="43">
        <v>43</v>
      </c>
      <c r="B43" s="2"/>
      <c r="C43" s="2"/>
      <c r="D43" s="2"/>
      <c r="E43" s="2"/>
      <c r="F43" s="2"/>
      <c r="G43">
        <f>IF('Binding Energies'!G43="","",IF('Binding Energies'!G43&lt;HV,(HV-'Binding Energies'!G43)/(Parameters!AD$65+Parameters!AD$66*HV),""))</f>
        <v>0.29720268225832214</v>
      </c>
      <c r="H43">
        <f>IF('Binding Energies'!H43="","",IF('Binding Energies'!H43&lt;HV,(HV-'Binding Energies'!H43)/(Parameters!AE$65+Parameters!AE$66*HV),""))</f>
        <v>0.31173505323581868</v>
      </c>
      <c r="I43">
        <f>IF('Binding Energies'!I43="","",IF('Binding Energies'!I43&lt;HV,(HV-'Binding Energies'!I43)/(Parameters!AF$65+Parameters!AF$66*HV),""))</f>
        <v>16.25066383769985</v>
      </c>
      <c r="J43">
        <f>IF('Binding Energies'!J43="","",IF('Binding Energies'!J43&lt;HV,(HV-'Binding Energies'!J43)/(Parameters!AG$65+Parameters!AG$66*HV),""))</f>
        <v>18.544265726816175</v>
      </c>
      <c r="K43" t="str">
        <f>IF('Binding Energies'!K43="","",IF('Binding Energies'!K43&lt;HV,(HV-'Binding Energies'!K43)/(Parameters!AH$65+Parameters!AH$66*HV),""))</f>
        <v/>
      </c>
      <c r="L43" t="str">
        <f>IF('Binding Energies'!L43="","",IF('Binding Energies'!L43&lt;HV,(HV-'Binding Energies'!L43)/(Parameters!AI$65+Parameters!AI$66*HV),""))</f>
        <v/>
      </c>
      <c r="M43" t="str">
        <f>IF('Binding Energies'!M43="","",IF('Binding Energies'!M43&lt;HV,(HV-'Binding Energies'!M43)/(Parameters!AJ$65+Parameters!AJ$66*HV),""))</f>
        <v/>
      </c>
      <c r="N43" t="str">
        <f>IF('Binding Energies'!N43="","",IF('Binding Energies'!N43&lt;HV,(HV-'Binding Energies'!N43)/(Parameters!AK$65+Parameters!AK$66*HV),""))</f>
        <v/>
      </c>
      <c r="O43">
        <f>IF('Binding Energies'!O43="","",IF('Binding Energies'!O43&lt;HV,(HV-'Binding Energies'!O43)/(Parameters!AL$65+Parameters!AL$66*HV),""))</f>
        <v>34.729537360484208</v>
      </c>
      <c r="P43">
        <f>IF('Binding Energies'!P43="","",IF('Binding Energies'!P43&lt;HV,(HV-'Binding Energies'!P43)/(Parameters!AM$65+Parameters!AM$66*HV),""))</f>
        <v>142.38370333284516</v>
      </c>
      <c r="Q43" t="str">
        <f>IF('Binding Energies'!Q43="","",IF('Binding Energies'!Q43&lt;HV,(HV-'Binding Energies'!Q43)/(Parameters!AN$65+Parameters!AN$66*HV),""))</f>
        <v/>
      </c>
      <c r="R43" t="str">
        <f>IF('Binding Energies'!R43="","",IF('Binding Energies'!R43&lt;HV,(HV-'Binding Energies'!R43)/(Parameters!AO$65+Parameters!AO$66*HV),""))</f>
        <v/>
      </c>
      <c r="S43" t="str">
        <f>IF('Binding Energies'!S43="","",IF('Binding Energies'!S43&lt;HV,(HV-'Binding Energies'!S43)/(Parameters!AP$65+Parameters!AP$66*HV),""))</f>
        <v/>
      </c>
      <c r="T43" t="str">
        <f>IF('Binding Energies'!T43="","",IF('Binding Energies'!T43&lt;HV,(HV-'Binding Energies'!T43)/(Parameters!AQ$65+Parameters!AQ$66*HV),""))</f>
        <v/>
      </c>
    </row>
    <row r="44" spans="1:20" x14ac:dyDescent="0.35">
      <c r="A44" s="43">
        <v>44</v>
      </c>
      <c r="B44" s="2"/>
      <c r="C44" s="2"/>
      <c r="D44" s="2"/>
      <c r="E44" s="2"/>
      <c r="F44" s="2"/>
      <c r="G44">
        <f>IF('Binding Energies'!G44="","",IF('Binding Energies'!G44&lt;HV,(HV-'Binding Energies'!G44)/(Parameters!AD$65+Parameters!AD$66*HV),""))</f>
        <v>0.28110435810082229</v>
      </c>
      <c r="H44">
        <f>IF('Binding Energies'!H44="","",IF('Binding Energies'!H44&lt;HV,(HV-'Binding Energies'!H44)/(Parameters!AE$65+Parameters!AE$66*HV),""))</f>
        <v>0.29663188343323471</v>
      </c>
      <c r="I44">
        <f>IF('Binding Energies'!I44="","",IF('Binding Energies'!I44&lt;HV,(HV-'Binding Energies'!I44)/(Parameters!AF$65+Parameters!AF$66*HV),""))</f>
        <v>16.139792717567207</v>
      </c>
      <c r="J44">
        <f>IF('Binding Energies'!J44="","",IF('Binding Energies'!J44&lt;HV,(HV-'Binding Energies'!J44)/(Parameters!AG$65+Parameters!AG$66*HV),""))</f>
        <v>18.42584853221982</v>
      </c>
      <c r="K44" t="str">
        <f>IF('Binding Energies'!K44="","",IF('Binding Energies'!K44&lt;HV,(HV-'Binding Energies'!K44)/(Parameters!AH$65+Parameters!AH$66*HV),""))</f>
        <v/>
      </c>
      <c r="L44" t="str">
        <f>IF('Binding Energies'!L44="","",IF('Binding Energies'!L44&lt;HV,(HV-'Binding Energies'!L44)/(Parameters!AI$65+Parameters!AI$66*HV),""))</f>
        <v/>
      </c>
      <c r="M44" t="str">
        <f>IF('Binding Energies'!M44="","",IF('Binding Energies'!M44&lt;HV,(HV-'Binding Energies'!M44)/(Parameters!AJ$65+Parameters!AJ$66*HV),""))</f>
        <v/>
      </c>
      <c r="N44" t="str">
        <f>IF('Binding Energies'!N44="","",IF('Binding Energies'!N44&lt;HV,(HV-'Binding Energies'!N44)/(Parameters!AK$65+Parameters!AK$66*HV),""))</f>
        <v/>
      </c>
      <c r="O44">
        <f>IF('Binding Energies'!O44="","",IF('Binding Energies'!O44&lt;HV,(HV-'Binding Energies'!O44)/(Parameters!AL$65+Parameters!AL$66*HV),""))</f>
        <v>34.565068487964325</v>
      </c>
      <c r="P44">
        <f>IF('Binding Energies'!P44="","",IF('Binding Energies'!P44&lt;HV,(HV-'Binding Energies'!P44)/(Parameters!AM$65+Parameters!AM$66*HV),""))</f>
        <v>141.72716905671973</v>
      </c>
      <c r="Q44" t="str">
        <f>IF('Binding Energies'!Q44="","",IF('Binding Energies'!Q44&lt;HV,(HV-'Binding Energies'!Q44)/(Parameters!AN$65+Parameters!AN$66*HV),""))</f>
        <v/>
      </c>
      <c r="R44" t="str">
        <f>IF('Binding Energies'!R44="","",IF('Binding Energies'!R44&lt;HV,(HV-'Binding Energies'!R44)/(Parameters!AO$65+Parameters!AO$66*HV),""))</f>
        <v/>
      </c>
      <c r="S44" t="str">
        <f>IF('Binding Energies'!S44="","",IF('Binding Energies'!S44&lt;HV,(HV-'Binding Energies'!S44)/(Parameters!AP$65+Parameters!AP$66*HV),""))</f>
        <v/>
      </c>
      <c r="T44" t="str">
        <f>IF('Binding Energies'!T44="","",IF('Binding Energies'!T44&lt;HV,(HV-'Binding Energies'!T44)/(Parameters!AQ$65+Parameters!AQ$66*HV),""))</f>
        <v/>
      </c>
    </row>
    <row r="45" spans="1:20" x14ac:dyDescent="0.35">
      <c r="A45" s="43">
        <v>45</v>
      </c>
      <c r="B45" s="2"/>
      <c r="C45" s="2"/>
      <c r="D45" s="2"/>
      <c r="E45" s="2"/>
      <c r="F45" s="2"/>
      <c r="G45">
        <f>IF('Binding Energies'!G45="","",IF('Binding Energies'!G45&lt;HV,(HV-'Binding Energies'!G45)/(Parameters!AD$65+Parameters!AD$66*HV),""))</f>
        <v>0.26449630001778274</v>
      </c>
      <c r="H45">
        <f>IF('Binding Energies'!H45="","",IF('Binding Energies'!H45&lt;HV,(HV-'Binding Energies'!H45)/(Parameters!AE$65+Parameters!AE$66*HV),""))</f>
        <v>0.2810690519410069</v>
      </c>
      <c r="I45">
        <f>IF('Binding Energies'!I45="","",IF('Binding Energies'!I45&lt;HV,(HV-'Binding Energies'!I45)/(Parameters!AF$65+Parameters!AF$66*HV),""))</f>
        <v>16.028043989623495</v>
      </c>
      <c r="J45">
        <f>IF('Binding Energies'!J45="","",IF('Binding Energies'!J45&lt;HV,(HV-'Binding Energies'!J45)/(Parameters!AG$65+Parameters!AG$66*HV),""))</f>
        <v>18.307431337623473</v>
      </c>
      <c r="K45">
        <f>IF('Binding Energies'!K45="","",IF('Binding Energies'!K45&lt;HV,(HV-'Binding Energies'!K45)/(Parameters!AH$65+Parameters!AH$66*HV),""))</f>
        <v>5.8640420733804293</v>
      </c>
      <c r="L45" t="str">
        <f>IF('Binding Energies'!L45="","",IF('Binding Energies'!L45&lt;HV,(HV-'Binding Energies'!L45)/(Parameters!AI$65+Parameters!AI$66*HV),""))</f>
        <v/>
      </c>
      <c r="M45" t="str">
        <f>IF('Binding Energies'!M45="","",IF('Binding Energies'!M45&lt;HV,(HV-'Binding Energies'!M45)/(Parameters!AJ$65+Parameters!AJ$66*HV),""))</f>
        <v/>
      </c>
      <c r="N45" t="str">
        <f>IF('Binding Energies'!N45="","",IF('Binding Energies'!N45&lt;HV,(HV-'Binding Energies'!N45)/(Parameters!AK$65+Parameters!AK$66*HV),""))</f>
        <v/>
      </c>
      <c r="O45">
        <f>IF('Binding Energies'!O45="","",IF('Binding Energies'!O45&lt;HV,(HV-'Binding Energies'!O45)/(Parameters!AL$65+Parameters!AL$66*HV),""))</f>
        <v>34.395157630691955</v>
      </c>
      <c r="P45">
        <f>IF('Binding Energies'!P45="","",IF('Binding Energies'!P45&lt;HV,(HV-'Binding Energies'!P45)/(Parameters!AM$65+Parameters!AM$66*HV),""))</f>
        <v>141.0433824144155</v>
      </c>
      <c r="Q45" t="str">
        <f>IF('Binding Energies'!Q45="","",IF('Binding Energies'!Q45&lt;HV,(HV-'Binding Energies'!Q45)/(Parameters!AN$65+Parameters!AN$66*HV),""))</f>
        <v/>
      </c>
      <c r="R45" t="str">
        <f>IF('Binding Energies'!R45="","",IF('Binding Energies'!R45&lt;HV,(HV-'Binding Energies'!R45)/(Parameters!AO$65+Parameters!AO$66*HV),""))</f>
        <v/>
      </c>
      <c r="S45" t="str">
        <f>IF('Binding Energies'!S45="","",IF('Binding Energies'!S45&lt;HV,(HV-'Binding Energies'!S45)/(Parameters!AP$65+Parameters!AP$66*HV),""))</f>
        <v/>
      </c>
      <c r="T45" t="str">
        <f>IF('Binding Energies'!T45="","",IF('Binding Energies'!T45&lt;HV,(HV-'Binding Energies'!T45)/(Parameters!AQ$65+Parameters!AQ$66*HV),""))</f>
        <v/>
      </c>
    </row>
    <row r="46" spans="1:20" x14ac:dyDescent="0.35">
      <c r="A46" s="43">
        <v>46</v>
      </c>
      <c r="B46" s="2"/>
      <c r="C46" s="2"/>
      <c r="D46" s="2"/>
      <c r="E46" s="2"/>
      <c r="F46" s="2"/>
      <c r="G46">
        <f>IF('Binding Energies'!G46="","",IF('Binding Energies'!G46&lt;HV,(HV-'Binding Energies'!G46)/(Parameters!AD$65+Parameters!AD$66*HV),""))</f>
        <v>0.24742484745697974</v>
      </c>
      <c r="H46">
        <f>IF('Binding Energies'!H46="","",IF('Binding Energies'!H46&lt;HV,(HV-'Binding Energies'!H46)/(Parameters!AE$65+Parameters!AE$66*HV),""))</f>
        <v>0.26516850981965295</v>
      </c>
      <c r="I46">
        <f>IF('Binding Energies'!I46="","",IF('Binding Energies'!I46&lt;HV,(HV-'Binding Energies'!I46)/(Parameters!AF$65+Parameters!AF$66*HV),""))</f>
        <v>15.916587797616803</v>
      </c>
      <c r="J46">
        <f>IF('Binding Energies'!J46="","",IF('Binding Energies'!J46&lt;HV,(HV-'Binding Energies'!J46)/(Parameters!AG$65+Parameters!AG$66*HV),""))</f>
        <v>18.190012040734395</v>
      </c>
      <c r="K46">
        <f>IF('Binding Energies'!K46="","",IF('Binding Energies'!K46&lt;HV,(HV-'Binding Energies'!K46)/(Parameters!AH$65+Parameters!AH$66*HV),""))</f>
        <v>5.8615774031187575</v>
      </c>
      <c r="L46">
        <f>IF('Binding Energies'!L46="","",IF('Binding Energies'!L46&lt;HV,(HV-'Binding Energies'!L46)/(Parameters!AI$65+Parameters!AI$66*HV),""))</f>
        <v>4.8773653822638483</v>
      </c>
      <c r="M46" t="str">
        <f>IF('Binding Energies'!M46="","",IF('Binding Energies'!M46&lt;HV,(HV-'Binding Energies'!M46)/(Parameters!AJ$65+Parameters!AJ$66*HV),""))</f>
        <v/>
      </c>
      <c r="N46" t="str">
        <f>IF('Binding Energies'!N46="","",IF('Binding Energies'!N46&lt;HV,(HV-'Binding Energies'!N46)/(Parameters!AK$65+Parameters!AK$66*HV),""))</f>
        <v/>
      </c>
      <c r="O46">
        <f>IF('Binding Energies'!O46="","",IF('Binding Energies'!O46&lt;HV,(HV-'Binding Energies'!O46)/(Parameters!AL$65+Parameters!AL$66*HV),""))</f>
        <v>34.224037443474579</v>
      </c>
      <c r="P46">
        <f>IF('Binding Energies'!P46="","",IF('Binding Energies'!P46&lt;HV,(HV-'Binding Energies'!P46)/(Parameters!AM$65+Parameters!AM$66*HV),""))</f>
        <v>140.35711828427688</v>
      </c>
      <c r="Q46" t="str">
        <f>IF('Binding Energies'!Q46="","",IF('Binding Energies'!Q46&lt;HV,(HV-'Binding Energies'!Q46)/(Parameters!AN$65+Parameters!AN$66*HV),""))</f>
        <v/>
      </c>
      <c r="R46" t="str">
        <f>IF('Binding Energies'!R46="","",IF('Binding Energies'!R46&lt;HV,(HV-'Binding Energies'!R46)/(Parameters!AO$65+Parameters!AO$66*HV),""))</f>
        <v/>
      </c>
      <c r="S46" t="str">
        <f>IF('Binding Energies'!S46="","",IF('Binding Energies'!S46&lt;HV,(HV-'Binding Energies'!S46)/(Parameters!AP$65+Parameters!AP$66*HV),""))</f>
        <v/>
      </c>
      <c r="T46" t="str">
        <f>IF('Binding Energies'!T46="","",IF('Binding Energies'!T46&lt;HV,(HV-'Binding Energies'!T46)/(Parameters!AQ$65+Parameters!AQ$66*HV),""))</f>
        <v/>
      </c>
    </row>
    <row r="47" spans="1:20" x14ac:dyDescent="0.35">
      <c r="A47" s="43">
        <v>47</v>
      </c>
      <c r="B47" s="2"/>
      <c r="C47" s="2"/>
      <c r="D47" s="2"/>
      <c r="E47" s="2"/>
      <c r="F47" s="2"/>
      <c r="G47">
        <f>IF('Binding Energies'!G47="","",IF('Binding Energies'!G47&lt;HV,(HV-'Binding Energies'!G47)/(Parameters!AD$65+Parameters!AD$66*HV),""))</f>
        <v>0.22950074905709217</v>
      </c>
      <c r="H47">
        <f>IF('Binding Energies'!H47="","",IF('Binding Energies'!H47&lt;HV,(HV-'Binding Energies'!H47)/(Parameters!AE$65+Parameters!AE$66*HV),""))</f>
        <v>0.24848935708114719</v>
      </c>
      <c r="I47">
        <f>IF('Binding Energies'!I47="","",IF('Binding Energies'!I47&lt;HV,(HV-'Binding Energies'!I47)/(Parameters!AF$65+Parameters!AF$66*HV),""))</f>
        <v>15.789919736884793</v>
      </c>
      <c r="J47">
        <f>IF('Binding Energies'!J47="","",IF('Binding Energies'!J47&lt;HV,(HV-'Binding Energies'!J47)/(Parameters!AG$65+Parameters!AG$66*HV),""))</f>
        <v>18.057291645667135</v>
      </c>
      <c r="K47">
        <f>IF('Binding Energies'!K47="","",IF('Binding Energies'!K47&lt;HV,(HV-'Binding Energies'!K47)/(Parameters!AH$65+Parameters!AH$66*HV),""))</f>
        <v>5.8534932846604733</v>
      </c>
      <c r="L47">
        <f>IF('Binding Energies'!L47="","",IF('Binding Energies'!L47&lt;HV,(HV-'Binding Energies'!L47)/(Parameters!AI$65+Parameters!AI$66*HV),""))</f>
        <v>4.872529003145301</v>
      </c>
      <c r="M47" t="str">
        <f>IF('Binding Energies'!M47="","",IF('Binding Energies'!M47&lt;HV,(HV-'Binding Energies'!M47)/(Parameters!AJ$65+Parameters!AJ$66*HV),""))</f>
        <v/>
      </c>
      <c r="N47" t="str">
        <f>IF('Binding Energies'!N47="","",IF('Binding Energies'!N47&lt;HV,(HV-'Binding Energies'!N47)/(Parameters!AK$65+Parameters!AK$66*HV),""))</f>
        <v/>
      </c>
      <c r="O47">
        <f>IF('Binding Energies'!O47="","",IF('Binding Energies'!O47&lt;HV,(HV-'Binding Energies'!O47)/(Parameters!AL$65+Parameters!AL$66*HV),""))</f>
        <v>34.025707332494726</v>
      </c>
      <c r="P47">
        <f>IF('Binding Energies'!P47="","",IF('Binding Energies'!P47&lt;HV,(HV-'Binding Energies'!P47)/(Parameters!AM$65+Parameters!AM$66*HV),""))</f>
        <v>139.56432217725751</v>
      </c>
      <c r="Q47" t="str">
        <f>IF('Binding Energies'!Q47="","",IF('Binding Energies'!Q47&lt;HV,(HV-'Binding Energies'!Q47)/(Parameters!AN$65+Parameters!AN$66*HV),""))</f>
        <v/>
      </c>
      <c r="R47" t="str">
        <f>IF('Binding Energies'!R47="","",IF('Binding Energies'!R47&lt;HV,(HV-'Binding Energies'!R47)/(Parameters!AO$65+Parameters!AO$66*HV),""))</f>
        <v/>
      </c>
      <c r="S47" t="str">
        <f>IF('Binding Energies'!S47="","",IF('Binding Energies'!S47&lt;HV,(HV-'Binding Energies'!S47)/(Parameters!AP$65+Parameters!AP$66*HV),""))</f>
        <v/>
      </c>
      <c r="T47" t="str">
        <f>IF('Binding Energies'!T47="","",IF('Binding Energies'!T47&lt;HV,(HV-'Binding Energies'!T47)/(Parameters!AQ$65+Parameters!AQ$66*HV),""))</f>
        <v/>
      </c>
    </row>
    <row r="48" spans="1:20" x14ac:dyDescent="0.35">
      <c r="A48" s="43">
        <v>48</v>
      </c>
      <c r="B48" s="2"/>
      <c r="C48" s="2"/>
      <c r="D48" s="2"/>
      <c r="E48" s="2"/>
      <c r="F48" s="2"/>
      <c r="G48">
        <f>IF('Binding Energies'!G48="","",IF('Binding Energies'!G48&lt;HV,(HV-'Binding Energies'!G48)/(Parameters!AD$65+Parameters!AD$66*HV),""))</f>
        <v>0.21065912959123309</v>
      </c>
      <c r="H48">
        <f>IF('Binding Energies'!H48="","",IF('Binding Energies'!H48&lt;HV,(HV-'Binding Energies'!H48)/(Parameters!AE$65+Parameters!AE$66*HV),""))</f>
        <v>0.23100345117306237</v>
      </c>
      <c r="I48">
        <f>IF('Binding Energies'!I48="","",IF('Binding Energies'!I48&lt;HV,(HV-'Binding Energies'!I48)/(Parameters!AF$65+Parameters!AF$66*HV),""))</f>
        <v>15.648624879301506</v>
      </c>
      <c r="J48">
        <f>IF('Binding Energies'!J48="","",IF('Binding Energies'!J48&lt;HV,(HV-'Binding Energies'!J48)/(Parameters!AG$65+Parameters!AG$66*HV),""))</f>
        <v>17.90727435700715</v>
      </c>
      <c r="K48">
        <f>IF('Binding Energies'!K48="","",IF('Binding Energies'!K48&lt;HV,(HV-'Binding Energies'!K48)/(Parameters!AH$65+Parameters!AH$66*HV),""))</f>
        <v>5.845409166202189</v>
      </c>
      <c r="L48">
        <f>IF('Binding Energies'!L48="","",IF('Binding Energies'!L48&lt;HV,(HV-'Binding Energies'!L48)/(Parameters!AI$65+Parameters!AI$66*HV),""))</f>
        <v>4.8650695031488977</v>
      </c>
      <c r="M48" t="str">
        <f>IF('Binding Energies'!M48="","",IF('Binding Energies'!M48&lt;HV,(HV-'Binding Energies'!M48)/(Parameters!AJ$65+Parameters!AJ$66*HV),""))</f>
        <v/>
      </c>
      <c r="N48" t="str">
        <f>IF('Binding Energies'!N48="","",IF('Binding Energies'!N48&lt;HV,(HV-'Binding Energies'!N48)/(Parameters!AK$65+Parameters!AK$66*HV),""))</f>
        <v/>
      </c>
      <c r="O48">
        <f>IF('Binding Energies'!O48="","",IF('Binding Energies'!O48&lt;HV,(HV-'Binding Energies'!O48)/(Parameters!AL$65+Parameters!AL$66*HV),""))</f>
        <v>33.797748637862398</v>
      </c>
      <c r="P48">
        <f>IF('Binding Energies'!P48="","",IF('Binding Energies'!P48&lt;HV,(HV-'Binding Energies'!P48)/(Parameters!AM$65+Parameters!AM$66*HV),""))</f>
        <v>138.64765167851635</v>
      </c>
      <c r="Q48" t="str">
        <f>IF('Binding Energies'!Q48="","",IF('Binding Energies'!Q48&lt;HV,(HV-'Binding Energies'!Q48)/(Parameters!AN$65+Parameters!AN$66*HV),""))</f>
        <v/>
      </c>
      <c r="R48" t="str">
        <f>IF('Binding Energies'!R48="","",IF('Binding Energies'!R48&lt;HV,(HV-'Binding Energies'!R48)/(Parameters!AO$65+Parameters!AO$66*HV),""))</f>
        <v/>
      </c>
      <c r="S48" t="str">
        <f>IF('Binding Energies'!S48="","",IF('Binding Energies'!S48&lt;HV,(HV-'Binding Energies'!S48)/(Parameters!AP$65+Parameters!AP$66*HV),""))</f>
        <v/>
      </c>
      <c r="T48" t="str">
        <f>IF('Binding Energies'!T48="","",IF('Binding Energies'!T48&lt;HV,(HV-'Binding Energies'!T48)/(Parameters!AQ$65+Parameters!AQ$66*HV),""))</f>
        <v/>
      </c>
    </row>
    <row r="49" spans="1:20" x14ac:dyDescent="0.35">
      <c r="A49" s="43">
        <v>49</v>
      </c>
      <c r="B49" s="2"/>
      <c r="C49" s="2"/>
      <c r="D49" s="2"/>
      <c r="E49" s="2"/>
      <c r="F49" s="2"/>
      <c r="G49">
        <f>IF('Binding Energies'!G49="","",IF('Binding Energies'!G49&lt;HV,(HV-'Binding Energies'!G49)/(Parameters!AD$65+Parameters!AD$66*HV),""))</f>
        <v>0.19110388262961839</v>
      </c>
      <c r="H49">
        <f>IF('Binding Energies'!H49="","",IF('Binding Energies'!H49&lt;HV,(HV-'Binding Energies'!H49)/(Parameters!AE$65+Parameters!AE$66*HV),""))</f>
        <v>0.21293593251481596</v>
      </c>
      <c r="I49">
        <f>IF('Binding Energies'!I49="","",IF('Binding Energies'!I49&lt;HV,(HV-'Binding Energies'!I49)/(Parameters!AF$65+Parameters!AF$66*HV),""))</f>
        <v>15.497968871733409</v>
      </c>
      <c r="J49">
        <f>IF('Binding Energies'!J49="","",IF('Binding Energies'!J49&lt;HV,(HV-'Binding Energies'!J49)/(Parameters!AG$65+Parameters!AG$66*HV),""))</f>
        <v>17.748275988981714</v>
      </c>
      <c r="K49">
        <f>IF('Binding Energies'!K49="","",IF('Binding Energies'!K49&lt;HV,(HV-'Binding Energies'!K49)/(Parameters!AH$65+Parameters!AH$66*HV),""))</f>
        <v>5.8344660302403657</v>
      </c>
      <c r="L49">
        <f>IF('Binding Energies'!L49="","",IF('Binding Energies'!L49&lt;HV,(HV-'Binding Energies'!L49)/(Parameters!AI$65+Parameters!AI$66*HV),""))</f>
        <v>4.8567902778781633</v>
      </c>
      <c r="M49" t="str">
        <f>IF('Binding Energies'!M49="","",IF('Binding Energies'!M49&lt;HV,(HV-'Binding Energies'!M49)/(Parameters!AJ$65+Parameters!AJ$66*HV),""))</f>
        <v/>
      </c>
      <c r="N49" t="str">
        <f>IF('Binding Energies'!N49="","",IF('Binding Energies'!N49&lt;HV,(HV-'Binding Energies'!N49)/(Parameters!AK$65+Parameters!AK$66*HV),""))</f>
        <v/>
      </c>
      <c r="O49">
        <f>IF('Binding Energies'!O49="","",IF('Binding Energies'!O49&lt;HV,(HV-'Binding Energies'!O49)/(Parameters!AL$65+Parameters!AL$66*HV),""))</f>
        <v>33.55406865394508</v>
      </c>
      <c r="P49">
        <f>IF('Binding Energies'!P49="","",IF('Binding Energies'!P49&lt;HV,(HV-'Binding Energies'!P49)/(Parameters!AM$65+Parameters!AM$66*HV),""))</f>
        <v>137.67152147174872</v>
      </c>
      <c r="Q49" t="str">
        <f>IF('Binding Energies'!Q49="","",IF('Binding Energies'!Q49&lt;HV,(HV-'Binding Energies'!Q49)/(Parameters!AN$65+Parameters!AN$66*HV),""))</f>
        <v/>
      </c>
      <c r="R49" t="str">
        <f>IF('Binding Energies'!R49="","",IF('Binding Energies'!R49&lt;HV,(HV-'Binding Energies'!R49)/(Parameters!AO$65+Parameters!AO$66*HV),""))</f>
        <v/>
      </c>
      <c r="S49" t="str">
        <f>IF('Binding Energies'!S49="","",IF('Binding Energies'!S49&lt;HV,(HV-'Binding Energies'!S49)/(Parameters!AP$65+Parameters!AP$66*HV),""))</f>
        <v/>
      </c>
      <c r="T49" t="str">
        <f>IF('Binding Energies'!T49="","",IF('Binding Energies'!T49&lt;HV,(HV-'Binding Energies'!T49)/(Parameters!AQ$65+Parameters!AQ$66*HV),""))</f>
        <v/>
      </c>
    </row>
    <row r="50" spans="1:20" x14ac:dyDescent="0.35">
      <c r="A50" s="43">
        <v>50</v>
      </c>
      <c r="B50" s="2"/>
      <c r="C50" s="2"/>
      <c r="D50" s="2"/>
      <c r="E50" s="2"/>
      <c r="F50" s="2"/>
      <c r="G50">
        <f>IF('Binding Energies'!G50="","",IF('Binding Energies'!G50&lt;HV,(HV-'Binding Energies'!G50)/(Parameters!AD$65+Parameters!AD$66*HV),""))</f>
        <v>0.17089061550957968</v>
      </c>
      <c r="H50">
        <f>IF('Binding Energies'!H50="","",IF('Binding Energies'!H50&lt;HV,(HV-'Binding Energies'!H50)/(Parameters!AE$65+Parameters!AE$66*HV),""))</f>
        <v>0.19429618195721696</v>
      </c>
      <c r="I50">
        <f>IF('Binding Energies'!I50="","",IF('Binding Energies'!I50&lt;HV,(HV-'Binding Energies'!I50)/(Parameters!AF$65+Parameters!AF$66*HV),""))</f>
        <v>15.339414393865624</v>
      </c>
      <c r="J50">
        <f>IF('Binding Energies'!J50="","",IF('Binding Energies'!J50&lt;HV,(HV-'Binding Energies'!J50)/(Parameters!AG$65+Parameters!AG$66*HV),""))</f>
        <v>17.581627071867189</v>
      </c>
      <c r="K50">
        <f>IF('Binding Energies'!K50="","",IF('Binding Energies'!K50&lt;HV,(HV-'Binding Energies'!K50)/(Parameters!AH$65+Parameters!AH$66*HV),""))</f>
        <v>5.8226356129843406</v>
      </c>
      <c r="L50">
        <f>IF('Binding Energies'!L50="","",IF('Binding Energies'!L50&lt;HV,(HV-'Binding Energies'!L50)/(Parameters!AI$65+Parameters!AI$66*HV),""))</f>
        <v>4.8478552723879664</v>
      </c>
      <c r="M50" t="str">
        <f>IF('Binding Energies'!M50="","",IF('Binding Energies'!M50&lt;HV,(HV-'Binding Energies'!M50)/(Parameters!AJ$65+Parameters!AJ$66*HV),""))</f>
        <v/>
      </c>
      <c r="N50" t="str">
        <f>IF('Binding Energies'!N50="","",IF('Binding Energies'!N50&lt;HV,(HV-'Binding Energies'!N50)/(Parameters!AK$65+Parameters!AK$66*HV),""))</f>
        <v/>
      </c>
      <c r="O50">
        <f>IF('Binding Energies'!O50="","",IF('Binding Energies'!O50&lt;HV,(HV-'Binding Energies'!O50)/(Parameters!AL$65+Parameters!AL$66*HV),""))</f>
        <v>33.29708604063277</v>
      </c>
      <c r="P50">
        <f>IF('Binding Energies'!P50="","",IF('Binding Energies'!P50&lt;HV,(HV-'Binding Energies'!P50)/(Parameters!AM$65+Parameters!AM$66*HV),""))</f>
        <v>136.63840904478911</v>
      </c>
      <c r="Q50" t="str">
        <f>IF('Binding Energies'!Q50="","",IF('Binding Energies'!Q50&lt;HV,(HV-'Binding Energies'!Q50)/(Parameters!AN$65+Parameters!AN$66*HV),""))</f>
        <v/>
      </c>
      <c r="R50" t="str">
        <f>IF('Binding Energies'!R50="","",IF('Binding Energies'!R50&lt;HV,(HV-'Binding Energies'!R50)/(Parameters!AO$65+Parameters!AO$66*HV),""))</f>
        <v/>
      </c>
      <c r="S50" t="str">
        <f>IF('Binding Energies'!S50="","",IF('Binding Energies'!S50&lt;HV,(HV-'Binding Energies'!S50)/(Parameters!AP$65+Parameters!AP$66*HV),""))</f>
        <v/>
      </c>
      <c r="T50" t="str">
        <f>IF('Binding Energies'!T50="","",IF('Binding Energies'!T50&lt;HV,(HV-'Binding Energies'!T50)/(Parameters!AQ$65+Parameters!AQ$66*HV),""))</f>
        <v/>
      </c>
    </row>
    <row r="51" spans="1:20" x14ac:dyDescent="0.35">
      <c r="A51" s="43">
        <v>51</v>
      </c>
      <c r="B51" s="2"/>
      <c r="C51" s="2"/>
      <c r="D51" s="2"/>
      <c r="E51" s="2"/>
      <c r="F51" s="2"/>
      <c r="G51">
        <f>IF('Binding Energies'!G51="","",IF('Binding Energies'!G51&lt;HV,(HV-'Binding Energies'!G51)/(Parameters!AD$65+Parameters!AD$66*HV),""))</f>
        <v>0.15010273923711445</v>
      </c>
      <c r="H51">
        <f>IF('Binding Energies'!H51="","",IF('Binding Energies'!H51&lt;HV,(HV-'Binding Energies'!H51)/(Parameters!AE$65+Parameters!AE$66*HV),""))</f>
        <v>0.17520615056078317</v>
      </c>
      <c r="I51">
        <f>IF('Binding Energies'!I51="","",IF('Binding Energies'!I51&lt;HV,(HV-'Binding Energies'!I51)/(Parameters!AF$65+Parameters!AF$66*HV),""))</f>
        <v>15.177056948816508</v>
      </c>
      <c r="J51">
        <f>IF('Binding Energies'!J51="","",IF('Binding Energies'!J51&lt;HV,(HV-'Binding Energies'!J51)/(Parameters!AG$65+Parameters!AG$66*HV),""))</f>
        <v>17.411319196492659</v>
      </c>
      <c r="K51">
        <f>IF('Binding Energies'!K51="","",IF('Binding Energies'!K51&lt;HV,(HV-'Binding Energies'!K51)/(Parameters!AH$65+Parameters!AH$66*HV),""))</f>
        <v>5.8123825846957846</v>
      </c>
      <c r="L51">
        <f>IF('Binding Energies'!L51="","",IF('Binding Energies'!L51&lt;HV,(HV-'Binding Energies'!L51)/(Parameters!AI$65+Parameters!AI$66*HV),""))</f>
        <v>4.8401498548092636</v>
      </c>
      <c r="M51" t="str">
        <f>IF('Binding Energies'!M51="","",IF('Binding Energies'!M51&lt;HV,(HV-'Binding Energies'!M51)/(Parameters!AJ$65+Parameters!AJ$66*HV),""))</f>
        <v/>
      </c>
      <c r="N51" t="str">
        <f>IF('Binding Energies'!N51="","",IF('Binding Energies'!N51&lt;HV,(HV-'Binding Energies'!N51)/(Parameters!AK$65+Parameters!AK$66*HV),""))</f>
        <v/>
      </c>
      <c r="O51">
        <f>IF('Binding Energies'!O51="","",IF('Binding Energies'!O51&lt;HV,(HV-'Binding Energies'!O51)/(Parameters!AL$65+Parameters!AL$66*HV),""))</f>
        <v>33.033452112622967</v>
      </c>
      <c r="P51">
        <f>IF('Binding Energies'!P51="","",IF('Binding Energies'!P51&lt;HV,(HV-'Binding Energies'!P51)/(Parameters!AM$65+Parameters!AM$66*HV),""))</f>
        <v>135.58052173948514</v>
      </c>
      <c r="Q51" t="str">
        <f>IF('Binding Energies'!Q51="","",IF('Binding Energies'!Q51&lt;HV,(HV-'Binding Energies'!Q51)/(Parameters!AN$65+Parameters!AN$66*HV),""))</f>
        <v/>
      </c>
      <c r="R51" t="str">
        <f>IF('Binding Energies'!R51="","",IF('Binding Energies'!R51&lt;HV,(HV-'Binding Energies'!R51)/(Parameters!AO$65+Parameters!AO$66*HV),""))</f>
        <v/>
      </c>
      <c r="S51" t="str">
        <f>IF('Binding Energies'!S51="","",IF('Binding Energies'!S51&lt;HV,(HV-'Binding Energies'!S51)/(Parameters!AP$65+Parameters!AP$66*HV),""))</f>
        <v/>
      </c>
      <c r="T51" t="str">
        <f>IF('Binding Energies'!T51="","",IF('Binding Energies'!T51&lt;HV,(HV-'Binding Energies'!T51)/(Parameters!AQ$65+Parameters!AQ$66*HV),""))</f>
        <v/>
      </c>
    </row>
    <row r="52" spans="1:20" x14ac:dyDescent="0.35">
      <c r="A52" s="43">
        <v>52</v>
      </c>
      <c r="B52" s="2"/>
      <c r="C52" s="2"/>
      <c r="D52" s="2"/>
      <c r="E52" s="2"/>
      <c r="F52" s="2"/>
      <c r="G52">
        <f>IF('Binding Energies'!G52="","",IF('Binding Energies'!G52&lt;HV,(HV-'Binding Energies'!G52)/(Parameters!AD$65+Parameters!AD$66*HV),""))</f>
        <v>0.12863830702711462</v>
      </c>
      <c r="H52">
        <f>IF('Binding Energies'!H52="","",IF('Binding Energies'!H52&lt;HV,(HV-'Binding Energies'!H52)/(Parameters!AE$65+Parameters!AE$66*HV),""))</f>
        <v>0.15559079151904218</v>
      </c>
      <c r="I52">
        <f>IF('Binding Energies'!I52="","",IF('Binding Energies'!I52&lt;HV,(HV-'Binding Energies'!I52)/(Parameters!AF$65+Parameters!AF$66*HV),""))</f>
        <v>15.007971177215808</v>
      </c>
      <c r="J52">
        <f>IF('Binding Energies'!J52="","",IF('Binding Energies'!J52&lt;HV,(HV-'Binding Energies'!J52)/(Parameters!AG$65+Parameters!AG$66*HV),""))</f>
        <v>17.234691302305407</v>
      </c>
      <c r="K52">
        <f>IF('Binding Energies'!K52="","",IF('Binding Energies'!K52&lt;HV,(HV-'Binding Energies'!K52)/(Parameters!AH$65+Parameters!AH$66*HV),""))</f>
        <v>5.800059233387425</v>
      </c>
      <c r="L52">
        <f>IF('Binding Energies'!L52="","",IF('Binding Energies'!L52&lt;HV,(HV-'Binding Energies'!L52)/(Parameters!AI$65+Parameters!AI$66*HV),""))</f>
        <v>4.8389202668977687</v>
      </c>
      <c r="M52" t="str">
        <f>IF('Binding Energies'!M52="","",IF('Binding Energies'!M52&lt;HV,(HV-'Binding Energies'!M52)/(Parameters!AJ$65+Parameters!AJ$66*HV),""))</f>
        <v/>
      </c>
      <c r="N52" t="str">
        <f>IF('Binding Energies'!N52="","",IF('Binding Energies'!N52&lt;HV,(HV-'Binding Energies'!N52)/(Parameters!AK$65+Parameters!AK$66*HV),""))</f>
        <v/>
      </c>
      <c r="O52">
        <f>IF('Binding Energies'!O52="","",IF('Binding Energies'!O52&lt;HV,(HV-'Binding Energies'!O52)/(Parameters!AL$65+Parameters!AL$66*HV),""))</f>
        <v>32.757724885163171</v>
      </c>
      <c r="P52">
        <f>IF('Binding Energies'!P52="","",IF('Binding Energies'!P52&lt;HV,(HV-'Binding Energies'!P52)/(Parameters!AM$65+Parameters!AM$66*HV),""))</f>
        <v>134.47556216532686</v>
      </c>
      <c r="Q52" t="str">
        <f>IF('Binding Energies'!Q52="","",IF('Binding Energies'!Q52&lt;HV,(HV-'Binding Energies'!Q52)/(Parameters!AN$65+Parameters!AN$66*HV),""))</f>
        <v/>
      </c>
      <c r="R52" t="str">
        <f>IF('Binding Energies'!R52="","",IF('Binding Energies'!R52&lt;HV,(HV-'Binding Energies'!R52)/(Parameters!AO$65+Parameters!AO$66*HV),""))</f>
        <v/>
      </c>
      <c r="S52" t="str">
        <f>IF('Binding Energies'!S52="","",IF('Binding Energies'!S52&lt;HV,(HV-'Binding Energies'!S52)/(Parameters!AP$65+Parameters!AP$66*HV),""))</f>
        <v/>
      </c>
      <c r="T52" t="str">
        <f>IF('Binding Energies'!T52="","",IF('Binding Energies'!T52&lt;HV,(HV-'Binding Energies'!T52)/(Parameters!AQ$65+Parameters!AQ$66*HV),""))</f>
        <v/>
      </c>
    </row>
    <row r="53" spans="1:20" x14ac:dyDescent="0.35">
      <c r="A53" s="43">
        <v>53</v>
      </c>
      <c r="B53" s="2"/>
      <c r="C53" s="2"/>
      <c r="D53" s="2"/>
      <c r="E53" s="2"/>
      <c r="F53" s="2"/>
      <c r="G53">
        <f>IF('Binding Energies'!G53="","",IF('Binding Energies'!G53&lt;HV,(HV-'Binding Energies'!G53)/(Parameters!AD$65+Parameters!AD$66*HV),""))</f>
        <v>0.10638610420491701</v>
      </c>
      <c r="H53">
        <f>IF('Binding Energies'!H53="","",IF('Binding Energies'!H53&lt;HV,(HV-'Binding Energies'!H53)/(Parameters!AE$65+Parameters!AE$66*HV),""))</f>
        <v>0.1353562963239032</v>
      </c>
      <c r="I53">
        <f>IF('Binding Energies'!I53="","",IF('Binding Energies'!I53&lt;HV,(HV-'Binding Energies'!I53)/(Parameters!AF$65+Parameters!AF$66*HV),""))</f>
        <v>14.830109327504344</v>
      </c>
      <c r="J53">
        <f>IF('Binding Energies'!J53="","",IF('Binding Energies'!J53&lt;HV,(HV-'Binding Energies'!J53)/(Parameters!AG$65+Parameters!AG$66*HV),""))</f>
        <v>17.048749696183606</v>
      </c>
      <c r="K53">
        <f>IF('Binding Energies'!K53="","",IF('Binding Energies'!K53&lt;HV,(HV-'Binding Energies'!K53)/(Parameters!AH$65+Parameters!AH$66*HV),""))</f>
        <v>5.7869471875953291</v>
      </c>
      <c r="L53">
        <f>IF('Binding Energies'!L53="","",IF('Binding Energies'!L53&lt;HV,(HV-'Binding Energies'!L53)/(Parameters!AI$65+Parameters!AI$66*HV),""))</f>
        <v>4.8208043383350745</v>
      </c>
      <c r="M53" t="str">
        <f>IF('Binding Energies'!M53="","",IF('Binding Energies'!M53&lt;HV,(HV-'Binding Energies'!M53)/(Parameters!AJ$65+Parameters!AJ$66*HV),""))</f>
        <v/>
      </c>
      <c r="N53" t="str">
        <f>IF('Binding Energies'!N53="","",IF('Binding Energies'!N53&lt;HV,(HV-'Binding Energies'!N53)/(Parameters!AK$65+Parameters!AK$66*HV),""))</f>
        <v/>
      </c>
      <c r="O53">
        <f>IF('Binding Energies'!O53="","",IF('Binding Energies'!O53&lt;HV,(HV-'Binding Energies'!O53)/(Parameters!AL$65+Parameters!AL$66*HV),""))</f>
        <v>32.462648378583388</v>
      </c>
      <c r="P53">
        <f>IF('Binding Energies'!P53="","",IF('Binding Energies'!P53&lt;HV,(HV-'Binding Energies'!P53)/(Parameters!AM$65+Parameters!AM$66*HV),""))</f>
        <v>133.30371041963889</v>
      </c>
      <c r="Q53" t="str">
        <f>IF('Binding Energies'!Q53="","",IF('Binding Energies'!Q53&lt;HV,(HV-'Binding Energies'!Q53)/(Parameters!AN$65+Parameters!AN$66*HV),""))</f>
        <v/>
      </c>
      <c r="R53" t="str">
        <f>IF('Binding Energies'!R53="","",IF('Binding Energies'!R53&lt;HV,(HV-'Binding Energies'!R53)/(Parameters!AO$65+Parameters!AO$66*HV),""))</f>
        <v/>
      </c>
      <c r="S53" t="str">
        <f>IF('Binding Energies'!S53="","",IF('Binding Energies'!S53&lt;HV,(HV-'Binding Energies'!S53)/(Parameters!AP$65+Parameters!AP$66*HV),""))</f>
        <v/>
      </c>
      <c r="T53" t="str">
        <f>IF('Binding Energies'!T53="","",IF('Binding Energies'!T53&lt;HV,(HV-'Binding Energies'!T53)/(Parameters!AQ$65+Parameters!AQ$66*HV),""))</f>
        <v/>
      </c>
    </row>
    <row r="54" spans="1:20" x14ac:dyDescent="0.35">
      <c r="A54" s="43">
        <v>54</v>
      </c>
      <c r="B54" s="2"/>
      <c r="C54" s="2"/>
      <c r="D54" s="2"/>
      <c r="E54" s="2"/>
      <c r="F54" s="2"/>
      <c r="G54">
        <f>IF('Binding Energies'!G54="","",IF('Binding Energies'!G54&lt;HV,(HV-'Binding Energies'!G54)/(Parameters!AD$65+Parameters!AD$66*HV),""))</f>
        <v>8.3068094083863731E-2</v>
      </c>
      <c r="H54">
        <f>IF('Binding Energies'!H54="","",IF('Binding Energies'!H54&lt;HV,(HV-'Binding Energies'!H54)/(Parameters!AE$65+Parameters!AE$66*HV),""))</f>
        <v>0.11424000115271285</v>
      </c>
      <c r="I54">
        <f>IF('Binding Energies'!I54="","",IF('Binding Energies'!I54&lt;HV,(HV-'Binding Energies'!I54)/(Parameters!AF$65+Parameters!AF$66*HV),""))</f>
        <v>14.629722210641923</v>
      </c>
      <c r="J54">
        <f>IF('Binding Energies'!J54="","",IF('Binding Energies'!J54&lt;HV,(HV-'Binding Energies'!J54)/(Parameters!AG$65+Parameters!AG$66*HV),""))</f>
        <v>16.841186973070904</v>
      </c>
      <c r="K54">
        <f>IF('Binding Energies'!K54="","",IF('Binding Energies'!K54&lt;HV,(HV-'Binding Energies'!K54)/(Parameters!AH$65+Parameters!AH$66*HV),""))</f>
        <v>5.7536248456575247</v>
      </c>
      <c r="L54">
        <f>IF('Binding Energies'!L54="","",IF('Binding Energies'!L54&lt;HV,(HV-'Binding Energies'!L54)/(Parameters!AI$65+Parameters!AI$66*HV),""))</f>
        <v>4.7900646405476968</v>
      </c>
      <c r="M54" t="str">
        <f>IF('Binding Energies'!M54="","",IF('Binding Energies'!M54&lt;HV,(HV-'Binding Energies'!M54)/(Parameters!AJ$65+Parameters!AJ$66*HV),""))</f>
        <v/>
      </c>
      <c r="N54" t="str">
        <f>IF('Binding Energies'!N54="","",IF('Binding Energies'!N54&lt;HV,(HV-'Binding Energies'!N54)/(Parameters!AK$65+Parameters!AK$66*HV),""))</f>
        <v/>
      </c>
      <c r="O54">
        <f>IF('Binding Energies'!O54="","",IF('Binding Energies'!O54&lt;HV,(HV-'Binding Energies'!O54)/(Parameters!AL$65+Parameters!AL$66*HV),""))</f>
        <v>32.104082049891154</v>
      </c>
      <c r="P54">
        <f>IF('Binding Energies'!P54="","",IF('Binding Energies'!P54&lt;HV,(HV-'Binding Energies'!P54)/(Parameters!AM$65+Parameters!AM$66*HV),""))</f>
        <v>131.93365964719601</v>
      </c>
      <c r="Q54">
        <f>IF('Binding Energies'!Q54="","",IF('Binding Energies'!Q54&lt;HV,(HV-'Binding Energies'!Q54)/(Parameters!AN$65+Parameters!AN$66*HV),""))</f>
        <v>4.497175434051381</v>
      </c>
      <c r="R54">
        <f>IF('Binding Energies'!R54="","",IF('Binding Energies'!R54&lt;HV,(HV-'Binding Energies'!R54)/(Parameters!AO$65+Parameters!AO$66*HV),""))</f>
        <v>4.7784712447016107</v>
      </c>
      <c r="S54" t="str">
        <f>IF('Binding Energies'!S54="","",IF('Binding Energies'!S54&lt;HV,(HV-'Binding Energies'!S54)/(Parameters!AP$65+Parameters!AP$66*HV),""))</f>
        <v/>
      </c>
      <c r="T54" t="str">
        <f>IF('Binding Energies'!T54="","",IF('Binding Energies'!T54&lt;HV,(HV-'Binding Energies'!T54)/(Parameters!AQ$65+Parameters!AQ$66*HV),""))</f>
        <v/>
      </c>
    </row>
    <row r="55" spans="1:20" x14ac:dyDescent="0.35">
      <c r="A55" s="43">
        <v>55</v>
      </c>
      <c r="B55" s="2"/>
      <c r="C55" s="2"/>
      <c r="D55" s="2"/>
      <c r="E55" s="2"/>
      <c r="F55" s="2"/>
      <c r="G55">
        <f>IF('Binding Energies'!G55="","",IF('Binding Energies'!G55&lt;HV,(HV-'Binding Energies'!G55)/(Parameters!AD$65+Parameters!AD$66*HV),""))</f>
        <v>5.9370100491044429E-2</v>
      </c>
      <c r="H55">
        <f>IF('Binding Energies'!H55="","",IF('Binding Energies'!H55&lt;HV,(HV-'Binding Energies'!H55)/(Parameters!AE$65+Parameters!AE$66*HV),""))</f>
        <v>9.2692186844305788E-2</v>
      </c>
      <c r="I55">
        <f>IF('Binding Energies'!I55="","",IF('Binding Energies'!I55&lt;HV,(HV-'Binding Energies'!I55)/(Parameters!AF$65+Parameters!AF$66*HV),""))</f>
        <v>14.436648492205135</v>
      </c>
      <c r="J55">
        <f>IF('Binding Energies'!J55="","",IF('Binding Energies'!J55&lt;HV,(HV-'Binding Energies'!J55)/(Parameters!AG$65+Parameters!AG$66*HV),""))</f>
        <v>16.639611636201835</v>
      </c>
      <c r="K55">
        <f>IF('Binding Energies'!K55="","",IF('Binding Energies'!K55&lt;HV,(HV-'Binding Energies'!K55)/(Parameters!AH$65+Parameters!AH$66*HV),""))</f>
        <v>5.7453435535783068</v>
      </c>
      <c r="L55">
        <f>IF('Binding Energies'!L55="","",IF('Binding Energies'!L55&lt;HV,(HV-'Binding Energies'!L55)/(Parameters!AI$65+Parameters!AI$66*HV),""))</f>
        <v>4.7858840416486137</v>
      </c>
      <c r="M55" t="str">
        <f>IF('Binding Energies'!M55="","",IF('Binding Energies'!M55&lt;HV,(HV-'Binding Energies'!M55)/(Parameters!AJ$65+Parameters!AJ$66*HV),""))</f>
        <v/>
      </c>
      <c r="N55" t="str">
        <f>IF('Binding Energies'!N55="","",IF('Binding Energies'!N55&lt;HV,(HV-'Binding Energies'!N55)/(Parameters!AK$65+Parameters!AK$66*HV),""))</f>
        <v/>
      </c>
      <c r="O55">
        <f>IF('Binding Energies'!O55="","",IF('Binding Energies'!O55&lt;HV,(HV-'Binding Energies'!O55)/(Parameters!AL$65+Parameters!AL$66*HV),""))</f>
        <v>31.808400878338876</v>
      </c>
      <c r="P55">
        <f>IF('Binding Energies'!P55="","",IF('Binding Energies'!P55&lt;HV,(HV-'Binding Energies'!P55)/(Parameters!AM$65+Parameters!AM$66*HV),""))</f>
        <v>130.67509582730275</v>
      </c>
      <c r="Q55">
        <f>IF('Binding Energies'!Q55="","",IF('Binding Energies'!Q55&lt;HV,(HV-'Binding Energies'!Q55)/(Parameters!AN$65+Parameters!AN$66*HV),""))</f>
        <v>4.490428609602076</v>
      </c>
      <c r="R55">
        <f>IF('Binding Energies'!R55="","",IF('Binding Energies'!R55&lt;HV,(HV-'Binding Energies'!R55)/(Parameters!AO$65+Parameters!AO$66*HV),""))</f>
        <v>4.7713024101527193</v>
      </c>
      <c r="S55" t="str">
        <f>IF('Binding Energies'!S55="","",IF('Binding Energies'!S55&lt;HV,(HV-'Binding Energies'!S55)/(Parameters!AP$65+Parameters!AP$66*HV),""))</f>
        <v/>
      </c>
      <c r="T55" t="str">
        <f>IF('Binding Energies'!T55="","",IF('Binding Energies'!T55&lt;HV,(HV-'Binding Energies'!T55)/(Parameters!AQ$65+Parameters!AQ$66*HV),""))</f>
        <v/>
      </c>
    </row>
    <row r="56" spans="1:20" x14ac:dyDescent="0.35">
      <c r="A56" s="43">
        <v>56</v>
      </c>
      <c r="B56" s="2"/>
      <c r="C56" s="2"/>
      <c r="D56" s="2"/>
      <c r="E56" s="2"/>
      <c r="F56" s="2"/>
      <c r="G56">
        <f>IF('Binding Energies'!G56="","",IF('Binding Energies'!G56&lt;HV,(HV-'Binding Energies'!G56)/(Parameters!AD$65+Parameters!AD$66*HV),""))</f>
        <v>3.4884336286027301E-2</v>
      </c>
      <c r="H56">
        <f>IF('Binding Energies'!H56="","",IF('Binding Energies'!H56&lt;HV,(HV-'Binding Energies'!H56)/(Parameters!AE$65+Parameters!AE$66*HV),""))</f>
        <v>7.0637806592209529E-2</v>
      </c>
      <c r="I56">
        <f>IF('Binding Energies'!I56="","",IF('Binding Energies'!I56&lt;HV,(HV-'Binding Energies'!I56)/(Parameters!AF$65+Parameters!AF$66*HV),""))</f>
        <v>14.2269002253579</v>
      </c>
      <c r="J56">
        <f>IF('Binding Energies'!J56="","",IF('Binding Energies'!J56&lt;HV,(HV-'Binding Energies'!J56)/(Parameters!AG$65+Parameters!AG$66*HV),""))</f>
        <v>16.424730996569131</v>
      </c>
      <c r="K56">
        <f>IF('Binding Energies'!K56="","",IF('Binding Energies'!K56&lt;HV,(HV-'Binding Energies'!K56)/(Parameters!AH$65+Parameters!AH$66*HV),""))</f>
        <v>5.7261191255372657</v>
      </c>
      <c r="L56">
        <f>IF('Binding Energies'!L56="","",IF('Binding Energies'!L56&lt;HV,(HV-'Binding Energies'!L56)/(Parameters!AI$65+Parameters!AI$66*HV),""))</f>
        <v>4.7710470141832397</v>
      </c>
      <c r="M56" t="str">
        <f>IF('Binding Energies'!M56="","",IF('Binding Energies'!M56&lt;HV,(HV-'Binding Energies'!M56)/(Parameters!AJ$65+Parameters!AJ$66*HV),""))</f>
        <v/>
      </c>
      <c r="N56" t="str">
        <f>IF('Binding Energies'!N56="","",IF('Binding Energies'!N56&lt;HV,(HV-'Binding Energies'!N56)/(Parameters!AK$65+Parameters!AK$66*HV),""))</f>
        <v/>
      </c>
      <c r="O56">
        <f>IF('Binding Energies'!O56="","",IF('Binding Energies'!O56&lt;HV,(HV-'Binding Energies'!O56)/(Parameters!AL$65+Parameters!AL$66*HV),""))</f>
        <v>31.466160503904128</v>
      </c>
      <c r="P56">
        <f>IF('Binding Energies'!P56="","",IF('Binding Energies'!P56&lt;HV,(HV-'Binding Energies'!P56)/(Parameters!AM$65+Parameters!AM$66*HV),""))</f>
        <v>129.30752254269436</v>
      </c>
      <c r="Q56">
        <f>IF('Binding Energies'!Q56="","",IF('Binding Energies'!Q56&lt;HV,(HV-'Binding Energies'!Q56)/(Parameters!AN$65+Parameters!AN$66*HV),""))</f>
        <v>4.4802704694199766</v>
      </c>
      <c r="R56">
        <f>IF('Binding Energies'!R56="","",IF('Binding Energies'!R56&lt;HV,(HV-'Binding Energies'!R56)/(Parameters!AO$65+Parameters!AO$66*HV),""))</f>
        <v>4.7605088839779839</v>
      </c>
      <c r="S56" t="str">
        <f>IF('Binding Energies'!S56="","",IF('Binding Energies'!S56&lt;HV,(HV-'Binding Energies'!S56)/(Parameters!AP$65+Parameters!AP$66*HV),""))</f>
        <v/>
      </c>
      <c r="T56" t="str">
        <f>IF('Binding Energies'!T56="","",IF('Binding Energies'!T56&lt;HV,(HV-'Binding Energies'!T56)/(Parameters!AQ$65+Parameters!AQ$66*HV),""))</f>
        <v/>
      </c>
    </row>
    <row r="57" spans="1:20" x14ac:dyDescent="0.35">
      <c r="A57" s="43">
        <v>57</v>
      </c>
      <c r="B57" s="2"/>
      <c r="C57" s="2"/>
      <c r="D57" s="2"/>
      <c r="E57" s="2"/>
      <c r="F57" s="2"/>
      <c r="G57">
        <f>IF('Binding Energies'!G57="","",IF('Binding Energies'!G57&lt;HV,(HV-'Binding Energies'!G57)/(Parameters!AD$65+Parameters!AD$66*HV),""))</f>
        <v>1.0139071173462747E-2</v>
      </c>
      <c r="H57">
        <f>IF('Binding Energies'!H57="","",IF('Binding Energies'!H57&lt;HV,(HV-'Binding Energies'!H57)/(Parameters!AE$65+Parameters!AE$66*HV),""))</f>
        <v>4.8527141235258968E-2</v>
      </c>
      <c r="I57">
        <f>IF('Binding Energies'!I57="","",IF('Binding Energies'!I57&lt;HV,(HV-'Binding Energies'!I57)/(Parameters!AF$65+Parameters!AF$66*HV),""))</f>
        <v>14.028853395991684</v>
      </c>
      <c r="J57">
        <f>IF('Binding Energies'!J57="","",IF('Binding Energies'!J57&lt;HV,(HV-'Binding Energies'!J57)/(Parameters!AG$65+Parameters!AG$66*HV),""))</f>
        <v>16.221159864285518</v>
      </c>
      <c r="K57">
        <f>IF('Binding Energies'!K57="","",IF('Binding Energies'!K57&lt;HV,(HV-'Binding Energies'!K57)/(Parameters!AH$65+Parameters!AH$66*HV),""))</f>
        <v>5.7123169720719025</v>
      </c>
      <c r="L57">
        <f>IF('Binding Energies'!L57="","",IF('Binding Energies'!L57&lt;HV,(HV-'Binding Energies'!L57)/(Parameters!AI$65+Parameters!AI$66*HV),""))</f>
        <v>4.7614562284735786</v>
      </c>
      <c r="M57" t="str">
        <f>IF('Binding Energies'!M57="","",IF('Binding Energies'!M57&lt;HV,(HV-'Binding Energies'!M57)/(Parameters!AJ$65+Parameters!AJ$66*HV),""))</f>
        <v/>
      </c>
      <c r="N57" t="str">
        <f>IF('Binding Energies'!N57="","",IF('Binding Energies'!N57&lt;HV,(HV-'Binding Energies'!N57)/(Parameters!AK$65+Parameters!AK$66*HV),""))</f>
        <v/>
      </c>
      <c r="O57">
        <f>IF('Binding Energies'!O57="","",IF('Binding Energies'!O57&lt;HV,(HV-'Binding Energies'!O57)/(Parameters!AL$65+Parameters!AL$66*HV),""))</f>
        <v>31.149316058314366</v>
      </c>
      <c r="P57">
        <f>IF('Binding Energies'!P57="","",IF('Binding Energies'!P57&lt;HV,(HV-'Binding Energies'!P57)/(Parameters!AM$65+Parameters!AM$66*HV),""))</f>
        <v>128.04400374713222</v>
      </c>
      <c r="Q57">
        <f>IF('Binding Energies'!Q57="","",IF('Binding Energies'!Q57&lt;HV,(HV-'Binding Energies'!Q57)/(Parameters!AN$65+Parameters!AN$66*HV),""))</f>
        <v>4.4743575221497993</v>
      </c>
      <c r="R57">
        <f>IF('Binding Energies'!R57="","",IF('Binding Energies'!R57&lt;HV,(HV-'Binding Energies'!R57)/(Parameters!AO$65+Parameters!AO$66*HV),""))</f>
        <v>4.7542260851598543</v>
      </c>
      <c r="S57" t="str">
        <f>IF('Binding Energies'!S57="","",IF('Binding Energies'!S57&lt;HV,(HV-'Binding Energies'!S57)/(Parameters!AP$65+Parameters!AP$66*HV),""))</f>
        <v/>
      </c>
      <c r="T57" t="str">
        <f>IF('Binding Energies'!T57="","",IF('Binding Energies'!T57&lt;HV,(HV-'Binding Energies'!T57)/(Parameters!AQ$65+Parameters!AQ$66*HV),""))</f>
        <v/>
      </c>
    </row>
    <row r="58" spans="1:20" x14ac:dyDescent="0.35">
      <c r="A58" s="43">
        <v>58</v>
      </c>
      <c r="B58" s="2"/>
      <c r="C58" s="2"/>
      <c r="D58" s="2"/>
      <c r="E58" s="2"/>
      <c r="F58" s="2"/>
      <c r="G58" t="str">
        <f>IF('Binding Energies'!G58="","",IF('Binding Energies'!G58&lt;HV,(HV-'Binding Energies'!G58)/(Parameters!AD$65+Parameters!AD$66*HV),""))</f>
        <v/>
      </c>
      <c r="H58">
        <f>IF('Binding Energies'!H58="","",IF('Binding Energies'!H58&lt;HV,(HV-'Binding Energies'!H58)/(Parameters!AE$65+Parameters!AE$66*HV),""))</f>
        <v>2.5947433337855486E-2</v>
      </c>
      <c r="I58">
        <f>IF('Binding Energies'!I58="","",IF('Binding Energies'!I58&lt;HV,(HV-'Binding Energies'!I58)/(Parameters!AF$65+Parameters!AF$66*HV),""))</f>
        <v>13.828758815066285</v>
      </c>
      <c r="J58">
        <f>IF('Binding Energies'!J58="","",IF('Binding Energies'!J58&lt;HV,(HV-'Binding Energies'!J58)/(Parameters!AG$65+Parameters!AG$66*HV),""))</f>
        <v>16.014927671449176</v>
      </c>
      <c r="K58">
        <f>IF('Binding Energies'!K58="","",IF('Binding Energies'!K58&lt;HV,(HV-'Binding Energies'!K58)/(Parameters!AH$65+Parameters!AH$66*HV),""))</f>
        <v>5.6950642802401985</v>
      </c>
      <c r="L58">
        <f>IF('Binding Energies'!L58="","",IF('Binding Energies'!L58&lt;HV,(HV-'Binding Energies'!L58)/(Parameters!AI$65+Parameters!AI$66*HV),""))</f>
        <v>4.748504569139163</v>
      </c>
      <c r="M58" t="str">
        <f>IF('Binding Energies'!M58="","",IF('Binding Energies'!M58&lt;HV,(HV-'Binding Energies'!M58)/(Parameters!AJ$65+Parameters!AJ$66*HV),""))</f>
        <v/>
      </c>
      <c r="N58" t="str">
        <f>IF('Binding Energies'!N58="","",IF('Binding Energies'!N58&lt;HV,(HV-'Binding Energies'!N58)/(Parameters!AK$65+Parameters!AK$66*HV),""))</f>
        <v/>
      </c>
      <c r="O58">
        <f>IF('Binding Energies'!O58="","",IF('Binding Energies'!O58&lt;HV,(HV-'Binding Energies'!O58)/(Parameters!AL$65+Parameters!AL$66*HV),""))</f>
        <v>30.830052952834603</v>
      </c>
      <c r="P58">
        <f>IF('Binding Energies'!P58="","",IF('Binding Energies'!P58&lt;HV,(HV-'Binding Energies'!P58)/(Parameters!AM$65+Parameters!AM$66*HV),""))</f>
        <v>126.76562002456346</v>
      </c>
      <c r="Q58">
        <f>IF('Binding Energies'!Q58="","",IF('Binding Energies'!Q58&lt;HV,(HV-'Binding Energies'!Q58)/(Parameters!AN$65+Parameters!AN$66*HV),""))</f>
        <v>4.4668526275376506</v>
      </c>
      <c r="R58">
        <f>IF('Binding Energies'!R58="","",IF('Binding Energies'!R58&lt;HV,(HV-'Binding Energies'!R58)/(Parameters!AO$65+Parameters!AO$66*HV),""))</f>
        <v>4.7462517635829968</v>
      </c>
      <c r="S58" t="str">
        <f>IF('Binding Energies'!S58="","",IF('Binding Energies'!S58&lt;HV,(HV-'Binding Energies'!S58)/(Parameters!AP$65+Parameters!AP$66*HV),""))</f>
        <v/>
      </c>
      <c r="T58" t="str">
        <f>IF('Binding Energies'!T58="","",IF('Binding Energies'!T58&lt;HV,(HV-'Binding Energies'!T58)/(Parameters!AQ$65+Parameters!AQ$66*HV),""))</f>
        <v/>
      </c>
    </row>
    <row r="59" spans="1:20" x14ac:dyDescent="0.35">
      <c r="A59" s="43">
        <v>59</v>
      </c>
      <c r="B59" s="2"/>
      <c r="C59" s="2"/>
      <c r="D59" s="2"/>
      <c r="E59" s="2"/>
      <c r="F59" s="2"/>
      <c r="G59" t="str">
        <f>IF('Binding Energies'!G59="","",IF('Binding Energies'!G59&lt;HV,(HV-'Binding Energies'!G59)/(Parameters!AD$65+Parameters!AD$66*HV),""))</f>
        <v/>
      </c>
      <c r="H59">
        <f>IF('Binding Energies'!H59="","",IF('Binding Energies'!H59&lt;HV,(HV-'Binding Energies'!H59)/(Parameters!AE$65+Parameters!AE$66*HV),""))</f>
        <v>3.3489637388338213E-3</v>
      </c>
      <c r="I59">
        <f>IF('Binding Energies'!I59="","",IF('Binding Energies'!I59&lt;HV,(HV-'Binding Energies'!I59)/(Parameters!AF$65+Parameters!AF$66*HV),""))</f>
        <v>13.639780599747857</v>
      </c>
      <c r="J59">
        <f>IF('Binding Energies'!J59="","",IF('Binding Energies'!J59&lt;HV,(HV-'Binding Energies'!J59)/(Parameters!AG$65+Parameters!AG$66*HV),""))</f>
        <v>15.82599237220556</v>
      </c>
      <c r="K59">
        <f>IF('Binding Energies'!K59="","",IF('Binding Energies'!K59&lt;HV,(HV-'Binding Energies'!K59)/(Parameters!AH$65+Parameters!AH$66*HV),""))</f>
        <v>5.6822479948795044</v>
      </c>
      <c r="L59">
        <f>IF('Binding Energies'!L59="","",IF('Binding Energies'!L59&lt;HV,(HV-'Binding Energies'!L59)/(Parameters!AI$65+Parameters!AI$66*HV),""))</f>
        <v>4.7399794262861299</v>
      </c>
      <c r="M59" t="str">
        <f>IF('Binding Energies'!M59="","",IF('Binding Energies'!M59&lt;HV,(HV-'Binding Energies'!M59)/(Parameters!AJ$65+Parameters!AJ$66*HV),""))</f>
        <v/>
      </c>
      <c r="N59" t="str">
        <f>IF('Binding Energies'!N59="","",IF('Binding Energies'!N59&lt;HV,(HV-'Binding Energies'!N59)/(Parameters!AK$65+Parameters!AK$66*HV),""))</f>
        <v/>
      </c>
      <c r="O59">
        <f>IF('Binding Energies'!O59="","",IF('Binding Energies'!O59&lt;HV,(HV-'Binding Energies'!O59)/(Parameters!AL$65+Parameters!AL$66*HV),""))</f>
        <v>30.528929796529823</v>
      </c>
      <c r="P59">
        <f>IF('Binding Energies'!P59="","",IF('Binding Energies'!P59&lt;HV,(HV-'Binding Energies'!P59)/(Parameters!AM$65+Parameters!AM$66*HV),""))</f>
        <v>125.58385832753771</v>
      </c>
      <c r="Q59">
        <f>IF('Binding Energies'!Q59="","",IF('Binding Energies'!Q59&lt;HV,(HV-'Binding Energies'!Q59)/(Parameters!AN$65+Parameters!AN$66*HV),""))</f>
        <v>4.4649574521305428</v>
      </c>
      <c r="R59">
        <f>IF('Binding Energies'!R59="","",IF('Binding Energies'!R59&lt;HV,(HV-'Binding Energies'!R59)/(Parameters!AO$65+Parameters!AO$66*HV),""))</f>
        <v>4.7442380460130833</v>
      </c>
      <c r="S59" t="str">
        <f>IF('Binding Energies'!S59="","",IF('Binding Energies'!S59&lt;HV,(HV-'Binding Energies'!S59)/(Parameters!AP$65+Parameters!AP$66*HV),""))</f>
        <v/>
      </c>
      <c r="T59" t="str">
        <f>IF('Binding Energies'!T59="","",IF('Binding Energies'!T59&lt;HV,(HV-'Binding Energies'!T59)/(Parameters!AQ$65+Parameters!AQ$66*HV),""))</f>
        <v/>
      </c>
    </row>
    <row r="60" spans="1:20" x14ac:dyDescent="0.35">
      <c r="A60" s="43">
        <v>60</v>
      </c>
      <c r="B60" s="2"/>
      <c r="C60" s="2"/>
      <c r="D60" s="2"/>
      <c r="E60" s="2"/>
      <c r="F60" s="2"/>
      <c r="G60" t="str">
        <f>IF('Binding Energies'!G60="","",IF('Binding Energies'!G60&lt;HV,(HV-'Binding Energies'!G60)/(Parameters!AD$65+Parameters!AD$66*HV),""))</f>
        <v/>
      </c>
      <c r="H60" t="str">
        <f>IF('Binding Energies'!H60="","",IF('Binding Energies'!H60&lt;HV,(HV-'Binding Energies'!H60)/(Parameters!AE$65+Parameters!AE$66*HV),""))</f>
        <v/>
      </c>
      <c r="I60">
        <f>IF('Binding Energies'!I60="","",IF('Binding Energies'!I60&lt;HV,(HV-'Binding Energies'!I60)/(Parameters!AF$65+Parameters!AF$66*HV),""))</f>
        <v>13.448462096933222</v>
      </c>
      <c r="J60">
        <f>IF('Binding Energies'!J60="","",IF('Binding Energies'!J60&lt;HV,(HV-'Binding Energies'!J60)/(Parameters!AG$65+Parameters!AG$66*HV),""))</f>
        <v>15.642379194067399</v>
      </c>
      <c r="K60">
        <f>IF('Binding Energies'!K60="","",IF('Binding Energies'!K60&lt;HV,(HV-'Binding Energies'!K60)/(Parameters!AH$65+Parameters!AH$66*HV),""))</f>
        <v>5.6753469181468228</v>
      </c>
      <c r="L60">
        <f>IF('Binding Energies'!L60="","",IF('Binding Energies'!L60&lt;HV,(HV-'Binding Energies'!L60)/(Parameters!AI$65+Parameters!AI$66*HV),""))</f>
        <v>4.7342413493658198</v>
      </c>
      <c r="M60" t="str">
        <f>IF('Binding Energies'!M60="","",IF('Binding Energies'!M60&lt;HV,(HV-'Binding Energies'!M60)/(Parameters!AJ$65+Parameters!AJ$66*HV),""))</f>
        <v/>
      </c>
      <c r="N60" t="str">
        <f>IF('Binding Energies'!N60="","",IF('Binding Energies'!N60&lt;HV,(HV-'Binding Energies'!N60)/(Parameters!AK$65+Parameters!AK$66*HV),""))</f>
        <v/>
      </c>
      <c r="O60">
        <f>IF('Binding Energies'!O60="","",IF('Binding Energies'!O60&lt;HV,(HV-'Binding Energies'!O60)/(Parameters!AL$65+Parameters!AL$66*HV),""))</f>
        <v>30.233853289950048</v>
      </c>
      <c r="P60">
        <f>IF('Binding Energies'!P60="","",IF('Binding Energies'!P60&lt;HV,(HV-'Binding Energies'!P60)/(Parameters!AM$65+Parameters!AM$66*HV),""))</f>
        <v>124.42687150885632</v>
      </c>
      <c r="Q60">
        <f>IF('Binding Energies'!Q60="","",IF('Binding Energies'!Q60&lt;HV,(HV-'Binding Energies'!Q60)/(Parameters!AN$65+Parameters!AN$66*HV),""))</f>
        <v>4.4623800135768761</v>
      </c>
      <c r="R60">
        <f>IF('Binding Energies'!R60="","",IF('Binding Energies'!R60&lt;HV,(HV-'Binding Energies'!R60)/(Parameters!AO$65+Parameters!AO$66*HV),""))</f>
        <v>4.741499390118002</v>
      </c>
      <c r="S60" t="str">
        <f>IF('Binding Energies'!S60="","",IF('Binding Energies'!S60&lt;HV,(HV-'Binding Energies'!S60)/(Parameters!AP$65+Parameters!AP$66*HV),""))</f>
        <v/>
      </c>
      <c r="T60" t="str">
        <f>IF('Binding Energies'!T60="","",IF('Binding Energies'!T60&lt;HV,(HV-'Binding Energies'!T60)/(Parameters!AQ$65+Parameters!AQ$66*HV),""))</f>
        <v/>
      </c>
    </row>
    <row r="61" spans="1:20" x14ac:dyDescent="0.35">
      <c r="A61" s="43">
        <v>61</v>
      </c>
      <c r="B61" s="2"/>
      <c r="C61" s="2"/>
      <c r="D61" s="2"/>
      <c r="E61" s="2"/>
      <c r="F61" s="2"/>
      <c r="G61" t="str">
        <f>IF('Binding Energies'!G61="","",IF('Binding Energies'!G61&lt;HV,(HV-'Binding Energies'!G61)/(Parameters!AD$65+Parameters!AD$66*HV),""))</f>
        <v/>
      </c>
      <c r="H61" t="str">
        <f>IF('Binding Energies'!H61="","",IF('Binding Energies'!H61&lt;HV,(HV-'Binding Energies'!H61)/(Parameters!AE$65+Parameters!AE$66*HV),""))</f>
        <v/>
      </c>
      <c r="I61">
        <f>IF('Binding Energies'!I61="","",IF('Binding Energies'!I61&lt;HV,(HV-'Binding Energies'!I61)/(Parameters!AF$65+Parameters!AF$66*HV),""))</f>
        <v>13.247782444133776</v>
      </c>
      <c r="J61">
        <f>IF('Binding Energies'!J61="","",IF('Binding Energies'!J61&lt;HV,(HV-'Binding Energies'!J61)/(Parameters!AG$65+Parameters!AG$66*HV),""))</f>
        <v>15.444462815458328</v>
      </c>
      <c r="K61">
        <f>IF('Binding Energies'!K61="","",IF('Binding Energies'!K61&lt;HV,(HV-'Binding Energies'!K61)/(Parameters!AH$65+Parameters!AH$66*HV),""))</f>
        <v>5.6641080217535986</v>
      </c>
      <c r="L61">
        <f>IF('Binding Energies'!L61="","",IF('Binding Energies'!L61&lt;HV,(HV-'Binding Energies'!L61)/(Parameters!AI$65+Parameters!AI$66*HV),""))</f>
        <v>4.7247325361835912</v>
      </c>
      <c r="M61" t="str">
        <f>IF('Binding Energies'!M61="","",IF('Binding Energies'!M61&lt;HV,(HV-'Binding Energies'!M61)/(Parameters!AJ$65+Parameters!AJ$66*HV),""))</f>
        <v/>
      </c>
      <c r="N61" t="str">
        <f>IF('Binding Energies'!N61="","",IF('Binding Energies'!N61&lt;HV,(HV-'Binding Energies'!N61)/(Parameters!AK$65+Parameters!AK$66*HV),""))</f>
        <v/>
      </c>
      <c r="O61">
        <f>IF('Binding Energies'!O61="","",IF('Binding Energies'!O61&lt;HV,(HV-'Binding Energies'!O61)/(Parameters!AL$65+Parameters!AL$66*HV),""))</f>
        <v>29.921846164140277</v>
      </c>
      <c r="P61">
        <f>IF('Binding Energies'!P61="","",IF('Binding Energies'!P61&lt;HV,(HV-'Binding Energies'!P61)/(Parameters!AM$65+Parameters!AM$66*HV),""))</f>
        <v>123.20794749431404</v>
      </c>
      <c r="Q61">
        <f>IF('Binding Energies'!Q61="","",IF('Binding Energies'!Q61&lt;HV,(HV-'Binding Energies'!Q61)/(Parameters!AN$65+Parameters!AN$66*HV),""))</f>
        <v>4.4607880662349046</v>
      </c>
      <c r="R61">
        <f>IF('Binding Energies'!R61="","",IF('Binding Energies'!R61&lt;HV,(HV-'Binding Energies'!R61)/(Parameters!AO$65+Parameters!AO$66*HV),""))</f>
        <v>4.7398078673592741</v>
      </c>
      <c r="S61" t="str">
        <f>IF('Binding Energies'!S61="","",IF('Binding Energies'!S61&lt;HV,(HV-'Binding Energies'!S61)/(Parameters!AP$65+Parameters!AP$66*HV),""))</f>
        <v/>
      </c>
      <c r="T61" t="str">
        <f>IF('Binding Energies'!T61="","",IF('Binding Energies'!T61&lt;HV,(HV-'Binding Energies'!T61)/(Parameters!AQ$65+Parameters!AQ$66*HV),""))</f>
        <v/>
      </c>
    </row>
    <row r="62" spans="1:20" x14ac:dyDescent="0.35">
      <c r="A62" s="43">
        <v>62</v>
      </c>
      <c r="B62" s="2"/>
      <c r="C62" s="2"/>
      <c r="D62" s="2"/>
      <c r="E62" s="2"/>
      <c r="F62" s="2"/>
      <c r="G62" t="str">
        <f>IF('Binding Energies'!G62="","",IF('Binding Energies'!G62&lt;HV,(HV-'Binding Energies'!G62)/(Parameters!AD$65+Parameters!AD$66*HV),""))</f>
        <v/>
      </c>
      <c r="H62" t="str">
        <f>IF('Binding Energies'!H62="","",IF('Binding Energies'!H62&lt;HV,(HV-'Binding Energies'!H62)/(Parameters!AE$65+Parameters!AE$66*HV),""))</f>
        <v/>
      </c>
      <c r="I62">
        <f>IF('Binding Energies'!I62="","",IF('Binding Energies'!I62&lt;HV,(HV-'Binding Energies'!I62)/(Parameters!AF$65+Parameters!AF$66*HV),""))</f>
        <v>13.04505503977515</v>
      </c>
      <c r="J62">
        <f>IF('Binding Energies'!J62="","",IF('Binding Energies'!J62&lt;HV,(HV-'Binding Energies'!J62)/(Parameters!AG$65+Parameters!AG$66*HV),""))</f>
        <v>15.235236929500168</v>
      </c>
      <c r="K62">
        <f>IF('Binding Energies'!K62="","",IF('Binding Energies'!K62&lt;HV,(HV-'Binding Energies'!K62)/(Parameters!AH$65+Parameters!AH$66*HV),""))</f>
        <v>5.6533620594127081</v>
      </c>
      <c r="L62">
        <f>IF('Binding Energies'!L62="","",IF('Binding Energies'!L62&lt;HV,(HV-'Binding Energies'!L62)/(Parameters!AI$65+Parameters!AI$66*HV),""))</f>
        <v>4.7155516131110948</v>
      </c>
      <c r="M62" t="str">
        <f>IF('Binding Energies'!M62="","",IF('Binding Energies'!M62&lt;HV,(HV-'Binding Energies'!M62)/(Parameters!AJ$65+Parameters!AJ$66*HV),""))</f>
        <v/>
      </c>
      <c r="N62" t="str">
        <f>IF('Binding Energies'!N62="","",IF('Binding Energies'!N62&lt;HV,(HV-'Binding Energies'!N62)/(Parameters!AK$65+Parameters!AK$66*HV),""))</f>
        <v/>
      </c>
      <c r="O62">
        <f>IF('Binding Energies'!O62="","",IF('Binding Energies'!O62&lt;HV,(HV-'Binding Energies'!O62)/(Parameters!AL$65+Parameters!AL$66*HV),""))</f>
        <v>29.592303754128022</v>
      </c>
      <c r="P62">
        <f>IF('Binding Energies'!P62="","",IF('Binding Energies'!P62&lt;HV,(HV-'Binding Energies'!P62)/(Parameters!AM$65+Parameters!AM$66*HV),""))</f>
        <v>121.88744647855989</v>
      </c>
      <c r="Q62">
        <f>IF('Binding Energies'!Q62="","",IF('Binding Energies'!Q62&lt;HV,(HV-'Binding Energies'!Q62)/(Parameters!AN$65+Parameters!AN$66*HV),""))</f>
        <v>4.4549509259810112</v>
      </c>
      <c r="R62">
        <f>IF('Binding Energies'!R62="","",IF('Binding Energies'!R62&lt;HV,(HV-'Binding Energies'!R62)/(Parameters!AO$65+Parameters!AO$66*HV),""))</f>
        <v>4.7336056172439411</v>
      </c>
      <c r="S62" t="str">
        <f>IF('Binding Energies'!S62="","",IF('Binding Energies'!S62&lt;HV,(HV-'Binding Energies'!S62)/(Parameters!AP$65+Parameters!AP$66*HV),""))</f>
        <v/>
      </c>
      <c r="T62" t="str">
        <f>IF('Binding Energies'!T62="","",IF('Binding Energies'!T62&lt;HV,(HV-'Binding Energies'!T62)/(Parameters!AQ$65+Parameters!AQ$66*HV),""))</f>
        <v/>
      </c>
    </row>
    <row r="63" spans="1:20" x14ac:dyDescent="0.35">
      <c r="A63" s="43">
        <v>63</v>
      </c>
      <c r="B63" s="2"/>
      <c r="C63" s="2"/>
      <c r="D63" s="2"/>
      <c r="E63" s="2"/>
      <c r="F63" s="2"/>
      <c r="G63" t="str">
        <f>IF('Binding Energies'!G63="","",IF('Binding Energies'!G63&lt;HV,(HV-'Binding Energies'!G63)/(Parameters!AD$65+Parameters!AD$66*HV),""))</f>
        <v/>
      </c>
      <c r="H63" t="str">
        <f>IF('Binding Energies'!H63="","",IF('Binding Energies'!H63&lt;HV,(HV-'Binding Energies'!H63)/(Parameters!AE$65+Parameters!AE$66*HV),""))</f>
        <v/>
      </c>
      <c r="I63">
        <f>IF('Binding Energies'!I63="","",IF('Binding Energies'!I63&lt;HV,(HV-'Binding Energies'!I63)/(Parameters!AF$65+Parameters!AF$66*HV),""))</f>
        <v>12.830918733872533</v>
      </c>
      <c r="J63">
        <f>IF('Binding Energies'!J63="","",IF('Binding Energies'!J63&lt;HV,(HV-'Binding Energies'!J63)/(Parameters!AG$65+Parameters!AG$66*HV),""))</f>
        <v>15.032996327492917</v>
      </c>
      <c r="K63">
        <f>IF('Binding Energies'!K63="","",IF('Binding Energies'!K63&lt;HV,(HV-'Binding Energies'!K63)/(Parameters!AH$65+Parameters!AH$66*HV),""))</f>
        <v>5.6353206730972705</v>
      </c>
      <c r="L63">
        <f>IF('Binding Energies'!L63="","",IF('Binding Energies'!L63&lt;HV,(HV-'Binding Energies'!L63)/(Parameters!AI$65+Parameters!AI$66*HV),""))</f>
        <v>4.7080101405872581</v>
      </c>
      <c r="M63" t="str">
        <f>IF('Binding Energies'!M63="","",IF('Binding Energies'!M63&lt;HV,(HV-'Binding Energies'!M63)/(Parameters!AJ$65+Parameters!AJ$66*HV),""))</f>
        <v/>
      </c>
      <c r="N63" t="str">
        <f>IF('Binding Energies'!N63="","",IF('Binding Energies'!N63&lt;HV,(HV-'Binding Energies'!N63)/(Parameters!AK$65+Parameters!AK$66*HV),""))</f>
        <v/>
      </c>
      <c r="O63">
        <f>IF('Binding Energies'!O63="","",IF('Binding Energies'!O63&lt;HV,(HV-'Binding Energies'!O63)/(Parameters!AL$65+Parameters!AL$66*HV),""))</f>
        <v>29.262156679143263</v>
      </c>
      <c r="P63">
        <f>IF('Binding Energies'!P63="","",IF('Binding Energies'!P63&lt;HV,(HV-'Binding Energies'!P63)/(Parameters!AM$65+Parameters!AM$66*HV),""))</f>
        <v>120.63136014650108</v>
      </c>
      <c r="Q63">
        <f>IF('Binding Energies'!Q63="","",IF('Binding Energies'!Q63&lt;HV,(HV-'Binding Energies'!Q63)/(Parameters!AN$65+Parameters!AN$66*HV),""))</f>
        <v>4.4516154172645015</v>
      </c>
      <c r="R63">
        <f>IF('Binding Energies'!R63="","",IF('Binding Energies'!R63&lt;HV,(HV-'Binding Energies'!R63)/(Parameters!AO$65+Parameters!AO$66*HV),""))</f>
        <v>4.7300614743208937</v>
      </c>
      <c r="S63" t="str">
        <f>IF('Binding Energies'!S63="","",IF('Binding Energies'!S63&lt;HV,(HV-'Binding Energies'!S63)/(Parameters!AP$65+Parameters!AP$66*HV),""))</f>
        <v/>
      </c>
      <c r="T63" t="str">
        <f>IF('Binding Energies'!T63="","",IF('Binding Energies'!T63&lt;HV,(HV-'Binding Energies'!T63)/(Parameters!AQ$65+Parameters!AQ$66*HV),""))</f>
        <v/>
      </c>
    </row>
    <row r="64" spans="1:20" x14ac:dyDescent="0.35">
      <c r="A64" s="43">
        <v>64</v>
      </c>
      <c r="B64" s="2"/>
      <c r="C64" s="2"/>
      <c r="D64" s="2"/>
      <c r="E64" s="2"/>
      <c r="F64" s="2"/>
      <c r="G64" t="str">
        <f>IF('Binding Energies'!G64="","",IF('Binding Energies'!G64&lt;HV,(HV-'Binding Energies'!G64)/(Parameters!AD$65+Parameters!AD$66*HV),""))</f>
        <v/>
      </c>
      <c r="H64" t="str">
        <f>IF('Binding Energies'!H64="","",IF('Binding Energies'!H64&lt;HV,(HV-'Binding Energies'!H64)/(Parameters!AE$65+Parameters!AE$66*HV),""))</f>
        <v/>
      </c>
      <c r="I64">
        <f>IF('Binding Energies'!I64="","",IF('Binding Energies'!I64&lt;HV,(HV-'Binding Energies'!I64)/(Parameters!AF$65+Parameters!AF$66*HV),""))</f>
        <v>12.61327199672561</v>
      </c>
      <c r="J64">
        <f>IF('Binding Energies'!J64="","",IF('Binding Energies'!J64&lt;HV,(HV-'Binding Energies'!J64)/(Parameters!AG$65+Parameters!AG$66*HV),""))</f>
        <v>14.822107278689304</v>
      </c>
      <c r="K64">
        <f>IF('Binding Energies'!K64="","",IF('Binding Energies'!K64&lt;HV,(HV-'Binding Energies'!K64)/(Parameters!AH$65+Parameters!AH$66*HV),""))</f>
        <v>5.6307856798157934</v>
      </c>
      <c r="L64">
        <f>IF('Binding Energies'!L64="","",IF('Binding Energies'!L64&lt;HV,(HV-'Binding Energies'!L64)/(Parameters!AI$65+Parameters!AI$66*HV),""))</f>
        <v>4.6962880691643383</v>
      </c>
      <c r="M64" t="str">
        <f>IF('Binding Energies'!M64="","",IF('Binding Energies'!M64&lt;HV,(HV-'Binding Energies'!M64)/(Parameters!AJ$65+Parameters!AJ$66*HV),""))</f>
        <v/>
      </c>
      <c r="N64" t="str">
        <f>IF('Binding Energies'!N64="","",IF('Binding Energies'!N64&lt;HV,(HV-'Binding Energies'!N64)/(Parameters!AK$65+Parameters!AK$66*HV),""))</f>
        <v/>
      </c>
      <c r="O64">
        <f>IF('Binding Energies'!O64="","",IF('Binding Energies'!O64&lt;HV,(HV-'Binding Energies'!O64)/(Parameters!AL$65+Parameters!AL$66*HV),""))</f>
        <v>28.919916304708522</v>
      </c>
      <c r="P64">
        <f>IF('Binding Energies'!P64="","",IF('Binding Energies'!P64&lt;HV,(HV-'Binding Energies'!P64)/(Parameters!AM$65+Parameters!AM$66*HV),""))</f>
        <v>119.28608425240257</v>
      </c>
      <c r="Q64">
        <f>IF('Binding Energies'!Q64="","",IF('Binding Energies'!Q64&lt;HV,(HV-'Binding Energies'!Q64)/(Parameters!AN$65+Parameters!AN$66*HV),""))</f>
        <v>4.4464605401571671</v>
      </c>
      <c r="R64">
        <f>IF('Binding Energies'!R64="","",IF('Binding Energies'!R64&lt;HV,(HV-'Binding Energies'!R64)/(Parameters!AO$65+Parameters!AO$66*HV),""))</f>
        <v>4.7245841625307294</v>
      </c>
      <c r="S64" t="str">
        <f>IF('Binding Energies'!S64="","",IF('Binding Energies'!S64&lt;HV,(HV-'Binding Energies'!S64)/(Parameters!AP$65+Parameters!AP$66*HV),""))</f>
        <v/>
      </c>
      <c r="T64" t="str">
        <f>IF('Binding Energies'!T64="","",IF('Binding Energies'!T64&lt;HV,(HV-'Binding Energies'!T64)/(Parameters!AQ$65+Parameters!AQ$66*HV),""))</f>
        <v/>
      </c>
    </row>
    <row r="65" spans="1:20" x14ac:dyDescent="0.35">
      <c r="A65" s="43">
        <v>65</v>
      </c>
      <c r="B65" s="2"/>
      <c r="C65" s="2"/>
      <c r="D65" s="2"/>
      <c r="E65" s="2"/>
      <c r="F65" s="2"/>
      <c r="G65" t="str">
        <f>IF('Binding Energies'!G65="","",IF('Binding Energies'!G65&lt;HV,(HV-'Binding Energies'!G65)/(Parameters!AD$65+Parameters!AD$66*HV),""))</f>
        <v/>
      </c>
      <c r="H65" t="str">
        <f>IF('Binding Energies'!H65="","",IF('Binding Energies'!H65&lt;HV,(HV-'Binding Energies'!H65)/(Parameters!AE$65+Parameters!AE$66*HV),""))</f>
        <v/>
      </c>
      <c r="I65">
        <f>IF('Binding Energies'!I65="","",IF('Binding Energies'!I65&lt;HV,(HV-'Binding Energies'!I65)/(Parameters!AF$65+Parameters!AF$66*HV),""))</f>
        <v>12.380998462727417</v>
      </c>
      <c r="J65">
        <f>IF('Binding Energies'!J65="","",IF('Binding Energies'!J65&lt;HV,(HV-'Binding Energies'!J65)/(Parameters!AG$65+Parameters!AG$66*HV),""))</f>
        <v>14.598245559691145</v>
      </c>
      <c r="K65">
        <f>IF('Binding Energies'!K65="","",IF('Binding Energies'!K65&lt;HV,(HV-'Binding Energies'!K65)/(Parameters!AH$65+Parameters!AH$66*HV),""))</f>
        <v>5.6093923419444813</v>
      </c>
      <c r="L65">
        <f>IF('Binding Energies'!L65="","",IF('Binding Energies'!L65&lt;HV,(HV-'Binding Energies'!L65)/(Parameters!AI$65+Parameters!AI$66*HV),""))</f>
        <v>4.6847299427962845</v>
      </c>
      <c r="M65" t="str">
        <f>IF('Binding Energies'!M65="","",IF('Binding Energies'!M65&lt;HV,(HV-'Binding Energies'!M65)/(Parameters!AJ$65+Parameters!AJ$66*HV),""))</f>
        <v/>
      </c>
      <c r="N65" t="str">
        <f>IF('Binding Energies'!N65="","",IF('Binding Energies'!N65&lt;HV,(HV-'Binding Energies'!N65)/(Parameters!AK$65+Parameters!AK$66*HV),""))</f>
        <v/>
      </c>
      <c r="O65">
        <f>IF('Binding Energies'!O65="","",IF('Binding Energies'!O65&lt;HV,(HV-'Binding Energies'!O65)/(Parameters!AL$65+Parameters!AL$66*HV),""))</f>
        <v>28.570419950603782</v>
      </c>
      <c r="P65">
        <f>IF('Binding Energies'!P65="","",IF('Binding Energies'!P65&lt;HV,(HV-'Binding Energies'!P65)/(Parameters!AM$65+Parameters!AM$66*HV),""))</f>
        <v>117.89869106511867</v>
      </c>
      <c r="Q65">
        <f>IF('Binding Energies'!Q65="","",IF('Binding Energies'!Q65&lt;HV,(HV-'Binding Energies'!Q65)/(Parameters!AN$65+Parameters!AN$66*HV),""))</f>
        <v>4.4407750139358422</v>
      </c>
      <c r="R65">
        <f>IF('Binding Energies'!R65="","",IF('Binding Energies'!R65&lt;HV,(HV-'Binding Energies'!R65)/(Parameters!AO$65+Parameters!AO$66*HV),""))</f>
        <v>4.7185430098209897</v>
      </c>
      <c r="S65" t="str">
        <f>IF('Binding Energies'!S65="","",IF('Binding Energies'!S65&lt;HV,(HV-'Binding Energies'!S65)/(Parameters!AP$65+Parameters!AP$66*HV),""))</f>
        <v/>
      </c>
      <c r="T65" t="str">
        <f>IF('Binding Energies'!T65="","",IF('Binding Energies'!T65&lt;HV,(HV-'Binding Energies'!T65)/(Parameters!AQ$65+Parameters!AQ$66*HV),""))</f>
        <v/>
      </c>
    </row>
    <row r="66" spans="1:20" x14ac:dyDescent="0.35">
      <c r="A66" s="43">
        <v>66</v>
      </c>
      <c r="B66" s="2"/>
      <c r="C66" s="2"/>
      <c r="D66" s="2"/>
      <c r="E66" s="2"/>
      <c r="F66" s="2"/>
      <c r="G66" t="str">
        <f>IF('Binding Energies'!G66="","",IF('Binding Energies'!G66&lt;HV,(HV-'Binding Energies'!G66)/(Parameters!AD$65+Parameters!AD$66*HV),""))</f>
        <v/>
      </c>
      <c r="H66" t="str">
        <f>IF('Binding Energies'!H66="","",IF('Binding Energies'!H66&lt;HV,(HV-'Binding Energies'!H66)/(Parameters!AE$65+Parameters!AE$66*HV),""))</f>
        <v/>
      </c>
      <c r="I66">
        <f>IF('Binding Energies'!I66="","",IF('Binding Energies'!I66&lt;HV,(HV-'Binding Energies'!I66)/(Parameters!AF$65+Parameters!AF$66*HV),""))</f>
        <v>12.164229333391569</v>
      </c>
      <c r="J66">
        <f>IF('Binding Energies'!J66="","",IF('Binding Energies'!J66&lt;HV,(HV-'Binding Energies'!J66)/(Parameters!AG$65+Parameters!AG$66*HV),""))</f>
        <v>14.384362817765714</v>
      </c>
      <c r="K66">
        <f>IF('Binding Energies'!K66="","",IF('Binding Energies'!K66&lt;HV,(HV-'Binding Energies'!K66)/(Parameters!AH$65+Parameters!AH$66*HV),""))</f>
        <v>5.5880975908836348</v>
      </c>
      <c r="L66">
        <f>IF('Binding Energies'!L66="","",IF('Binding Energies'!L66&lt;HV,(HV-'Binding Energies'!L66)/(Parameters!AI$65+Parameters!AI$66*HV),""))</f>
        <v>4.6782541131290776</v>
      </c>
      <c r="M66" t="str">
        <f>IF('Binding Energies'!M66="","",IF('Binding Energies'!M66&lt;HV,(HV-'Binding Energies'!M66)/(Parameters!AJ$65+Parameters!AJ$66*HV),""))</f>
        <v/>
      </c>
      <c r="N66" t="str">
        <f>IF('Binding Energies'!N66="","",IF('Binding Energies'!N66&lt;HV,(HV-'Binding Energies'!N66)/(Parameters!AK$65+Parameters!AK$66*HV),""))</f>
        <v/>
      </c>
      <c r="O66">
        <f>IF('Binding Energies'!O66="","",IF('Binding Energies'!O66&lt;HV,(HV-'Binding Energies'!O66)/(Parameters!AL$65+Parameters!AL$66*HV),""))</f>
        <v>28.222737591416539</v>
      </c>
      <c r="P66">
        <f>IF('Binding Energies'!P66="","",IF('Binding Energies'!P66&lt;HV,(HV-'Binding Energies'!P66)/(Parameters!AM$65+Parameters!AM$66*HV),""))</f>
        <v>116.56828009802678</v>
      </c>
      <c r="Q66">
        <f>IF('Binding Energies'!Q66="","",IF('Binding Energies'!Q66&lt;HV,(HV-'Binding Energies'!Q66)/(Parameters!AN$65+Parameters!AN$66*HV),""))</f>
        <v>4.4351652947308029</v>
      </c>
      <c r="R66">
        <f>IF('Binding Energies'!R66="","",IF('Binding Energies'!R66&lt;HV,(HV-'Binding Energies'!R66)/(Parameters!AO$65+Parameters!AO$66*HV),""))</f>
        <v>4.7125824058140457</v>
      </c>
      <c r="S66" t="str">
        <f>IF('Binding Energies'!S66="","",IF('Binding Energies'!S66&lt;HV,(HV-'Binding Energies'!S66)/(Parameters!AP$65+Parameters!AP$66*HV),""))</f>
        <v/>
      </c>
      <c r="T66" t="str">
        <f>IF('Binding Energies'!T66="","",IF('Binding Energies'!T66&lt;HV,(HV-'Binding Energies'!T66)/(Parameters!AQ$65+Parameters!AQ$66*HV),""))</f>
        <v/>
      </c>
    </row>
    <row r="67" spans="1:20" x14ac:dyDescent="0.35">
      <c r="A67" s="43">
        <v>67</v>
      </c>
      <c r="B67" s="2"/>
      <c r="C67" s="2"/>
      <c r="D67" s="2"/>
      <c r="E67" s="2"/>
      <c r="F67" s="2"/>
      <c r="G67" t="str">
        <f>IF('Binding Energies'!G67="","",IF('Binding Energies'!G67&lt;HV,(HV-'Binding Energies'!G67)/(Parameters!AD$65+Parameters!AD$66*HV),""))</f>
        <v/>
      </c>
      <c r="H67" t="str">
        <f>IF('Binding Energies'!H67="","",IF('Binding Energies'!H67&lt;HV,(HV-'Binding Energies'!H67)/(Parameters!AE$65+Parameters!AE$66*HV),""))</f>
        <v/>
      </c>
      <c r="I67">
        <f>IF('Binding Energies'!I67="","",IF('Binding Energies'!I67&lt;HV,(HV-'Binding Energies'!I67)/(Parameters!AF$65+Parameters!AF$66*HV),""))</f>
        <v>11.927275224400969</v>
      </c>
      <c r="J67">
        <f>IF('Binding Energies'!J67="","",IF('Binding Energies'!J67&lt;HV,(HV-'Binding Energies'!J67)/(Parameters!AG$65+Parameters!AG$66*HV),""))</f>
        <v>14.166155852442103</v>
      </c>
      <c r="K67">
        <f>IF('Binding Energies'!K67="","",IF('Binding Energies'!K67&lt;HV,(HV-'Binding Energies'!K67)/(Parameters!AH$65+Parameters!AH$66*HV),""))</f>
        <v>5.5765629340590097</v>
      </c>
      <c r="L67">
        <f>IF('Binding Energies'!L67="","",IF('Binding Energies'!L67&lt;HV,(HV-'Binding Energies'!L67)/(Parameters!AI$65+Parameters!AI$66*HV),""))</f>
        <v>4.667023876870755</v>
      </c>
      <c r="M67" t="str">
        <f>IF('Binding Energies'!M67="","",IF('Binding Energies'!M67&lt;HV,(HV-'Binding Energies'!M67)/(Parameters!AJ$65+Parameters!AJ$66*HV),""))</f>
        <v/>
      </c>
      <c r="N67" t="str">
        <f>IF('Binding Energies'!N67="","",IF('Binding Energies'!N67&lt;HV,(HV-'Binding Energies'!N67)/(Parameters!AK$65+Parameters!AK$66*HV),""))</f>
        <v/>
      </c>
      <c r="O67">
        <f>IF('Binding Energies'!O67="","",IF('Binding Energies'!O67&lt;HV,(HV-'Binding Energies'!O67)/(Parameters!AL$65+Parameters!AL$66*HV),""))</f>
        <v>27.865985257641803</v>
      </c>
      <c r="P67">
        <f>IF('Binding Energies'!P67="","",IF('Binding Energies'!P67&lt;HV,(HV-'Binding Energies'!P67)/(Parameters!AM$65+Parameters!AM$66*HV),""))</f>
        <v>115.1684994715707</v>
      </c>
      <c r="Q67">
        <f>IF('Binding Energies'!Q67="","",IF('Binding Energies'!Q67&lt;HV,(HV-'Binding Energies'!Q67)/(Parameters!AN$65+Parameters!AN$66*HV),""))</f>
        <v>4.4297829965746152</v>
      </c>
      <c r="R67">
        <f>IF('Binding Energies'!R67="","",IF('Binding Energies'!R67&lt;HV,(HV-'Binding Energies'!R67)/(Parameters!AO$65+Parameters!AO$66*HV),""))</f>
        <v>4.7068634479154916</v>
      </c>
      <c r="S67" t="str">
        <f>IF('Binding Energies'!S67="","",IF('Binding Energies'!S67&lt;HV,(HV-'Binding Energies'!S67)/(Parameters!AP$65+Parameters!AP$66*HV),""))</f>
        <v/>
      </c>
      <c r="T67" t="str">
        <f>IF('Binding Energies'!T67="","",IF('Binding Energies'!T67&lt;HV,(HV-'Binding Energies'!T67)/(Parameters!AQ$65+Parameters!AQ$66*HV),""))</f>
        <v/>
      </c>
    </row>
    <row r="68" spans="1:20" x14ac:dyDescent="0.35">
      <c r="A68" s="43">
        <v>68</v>
      </c>
      <c r="B68" s="2"/>
      <c r="C68" s="2"/>
      <c r="D68" s="2"/>
      <c r="E68" s="2"/>
      <c r="F68" s="2"/>
      <c r="G68" t="str">
        <f>IF('Binding Energies'!G68="","",IF('Binding Energies'!G68&lt;HV,(HV-'Binding Energies'!G68)/(Parameters!AD$65+Parameters!AD$66*HV),""))</f>
        <v/>
      </c>
      <c r="H68" t="str">
        <f>IF('Binding Energies'!H68="","",IF('Binding Energies'!H68&lt;HV,(HV-'Binding Energies'!H68)/(Parameters!AE$65+Parameters!AE$66*HV),""))</f>
        <v/>
      </c>
      <c r="I68">
        <f>IF('Binding Energies'!I68="","",IF('Binding Energies'!I68&lt;HV,(HV-'Binding Energies'!I68)/(Parameters!AF$65+Parameters!AF$66*HV),""))</f>
        <v>11.684470396669859</v>
      </c>
      <c r="J68">
        <f>IF('Binding Energies'!J68="","",IF('Binding Energies'!J68&lt;HV,(HV-'Binding Energies'!J68)/(Parameters!AG$65+Parameters!AG$66*HV),""))</f>
        <v>13.931317258663945</v>
      </c>
      <c r="K68">
        <f>IF('Binding Energies'!K68="","",IF('Binding Energies'!K68&lt;HV,(HV-'Binding Energies'!K68)/(Parameters!AH$65+Parameters!AH$66*HV),""))</f>
        <v>5.5541837280830286</v>
      </c>
      <c r="L68">
        <f>IF('Binding Energies'!L68="","",IF('Binding Energies'!L68&lt;HV,(HV-'Binding Energies'!L68)/(Parameters!AI$65+Parameters!AI$66*HV),""))</f>
        <v>4.6560395581947329</v>
      </c>
      <c r="M68" t="str">
        <f>IF('Binding Energies'!M68="","",IF('Binding Energies'!M68&lt;HV,(HV-'Binding Energies'!M68)/(Parameters!AJ$65+Parameters!AJ$66*HV),""))</f>
        <v/>
      </c>
      <c r="N68" t="str">
        <f>IF('Binding Energies'!N68="","",IF('Binding Energies'!N68&lt;HV,(HV-'Binding Energies'!N68)/(Parameters!AK$65+Parameters!AK$66*HV),""))</f>
        <v/>
      </c>
      <c r="O68">
        <f>IF('Binding Energies'!O68="","",IF('Binding Energies'!O68&lt;HV,(HV-'Binding Energies'!O68)/(Parameters!AL$65+Parameters!AL$66*HV),""))</f>
        <v>27.492302304637082</v>
      </c>
      <c r="P68">
        <f>IF('Binding Energies'!P68="","",IF('Binding Energies'!P68&lt;HV,(HV-'Binding Energies'!P68)/(Parameters!AM$65+Parameters!AM$66*HV),""))</f>
        <v>113.7340340154325</v>
      </c>
      <c r="Q68">
        <f>IF('Binding Energies'!Q68="","",IF('Binding Energies'!Q68&lt;HV,(HV-'Binding Energies'!Q68)/(Parameters!AN$65+Parameters!AN$66*HV),""))</f>
        <v>4.4213684177670549</v>
      </c>
      <c r="R68">
        <f>IF('Binding Energies'!R68="","",IF('Binding Energies'!R68&lt;HV,(HV-'Binding Energies'!R68)/(Parameters!AO$65+Parameters!AO$66*HV),""))</f>
        <v>4.6979225419050765</v>
      </c>
      <c r="S68" t="str">
        <f>IF('Binding Energies'!S68="","",IF('Binding Energies'!S68&lt;HV,(HV-'Binding Energies'!S68)/(Parameters!AP$65+Parameters!AP$66*HV),""))</f>
        <v/>
      </c>
      <c r="T68" t="str">
        <f>IF('Binding Energies'!T68="","",IF('Binding Energies'!T68&lt;HV,(HV-'Binding Energies'!T68)/(Parameters!AQ$65+Parameters!AQ$66*HV),""))</f>
        <v/>
      </c>
    </row>
    <row r="69" spans="1:20" x14ac:dyDescent="0.35">
      <c r="A69" s="43">
        <v>69</v>
      </c>
      <c r="B69" s="2"/>
      <c r="C69" s="2"/>
      <c r="D69" s="2"/>
      <c r="E69" s="2"/>
      <c r="F69" s="2"/>
      <c r="G69" t="str">
        <f>IF('Binding Energies'!G69="","",IF('Binding Energies'!G69&lt;HV,(HV-'Binding Energies'!G69)/(Parameters!AD$65+Parameters!AD$66*HV),""))</f>
        <v/>
      </c>
      <c r="H69" t="str">
        <f>IF('Binding Energies'!H69="","",IF('Binding Energies'!H69&lt;HV,(HV-'Binding Energies'!H69)/(Parameters!AE$65+Parameters!AE$66*HV),""))</f>
        <v/>
      </c>
      <c r="I69">
        <f>IF('Binding Energies'!I69="","",IF('Binding Energies'!I69&lt;HV,(HV-'Binding Energies'!I69)/(Parameters!AF$65+Parameters!AF$66*HV),""))</f>
        <v>11.438740209568495</v>
      </c>
      <c r="J69">
        <f>IF('Binding Energies'!J69="","",IF('Binding Energies'!J69&lt;HV,(HV-'Binding Energies'!J69)/(Parameters!AG$65+Parameters!AG$66*HV),""))</f>
        <v>13.689493380934881</v>
      </c>
      <c r="K69">
        <f>IF('Binding Energies'!K69="","",IF('Binding Energies'!K69&lt;HV,(HV-'Binding Energies'!K69)/(Parameters!AH$65+Parameters!AH$66*HV),""))</f>
        <v>5.5347621264210538</v>
      </c>
      <c r="L69">
        <f>IF('Binding Energies'!L69="","",IF('Binding Energies'!L69&lt;HV,(HV-'Binding Energies'!L69)/(Parameters!AI$65+Parameters!AI$66*HV),""))</f>
        <v>4.642432118640853</v>
      </c>
      <c r="M69" t="str">
        <f>IF('Binding Energies'!M69="","",IF('Binding Energies'!M69&lt;HV,(HV-'Binding Energies'!M69)/(Parameters!AJ$65+Parameters!AJ$66*HV),""))</f>
        <v/>
      </c>
      <c r="N69" t="str">
        <f>IF('Binding Energies'!N69="","",IF('Binding Energies'!N69&lt;HV,(HV-'Binding Energies'!N69)/(Parameters!AK$65+Parameters!AK$66*HV),""))</f>
        <v/>
      </c>
      <c r="O69">
        <f>IF('Binding Energies'!O69="","",IF('Binding Energies'!O69&lt;HV,(HV-'Binding Energies'!O69)/(Parameters!AL$65+Parameters!AL$66*HV),""))</f>
        <v>27.121642676494854</v>
      </c>
      <c r="P69">
        <f>IF('Binding Energies'!P69="","",IF('Binding Energies'!P69&lt;HV,(HV-'Binding Energies'!P69)/(Parameters!AM$65+Parameters!AM$66*HV),""))</f>
        <v>112.28718112012216</v>
      </c>
      <c r="Q69">
        <f>IF('Binding Energies'!Q69="","",IF('Binding Energies'!Q69&lt;HV,(HV-'Binding Energies'!Q69)/(Parameters!AN$65+Parameters!AN$66*HV),""))</f>
        <v>4.4152280494480252</v>
      </c>
      <c r="R69">
        <f>IF('Binding Energies'!R69="","",IF('Binding Energies'!R69&lt;HV,(HV-'Binding Energies'!R69)/(Parameters!AO$65+Parameters!AO$66*HV),""))</f>
        <v>4.6913980969785571</v>
      </c>
      <c r="S69" t="str">
        <f>IF('Binding Energies'!S69="","",IF('Binding Energies'!S69&lt;HV,(HV-'Binding Energies'!S69)/(Parameters!AP$65+Parameters!AP$66*HV),""))</f>
        <v/>
      </c>
      <c r="T69" t="str">
        <f>IF('Binding Energies'!T69="","",IF('Binding Energies'!T69&lt;HV,(HV-'Binding Energies'!T69)/(Parameters!AQ$65+Parameters!AQ$66*HV),""))</f>
        <v/>
      </c>
    </row>
    <row r="70" spans="1:20" x14ac:dyDescent="0.35">
      <c r="A70" s="43">
        <v>70</v>
      </c>
      <c r="B70" s="2"/>
      <c r="C70" s="2"/>
      <c r="D70" s="2"/>
      <c r="E70" s="2"/>
      <c r="F70" s="2"/>
      <c r="G70" t="str">
        <f>IF('Binding Energies'!G70="","",IF('Binding Energies'!G70&lt;HV,(HV-'Binding Energies'!G70)/(Parameters!AD$65+Parameters!AD$66*HV),""))</f>
        <v/>
      </c>
      <c r="H70" t="str">
        <f>IF('Binding Energies'!H70="","",IF('Binding Energies'!H70&lt;HV,(HV-'Binding Energies'!H70)/(Parameters!AE$65+Parameters!AE$66*HV),""))</f>
        <v/>
      </c>
      <c r="I70">
        <f>IF('Binding Energies'!I70="","",IF('Binding Energies'!I70&lt;HV,(HV-'Binding Energies'!I70)/(Parameters!AF$65+Parameters!AF$66*HV),""))</f>
        <v>11.195350309963334</v>
      </c>
      <c r="J70">
        <f>IF('Binding Energies'!J70="","",IF('Binding Energies'!J70&lt;HV,(HV-'Binding Energies'!J70)/(Parameters!AG$65+Parameters!AG$66*HV),""))</f>
        <v>13.472284313318541</v>
      </c>
      <c r="K70">
        <f>IF('Binding Energies'!K70="","",IF('Binding Energies'!K70&lt;HV,(HV-'Binding Energies'!K70)/(Parameters!AH$65+Parameters!AH$66*HV),""))</f>
        <v>5.5241147508906305</v>
      </c>
      <c r="L70">
        <f>IF('Binding Energies'!L70="","",IF('Binding Energies'!L70&lt;HV,(HV-'Binding Energies'!L70)/(Parameters!AI$65+Parameters!AI$66*HV),""))</f>
        <v>4.6367760142479764</v>
      </c>
      <c r="M70" t="str">
        <f>IF('Binding Energies'!M70="","",IF('Binding Energies'!M70&lt;HV,(HV-'Binding Energies'!M70)/(Parameters!AJ$65+Parameters!AJ$66*HV),""))</f>
        <v/>
      </c>
      <c r="N70" t="str">
        <f>IF('Binding Energies'!N70="","",IF('Binding Energies'!N70&lt;HV,(HV-'Binding Energies'!N70)/(Parameters!AK$65+Parameters!AK$66*HV),""))</f>
        <v/>
      </c>
      <c r="O70">
        <f>IF('Binding Energies'!O70="","",IF('Binding Energies'!O70&lt;HV,(HV-'Binding Energies'!O70)/(Parameters!AL$65+Parameters!AL$66*HV),""))</f>
        <v>26.748564388462633</v>
      </c>
      <c r="P70">
        <f>IF('Binding Energies'!P70="","",IF('Binding Energies'!P70&lt;HV,(HV-'Binding Energies'!P70)/(Parameters!AM$65+Parameters!AM$66*HV),""))</f>
        <v>110.79821093162639</v>
      </c>
      <c r="Q70">
        <f>IF('Binding Energies'!Q70="","",IF('Binding Energies'!Q70&lt;HV,(HV-'Binding Energies'!Q70)/(Parameters!AN$65+Parameters!AN$66*HV),""))</f>
        <v>4.4082538039498669</v>
      </c>
      <c r="R70">
        <f>IF('Binding Energies'!R70="","",IF('Binding Energies'!R70&lt;HV,(HV-'Binding Energies'!R70)/(Parameters!AO$65+Parameters!AO$66*HV),""))</f>
        <v>4.6839876163212768</v>
      </c>
      <c r="S70" t="str">
        <f>IF('Binding Energies'!S70="","",IF('Binding Energies'!S70&lt;HV,(HV-'Binding Energies'!S70)/(Parameters!AP$65+Parameters!AP$66*HV),""))</f>
        <v/>
      </c>
      <c r="T70" t="str">
        <f>IF('Binding Energies'!T70="","",IF('Binding Energies'!T70&lt;HV,(HV-'Binding Energies'!T70)/(Parameters!AQ$65+Parameters!AQ$66*HV),""))</f>
        <v/>
      </c>
    </row>
    <row r="71" spans="1:20" x14ac:dyDescent="0.35">
      <c r="A71" s="43">
        <v>71</v>
      </c>
      <c r="B71" s="2"/>
      <c r="C71" s="2"/>
      <c r="D71" s="2"/>
      <c r="E71" s="2"/>
      <c r="F71" s="2"/>
      <c r="G71" t="str">
        <f>IF('Binding Energies'!G71="","",IF('Binding Energies'!G71&lt;HV,(HV-'Binding Energies'!G71)/(Parameters!AD$65+Parameters!AD$66*HV),""))</f>
        <v/>
      </c>
      <c r="H71" t="str">
        <f>IF('Binding Energies'!H71="","",IF('Binding Energies'!H71&lt;HV,(HV-'Binding Energies'!H71)/(Parameters!AE$65+Parameters!AE$66*HV),""))</f>
        <v/>
      </c>
      <c r="I71">
        <f>IF('Binding Energies'!I71="","",IF('Binding Energies'!I71&lt;HV,(HV-'Binding Energies'!I71)/(Parameters!AF$65+Parameters!AF$66*HV),""))</f>
        <v>10.930605286955318</v>
      </c>
      <c r="J71">
        <f>IF('Binding Energies'!J71="","",IF('Binding Energies'!J71&lt;HV,(HV-'Binding Energies'!J71)/(Parameters!AG$65+Parameters!AG$66*HV),""))</f>
        <v>13.226801477329477</v>
      </c>
      <c r="K71">
        <f>IF('Binding Energies'!K71="","",IF('Binding Energies'!K71&lt;HV,(HV-'Binding Energies'!K71)/(Parameters!AH$65+Parameters!AH$66*HV),""))</f>
        <v>5.5109041182880683</v>
      </c>
      <c r="L71">
        <f>IF('Binding Energies'!L71="","",IF('Binding Energies'!L71&lt;HV,(HV-'Binding Energies'!L71)/(Parameters!AI$65+Parameters!AI$66*HV),""))</f>
        <v>4.6238243549135607</v>
      </c>
      <c r="M71" t="str">
        <f>IF('Binding Energies'!M71="","",IF('Binding Energies'!M71&lt;HV,(HV-'Binding Energies'!M71)/(Parameters!AJ$65+Parameters!AJ$66*HV),""))</f>
        <v/>
      </c>
      <c r="N71" t="str">
        <f>IF('Binding Energies'!N71="","",IF('Binding Energies'!N71&lt;HV,(HV-'Binding Energies'!N71)/(Parameters!AK$65+Parameters!AK$66*HV),""))</f>
        <v/>
      </c>
      <c r="O71">
        <f>IF('Binding Energies'!O71="","",IF('Binding Energies'!O71&lt;HV,(HV-'Binding Energies'!O71)/(Parameters!AL$65+Parameters!AL$66*HV),""))</f>
        <v>26.36702079081542</v>
      </c>
      <c r="P71">
        <f>IF('Binding Energies'!P71="","",IF('Binding Energies'!P71&lt;HV,(HV-'Binding Energies'!P71)/(Parameters!AM$65+Parameters!AM$66*HV),""))</f>
        <v>109.29437581612402</v>
      </c>
      <c r="Q71">
        <f>IF('Binding Energies'!Q71="","",IF('Binding Energies'!Q71&lt;HV,(HV-'Binding Energies'!Q71)/(Parameters!AN$65+Parameters!AN$66*HV),""))</f>
        <v>4.4005972953051495</v>
      </c>
      <c r="R71">
        <f>IF('Binding Energies'!R71="","",IF('Binding Energies'!R71&lt;HV,(HV-'Binding Energies'!R71)/(Parameters!AO$65+Parameters!AO$66*HV),""))</f>
        <v>4.6758521973388261</v>
      </c>
      <c r="S71" t="str">
        <f>IF('Binding Energies'!S71="","",IF('Binding Energies'!S71&lt;HV,(HV-'Binding Energies'!S71)/(Parameters!AP$65+Parameters!AP$66*HV),""))</f>
        <v/>
      </c>
      <c r="T71" t="str">
        <f>IF('Binding Energies'!T71="","",IF('Binding Energies'!T71&lt;HV,(HV-'Binding Energies'!T71)/(Parameters!AQ$65+Parameters!AQ$66*HV),""))</f>
        <v/>
      </c>
    </row>
    <row r="72" spans="1:20" x14ac:dyDescent="0.35">
      <c r="A72" s="43">
        <v>72</v>
      </c>
      <c r="B72" s="2"/>
      <c r="C72" s="2"/>
      <c r="D72" s="2"/>
      <c r="E72" s="2"/>
      <c r="F72" s="2"/>
      <c r="G72" t="str">
        <f>IF('Binding Energies'!G72="","",IF('Binding Energies'!G72&lt;HV,(HV-'Binding Energies'!G72)/(Parameters!AD$65+Parameters!AD$66*HV),""))</f>
        <v/>
      </c>
      <c r="H72" t="str">
        <f>IF('Binding Energies'!H72="","",IF('Binding Energies'!H72&lt;HV,(HV-'Binding Energies'!H72)/(Parameters!AE$65+Parameters!AE$66*HV),""))</f>
        <v/>
      </c>
      <c r="I72">
        <f>IF('Binding Energies'!I72="","",IF('Binding Energies'!I72&lt;HV,(HV-'Binding Energies'!I72)/(Parameters!AF$65+Parameters!AF$66*HV),""))</f>
        <v>10.632511167126401</v>
      </c>
      <c r="J72">
        <f>IF('Binding Energies'!J72="","",IF('Binding Energies'!J72&lt;HV,(HV-'Binding Energies'!J72)/(Parameters!AG$65+Parameters!AG$66*HV),""))</f>
        <v>12.947390119293143</v>
      </c>
      <c r="K72">
        <f>IF('Binding Energies'!K72="","",IF('Binding Energies'!K72&lt;HV,(HV-'Binding Energies'!K72)/(Parameters!AH$65+Parameters!AH$66*HV),""))</f>
        <v>5.4843842662724782</v>
      </c>
      <c r="L72">
        <f>IF('Binding Energies'!L72="","",IF('Binding Energies'!L72&lt;HV,(HV-'Binding Energies'!L72)/(Parameters!AI$65+Parameters!AI$66*HV),""))</f>
        <v>4.6065281516251977</v>
      </c>
      <c r="M72" t="str">
        <f>IF('Binding Energies'!M72="","",IF('Binding Energies'!M72&lt;HV,(HV-'Binding Energies'!M72)/(Parameters!AJ$65+Parameters!AJ$66*HV),""))</f>
        <v/>
      </c>
      <c r="N72" t="str">
        <f>IF('Binding Energies'!N72="","",IF('Binding Energies'!N72&lt;HV,(HV-'Binding Energies'!N72)/(Parameters!AK$65+Parameters!AK$66*HV),""))</f>
        <v/>
      </c>
      <c r="O72">
        <f>IF('Binding Energies'!O72="","",IF('Binding Energies'!O72&lt;HV,(HV-'Binding Energies'!O72)/(Parameters!AL$65+Parameters!AL$66*HV),""))</f>
        <v>25.901428761990765</v>
      </c>
      <c r="P72">
        <f>IF('Binding Energies'!P72="","",IF('Binding Energies'!P72&lt;HV,(HV-'Binding Energies'!P72)/(Parameters!AM$65+Parameters!AM$66*HV),""))</f>
        <v>107.4808547213172</v>
      </c>
      <c r="Q72">
        <f>IF('Binding Energies'!Q72="","",IF('Binding Energies'!Q72&lt;HV,(HV-'Binding Energies'!Q72)/(Parameters!AN$65+Parameters!AN$66*HV),""))</f>
        <v>4.3864213832599805</v>
      </c>
      <c r="R72">
        <f>IF('Binding Energies'!R72="","",IF('Binding Energies'!R72&lt;HV,(HV-'Binding Energies'!R72)/(Parameters!AO$65+Parameters!AO$66*HV),""))</f>
        <v>4.6607895899158747</v>
      </c>
      <c r="S72" t="str">
        <f>IF('Binding Energies'!S72="","",IF('Binding Energies'!S72&lt;HV,(HV-'Binding Energies'!S72)/(Parameters!AP$65+Parameters!AP$66*HV),""))</f>
        <v/>
      </c>
      <c r="T72" t="str">
        <f>IF('Binding Energies'!T72="","",IF('Binding Energies'!T72&lt;HV,(HV-'Binding Energies'!T72)/(Parameters!AQ$65+Parameters!AQ$66*HV),""))</f>
        <v/>
      </c>
    </row>
    <row r="73" spans="1:20" x14ac:dyDescent="0.35">
      <c r="A73" s="43">
        <v>73</v>
      </c>
      <c r="B73" s="2"/>
      <c r="C73" s="2"/>
      <c r="D73" s="2"/>
      <c r="E73" s="2"/>
      <c r="F73" s="2"/>
      <c r="G73" t="str">
        <f>IF('Binding Energies'!G73="","",IF('Binding Energies'!G73&lt;HV,(HV-'Binding Energies'!G73)/(Parameters!AD$65+Parameters!AD$66*HV),""))</f>
        <v/>
      </c>
      <c r="H73" t="str">
        <f>IF('Binding Energies'!H73="","",IF('Binding Energies'!H73&lt;HV,(HV-'Binding Energies'!H73)/(Parameters!AE$65+Parameters!AE$66*HV),""))</f>
        <v/>
      </c>
      <c r="I73">
        <f>IF('Binding Energies'!I73="","",IF('Binding Energies'!I73&lt;HV,(HV-'Binding Energies'!I73)/(Parameters!AF$65+Parameters!AF$66*HV),""))</f>
        <v>10.330321544179128</v>
      </c>
      <c r="J73">
        <f>IF('Binding Energies'!J73="","",IF('Binding Energies'!J73&lt;HV,(HV-'Binding Energies'!J73)/(Parameters!AG$65+Parameters!AG$66*HV),""))</f>
        <v>12.659995579598629</v>
      </c>
      <c r="K73">
        <f>IF('Binding Energies'!K73="","",IF('Binding Energies'!K73&lt;HV,(HV-'Binding Energies'!K73)/(Parameters!AH$65+Parameters!AH$66*HV),""))</f>
        <v>5.4569771329626855</v>
      </c>
      <c r="L73">
        <f>IF('Binding Energies'!L73="","",IF('Binding Energies'!L73&lt;HV,(HV-'Binding Energies'!L73)/(Parameters!AI$65+Parameters!AI$66*HV),""))</f>
        <v>4.586772772513843</v>
      </c>
      <c r="M73" t="str">
        <f>IF('Binding Energies'!M73="","",IF('Binding Energies'!M73&lt;HV,(HV-'Binding Energies'!M73)/(Parameters!AJ$65+Parameters!AJ$66*HV),""))</f>
        <v/>
      </c>
      <c r="N73" t="str">
        <f>IF('Binding Energies'!N73="","",IF('Binding Energies'!N73&lt;HV,(HV-'Binding Energies'!N73)/(Parameters!AK$65+Parameters!AK$66*HV),""))</f>
        <v/>
      </c>
      <c r="O73">
        <f>IF('Binding Energies'!O73="","",IF('Binding Energies'!O73&lt;HV,(HV-'Binding Energies'!O73)/(Parameters!AL$65+Parameters!AL$66*HV),""))</f>
        <v>25.437046063111108</v>
      </c>
      <c r="P73">
        <f>IF('Binding Energies'!P73="","",IF('Binding Energies'!P73&lt;HV,(HV-'Binding Energies'!P73)/(Parameters!AM$65+Parameters!AM$66*HV),""))</f>
        <v>105.6623786508415</v>
      </c>
      <c r="Q73">
        <f>IF('Binding Energies'!Q73="","",IF('Binding Energies'!Q73&lt;HV,(HV-'Binding Energies'!Q73)/(Parameters!AN$65+Parameters!AN$66*HV),""))</f>
        <v>4.3745954887196259</v>
      </c>
      <c r="R73">
        <f>IF('Binding Energies'!R73="","",IF('Binding Energies'!R73&lt;HV,(HV-'Binding Energies'!R73)/(Parameters!AO$65+Parameters!AO$66*HV),""))</f>
        <v>4.6482239922796147</v>
      </c>
      <c r="S73" t="str">
        <f>IF('Binding Energies'!S73="","",IF('Binding Energies'!S73&lt;HV,(HV-'Binding Energies'!S73)/(Parameters!AP$65+Parameters!AP$66*HV),""))</f>
        <v/>
      </c>
      <c r="T73" t="str">
        <f>IF('Binding Energies'!T73="","",IF('Binding Energies'!T73&lt;HV,(HV-'Binding Energies'!T73)/(Parameters!AQ$65+Parameters!AQ$66*HV),""))</f>
        <v/>
      </c>
    </row>
    <row r="74" spans="1:20" x14ac:dyDescent="0.35">
      <c r="A74" s="43">
        <v>74</v>
      </c>
      <c r="B74" s="2"/>
      <c r="C74" s="2"/>
      <c r="D74" s="2"/>
      <c r="E74" s="2"/>
      <c r="F74" s="2"/>
      <c r="G74" t="str">
        <f>IF('Binding Energies'!G74="","",IF('Binding Energies'!G74&lt;HV,(HV-'Binding Energies'!G74)/(Parameters!AD$65+Parameters!AD$66*HV),""))</f>
        <v/>
      </c>
      <c r="H74" t="str">
        <f>IF('Binding Energies'!H74="","",IF('Binding Energies'!H74&lt;HV,(HV-'Binding Energies'!H74)/(Parameters!AE$65+Parameters!AE$66*HV),""))</f>
        <v/>
      </c>
      <c r="I74">
        <f>IF('Binding Energies'!I74="","",IF('Binding Energies'!I74&lt;HV,(HV-'Binding Energies'!I74)/(Parameters!AF$65+Parameters!AF$66*HV),""))</f>
        <v>10.019648379058118</v>
      </c>
      <c r="J74">
        <f>IF('Binding Energies'!J74="","",IF('Binding Energies'!J74&lt;HV,(HV-'Binding Energies'!J74)/(Parameters!AG$65+Parameters!AG$66*HV),""))</f>
        <v>12.370605244489569</v>
      </c>
      <c r="K74">
        <f>IF('Binding Energies'!K74="","",IF('Binding Energies'!K74&lt;HV,(HV-'Binding Energies'!K74)/(Parameters!AH$65+Parameters!AH$66*HV),""))</f>
        <v>5.4305558677575618</v>
      </c>
      <c r="L74">
        <f>IF('Binding Energies'!L74="","",IF('Binding Energies'!L74&lt;HV,(HV-'Binding Energies'!L74)/(Parameters!AI$65+Parameters!AI$66*HV),""))</f>
        <v>4.5697224868077768</v>
      </c>
      <c r="M74" t="str">
        <f>IF('Binding Energies'!M74="","",IF('Binding Energies'!M74&lt;HV,(HV-'Binding Energies'!M74)/(Parameters!AJ$65+Parameters!AJ$66*HV),""))</f>
        <v/>
      </c>
      <c r="N74" t="str">
        <f>IF('Binding Energies'!N74="","",IF('Binding Energies'!N74&lt;HV,(HV-'Binding Energies'!N74)/(Parameters!AK$65+Parameters!AK$66*HV),""))</f>
        <v/>
      </c>
      <c r="O74">
        <f>IF('Binding Energies'!O74="","",IF('Binding Energies'!O74&lt;HV,(HV-'Binding Energies'!O74)/(Parameters!AL$65+Parameters!AL$66*HV),""))</f>
        <v>24.962988724671458</v>
      </c>
      <c r="P74">
        <f>IF('Binding Energies'!P74="","",IF('Binding Energies'!P74&lt;HV,(HV-'Binding Energies'!P74)/(Parameters!AM$65+Parameters!AM$66*HV),""))</f>
        <v>103.82656016552478</v>
      </c>
      <c r="Q74">
        <f>IF('Binding Energies'!Q74="","",IF('Binding Energies'!Q74&lt;HV,(HV-'Binding Energies'!Q74)/(Parameters!AN$65+Parameters!AN$66*HV),""))</f>
        <v>4.3623905590978493</v>
      </c>
      <c r="R74">
        <f>IF('Binding Energies'!R74="","",IF('Binding Energies'!R74&lt;HV,(HV-'Binding Energies'!R74)/(Parameters!AO$65+Parameters!AO$66*HV),""))</f>
        <v>4.6352556511293734</v>
      </c>
      <c r="S74" t="str">
        <f>IF('Binding Energies'!S74="","",IF('Binding Energies'!S74&lt;HV,(HV-'Binding Energies'!S74)/(Parameters!AP$65+Parameters!AP$66*HV),""))</f>
        <v/>
      </c>
      <c r="T74" t="str">
        <f>IF('Binding Energies'!T74="","",IF('Binding Energies'!T74&lt;HV,(HV-'Binding Energies'!T74)/(Parameters!AQ$65+Parameters!AQ$66*HV),""))</f>
        <v/>
      </c>
    </row>
    <row r="75" spans="1:20" x14ac:dyDescent="0.35">
      <c r="A75" s="43">
        <v>75</v>
      </c>
      <c r="B75" s="2"/>
      <c r="C75" s="2"/>
      <c r="D75" s="2"/>
      <c r="E75" s="2"/>
      <c r="F75" s="2"/>
      <c r="G75" t="str">
        <f>IF('Binding Energies'!G75="","",IF('Binding Energies'!G75&lt;HV,(HV-'Binding Energies'!G75)/(Parameters!AD$65+Parameters!AD$66*HV),""))</f>
        <v/>
      </c>
      <c r="H75" t="str">
        <f>IF('Binding Energies'!H75="","",IF('Binding Energies'!H75&lt;HV,(HV-'Binding Energies'!H75)/(Parameters!AE$65+Parameters!AE$66*HV),""))</f>
        <v/>
      </c>
      <c r="I75">
        <f>IF('Binding Energies'!I75="","",IF('Binding Energies'!I75&lt;HV,(HV-'Binding Energies'!I75)/(Parameters!AF$65+Parameters!AF$66*HV),""))</f>
        <v>9.7075125342519808</v>
      </c>
      <c r="J75">
        <f>IF('Binding Energies'!J75="","",IF('Binding Energies'!J75&lt;HV,(HV-'Binding Energies'!J75)/(Parameters!AG$65+Parameters!AG$66*HV),""))</f>
        <v>12.083543337364146</v>
      </c>
      <c r="K75">
        <f>IF('Binding Energies'!K75="","",IF('Binding Energies'!K75&lt;HV,(HV-'Binding Energies'!K75)/(Parameters!AH$65+Parameters!AH$66*HV),""))</f>
        <v>5.4046275366047736</v>
      </c>
      <c r="L75">
        <f>IF('Binding Energies'!L75="","",IF('Binding Energies'!L75&lt;HV,(HV-'Binding Energies'!L75)/(Parameters!AI$65+Parameters!AI$66*HV),""))</f>
        <v>4.5540657340680735</v>
      </c>
      <c r="M75" t="str">
        <f>IF('Binding Energies'!M75="","",IF('Binding Energies'!M75&lt;HV,(HV-'Binding Energies'!M75)/(Parameters!AJ$65+Parameters!AJ$66*HV),""))</f>
        <v/>
      </c>
      <c r="N75" t="str">
        <f>IF('Binding Energies'!N75="","",IF('Binding Energies'!N75&lt;HV,(HV-'Binding Energies'!N75)/(Parameters!AK$65+Parameters!AK$66*HV),""))</f>
        <v/>
      </c>
      <c r="O75">
        <f>IF('Binding Energies'!O75="","",IF('Binding Energies'!O75&lt;HV,(HV-'Binding Energies'!O75)/(Parameters!AL$65+Parameters!AL$66*HV),""))</f>
        <v>24.495582700929308</v>
      </c>
      <c r="P75">
        <f>IF('Binding Energies'!P75="","",IF('Binding Energies'!P75&lt;HV,(HV-'Binding Energies'!P75)/(Parameters!AM$65+Parameters!AM$66*HV),""))</f>
        <v>102.00065163154578</v>
      </c>
      <c r="Q75">
        <f>IF('Binding Energies'!Q75="","",IF('Binding Energies'!Q75&lt;HV,(HV-'Binding Energies'!Q75)/(Parameters!AN$65+Parameters!AN$66*HV),""))</f>
        <v>4.351171120687769</v>
      </c>
      <c r="R75">
        <f>IF('Binding Energies'!R75="","",IF('Binding Energies'!R75&lt;HV,(HV-'Binding Energies'!R75)/(Parameters!AO$65+Parameters!AO$66*HV),""))</f>
        <v>4.6233344431154855</v>
      </c>
      <c r="S75" t="str">
        <f>IF('Binding Energies'!S75="","",IF('Binding Energies'!S75&lt;HV,(HV-'Binding Energies'!S75)/(Parameters!AP$65+Parameters!AP$66*HV),""))</f>
        <v/>
      </c>
      <c r="T75" t="str">
        <f>IF('Binding Energies'!T75="","",IF('Binding Energies'!T75&lt;HV,(HV-'Binding Energies'!T75)/(Parameters!AQ$65+Parameters!AQ$66*HV),""))</f>
        <v/>
      </c>
    </row>
    <row r="76" spans="1:20" x14ac:dyDescent="0.35">
      <c r="A76" s="43">
        <v>76</v>
      </c>
      <c r="B76" s="2"/>
      <c r="C76" s="2"/>
      <c r="D76" s="2"/>
      <c r="E76" s="2"/>
      <c r="F76" s="2"/>
      <c r="G76" t="str">
        <f>IF('Binding Energies'!G76="","",IF('Binding Energies'!G76&lt;HV,(HV-'Binding Energies'!G76)/(Parameters!AD$65+Parameters!AD$66*HV),""))</f>
        <v/>
      </c>
      <c r="H76" t="str">
        <f>IF('Binding Energies'!H76="","",IF('Binding Energies'!H76&lt;HV,(HV-'Binding Energies'!H76)/(Parameters!AE$65+Parameters!AE$66*HV),""))</f>
        <v/>
      </c>
      <c r="I76">
        <f>IF('Binding Energies'!I76="","",IF('Binding Energies'!I76&lt;HV,(HV-'Binding Energies'!I76)/(Parameters!AF$65+Parameters!AF$66*HV),""))</f>
        <v>9.3839677879018524</v>
      </c>
      <c r="J76">
        <f>IF('Binding Energies'!J76="","",IF('Binding Energies'!J76&lt;HV,(HV-'Binding Energies'!J76)/(Parameters!AG$65+Parameters!AG$66*HV),""))</f>
        <v>11.784506657751452</v>
      </c>
      <c r="K76">
        <f>IF('Binding Energies'!K76="","",IF('Binding Energies'!K76&lt;HV,(HV-'Binding Energies'!K76)/(Parameters!AH$65+Parameters!AH$66*HV),""))</f>
        <v>5.3764317088112454</v>
      </c>
      <c r="L76">
        <f>IF('Binding Energies'!L76="","",IF('Binding Energies'!L76&lt;HV,(HV-'Binding Energies'!L76)/(Parameters!AI$65+Parameters!AI$66*HV),""))</f>
        <v>4.5345562725390183</v>
      </c>
      <c r="M76">
        <f>IF('Binding Energies'!M76="","",IF('Binding Energies'!M76&lt;HV,(HV-'Binding Energies'!M76)/(Parameters!AJ$65+Parameters!AJ$66*HV),""))</f>
        <v>7.6066813845283363</v>
      </c>
      <c r="N76" t="str">
        <f>IF('Binding Energies'!N76="","",IF('Binding Energies'!N76&lt;HV,(HV-'Binding Energies'!N76)/(Parameters!AK$65+Parameters!AK$66*HV),""))</f>
        <v/>
      </c>
      <c r="O76">
        <f>IF('Binding Energies'!O76="","",IF('Binding Energies'!O76&lt;HV,(HV-'Binding Energies'!O76)/(Parameters!AL$65+Parameters!AL$66*HV),""))</f>
        <v>24.000362088452174</v>
      </c>
      <c r="P76">
        <f>IF('Binding Energies'!P76="","",IF('Binding Energies'!P76&lt;HV,(HV-'Binding Energies'!P76)/(Parameters!AM$65+Parameters!AM$66*HV),""))</f>
        <v>100.08803102336154</v>
      </c>
      <c r="Q76">
        <f>IF('Binding Energies'!Q76="","",IF('Binding Energies'!Q76&lt;HV,(HV-'Binding Energies'!Q76)/(Parameters!AN$65+Parameters!AN$66*HV),""))</f>
        <v>4.3416194366359431</v>
      </c>
      <c r="R76">
        <f>IF('Binding Energies'!R76="","",IF('Binding Energies'!R76&lt;HV,(HV-'Binding Energies'!R76)/(Parameters!AO$65+Parameters!AO$66*HV),""))</f>
        <v>4.6131853065631221</v>
      </c>
      <c r="S76">
        <f>IF('Binding Energies'!S76="","",IF('Binding Energies'!S76&lt;HV,(HV-'Binding Energies'!S76)/(Parameters!AP$65+Parameters!AP$66*HV),""))</f>
        <v>3.3736627827650993</v>
      </c>
      <c r="T76">
        <f>IF('Binding Energies'!T76="","",IF('Binding Energies'!T76&lt;HV,(HV-'Binding Energies'!T76)/(Parameters!AQ$65+Parameters!AQ$66*HV),""))</f>
        <v>2.9202782585663982</v>
      </c>
    </row>
    <row r="77" spans="1:20" x14ac:dyDescent="0.35">
      <c r="A77" s="43">
        <v>77</v>
      </c>
      <c r="B77" s="2"/>
      <c r="C77" s="2"/>
      <c r="D77" s="2"/>
      <c r="E77" s="2"/>
      <c r="F77" s="2"/>
      <c r="G77" t="str">
        <f>IF('Binding Energies'!G77="","",IF('Binding Energies'!G77&lt;HV,(HV-'Binding Energies'!G77)/(Parameters!AD$65+Parameters!AD$66*HV),""))</f>
        <v/>
      </c>
      <c r="H77" t="str">
        <f>IF('Binding Energies'!H77="","",IF('Binding Energies'!H77&lt;HV,(HV-'Binding Energies'!H77)/(Parameters!AE$65+Parameters!AE$66*HV),""))</f>
        <v/>
      </c>
      <c r="I77">
        <f>IF('Binding Energies'!I77="","",IF('Binding Energies'!I77&lt;HV,(HV-'Binding Energies'!I77)/(Parameters!AF$65+Parameters!AF$66*HV),""))</f>
        <v>9.0431634212672218</v>
      </c>
      <c r="J77">
        <f>IF('Binding Energies'!J77="","",IF('Binding Energies'!J77&lt;HV,(HV-'Binding Energies'!J77)/(Parameters!AG$65+Parameters!AG$66*HV),""))</f>
        <v>11.473495205651485</v>
      </c>
      <c r="K77">
        <f>IF('Binding Energies'!K77="","",IF('Binding Energies'!K77&lt;HV,(HV-'Binding Energies'!K77)/(Parameters!AH$65+Parameters!AH$66*HV),""))</f>
        <v>5.3462641448083801</v>
      </c>
      <c r="L77">
        <f>IF('Binding Energies'!L77="","",IF('Binding Energies'!L77&lt;HV,(HV-'Binding Energies'!L77)/(Parameters!AI$65+Parameters!AI$66*HV),""))</f>
        <v>4.513161442879003</v>
      </c>
      <c r="M77">
        <f>IF('Binding Energies'!M77="","",IF('Binding Energies'!M77&lt;HV,(HV-'Binding Energies'!M77)/(Parameters!AJ$65+Parameters!AJ$66*HV),""))</f>
        <v>7.6002806092131836</v>
      </c>
      <c r="N77" t="str">
        <f>IF('Binding Energies'!N77="","",IF('Binding Energies'!N77&lt;HV,(HV-'Binding Energies'!N77)/(Parameters!AK$65+Parameters!AK$66*HV),""))</f>
        <v/>
      </c>
      <c r="O77">
        <f>IF('Binding Energies'!O77="","",IF('Binding Energies'!O77&lt;HV,(HV-'Binding Energies'!O77)/(Parameters!AL$65+Parameters!AL$66*HV),""))</f>
        <v>23.48458286691006</v>
      </c>
      <c r="P77">
        <f>IF('Binding Energies'!P77="","",IF('Binding Energies'!P77&lt;HV,(HV-'Binding Energies'!P77)/(Parameters!AM$65+Parameters!AM$66*HV),""))</f>
        <v>98.098608292309791</v>
      </c>
      <c r="Q77">
        <f>IF('Binding Energies'!Q77="","",IF('Binding Energies'!Q77&lt;HV,(HV-'Binding Energies'!Q77)/(Parameters!AN$65+Parameters!AN$66*HV),""))</f>
        <v>4.3248660860371082</v>
      </c>
      <c r="R77">
        <f>IF('Binding Energies'!R77="","",IF('Binding Energies'!R77&lt;HV,(HV-'Binding Energies'!R77)/(Parameters!AO$65+Parameters!AO$66*HV),""))</f>
        <v>4.5953840432450885</v>
      </c>
      <c r="S77">
        <f>IF('Binding Energies'!S77="","",IF('Binding Energies'!S77&lt;HV,(HV-'Binding Energies'!S77)/(Parameters!AP$65+Parameters!AP$66*HV),""))</f>
        <v>3.3679891377770983</v>
      </c>
      <c r="T77">
        <f>IF('Binding Energies'!T77="","",IF('Binding Energies'!T77&lt;HV,(HV-'Binding Energies'!T77)/(Parameters!AQ$65+Parameters!AQ$66*HV),""))</f>
        <v>2.9154675799760552</v>
      </c>
    </row>
    <row r="78" spans="1:20" x14ac:dyDescent="0.35">
      <c r="A78" s="43">
        <v>78</v>
      </c>
      <c r="B78" s="2"/>
      <c r="C78" s="2"/>
      <c r="D78" s="2"/>
      <c r="E78" s="2"/>
      <c r="F78" s="2"/>
      <c r="G78" t="str">
        <f>IF('Binding Energies'!G78="","",IF('Binding Energies'!G78&lt;HV,(HV-'Binding Energies'!G78)/(Parameters!AD$65+Parameters!AD$66*HV),""))</f>
        <v/>
      </c>
      <c r="H78" t="str">
        <f>IF('Binding Energies'!H78="","",IF('Binding Energies'!H78&lt;HV,(HV-'Binding Energies'!H78)/(Parameters!AE$65+Parameters!AE$66*HV),""))</f>
        <v/>
      </c>
      <c r="I78">
        <f>IF('Binding Energies'!I78="","",IF('Binding Energies'!I78&lt;HV,(HV-'Binding Energies'!I78)/(Parameters!AF$65+Parameters!AF$66*HV),""))</f>
        <v>8.6979710155772096</v>
      </c>
      <c r="J78">
        <f>IF('Binding Energies'!J78="","",IF('Binding Energies'!J78&lt;HV,(HV-'Binding Energies'!J78)/(Parameters!AG$65+Parameters!AG$66*HV),""))</f>
        <v>11.157494265015156</v>
      </c>
      <c r="K78">
        <f>IF('Binding Energies'!K78="","",IF('Binding Energies'!K78&lt;HV,(HV-'Binding Energies'!K78)/(Parameters!AH$65+Parameters!AH$66*HV),""))</f>
        <v>5.3154064731322483</v>
      </c>
      <c r="L78">
        <f>IF('Binding Energies'!L78="","",IF('Binding Energies'!L78&lt;HV,(HV-'Binding Energies'!L78)/(Parameters!AI$65+Parameters!AI$66*HV),""))</f>
        <v>4.492914228603051</v>
      </c>
      <c r="M78">
        <f>IF('Binding Energies'!M78="","",IF('Binding Energies'!M78&lt;HV,(HV-'Binding Energies'!M78)/(Parameters!AJ$65+Parameters!AJ$66*HV),""))</f>
        <v>7.597336252568212</v>
      </c>
      <c r="N78">
        <f>IF('Binding Energies'!N78="","",IF('Binding Energies'!N78&lt;HV,(HV-'Binding Energies'!N78)/(Parameters!AK$65+Parameters!AK$66*HV),""))</f>
        <v>4.6576435979844586</v>
      </c>
      <c r="O78">
        <f>IF('Binding Energies'!O78="","",IF('Binding Energies'!O78&lt;HV,(HV-'Binding Energies'!O78)/(Parameters!AL$65+Parameters!AL$66*HV),""))</f>
        <v>22.966989650450444</v>
      </c>
      <c r="P78">
        <f>IF('Binding Energies'!P78="","",IF('Binding Energies'!P78&lt;HV,(HV-'Binding Energies'!P78)/(Parameters!AM$65+Parameters!AM$66*HV),""))</f>
        <v>96.091843146417006</v>
      </c>
      <c r="Q78">
        <f>IF('Binding Energies'!Q78="","",IF('Binding Energies'!Q78&lt;HV,(HV-'Binding Energies'!Q78)/(Parameters!AN$65+Parameters!AN$66*HV),""))</f>
        <v>4.3108417880245078</v>
      </c>
      <c r="R78">
        <f>IF('Binding Energies'!R78="","",IF('Binding Energies'!R78&lt;HV,(HV-'Binding Energies'!R78)/(Parameters!AO$65+Parameters!AO$66*HV),""))</f>
        <v>4.5804825332277295</v>
      </c>
      <c r="S78">
        <f>IF('Binding Energies'!S78="","",IF('Binding Energies'!S78&lt;HV,(HV-'Binding Energies'!S78)/(Parameters!AP$65+Parameters!AP$66*HV),""))</f>
        <v>3.3620318105396976</v>
      </c>
      <c r="T78">
        <f>IF('Binding Energies'!T78="","",IF('Binding Energies'!T78&lt;HV,(HV-'Binding Energies'!T78)/(Parameters!AQ$65+Parameters!AQ$66*HV),""))</f>
        <v>2.9105096357145794</v>
      </c>
    </row>
    <row r="79" spans="1:20" x14ac:dyDescent="0.35">
      <c r="A79" s="43">
        <v>79</v>
      </c>
      <c r="B79" s="2"/>
      <c r="C79" s="2"/>
      <c r="D79" s="2"/>
      <c r="E79" s="2"/>
      <c r="F79" s="2"/>
      <c r="G79" t="str">
        <f>IF('Binding Energies'!G79="","",IF('Binding Energies'!G79&lt;HV,(HV-'Binding Energies'!G79)/(Parameters!AD$65+Parameters!AD$66*HV),""))</f>
        <v/>
      </c>
      <c r="H79" t="str">
        <f>IF('Binding Energies'!H79="","",IF('Binding Energies'!H79&lt;HV,(HV-'Binding Energies'!H79)/(Parameters!AE$65+Parameters!AE$66*HV),""))</f>
        <v/>
      </c>
      <c r="I79">
        <f>IF('Binding Energies'!I79="","",IF('Binding Energies'!I79&lt;HV,(HV-'Binding Energies'!I79)/(Parameters!AF$65+Parameters!AF$66*HV),""))</f>
        <v>8.3437099958394096</v>
      </c>
      <c r="J79">
        <f>IF('Binding Energies'!J79="","",IF('Binding Energies'!J79&lt;HV,(HV-'Binding Energies'!J79)/(Parameters!AG$65+Parameters!AG$66*HV),""))</f>
        <v>10.833842775289735</v>
      </c>
      <c r="K79">
        <f>IF('Binding Energies'!K79="","",IF('Binding Energies'!K79&lt;HV,(HV-'Binding Energies'!K79)/(Parameters!AH$65+Parameters!AH$66*HV),""))</f>
        <v>5.2806053290374395</v>
      </c>
      <c r="L79">
        <f>IF('Binding Energies'!L79="","",IF('Binding Energies'!L79&lt;HV,(HV-'Binding Energies'!L79)/(Parameters!AI$65+Parameters!AI$66*HV),""))</f>
        <v>4.471273481360738</v>
      </c>
      <c r="M79">
        <f>IF('Binding Energies'!M79="","",IF('Binding Energies'!M79&lt;HV,(HV-'Binding Energies'!M79)/(Parameters!AJ$65+Parameters!AJ$66*HV),""))</f>
        <v>7.5891432601648168</v>
      </c>
      <c r="N79">
        <f>IF('Binding Energies'!N79="","",IF('Binding Energies'!N79&lt;HV,(HV-'Binding Energies'!N79)/(Parameters!AK$65+Parameters!AK$66*HV),""))</f>
        <v>4.6534936566440459</v>
      </c>
      <c r="O79">
        <f>IF('Binding Energies'!O79="","",IF('Binding Energies'!O79&lt;HV,(HV-'Binding Energies'!O79)/(Parameters!AL$65+Parameters!AL$66*HV),""))</f>
        <v>22.426419165035846</v>
      </c>
      <c r="P79">
        <f>IF('Binding Energies'!P79="","",IF('Binding Energies'!P79&lt;HV,(HV-'Binding Energies'!P79)/(Parameters!AM$65+Parameters!AM$66*HV),""))</f>
        <v>94.003320901987848</v>
      </c>
      <c r="Q79">
        <f>IF('Binding Energies'!Q79="","",IF('Binding Energies'!Q79&lt;HV,(HV-'Binding Energies'!Q79)/(Parameters!AN$65+Parameters!AN$66*HV),""))</f>
        <v>4.2953013496862207</v>
      </c>
      <c r="R79">
        <f>IF('Binding Energies'!R79="","",IF('Binding Energies'!R79&lt;HV,(HV-'Binding Energies'!R79)/(Parameters!AO$65+Parameters!AO$66*HV),""))</f>
        <v>4.5639700491544399</v>
      </c>
      <c r="S79">
        <f>IF('Binding Energies'!S79="","",IF('Binding Energies'!S79&lt;HV,(HV-'Binding Energies'!S79)/(Parameters!AP$65+Parameters!AP$66*HV),""))</f>
        <v>3.3546560720552963</v>
      </c>
      <c r="T79">
        <f>IF('Binding Energies'!T79="","",IF('Binding Energies'!T79&lt;HV,(HV-'Binding Energies'!T79)/(Parameters!AQ$65+Parameters!AQ$66*HV),""))</f>
        <v>2.904226300412907</v>
      </c>
    </row>
    <row r="80" spans="1:20" x14ac:dyDescent="0.35">
      <c r="A80" s="43">
        <v>80</v>
      </c>
      <c r="B80" s="2"/>
      <c r="C80" s="2"/>
      <c r="D80" s="2"/>
      <c r="E80" s="2"/>
      <c r="F80" s="2"/>
      <c r="G80" t="str">
        <f>IF('Binding Energies'!G80="","",IF('Binding Energies'!G80&lt;HV,(HV-'Binding Energies'!G80)/(Parameters!AD$65+Parameters!AD$66*HV),""))</f>
        <v/>
      </c>
      <c r="H80" t="str">
        <f>IF('Binding Energies'!H80="","",IF('Binding Energies'!H80&lt;HV,(HV-'Binding Energies'!H80)/(Parameters!AE$65+Parameters!AE$66*HV),""))</f>
        <v/>
      </c>
      <c r="I80">
        <f>IF('Binding Energies'!I80="","",IF('Binding Energies'!I80&lt;HV,(HV-'Binding Energies'!I80)/(Parameters!AF$65+Parameters!AF$66*HV),""))</f>
        <v>7.9613655261471683</v>
      </c>
      <c r="J80">
        <f>IF('Binding Energies'!J80="","",IF('Binding Energies'!J80&lt;HV,(HV-'Binding Energies'!J80)/(Parameters!AG$65+Parameters!AG$66*HV),""))</f>
        <v>10.487572270866137</v>
      </c>
      <c r="K80">
        <f>IF('Binding Energies'!K80="","",IF('Binding Energies'!K80&lt;HV,(HV-'Binding Energies'!K80)/(Parameters!AH$65+Parameters!AH$66*HV),""))</f>
        <v>5.247874507962436</v>
      </c>
      <c r="L80">
        <f>IF('Binding Energies'!L80="","",IF('Binding Energies'!L80&lt;HV,(HV-'Binding Energies'!L80)/(Parameters!AI$65+Parameters!AI$66*HV),""))</f>
        <v>4.4502885143378874</v>
      </c>
      <c r="M80">
        <f>IF('Binding Energies'!M80="","",IF('Binding Energies'!M80&lt;HV,(HV-'Binding Energies'!M80)/(Parameters!AJ$65+Parameters!AJ$66*HV),""))</f>
        <v>7.577877895610146</v>
      </c>
      <c r="N80">
        <f>IF('Binding Energies'!N80="","",IF('Binding Energies'!N80&lt;HV,(HV-'Binding Energies'!N80)/(Parameters!AK$65+Parameters!AK$66*HV),""))</f>
        <v>4.6496569184236627</v>
      </c>
      <c r="O80">
        <f>IF('Binding Energies'!O80="","",IF('Binding Energies'!O80&lt;HV,(HV-'Binding Energies'!O80)/(Parameters!AL$65+Parameters!AL$66*HV),""))</f>
        <v>21.859243420831266</v>
      </c>
      <c r="P80">
        <f>IF('Binding Energies'!P80="","",IF('Binding Energies'!P80&lt;HV,(HV-'Binding Energies'!P80)/(Parameters!AM$65+Parameters!AM$66*HV),""))</f>
        <v>91.793401753671333</v>
      </c>
      <c r="Q80">
        <f>IF('Binding Energies'!Q80="","",IF('Binding Energies'!Q80&lt;HV,(HV-'Binding Energies'!Q80)/(Parameters!AN$65+Parameters!AN$66*HV),""))</f>
        <v>4.2756673324685792</v>
      </c>
      <c r="R80">
        <f>IF('Binding Energies'!R80="","",IF('Binding Energies'!R80&lt;HV,(HV-'Binding Energies'!R80)/(Parameters!AO$65+Parameters!AO$66*HV),""))</f>
        <v>4.5431079351301369</v>
      </c>
      <c r="S80">
        <f>IF('Binding Energies'!S80="","",IF('Binding Energies'!S80&lt;HV,(HV-'Binding Energies'!S80)/(Parameters!AP$65+Parameters!AP$66*HV),""))</f>
        <v>3.3455782400744947</v>
      </c>
      <c r="T80">
        <f>IF('Binding Energies'!T80="","",IF('Binding Energies'!T80&lt;HV,(HV-'Binding Energies'!T80)/(Parameters!AQ$65+Parameters!AQ$66*HV),""))</f>
        <v>2.8965193969569492</v>
      </c>
    </row>
    <row r="81" spans="1:20" x14ac:dyDescent="0.35">
      <c r="A81" s="43">
        <v>81</v>
      </c>
      <c r="B81" s="2"/>
      <c r="C81" s="2"/>
      <c r="D81" s="2"/>
      <c r="E81" s="2"/>
      <c r="F81" s="2"/>
      <c r="G81" t="str">
        <f>IF('Binding Energies'!G81="","",IF('Binding Energies'!G81&lt;HV,(HV-'Binding Energies'!G81)/(Parameters!AD$65+Parameters!AD$66*HV),""))</f>
        <v/>
      </c>
      <c r="H81" t="str">
        <f>IF('Binding Energies'!H81="","",IF('Binding Energies'!H81&lt;HV,(HV-'Binding Energies'!H81)/(Parameters!AE$65+Parameters!AE$66*HV),""))</f>
        <v/>
      </c>
      <c r="I81">
        <f>IF('Binding Energies'!I81="","",IF('Binding Energies'!I81&lt;HV,(HV-'Binding Energies'!I81)/(Parameters!AF$65+Parameters!AF$66*HV),""))</f>
        <v>7.5600062205482743</v>
      </c>
      <c r="J81">
        <f>IF('Binding Energies'!J81="","",IF('Binding Energies'!J81&lt;HV,(HV-'Binding Energies'!J81)/(Parameters!AG$65+Parameters!AG$66*HV),""))</f>
        <v>10.123339607711632</v>
      </c>
      <c r="K81">
        <f>IF('Binding Energies'!K81="","",IF('Binding Energies'!K81&lt;HV,(HV-'Binding Energies'!K81)/(Parameters!AH$65+Parameters!AH$66*HV),""))</f>
        <v>5.2041019641151411</v>
      </c>
      <c r="L81">
        <f>IF('Binding Energies'!L81="","",IF('Binding Energies'!L81&lt;HV,(HV-'Binding Energies'!L81)/(Parameters!AI$65+Parameters!AI$66*HV),""))</f>
        <v>4.4191389539133459</v>
      </c>
      <c r="M81">
        <f>IF('Binding Energies'!M81="","",IF('Binding Energies'!M81&lt;HV,(HV-'Binding Energies'!M81)/(Parameters!AJ$65+Parameters!AJ$66*HV),""))</f>
        <v>7.5534269339062599</v>
      </c>
      <c r="N81">
        <f>IF('Binding Energies'!N81="","",IF('Binding Energies'!N81&lt;HV,(HV-'Binding Energies'!N81)/(Parameters!AK$65+Parameters!AK$66*HV),""))</f>
        <v>4.639712719362671</v>
      </c>
      <c r="O81">
        <f>IF('Binding Energies'!O81="","",IF('Binding Energies'!O81&lt;HV,(HV-'Binding Energies'!O81)/(Parameters!AL$65+Parameters!AL$66*HV),""))</f>
        <v>21.253369118386715</v>
      </c>
      <c r="P81">
        <f>IF('Binding Energies'!P81="","",IF('Binding Energies'!P81&lt;HV,(HV-'Binding Energies'!P81)/(Parameters!AM$65+Parameters!AM$66*HV),""))</f>
        <v>89.45465323796418</v>
      </c>
      <c r="Q81">
        <f>IF('Binding Energies'!Q81="","",IF('Binding Energies'!Q81&lt;HV,(HV-'Binding Energies'!Q81)/(Parameters!AN$65+Parameters!AN$66*HV),""))</f>
        <v>4.2556542801695176</v>
      </c>
      <c r="R81">
        <f>IF('Binding Energies'!R81="","",IF('Binding Energies'!R81&lt;HV,(HV-'Binding Energies'!R81)/(Parameters!AO$65+Parameters!AO$66*HV),""))</f>
        <v>4.5218430775918526</v>
      </c>
      <c r="S81">
        <f>IF('Binding Energies'!S81="","",IF('Binding Energies'!S81&lt;HV,(HV-'Binding Energies'!S81)/(Parameters!AP$65+Parameters!AP$66*HV),""))</f>
        <v>3.3344011594481331</v>
      </c>
      <c r="T81">
        <f>IF('Binding Energies'!T81="","",IF('Binding Energies'!T81&lt;HV,(HV-'Binding Energies'!T81)/(Parameters!AQ$65+Parameters!AQ$66*HV),""))</f>
        <v>2.8870453054473959</v>
      </c>
    </row>
    <row r="82" spans="1:20" x14ac:dyDescent="0.35">
      <c r="A82" s="43">
        <v>82</v>
      </c>
      <c r="B82" s="2"/>
      <c r="C82" s="2"/>
      <c r="D82" s="2"/>
      <c r="E82" s="2"/>
      <c r="F82" s="2"/>
      <c r="G82" t="str">
        <f>IF('Binding Energies'!G82="","",IF('Binding Energies'!G82&lt;HV,(HV-'Binding Energies'!G82)/(Parameters!AD$65+Parameters!AD$66*HV),""))</f>
        <v/>
      </c>
      <c r="H82" t="str">
        <f>IF('Binding Energies'!H82="","",IF('Binding Energies'!H82&lt;HV,(HV-'Binding Energies'!H82)/(Parameters!AE$65+Parameters!AE$66*HV),""))</f>
        <v/>
      </c>
      <c r="I82">
        <f>IF('Binding Energies'!I82="","",IF('Binding Energies'!I82&lt;HV,(HV-'Binding Energies'!I82)/(Parameters!AF$65+Parameters!AF$66*HV),""))</f>
        <v>7.1548439477680494</v>
      </c>
      <c r="J82">
        <f>IF('Binding Energies'!J82="","",IF('Binding Energies'!J82&lt;HV,(HV-'Binding Energies'!J82)/(Parameters!AG$65+Parameters!AG$66*HV),""))</f>
        <v>9.7581090468498513</v>
      </c>
      <c r="K82">
        <f>IF('Binding Energies'!K82="","",IF('Binding Energies'!K82&lt;HV,(HV-'Binding Energies'!K82)/(Parameters!AH$65+Parameters!AH$66*HV),""))</f>
        <v>5.1621039828562516</v>
      </c>
      <c r="L82">
        <f>IF('Binding Energies'!L82="","",IF('Binding Energies'!L82&lt;HV,(HV-'Binding Energies'!L82)/(Parameters!AI$65+Parameters!AI$66*HV),""))</f>
        <v>4.3900387066746287</v>
      </c>
      <c r="M82">
        <f>IF('Binding Energies'!M82="","",IF('Binding Energies'!M82&lt;HV,(HV-'Binding Energies'!M82)/(Parameters!AJ$65+Parameters!AJ$66*HV),""))</f>
        <v>7.5467701275785002</v>
      </c>
      <c r="N82">
        <f>IF('Binding Energies'!N82="","",IF('Binding Energies'!N82&lt;HV,(HV-'Binding Energies'!N82)/(Parameters!AK$65+Parameters!AK$66*HV),""))</f>
        <v>4.6318826413618899</v>
      </c>
      <c r="O82">
        <f>IF('Binding Energies'!O82="","",IF('Binding Energies'!O82&lt;HV,(HV-'Binding Energies'!O82)/(Parameters!AL$65+Parameters!AL$66*HV),""))</f>
        <v>20.645680821024666</v>
      </c>
      <c r="P82">
        <f>IF('Binding Energies'!P82="","",IF('Binding Energies'!P82&lt;HV,(HV-'Binding Energies'!P82)/(Parameters!AM$65+Parameters!AM$66*HV),""))</f>
        <v>87.108472258753721</v>
      </c>
      <c r="Q82">
        <f>IF('Binding Energies'!Q82="","",IF('Binding Energies'!Q82&lt;HV,(HV-'Binding Energies'!Q82)/(Parameters!AN$65+Parameters!AN$66*HV),""))</f>
        <v>4.2354138068216027</v>
      </c>
      <c r="R82">
        <f>IF('Binding Energies'!R82="","",IF('Binding Energies'!R82&lt;HV,(HV-'Binding Energies'!R82)/(Parameters!AO$65+Parameters!AO$66*HV),""))</f>
        <v>4.5003365739451775</v>
      </c>
      <c r="S82">
        <f>IF('Binding Energies'!S82="","",IF('Binding Energies'!S82&lt;HV,(HV-'Binding Energies'!S82)/(Parameters!AP$65+Parameters!AP$66*HV),""))</f>
        <v>3.3237347068706913</v>
      </c>
      <c r="T82">
        <f>IF('Binding Energies'!T82="","",IF('Binding Energies'!T82&lt;HV,(HV-'Binding Energies'!T82)/(Parameters!AQ$65+Parameters!AQ$66*HV),""))</f>
        <v>2.8781111880653305</v>
      </c>
    </row>
    <row r="83" spans="1:20" x14ac:dyDescent="0.35">
      <c r="A83" s="43">
        <v>83</v>
      </c>
      <c r="B83" s="2"/>
      <c r="C83" s="2"/>
      <c r="D83" s="2"/>
      <c r="E83" s="2"/>
      <c r="F83" s="2"/>
      <c r="G83" t="str">
        <f>IF('Binding Energies'!G83="","",IF('Binding Energies'!G83&lt;HV,(HV-'Binding Energies'!G83)/(Parameters!AD$65+Parameters!AD$66*HV),""))</f>
        <v/>
      </c>
      <c r="H83" t="str">
        <f>IF('Binding Energies'!H83="","",IF('Binding Energies'!H83&lt;HV,(HV-'Binding Energies'!H83)/(Parameters!AE$65+Parameters!AE$66*HV),""))</f>
        <v/>
      </c>
      <c r="I83">
        <f>IF('Binding Energies'!I83="","",IF('Binding Energies'!I83&lt;HV,(HV-'Binding Energies'!I83)/(Parameters!AF$65+Parameters!AF$66*HV),""))</f>
        <v>6.7391503812549081</v>
      </c>
      <c r="J83">
        <f>IF('Binding Energies'!J83="","",IF('Binding Energies'!J83&lt;HV,(HV-'Binding Energies'!J83)/(Parameters!AG$65+Parameters!AG$66*HV),""))</f>
        <v>9.3905500580044379</v>
      </c>
      <c r="K83">
        <f>IF('Binding Energies'!K83="","",IF('Binding Energies'!K83&lt;HV,(HV-'Binding Energies'!K83)/(Parameters!AH$65+Parameters!AH$66*HV),""))</f>
        <v>5.121289043322963</v>
      </c>
      <c r="L83">
        <f>IF('Binding Energies'!L83="","",IF('Binding Energies'!L83&lt;HV,(HV-'Binding Energies'!L83)/(Parameters!AI$65+Parameters!AI$66*HV),""))</f>
        <v>4.3618401572376744</v>
      </c>
      <c r="M83">
        <f>IF('Binding Energies'!M83="","",IF('Binding Energies'!M83&lt;HV,(HV-'Binding Energies'!M83)/(Parameters!AJ$65+Parameters!AJ$66*HV),""))</f>
        <v>7.5314082668221323</v>
      </c>
      <c r="N83">
        <f>IF('Binding Energies'!N83="","",IF('Binding Energies'!N83&lt;HV,(HV-'Binding Energies'!N83)/(Parameters!AK$65+Parameters!AK$66*HV),""))</f>
        <v>4.6253053758412346</v>
      </c>
      <c r="O83">
        <f>IF('Binding Energies'!O83="","",IF('Binding Energies'!O83&lt;HV,(HV-'Binding Energies'!O83)/(Parameters!AL$65+Parameters!AL$66*HV),""))</f>
        <v>20.028922549075126</v>
      </c>
      <c r="P83">
        <f>IF('Binding Energies'!P83="","",IF('Binding Energies'!P83&lt;HV,(HV-'Binding Energies'!P83)/(Parameters!AM$65+Parameters!AM$66*HV),""))</f>
        <v>84.739993889033343</v>
      </c>
      <c r="Q83">
        <f>IF('Binding Energies'!Q83="","",IF('Binding Energies'!Q83&lt;HV,(HV-'Binding Energies'!Q83)/(Parameters!AN$65+Parameters!AN$66*HV),""))</f>
        <v>4.2148701054085498</v>
      </c>
      <c r="R83">
        <f>IF('Binding Energies'!R83="","",IF('Binding Energies'!R83&lt;HV,(HV-'Binding Energies'!R83)/(Parameters!AO$65+Parameters!AO$66*HV),""))</f>
        <v>4.4785078754873169</v>
      </c>
      <c r="S83">
        <f>IF('Binding Energies'!S83="","",IF('Binding Energies'!S83&lt;HV,(HV-'Binding Energies'!S83)/(Parameters!AP$65+Parameters!AP$66*HV),""))</f>
        <v>3.3121037346452895</v>
      </c>
      <c r="T83">
        <f>IF('Binding Energies'!T83="","",IF('Binding Energies'!T83&lt;HV,(HV-'Binding Energies'!T83)/(Parameters!AQ$65+Parameters!AQ$66*HV),""))</f>
        <v>2.868146210985334</v>
      </c>
    </row>
    <row r="84" spans="1:20" x14ac:dyDescent="0.35">
      <c r="A84" s="43">
        <v>84</v>
      </c>
      <c r="B84" s="2"/>
      <c r="C84" s="2"/>
      <c r="D84" s="2"/>
      <c r="E84" s="2"/>
      <c r="F84" s="2"/>
      <c r="G84" t="str">
        <f>IF('Binding Energies'!G84="","",IF('Binding Energies'!G84&lt;HV,(HV-'Binding Energies'!G84)/(Parameters!AD$65+Parameters!AD$66*HV),""))</f>
        <v/>
      </c>
      <c r="H84" t="str">
        <f>IF('Binding Energies'!H84="","",IF('Binding Energies'!H84&lt;HV,(HV-'Binding Energies'!H84)/(Parameters!AE$65+Parameters!AE$66*HV),""))</f>
        <v/>
      </c>
      <c r="I84">
        <f>IF('Binding Energies'!I84="","",IF('Binding Energies'!I84&lt;HV,(HV-'Binding Energies'!I84)/(Parameters!AF$65+Parameters!AF$66*HV),""))</f>
        <v>6.3061971944572663</v>
      </c>
      <c r="J84">
        <f>IF('Binding Energies'!J84="","",IF('Binding Energies'!J84&lt;HV,(HV-'Binding Energies'!J84)/(Parameters!AG$65+Parameters!AG$66*HV),""))</f>
        <v>9.0030331150135705</v>
      </c>
      <c r="K84">
        <f>IF('Binding Energies'!K84="","",IF('Binding Energies'!K84&lt;HV,(HV-'Binding Energies'!K84)/(Parameters!AH$65+Parameters!AH$66*HV),""))</f>
        <v>5.0763334577500663</v>
      </c>
      <c r="L84">
        <f>IF('Binding Energies'!L84="","",IF('Binding Energies'!L84&lt;HV,(HV-'Binding Energies'!L84)/(Parameters!AI$65+Parameters!AI$66*HV),""))</f>
        <v>4.3320841297794939</v>
      </c>
      <c r="M84">
        <f>IF('Binding Energies'!M84="","",IF('Binding Energies'!M84&lt;HV,(HV-'Binding Energies'!M84)/(Parameters!AJ$65+Parameters!AJ$66*HV),""))</f>
        <v>7.5122059408766715</v>
      </c>
      <c r="N84">
        <f>IF('Binding Energies'!N84="","",IF('Binding Energies'!N84&lt;HV,(HV-'Binding Energies'!N84)/(Parameters!AK$65+Parameters!AK$66*HV),""))</f>
        <v>4.6168488916003909</v>
      </c>
      <c r="O84">
        <f>IF('Binding Energies'!O84="","",IF('Binding Energies'!O84&lt;HV,(HV-'Binding Energies'!O84)/(Parameters!AL$65+Parameters!AL$66*HV),""))</f>
        <v>19.387977678225603</v>
      </c>
      <c r="P84">
        <f>IF('Binding Energies'!P84="","",IF('Binding Energies'!P84&lt;HV,(HV-'Binding Energies'!P84)/(Parameters!AM$65+Parameters!AM$66*HV),""))</f>
        <v>82.27241600593554</v>
      </c>
      <c r="Q84">
        <f>IF('Binding Energies'!Q84="","",IF('Binding Energies'!Q84&lt;HV,(HV-'Binding Energies'!Q84)/(Parameters!AN$65+Parameters!AN$66*HV),""))</f>
        <v>4.1922038075395367</v>
      </c>
      <c r="R84">
        <f>IF('Binding Energies'!R84="","",IF('Binding Energies'!R84&lt;HV,(HV-'Binding Energies'!R84)/(Parameters!AO$65+Parameters!AO$66*HV),""))</f>
        <v>4.4544238133511529</v>
      </c>
      <c r="S84">
        <f>IF('Binding Energies'!S84="","",IF('Binding Energies'!S84&lt;HV,(HV-'Binding Energies'!S84)/(Parameters!AP$65+Parameters!AP$66*HV),""))</f>
        <v>3.2994515063220473</v>
      </c>
      <c r="T84">
        <f>IF('Binding Energies'!T84="","",IF('Binding Energies'!T84&lt;HV,(HV-'Binding Energies'!T84)/(Parameters!AQ$65+Parameters!AQ$66*HV),""))</f>
        <v>2.8574939941067177</v>
      </c>
    </row>
    <row r="85" spans="1:20" x14ac:dyDescent="0.35">
      <c r="A85" s="43">
        <v>85</v>
      </c>
      <c r="B85" s="2"/>
      <c r="C85" s="2"/>
      <c r="D85" s="2"/>
      <c r="E85" s="2"/>
      <c r="F85" s="2"/>
      <c r="G85" t="str">
        <f>IF('Binding Energies'!G85="","",IF('Binding Energies'!G85&lt;HV,(HV-'Binding Energies'!G85)/(Parameters!AD$65+Parameters!AD$66*HV),""))</f>
        <v/>
      </c>
      <c r="H85" t="str">
        <f>IF('Binding Energies'!H85="","",IF('Binding Energies'!H85&lt;HV,(HV-'Binding Energies'!H85)/(Parameters!AE$65+Parameters!AE$66*HV),""))</f>
        <v/>
      </c>
      <c r="I85">
        <f>IF('Binding Energies'!I85="","",IF('Binding Energies'!I85&lt;HV,(HV-'Binding Energies'!I85)/(Parameters!AF$65+Parameters!AF$66*HV),""))</f>
        <v>5.8630052498637344</v>
      </c>
      <c r="J85">
        <f>IF('Binding Energies'!J85="","",IF('Binding Energies'!J85&lt;HV,(HV-'Binding Energies'!J85)/(Parameters!AG$65+Parameters!AG$66*HV),""))</f>
        <v>8.6135203766081574</v>
      </c>
      <c r="K85">
        <f>IF('Binding Energies'!K85="","",IF('Binding Energies'!K85&lt;HV,(HV-'Binding Energies'!K85)/(Parameters!AH$65+Parameters!AH$66*HV),""))</f>
        <v>5.0301948304515669</v>
      </c>
      <c r="L85">
        <f>IF('Binding Energies'!L85="","",IF('Binding Energies'!L85&lt;HV,(HV-'Binding Energies'!L85)/(Parameters!AI$65+Parameters!AI$66*HV),""))</f>
        <v>4.3005247067177859</v>
      </c>
      <c r="M85">
        <f>IF('Binding Energies'!M85="","",IF('Binding Energies'!M85&lt;HV,(HV-'Binding Energies'!M85)/(Parameters!AJ$65+Parameters!AJ$66*HV),""))</f>
        <v>7.494539801006848</v>
      </c>
      <c r="N85">
        <f>IF('Binding Energies'!N85="","",IF('Binding Energies'!N85&lt;HV,(HV-'Binding Energies'!N85)/(Parameters!AK$65+Parameters!AK$66*HV),""))</f>
        <v>4.609097114379618</v>
      </c>
      <c r="O85">
        <f>IF('Binding Energies'!O85="","",IF('Binding Energies'!O85&lt;HV,(HV-'Binding Energies'!O85)/(Parameters!AL$65+Parameters!AL$66*HV),""))</f>
        <v>18.733730177981087</v>
      </c>
      <c r="P85">
        <f>IF('Binding Energies'!P85="","",IF('Binding Energies'!P85&lt;HV,(HV-'Binding Energies'!P85)/(Parameters!AM$65+Parameters!AM$66*HV),""))</f>
        <v>79.757765853983472</v>
      </c>
      <c r="Q85">
        <f>IF('Binding Energies'!Q85="","",IF('Binding Energies'!Q85&lt;HV,(HV-'Binding Energies'!Q85)/(Parameters!AN$65+Parameters!AN$66*HV),""))</f>
        <v>4.1693100886216694</v>
      </c>
      <c r="R85">
        <f>IF('Binding Energies'!R85="","",IF('Binding Energies'!R85&lt;HV,(HV-'Binding Energies'!R85)/(Parameters!AO$65+Parameters!AO$66*HV),""))</f>
        <v>4.4300981051065991</v>
      </c>
      <c r="S85">
        <f>IF('Binding Energies'!S85="","",IF('Binding Energies'!S85&lt;HV,(HV-'Binding Energies'!S85)/(Parameters!AP$65+Parameters!AP$66*HV),""))</f>
        <v>3.2867425415489255</v>
      </c>
      <c r="T85">
        <f>IF('Binding Energies'!T85="","",IF('Binding Energies'!T85&lt;HV,(HV-'Binding Energies'!T85)/(Parameters!AQ$65+Parameters!AQ$66*HV),""))</f>
        <v>2.8467436001140118</v>
      </c>
    </row>
    <row r="86" spans="1:20" x14ac:dyDescent="0.35">
      <c r="A86" s="43">
        <v>86</v>
      </c>
      <c r="B86" s="2"/>
      <c r="C86" s="2"/>
      <c r="D86" s="2"/>
      <c r="E86" s="2"/>
      <c r="F86" s="2"/>
      <c r="G86" t="str">
        <f>IF('Binding Energies'!G86="","",IF('Binding Energies'!G86&lt;HV,(HV-'Binding Energies'!G86)/(Parameters!AD$65+Parameters!AD$66*HV),""))</f>
        <v/>
      </c>
      <c r="H86" t="str">
        <f>IF('Binding Energies'!H86="","",IF('Binding Energies'!H86&lt;HV,(HV-'Binding Energies'!H86)/(Parameters!AE$65+Parameters!AE$66*HV),""))</f>
        <v/>
      </c>
      <c r="I86">
        <f>IF('Binding Energies'!I86="","",IF('Binding Energies'!I86&lt;HV,(HV-'Binding Energies'!I86)/(Parameters!AF$65+Parameters!AF$66*HV),""))</f>
        <v>5.4075267959151354</v>
      </c>
      <c r="J86">
        <f>IF('Binding Energies'!J86="","",IF('Binding Energies'!J86&lt;HV,(HV-'Binding Energies'!J86)/(Parameters!AG$65+Parameters!AG$66*HV),""))</f>
        <v>8.2143612936991097</v>
      </c>
      <c r="K86">
        <f>IF('Binding Energies'!K86="","",IF('Binding Energies'!K86&lt;HV,(HV-'Binding Energies'!K86)/(Parameters!AH$65+Parameters!AH$66*HV),""))</f>
        <v>4.9823802273751303</v>
      </c>
      <c r="L86">
        <f>IF('Binding Energies'!L86="","",IF('Binding Energies'!L86&lt;HV,(HV-'Binding Energies'!L86)/(Parameters!AI$65+Parameters!AI$66*HV),""))</f>
        <v>4.269785008930409</v>
      </c>
      <c r="M86">
        <f>IF('Binding Energies'!M86="","",IF('Binding Energies'!M86&lt;HV,(HV-'Binding Energies'!M86)/(Parameters!AJ$65+Parameters!AJ$66*HV),""))</f>
        <v>7.4767456456307215</v>
      </c>
      <c r="N86">
        <f>IF('Binding Energies'!N86="","",IF('Binding Energies'!N86&lt;HV,(HV-'Binding Energies'!N86)/(Parameters!AK$65+Parameters!AK$66*HV),""))</f>
        <v>4.6010321340388138</v>
      </c>
      <c r="O86">
        <f>IF('Binding Energies'!O86="","",IF('Binding Energies'!O86&lt;HV,(HV-'Binding Energies'!O86)/(Parameters!AL$65+Parameters!AL$66*HV),""))</f>
        <v>18.065575383369083</v>
      </c>
      <c r="P86">
        <f>IF('Binding Energies'!P86="","",IF('Binding Energies'!P86&lt;HV,(HV-'Binding Energies'!P86)/(Parameters!AM$65+Parameters!AM$66*HV),""))</f>
        <v>77.193565945342684</v>
      </c>
      <c r="Q86">
        <f>IF('Binding Energies'!Q86="","",IF('Binding Energies'!Q86&lt;HV,(HV-'Binding Energies'!Q86)/(Parameters!AN$65+Parameters!AN$66*HV),""))</f>
        <v>4.1458099135735278</v>
      </c>
      <c r="R86">
        <f>IF('Binding Energies'!R86="","",IF('Binding Energies'!R86&lt;HV,(HV-'Binding Energies'!R86)/(Parameters!AO$65+Parameters!AO$66*HV),""))</f>
        <v>4.4051280072396732</v>
      </c>
      <c r="S86">
        <f>IF('Binding Energies'!S86="","",IF('Binding Energies'!S86&lt;HV,(HV-'Binding Energies'!S86)/(Parameters!AP$65+Parameters!AP$66*HV),""))</f>
        <v>3.2736364216266431</v>
      </c>
      <c r="T86">
        <f>IF('Binding Energies'!T86="","",IF('Binding Energies'!T86&lt;HV,(HV-'Binding Energies'!T86)/(Parameters!AQ$65+Parameters!AQ$66*HV),""))</f>
        <v>2.8355514091079077</v>
      </c>
    </row>
    <row r="87" spans="1:20" x14ac:dyDescent="0.35">
      <c r="A87" s="43">
        <v>87</v>
      </c>
      <c r="B87" s="2"/>
      <c r="C87" s="2"/>
      <c r="D87" s="2"/>
      <c r="E87" s="2"/>
      <c r="F87" s="2"/>
      <c r="G87" t="str">
        <f>IF('Binding Energies'!G87="","",IF('Binding Energies'!G87&lt;HV,(HV-'Binding Energies'!G87)/(Parameters!AD$65+Parameters!AD$66*HV),""))</f>
        <v/>
      </c>
      <c r="H87" t="str">
        <f>IF('Binding Energies'!H87="","",IF('Binding Energies'!H87&lt;HV,(HV-'Binding Energies'!H87)/(Parameters!AE$65+Parameters!AE$66*HV),""))</f>
        <v/>
      </c>
      <c r="I87">
        <f>IF('Binding Energies'!I87="","",IF('Binding Energies'!I87&lt;HV,(HV-'Binding Energies'!I87)/(Parameters!AF$65+Parameters!AF$66*HV),""))</f>
        <v>4.9263051795082973</v>
      </c>
      <c r="J87">
        <f>IF('Binding Energies'!J87="","",IF('Binding Energies'!J87&lt;HV,(HV-'Binding Energies'!J87)/(Parameters!AG$65+Parameters!AG$66*HV),""))</f>
        <v>7.7925831960918828</v>
      </c>
      <c r="K87">
        <f>IF('Binding Energies'!K87="","",IF('Binding Energies'!K87&lt;HV,(HV-'Binding Energies'!K87)/(Parameters!AH$65+Parameters!AH$66*HV),""))</f>
        <v>4.9286504156706812</v>
      </c>
      <c r="L87">
        <f>IF('Binding Energies'!L87="","",IF('Binding Energies'!L87&lt;HV,(HV-'Binding Energies'!L87)/(Parameters!AI$65+Parameters!AI$66*HV),""))</f>
        <v>4.2337990693873193</v>
      </c>
      <c r="M87">
        <f>IF('Binding Energies'!M87="","",IF('Binding Energies'!M87&lt;HV,(HV-'Binding Energies'!M87)/(Parameters!AJ$65+Parameters!AJ$66*HV),""))</f>
        <v>7.4521666684205332</v>
      </c>
      <c r="N87">
        <f>IF('Binding Energies'!N87="","",IF('Binding Energies'!N87&lt;HV,(HV-'Binding Energies'!N87)/(Parameters!AK$65+Parameters!AK$66*HV),""))</f>
        <v>4.5894436185976586</v>
      </c>
      <c r="O87">
        <f>IF('Binding Energies'!O87="","",IF('Binding Energies'!O87&lt;HV,(HV-'Binding Energies'!O87)/(Parameters!AL$65+Parameters!AL$66*HV),""))</f>
        <v>17.355698705654611</v>
      </c>
      <c r="P87">
        <f>IF('Binding Energies'!P87="","",IF('Binding Energies'!P87&lt;HV,(HV-'Binding Energies'!P87)/(Parameters!AM$65+Parameters!AM$66*HV),""))</f>
        <v>74.450986912622525</v>
      </c>
      <c r="Q87">
        <f>IF('Binding Energies'!Q87="","",IF('Binding Energies'!Q87&lt;HV,(HV-'Binding Energies'!Q87)/(Parameters!AN$65+Parameters!AN$66*HV),""))</f>
        <v>4.1182161596460336</v>
      </c>
      <c r="R87">
        <f>IF('Binding Energies'!R87="","",IF('Binding Energies'!R87&lt;HV,(HV-'Binding Energies'!R87)/(Parameters!AO$65+Parameters!AO$66*HV),""))</f>
        <v>4.3758082794217357</v>
      </c>
      <c r="S87">
        <f>IF('Binding Energies'!S87="","",IF('Binding Energies'!S87&lt;HV,(HV-'Binding Energies'!S87)/(Parameters!AP$65+Parameters!AP$66*HV),""))</f>
        <v>3.2574665334108408</v>
      </c>
      <c r="T87">
        <f>IF('Binding Energies'!T87="","",IF('Binding Energies'!T87&lt;HV,(HV-'Binding Energies'!T87)/(Parameters!AQ$65+Parameters!AQ$66*HV),""))</f>
        <v>2.8218066131354989</v>
      </c>
    </row>
    <row r="88" spans="1:20" x14ac:dyDescent="0.35">
      <c r="A88" s="43">
        <v>88</v>
      </c>
      <c r="B88" s="2"/>
      <c r="C88" s="2"/>
      <c r="D88" s="2"/>
      <c r="E88" s="2"/>
      <c r="F88" s="2"/>
      <c r="G88" t="str">
        <f>IF('Binding Energies'!G88="","",IF('Binding Energies'!G88&lt;HV,(HV-'Binding Energies'!G88)/(Parameters!AD$65+Parameters!AD$66*HV),""))</f>
        <v/>
      </c>
      <c r="H88" t="str">
        <f>IF('Binding Energies'!H88="","",IF('Binding Energies'!H88&lt;HV,(HV-'Binding Energies'!H88)/(Parameters!AE$65+Parameters!AE$66*HV),""))</f>
        <v/>
      </c>
      <c r="I88">
        <f>IF('Binding Energies'!I88="","",IF('Binding Energies'!I88&lt;HV,(HV-'Binding Energies'!I88)/(Parameters!AF$65+Parameters!AF$66*HV),""))</f>
        <v>4.4319194459353151</v>
      </c>
      <c r="J88">
        <f>IF('Binding Energies'!J88="","",IF('Binding Energies'!J88&lt;HV,(HV-'Binding Energies'!J88)/(Parameters!AG$65+Parameters!AG$66*HV),""))</f>
        <v>7.3624892842573848</v>
      </c>
      <c r="K88">
        <f>IF('Binding Energies'!K88="","",IF('Binding Energies'!K88&lt;HV,(HV-'Binding Energies'!K88)/(Parameters!AH$65+Parameters!AH$66*HV),""))</f>
        <v>4.8725545205150267</v>
      </c>
      <c r="L88">
        <f>IF('Binding Energies'!L88="","",IF('Binding Energies'!L88&lt;HV,(HV-'Binding Energies'!L88)/(Parameters!AI$65+Parameters!AI$66*HV),""))</f>
        <v>4.1977311573167961</v>
      </c>
      <c r="M88">
        <f>IF('Binding Energies'!M88="","",IF('Binding Energies'!M88&lt;HV,(HV-'Binding Energies'!M88)/(Parameters!AJ$65+Parameters!AJ$66*HV),""))</f>
        <v>7.4243873035527672</v>
      </c>
      <c r="N88">
        <f>IF('Binding Energies'!N88="","",IF('Binding Energies'!N88&lt;HV,(HV-'Binding Energies'!N88)/(Parameters!AK$65+Parameters!AK$66*HV),""))</f>
        <v>4.5784032086165576</v>
      </c>
      <c r="O88">
        <f>IF('Binding Energies'!O88="","",IF('Binding Energies'!O88&lt;HV,(HV-'Binding Energies'!O88)/(Parameters!AL$65+Parameters!AL$66*HV),""))</f>
        <v>16.637961383297643</v>
      </c>
      <c r="P88">
        <f>IF('Binding Energies'!P88="","",IF('Binding Energies'!P88&lt;HV,(HV-'Binding Energies'!P88)/(Parameters!AM$65+Parameters!AM$66*HV),""))</f>
        <v>71.72575029474342</v>
      </c>
      <c r="Q88">
        <f>IF('Binding Energies'!Q88="","",IF('Binding Energies'!Q88&lt;HV,(HV-'Binding Energies'!Q88)/(Parameters!AN$65+Parameters!AN$66*HV),""))</f>
        <v>4.0915320899139509</v>
      </c>
      <c r="R88">
        <f>IF('Binding Energies'!R88="","",IF('Binding Energies'!R88&lt;HV,(HV-'Binding Energies'!R88)/(Parameters!AO$65+Parameters!AO$66*HV),""))</f>
        <v>4.3474551360373557</v>
      </c>
      <c r="S88">
        <f>IF('Binding Energies'!S88="","",IF('Binding Energies'!S88&lt;HV,(HV-'Binding Energies'!S88)/(Parameters!AP$65+Parameters!AP$66*HV),""))</f>
        <v>3.2408427535959983</v>
      </c>
      <c r="T88">
        <f>IF('Binding Energies'!T88="","",IF('Binding Energies'!T88&lt;HV,(HV-'Binding Energies'!T88)/(Parameters!AQ$65+Parameters!AQ$66*HV),""))</f>
        <v>2.8076691087067362</v>
      </c>
    </row>
    <row r="89" spans="1:20" x14ac:dyDescent="0.35">
      <c r="A89" s="43">
        <v>89</v>
      </c>
      <c r="B89" s="2"/>
      <c r="C89" s="2"/>
      <c r="D89" s="2"/>
      <c r="E89" s="2"/>
      <c r="F89" s="2"/>
      <c r="G89" t="str">
        <f>IF('Binding Energies'!G89="","",IF('Binding Energies'!G89&lt;HV,(HV-'Binding Energies'!G89)/(Parameters!AD$65+Parameters!AD$66*HV),""))</f>
        <v/>
      </c>
      <c r="H89" t="str">
        <f>IF('Binding Energies'!H89="","",IF('Binding Energies'!H89&lt;HV,(HV-'Binding Energies'!H89)/(Parameters!AE$65+Parameters!AE$66*HV),""))</f>
        <v/>
      </c>
      <c r="I89">
        <f>IF('Binding Energies'!I89="","",IF('Binding Energies'!I89&lt;HV,(HV-'Binding Energies'!I89)/(Parameters!AF$65+Parameters!AF$66*HV),""))</f>
        <v>3.9293427061256203</v>
      </c>
      <c r="J89">
        <f>IF('Binding Energies'!J89="","",IF('Binding Energies'!J89&lt;HV,(HV-'Binding Energies'!J89)/(Parameters!AG$65+Parameters!AG$66*HV),""))</f>
        <v>6.9297343118701589</v>
      </c>
      <c r="K89" t="str">
        <f>IF('Binding Energies'!K89="","",IF('Binding Energies'!K89&lt;HV,(HV-'Binding Energies'!K89)/(Parameters!AH$65+Parameters!AH$66*HV),""))</f>
        <v/>
      </c>
      <c r="L89">
        <f>IF('Binding Energies'!L89="","",IF('Binding Energies'!L89&lt;HV,(HV-'Binding Energies'!L89)/(Parameters!AI$65+Parameters!AI$66*HV),""))</f>
        <v>4.1606795749170784</v>
      </c>
      <c r="M89">
        <f>IF('Binding Energies'!M89="","",IF('Binding Energies'!M89&lt;HV,(HV-'Binding Energies'!M89)/(Parameters!AJ$65+Parameters!AJ$66*HV),""))</f>
        <v>7.4032647450127609</v>
      </c>
      <c r="N89">
        <f>IF('Binding Energies'!N89="","",IF('Binding Energies'!N89&lt;HV,(HV-'Binding Energies'!N89)/(Parameters!AK$65+Parameters!AK$66*HV),""))</f>
        <v>4.5666580916153858</v>
      </c>
      <c r="O89">
        <f>IF('Binding Energies'!O89="","",IF('Binding Energies'!O89&lt;HV,(HV-'Binding Energies'!O89)/(Parameters!AL$65+Parameters!AL$66*HV),""))</f>
        <v>15.90208411176569</v>
      </c>
      <c r="P89">
        <f>IF('Binding Energies'!P89="","",IF('Binding Energies'!P89&lt;HV,(HV-'Binding Energies'!P89)/(Parameters!AM$65+Parameters!AM$66*HV),""))</f>
        <v>68.881594260811426</v>
      </c>
      <c r="Q89">
        <f>IF('Binding Energies'!Q89="","",IF('Binding Energies'!Q89&lt;HV,(HV-'Binding Energies'!Q89)/(Parameters!AN$65+Parameters!AN$66*HV),""))</f>
        <v>4.0624221956607691</v>
      </c>
      <c r="R89">
        <f>IF('Binding Energies'!R89="","",IF('Binding Energies'!R89&lt;HV,(HV-'Binding Energies'!R89)/(Parameters!AO$65+Parameters!AO$66*HV),""))</f>
        <v>4.3165244341634859</v>
      </c>
      <c r="S89">
        <f>IF('Binding Energies'!S89="","",IF('Binding Energies'!S89&lt;HV,(HV-'Binding Energies'!S89)/(Parameters!AP$65+Parameters!AP$66*HV),""))</f>
        <v>3.2246728653801959</v>
      </c>
      <c r="T89">
        <f>IF('Binding Energies'!T89="","",IF('Binding Energies'!T89&lt;HV,(HV-'Binding Energies'!T89)/(Parameters!AQ$65+Parameters!AQ$66*HV),""))</f>
        <v>2.7939243127343274</v>
      </c>
    </row>
    <row r="90" spans="1:20" x14ac:dyDescent="0.35">
      <c r="A90" s="43">
        <v>90</v>
      </c>
      <c r="B90" s="2"/>
      <c r="C90" s="2"/>
      <c r="D90" s="2"/>
      <c r="E90" s="2"/>
      <c r="F90" s="2"/>
      <c r="G90" t="str">
        <f>IF('Binding Energies'!G90="","",IF('Binding Energies'!G90&lt;HV,(HV-'Binding Energies'!G90)/(Parameters!AD$65+Parameters!AD$66*HV),""))</f>
        <v/>
      </c>
      <c r="H90" t="str">
        <f>IF('Binding Energies'!H90="","",IF('Binding Energies'!H90&lt;HV,(HV-'Binding Energies'!H90)/(Parameters!AE$65+Parameters!AE$66*HV),""))</f>
        <v/>
      </c>
      <c r="I90">
        <f>IF('Binding Energies'!I90="","",IF('Binding Energies'!I90&lt;HV,(HV-'Binding Energies'!I90)/(Parameters!AF$65+Parameters!AF$66*HV),""))</f>
        <v>3.4215003194494695</v>
      </c>
      <c r="J90">
        <f>IF('Binding Energies'!J90="","",IF('Binding Energies'!J90&lt;HV,(HV-'Binding Energies'!J90)/(Parameters!AG$65+Parameters!AG$66*HV),""))</f>
        <v>6.4993077674665694</v>
      </c>
      <c r="K90" t="str">
        <f>IF('Binding Energies'!K90="","",IF('Binding Energies'!K90&lt;HV,(HV-'Binding Energies'!K90)/(Parameters!AH$65+Parameters!AH$66*HV),""))</f>
        <v/>
      </c>
      <c r="L90">
        <f>IF('Binding Energies'!L90="","",IF('Binding Energies'!L90&lt;HV,(HV-'Binding Energies'!L90)/(Parameters!AI$65+Parameters!AI$66*HV),""))</f>
        <v>4.125513360648319</v>
      </c>
      <c r="M90">
        <f>IF('Binding Energies'!M90="","",IF('Binding Energies'!M90&lt;HV,(HV-'Binding Energies'!M90)/(Parameters!AJ$65+Parameters!AJ$66*HV),""))</f>
        <v>7.3839344035609971</v>
      </c>
      <c r="N90">
        <f>IF('Binding Energies'!N90="","",IF('Binding Energies'!N90&lt;HV,(HV-'Binding Energies'!N90)/(Parameters!AK$65+Parameters!AK$66*HV),""))</f>
        <v>4.5564789902143712</v>
      </c>
      <c r="O90">
        <f>IF('Binding Energies'!O90="","",IF('Binding Energies'!O90&lt;HV,(HV-'Binding Energies'!O90)/(Parameters!AL$65+Parameters!AL$66*HV),""))</f>
        <v>15.172253489958731</v>
      </c>
      <c r="P90">
        <f>IF('Binding Energies'!P90="","",IF('Binding Energies'!P90&lt;HV,(HV-'Binding Energies'!P90)/(Parameters!AM$65+Parameters!AM$66*HV),""))</f>
        <v>66.099375422740309</v>
      </c>
      <c r="Q90">
        <f>IF('Binding Energies'!Q90="","",IF('Binding Energies'!Q90&lt;HV,(HV-'Binding Energies'!Q90)/(Parameters!AN$65+Parameters!AN$66*HV),""))</f>
        <v>4.0355107048798331</v>
      </c>
      <c r="R90">
        <f>IF('Binding Energies'!R90="","",IF('Binding Energies'!R90&lt;HV,(HV-'Binding Energies'!R90)/(Parameters!AO$65+Parameters!AO$66*HV),""))</f>
        <v>4.287929644670716</v>
      </c>
      <c r="S90">
        <f>IF('Binding Energies'!S90="","",IF('Binding Energies'!S90&lt;HV,(HV-'Binding Energies'!S90)/(Parameters!AP$65+Parameters!AP$66*HV),""))</f>
        <v>3.2087866594137933</v>
      </c>
      <c r="T90">
        <f>IF('Binding Energies'!T90="","",IF('Binding Energies'!T90&lt;HV,(HV-'Binding Energies'!T90)/(Parameters!AQ$65+Parameters!AQ$66*HV),""))</f>
        <v>2.7808667565605392</v>
      </c>
    </row>
    <row r="91" spans="1:20" x14ac:dyDescent="0.35">
      <c r="A91" s="43">
        <v>91</v>
      </c>
      <c r="B91" s="2"/>
      <c r="C91" s="2"/>
      <c r="D91" s="2"/>
      <c r="E91" s="2"/>
      <c r="F91" s="2"/>
      <c r="G91" t="str">
        <f>IF('Binding Energies'!G91="","",IF('Binding Energies'!G91&lt;HV,(HV-'Binding Energies'!G91)/(Parameters!AD$65+Parameters!AD$66*HV),""))</f>
        <v/>
      </c>
      <c r="H91" t="str">
        <f>IF('Binding Energies'!H91="","",IF('Binding Energies'!H91&lt;HV,(HV-'Binding Energies'!H91)/(Parameters!AE$65+Parameters!AE$66*HV),""))</f>
        <v/>
      </c>
      <c r="I91">
        <f>IF('Binding Energies'!I91="","",IF('Binding Energies'!I91&lt;HV,(HV-'Binding Energies'!I91)/(Parameters!AF$65+Parameters!AF$66*HV),""))</f>
        <v>2.9174608999546474</v>
      </c>
      <c r="J91">
        <f>IF('Binding Energies'!J91="","",IF('Binding Energies'!J91&lt;HV,(HV-'Binding Energies'!J91)/(Parameters!AG$65+Parameters!AG$66*HV),""))</f>
        <v>6.0745359767375238</v>
      </c>
      <c r="K91" t="str">
        <f>IF('Binding Energies'!K91="","",IF('Binding Energies'!K91&lt;HV,(HV-'Binding Energies'!K91)/(Parameters!AH$65+Parameters!AH$66*HV),""))</f>
        <v/>
      </c>
      <c r="L91">
        <f>IF('Binding Energies'!L91="","",IF('Binding Energies'!L91&lt;HV,(HV-'Binding Energies'!L91)/(Parameters!AI$65+Parameters!AI$66*HV),""))</f>
        <v>4.0931342123122816</v>
      </c>
      <c r="M91">
        <f>IF('Binding Energies'!M91="","",IF('Binding Energies'!M91&lt;HV,(HV-'Binding Energies'!M91)/(Parameters!AJ$65+Parameters!AJ$66*HV),""))</f>
        <v>7.36780444976681</v>
      </c>
      <c r="N91">
        <f>IF('Binding Energies'!N91="","",IF('Binding Energies'!N91&lt;HV,(HV-'Binding Energies'!N91)/(Parameters!AK$65+Parameters!AK$66*HV),""))</f>
        <v>4.5521724473139411</v>
      </c>
      <c r="O91">
        <f>IF('Binding Energies'!O91="","",IF('Binding Energies'!O91&lt;HV,(HV-'Binding Energies'!O91)/(Parameters!AL$65+Parameters!AL$66*HV),""))</f>
        <v>14.47326078174925</v>
      </c>
      <c r="P91">
        <f>IF('Binding Energies'!P91="","",IF('Binding Energies'!P91&lt;HV,(HV-'Binding Energies'!P91)/(Parameters!AM$65+Parameters!AM$66*HV),""))</f>
        <v>63.438553488556536</v>
      </c>
      <c r="Q91">
        <f>IF('Binding Energies'!Q91="","",IF('Binding Energies'!Q91&lt;HV,(HV-'Binding Energies'!Q91)/(Parameters!AN$65+Parameters!AN$66*HV),""))</f>
        <v>4.0115556877339866</v>
      </c>
      <c r="R91">
        <f>IF('Binding Energies'!R91="","",IF('Binding Energies'!R91&lt;HV,(HV-'Binding Energies'!R91)/(Parameters!AO$65+Parameters!AO$66*HV),""))</f>
        <v>4.2624762545870114</v>
      </c>
      <c r="S91">
        <f>IF('Binding Energies'!S91="","",IF('Binding Energies'!S91&lt;HV,(HV-'Binding Energies'!S91)/(Parameters!AP$65+Parameters!AP$66*HV),""))</f>
        <v>3.1935812908459509</v>
      </c>
      <c r="T91">
        <f>IF('Binding Energies'!T91="","",IF('Binding Energies'!T91&lt;HV,(HV-'Binding Energies'!T91)/(Parameters!AQ$65+Parameters!AQ$66*HV),""))</f>
        <v>2.7688400600846816</v>
      </c>
    </row>
    <row r="92" spans="1:20" x14ac:dyDescent="0.35">
      <c r="A92" s="43">
        <v>92</v>
      </c>
      <c r="B92" s="2"/>
      <c r="C92" s="2"/>
      <c r="D92" s="2"/>
      <c r="E92" s="2"/>
      <c r="F92" s="2"/>
      <c r="G92" t="str">
        <f>IF('Binding Energies'!G92="","",IF('Binding Energies'!G92&lt;HV,(HV-'Binding Energies'!G92)/(Parameters!AD$65+Parameters!AD$66*HV),""))</f>
        <v/>
      </c>
      <c r="H92" t="str">
        <f>IF('Binding Energies'!H92="","",IF('Binding Energies'!H92&lt;HV,(HV-'Binding Energies'!H92)/(Parameters!AE$65+Parameters!AE$66*HV),""))</f>
        <v/>
      </c>
      <c r="I92">
        <f>IF('Binding Energies'!I92="","",IF('Binding Energies'!I92&lt;HV,(HV-'Binding Energies'!I92)/(Parameters!AF$65+Parameters!AF$66*HV),""))</f>
        <v>2.3923588929939945</v>
      </c>
      <c r="J92">
        <f>IF('Binding Energies'!J92="","",IF('Binding Energies'!J92&lt;HV,(HV-'Binding Energies'!J92)/(Parameters!AG$65+Parameters!AG$66*HV),""))</f>
        <v>5.6434441671957538</v>
      </c>
      <c r="K92" t="str">
        <f>IF('Binding Energies'!K92="","",IF('Binding Energies'!K92&lt;HV,(HV-'Binding Energies'!K92)/(Parameters!AH$65+Parameters!AH$66*HV),""))</f>
        <v/>
      </c>
      <c r="L92">
        <f>IF('Binding Energies'!L92="","",IF('Binding Energies'!L92&lt;HV,(HV-'Binding Energies'!L92)/(Parameters!AI$65+Parameters!AI$66*HV),""))</f>
        <v>4.0618207068328731</v>
      </c>
      <c r="M92">
        <f>IF('Binding Energies'!M92="","",IF('Binding Energies'!M92&lt;HV,(HV-'Binding Energies'!M92)/(Parameters!AJ$65+Parameters!AJ$66*HV),""))</f>
        <v>7.3489861703402592</v>
      </c>
      <c r="N92">
        <f>IF('Binding Energies'!N92="","",IF('Binding Energies'!N92&lt;HV,(HV-'Binding Energies'!N92)/(Parameters!AK$65+Parameters!AK$66*HV),""))</f>
        <v>4.5446555724331921</v>
      </c>
      <c r="O92">
        <f>IF('Binding Energies'!O92="","",IF('Binding Energies'!O92&lt;HV,(HV-'Binding Energies'!O92)/(Parameters!AL$65+Parameters!AL$66*HV),""))</f>
        <v>13.740406835079796</v>
      </c>
      <c r="P92">
        <f>IF('Binding Energies'!P92="","",IF('Binding Energies'!P92&lt;HV,(HV-'Binding Energies'!P92)/(Parameters!AM$65+Parameters!AM$66*HV),""))</f>
        <v>60.656334650485427</v>
      </c>
      <c r="Q92" t="str">
        <f>IF('Binding Energies'!Q92="","",IF('Binding Energies'!Q92&lt;HV,(HV-'Binding Energies'!Q92)/(Parameters!AN$65+Parameters!AN$66*HV),""))</f>
        <v/>
      </c>
      <c r="R92">
        <f>IF('Binding Energies'!R92="","",IF('Binding Energies'!R92&lt;HV,(HV-'Binding Energies'!R92)/(Parameters!AO$65+Parameters!AO$66*HV),""))</f>
        <v>4.2387143872620339</v>
      </c>
      <c r="S92">
        <f>IF('Binding Energies'!S92="","",IF('Binding Energies'!S92&lt;HV,(HV-'Binding Energies'!S92)/(Parameters!AP$65+Parameters!AP$66*HV),""))</f>
        <v>3.1825176831193489</v>
      </c>
      <c r="T92">
        <f>IF('Binding Energies'!T92="","",IF('Binding Energies'!T92&lt;HV,(HV-'Binding Energies'!T92)/(Parameters!AQ$65+Parameters!AQ$66*HV),""))</f>
        <v>2.758825994447641</v>
      </c>
    </row>
    <row r="93" spans="1:20" x14ac:dyDescent="0.35">
      <c r="A93" s="43">
        <v>93</v>
      </c>
      <c r="B93" s="2"/>
      <c r="C93" s="2"/>
      <c r="D93" s="2"/>
      <c r="E93" s="2"/>
      <c r="F93" s="2"/>
      <c r="G93" t="str">
        <f>IF('Binding Energies'!G93="","",IF('Binding Energies'!G93&lt;HV,(HV-'Binding Energies'!G93)/(Parameters!AD$65+Parameters!AD$66*HV),""))</f>
        <v/>
      </c>
      <c r="H93" t="str">
        <f>IF('Binding Energies'!H93="","",IF('Binding Energies'!H93&lt;HV,(HV-'Binding Energies'!H93)/(Parameters!AE$65+Parameters!AE$66*HV),""))</f>
        <v/>
      </c>
      <c r="I93">
        <f>IF('Binding Energies'!I93="","",IF('Binding Energies'!I93&lt;HV,(HV-'Binding Energies'!I93)/(Parameters!AF$65+Parameters!AF$66*HV),""))</f>
        <v>1.85263008918207</v>
      </c>
      <c r="J93">
        <f>IF('Binding Energies'!J93="","",IF('Binding Energies'!J93&lt;HV,(HV-'Binding Energies'!J93)/(Parameters!AG$65+Parameters!AG$66*HV),""))</f>
        <v>5.2110218273776185</v>
      </c>
      <c r="K93" t="str">
        <f>IF('Binding Energies'!K93="","",IF('Binding Energies'!K93&lt;HV,(HV-'Binding Energies'!K93)/(Parameters!AH$65+Parameters!AH$66*HV),""))</f>
        <v/>
      </c>
      <c r="L93">
        <f>IF('Binding Energies'!L93="","",IF('Binding Energies'!L93&lt;HV,(HV-'Binding Energies'!L93)/(Parameters!AI$65+Parameters!AI$66*HV),""))</f>
        <v>4.0281299980579073</v>
      </c>
      <c r="M93">
        <f>IF('Binding Energies'!M93="","",IF('Binding Energies'!M93&lt;HV,(HV-'Binding Energies'!M93)/(Parameters!AJ$65+Parameters!AJ$66*HV),""))</f>
        <v>7.3181344333212204</v>
      </c>
      <c r="N93">
        <f>IF('Binding Energies'!N93="","",IF('Binding Energies'!N93&lt;HV,(HV-'Binding Energies'!N93)/(Parameters!AK$65+Parameters!AK$66*HV),""))</f>
        <v>4.5367471936524035</v>
      </c>
      <c r="O93">
        <f>IF('Binding Energies'!O93="","",IF('Binding Energies'!O93&lt;HV,(HV-'Binding Energies'!O93)/(Parameters!AL$65+Parameters!AL$66*HV),""))</f>
        <v>13.001506238685343</v>
      </c>
      <c r="P93">
        <f>IF('Binding Energies'!P93="","",IF('Binding Energies'!P93&lt;HV,(HV-'Binding Energies'!P93)/(Parameters!AM$65+Parameters!AM$66*HV),""))</f>
        <v>57.844385958401084</v>
      </c>
      <c r="Q93" t="str">
        <f>IF('Binding Energies'!Q93="","",IF('Binding Energies'!Q93&lt;HV,(HV-'Binding Energies'!Q93)/(Parameters!AN$65+Parameters!AN$66*HV),""))</f>
        <v/>
      </c>
      <c r="R93">
        <f>IF('Binding Energies'!R93="","",IF('Binding Energies'!R93&lt;HV,(HV-'Binding Energies'!R93)/(Parameters!AO$65+Parameters!AO$66*HV),""))</f>
        <v>4.212052766636381</v>
      </c>
      <c r="S93">
        <f>IF('Binding Energies'!S93="","",IF('Binding Energies'!S93&lt;HV,(HV-'Binding Energies'!S93)/(Parameters!AP$65+Parameters!AP$66*HV),""))</f>
        <v>3.1691278809476668</v>
      </c>
      <c r="T93">
        <f>IF('Binding Energies'!T93="","",IF('Binding Energies'!T93&lt;HV,(HV-'Binding Energies'!T93)/(Parameters!AQ$65+Parameters!AQ$66*HV),""))</f>
        <v>2.7472901835422268</v>
      </c>
    </row>
    <row r="94" spans="1:20" x14ac:dyDescent="0.35">
      <c r="A94" s="43">
        <v>94</v>
      </c>
      <c r="B94" s="2"/>
      <c r="C94" s="2"/>
      <c r="D94" s="2"/>
      <c r="E94" s="2"/>
      <c r="F94" s="2"/>
      <c r="G94" t="str">
        <f>IF('Binding Energies'!G94="","",IF('Binding Energies'!G94&lt;HV,(HV-'Binding Energies'!G94)/(Parameters!AD$65+Parameters!AD$66*HV),""))</f>
        <v/>
      </c>
      <c r="H94" t="str">
        <f>IF('Binding Energies'!H94="","",IF('Binding Energies'!H94&lt;HV,(HV-'Binding Energies'!H94)/(Parameters!AE$65+Parameters!AE$66*HV),""))</f>
        <v/>
      </c>
      <c r="I94">
        <f>IF('Binding Energies'!I94="","",IF('Binding Energies'!I94&lt;HV,(HV-'Binding Energies'!I94)/(Parameters!AF$65+Parameters!AF$66*HV),""))</f>
        <v>1.3421548790726887</v>
      </c>
      <c r="J94">
        <f>IF('Binding Energies'!J94="","",IF('Binding Energies'!J94&lt;HV,(HV-'Binding Energies'!J94)/(Parameters!AG$65+Parameters!AG$66*HV),""))</f>
        <v>4.8012185022576608</v>
      </c>
      <c r="K94" t="str">
        <f>IF('Binding Energies'!K94="","",IF('Binding Energies'!K94&lt;HV,(HV-'Binding Energies'!K94)/(Parameters!AH$65+Parameters!AH$66*HV),""))</f>
        <v/>
      </c>
      <c r="L94">
        <f>IF('Binding Energies'!L94="","",IF('Binding Energies'!L94&lt;HV,(HV-'Binding Energies'!L94)/(Parameters!AI$65+Parameters!AI$66*HV),""))</f>
        <v>3.9995215859837892</v>
      </c>
      <c r="M94">
        <f>IF('Binding Energies'!M94="","",IF('Binding Energies'!M94&lt;HV,(HV-'Binding Energies'!M94)/(Parameters!AJ$65+Parameters!AJ$66*HV),""))</f>
        <v>7.3192865728779477</v>
      </c>
      <c r="N94">
        <f>IF('Binding Energies'!N94="","",IF('Binding Energies'!N94&lt;HV,(HV-'Binding Energies'!N94)/(Parameters!AK$65+Parameters!AK$66*HV),""))</f>
        <v>4.5294652211116775</v>
      </c>
      <c r="O94">
        <f>IF('Binding Energies'!O94="","",IF('Binding Energies'!O94&lt;HV,(HV-'Binding Energies'!O94)/(Parameters!AL$65+Parameters!AL$66*HV),""))</f>
        <v>12.258977652455895</v>
      </c>
      <c r="P94">
        <f>IF('Binding Energies'!P94="","",IF('Binding Energies'!P94&lt;HV,(HV-'Binding Energies'!P94)/(Parameters!AM$65+Parameters!AM$66*HV),""))</f>
        <v>55.047302193323354</v>
      </c>
      <c r="Q94" t="str">
        <f>IF('Binding Energies'!Q94="","",IF('Binding Energies'!Q94&lt;HV,(HV-'Binding Energies'!Q94)/(Parameters!AN$65+Parameters!AN$66*HV),""))</f>
        <v/>
      </c>
      <c r="R94">
        <f>IF('Binding Energies'!R94="","",IF('Binding Energies'!R94&lt;HV,(HV-'Binding Energies'!R94)/(Parameters!AO$65+Parameters!AO$66*HV),""))</f>
        <v>4.187324314877845</v>
      </c>
      <c r="S94">
        <f>IF('Binding Energies'!S94="","",IF('Binding Energies'!S94&lt;HV,(HV-'Binding Energies'!S94)/(Parameters!AP$65+Parameters!AP$66*HV),""))</f>
        <v>3.1560217610253849</v>
      </c>
      <c r="T94">
        <f>IF('Binding Energies'!T94="","",IF('Binding Energies'!T94&lt;HV,(HV-'Binding Energies'!T94)/(Parameters!AQ$65+Parameters!AQ$66*HV),""))</f>
        <v>2.7365888781065655</v>
      </c>
    </row>
    <row r="95" spans="1:20" x14ac:dyDescent="0.35">
      <c r="A95" s="43">
        <v>95</v>
      </c>
      <c r="B95" s="2"/>
      <c r="C95" s="2"/>
      <c r="D95" s="2"/>
      <c r="E95" s="2"/>
      <c r="F95" s="2"/>
      <c r="G95" t="str">
        <f>IF('Binding Energies'!G95="","",IF('Binding Energies'!G95&lt;HV,(HV-'Binding Energies'!G95)/(Parameters!AD$65+Parameters!AD$66*HV),""))</f>
        <v/>
      </c>
      <c r="H95" t="str">
        <f>IF('Binding Energies'!H95="","",IF('Binding Energies'!H95&lt;HV,(HV-'Binding Energies'!H95)/(Parameters!AE$65+Parameters!AE$66*HV),""))</f>
        <v/>
      </c>
      <c r="I95">
        <f>IF('Binding Energies'!I95="","",IF('Binding Energies'!I95&lt;HV,(HV-'Binding Energies'!I95)/(Parameters!AF$65+Parameters!AF$66*HV),""))</f>
        <v>0.74011592067434639</v>
      </c>
      <c r="J95">
        <f>IF('Binding Energies'!J95="","",IF('Binding Energies'!J95&lt;HV,(HV-'Binding Energies'!J95)/(Parameters!AG$65+Parameters!AG$66*HV),""))</f>
        <v>4.3042654440358978</v>
      </c>
      <c r="K95" t="str">
        <f>IF('Binding Energies'!K95="","",IF('Binding Energies'!K95&lt;HV,(HV-'Binding Energies'!K95)/(Parameters!AH$65+Parameters!AH$66*HV),""))</f>
        <v/>
      </c>
      <c r="L95">
        <f>IF('Binding Energies'!L95="","",IF('Binding Energies'!L95&lt;HV,(HV-'Binding Energies'!L95)/(Parameters!AI$65+Parameters!AI$66*HV),""))</f>
        <v>3.960912525562843</v>
      </c>
      <c r="M95">
        <f>IF('Binding Energies'!M95="","",IF('Binding Energies'!M95&lt;HV,(HV-'Binding Energies'!M95)/(Parameters!AJ$65+Parameters!AJ$66*HV),""))</f>
        <v>7.2930433940858181</v>
      </c>
      <c r="N95">
        <f>IF('Binding Energies'!N95="","",IF('Binding Energies'!N95&lt;HV,(HV-'Binding Energies'!N95)/(Parameters!AK$65+Parameters!AK$66*HV),""))</f>
        <v>4.528603912531592</v>
      </c>
      <c r="O95">
        <f>IF('Binding Energies'!O95="","",IF('Binding Energies'!O95&lt;HV,(HV-'Binding Energies'!O95)/(Parameters!AL$65+Parameters!AL$66*HV),""))</f>
        <v>11.536403010318933</v>
      </c>
      <c r="P95">
        <f>IF('Binding Energies'!P95="","",IF('Binding Energies'!P95&lt;HV,(HV-'Binding Energies'!P95)/(Parameters!AM$65+Parameters!AM$66*HV),""))</f>
        <v>52.351795429457475</v>
      </c>
      <c r="Q95" t="str">
        <f>IF('Binding Energies'!Q95="","",IF('Binding Energies'!Q95&lt;HV,(HV-'Binding Energies'!Q95)/(Parameters!AN$65+Parameters!AN$66*HV),""))</f>
        <v/>
      </c>
      <c r="R95">
        <f>IF('Binding Energies'!R95="","",IF('Binding Energies'!R95&lt;HV,(HV-'Binding Energies'!R95)/(Parameters!AO$65+Parameters!AO$66*HV),""))</f>
        <v>4.1643679345808327</v>
      </c>
      <c r="S95">
        <f>IF('Binding Energies'!S95="","",IF('Binding Energies'!S95&lt;HV,(HV-'Binding Energies'!S95)/(Parameters!AP$65+Parameters!AP$66*HV),""))</f>
        <v>3.1413270205064623</v>
      </c>
      <c r="T95">
        <f>IF('Binding Energies'!T95="","",IF('Binding Energies'!T95&lt;HV,(HV-'Binding Energies'!T95)/(Parameters!AQ$65+Parameters!AQ$66*HV),""))</f>
        <v>2.724905801530018</v>
      </c>
    </row>
    <row r="96" spans="1:20" x14ac:dyDescent="0.35">
      <c r="A96" s="43">
        <v>96</v>
      </c>
      <c r="B96" s="2"/>
      <c r="C96" s="2"/>
      <c r="D96" s="2"/>
      <c r="E96" s="2"/>
      <c r="F96" s="2"/>
      <c r="G96" t="str">
        <f>IF('Binding Energies'!G96="","",IF('Binding Energies'!G96&lt;HV,(HV-'Binding Energies'!G96)/(Parameters!AD$65+Parameters!AD$66*HV),""))</f>
        <v/>
      </c>
      <c r="H96" t="str">
        <f>IF('Binding Energies'!H96="","",IF('Binding Energies'!H96&lt;HV,(HV-'Binding Energies'!H96)/(Parameters!AE$65+Parameters!AE$66*HV),""))</f>
        <v/>
      </c>
      <c r="I96">
        <f>IF('Binding Energies'!I96="","",IF('Binding Energies'!I96&lt;HV,(HV-'Binding Energies'!I96)/(Parameters!AF$65+Parameters!AF$66*HV),""))</f>
        <v>0.16586787629342017</v>
      </c>
      <c r="J96">
        <f>IF('Binding Energies'!J96="","",IF('Binding Energies'!J96&lt;HV,(HV-'Binding Energies'!J96)/(Parameters!AG$65+Parameters!AG$66*HV),""))</f>
        <v>3.8535483129177646</v>
      </c>
      <c r="K96" t="str">
        <f>IF('Binding Energies'!K96="","",IF('Binding Energies'!K96&lt;HV,(HV-'Binding Energies'!K96)/(Parameters!AH$65+Parameters!AH$66*HV),""))</f>
        <v/>
      </c>
      <c r="L96">
        <f>IF('Binding Energies'!L96="","",IF('Binding Energies'!L96&lt;HV,(HV-'Binding Energies'!L96)/(Parameters!AI$65+Parameters!AI$66*HV),""))</f>
        <v>3.9256643387666506</v>
      </c>
      <c r="M96">
        <f>IF('Binding Energies'!M96="","",IF('Binding Energies'!M96&lt;HV,(HV-'Binding Energies'!M96)/(Parameters!AJ$65+Parameters!AJ$66*HV),""))</f>
        <v>7.2742251146592674</v>
      </c>
      <c r="N96">
        <f>IF('Binding Energies'!N96="","",IF('Binding Energies'!N96&lt;HV,(HV-'Binding Energies'!N96)/(Parameters!AK$65+Parameters!AK$66*HV),""))</f>
        <v>4.5166238931903973</v>
      </c>
      <c r="O96">
        <f>IF('Binding Energies'!O96="","",IF('Binding Energies'!O96&lt;HV,(HV-'Binding Energies'!O96)/(Parameters!AL$65+Parameters!AL$66*HV),""))</f>
        <v>10.70619800307705</v>
      </c>
      <c r="P96">
        <f>IF('Binding Energies'!P96="","",IF('Binding Energies'!P96&lt;HV,(HV-'Binding Energies'!P96)/(Parameters!AM$65+Parameters!AM$66*HV),""))</f>
        <v>49.18061100137998</v>
      </c>
      <c r="Q96" t="str">
        <f>IF('Binding Energies'!Q96="","",IF('Binding Energies'!Q96&lt;HV,(HV-'Binding Energies'!Q96)/(Parameters!AN$65+Parameters!AN$66*HV),""))</f>
        <v/>
      </c>
      <c r="R96">
        <f>IF('Binding Energies'!R96="","",IF('Binding Energies'!R96&lt;HV,(HV-'Binding Energies'!R96)/(Parameters!AO$65+Parameters!AO$66*HV),""))</f>
        <v>4.1363369860076382</v>
      </c>
      <c r="S96">
        <f>IF('Binding Energies'!S96="","",IF('Binding Energies'!S96&lt;HV,(HV-'Binding Energies'!S96)/(Parameters!AP$65+Parameters!AP$66*HV),""))</f>
        <v>3.1276535360853801</v>
      </c>
      <c r="T96">
        <f>IF('Binding Energies'!T96="","",IF('Binding Energies'!T96&lt;HV,(HV-'Binding Energies'!T96)/(Parameters!AQ$65+Parameters!AQ$66*HV),""))</f>
        <v>2.7132718135105152</v>
      </c>
    </row>
    <row r="97" spans="1:20" x14ac:dyDescent="0.35">
      <c r="A97" s="43">
        <v>97</v>
      </c>
      <c r="B97" s="2"/>
      <c r="C97" s="2"/>
      <c r="D97" s="2"/>
      <c r="E97" s="2"/>
      <c r="F97" s="2"/>
      <c r="G97" t="str">
        <f>IF('Binding Energies'!G97="","",IF('Binding Energies'!G97&lt;HV,(HV-'Binding Energies'!G97)/(Parameters!AD$65+Parameters!AD$66*HV),""))</f>
        <v/>
      </c>
      <c r="H97" t="str">
        <f>IF('Binding Energies'!H97="","",IF('Binding Energies'!H97&lt;HV,(HV-'Binding Energies'!H97)/(Parameters!AE$65+Parameters!AE$66*HV),""))</f>
        <v/>
      </c>
      <c r="I97" t="str">
        <f>IF('Binding Energies'!I97="","",IF('Binding Energies'!I97&lt;HV,(HV-'Binding Energies'!I97)/(Parameters!AF$65+Parameters!AF$66*HV),""))</f>
        <v/>
      </c>
      <c r="J97">
        <f>IF('Binding Energies'!J97="","",IF('Binding Energies'!J97&lt;HV,(HV-'Binding Energies'!J97)/(Parameters!AG$65+Parameters!AG$66*HV),""))</f>
        <v>3.4084859354741757</v>
      </c>
      <c r="K97" t="str">
        <f>IF('Binding Energies'!K97="","",IF('Binding Energies'!K97&lt;HV,(HV-'Binding Energies'!K97)/(Parameters!AH$65+Parameters!AH$66*HV),""))</f>
        <v/>
      </c>
      <c r="L97">
        <f>IF('Binding Energies'!L97="","",IF('Binding Energies'!L97&lt;HV,(HV-'Binding Energies'!L97)/(Parameters!AI$65+Parameters!AI$66*HV),""))</f>
        <v>3.8953345036164384</v>
      </c>
      <c r="M97" t="str">
        <f>IF('Binding Energies'!M97="","",IF('Binding Energies'!M97&lt;HV,(HV-'Binding Energies'!M97)/(Parameters!AJ$65+Parameters!AJ$66*HV),""))</f>
        <v/>
      </c>
      <c r="N97">
        <f>IF('Binding Energies'!N97="","",IF('Binding Energies'!N97&lt;HV,(HV-'Binding Energies'!N97)/(Parameters!AK$65+Parameters!AK$66*HV),""))</f>
        <v>4.505505182429288</v>
      </c>
      <c r="O97">
        <f>IF('Binding Energies'!O97="","",IF('Binding Energies'!O97&lt;HV,(HV-'Binding Energies'!O97)/(Parameters!AL$65+Parameters!AL$66*HV),""))</f>
        <v>9.9564134371776074</v>
      </c>
      <c r="P97">
        <f>IF('Binding Energies'!P97="","",IF('Binding Energies'!P97&lt;HV,(HV-'Binding Energies'!P97)/(Parameters!AM$65+Parameters!AM$66*HV),""))</f>
        <v>46.35875235795789</v>
      </c>
      <c r="Q97" t="str">
        <f>IF('Binding Energies'!Q97="","",IF('Binding Energies'!Q97&lt;HV,(HV-'Binding Energies'!Q97)/(Parameters!AN$65+Parameters!AN$66*HV),""))</f>
        <v/>
      </c>
      <c r="R97" t="str">
        <f>IF('Binding Energies'!R97="","",IF('Binding Energies'!R97&lt;HV,(HV-'Binding Energies'!R97)/(Parameters!AO$65+Parameters!AO$66*HV),""))</f>
        <v/>
      </c>
      <c r="S97" t="str">
        <f>IF('Binding Energies'!S97="","",IF('Binding Energies'!S97&lt;HV,(HV-'Binding Energies'!S97)/(Parameters!AP$65+Parameters!AP$66*HV),""))</f>
        <v/>
      </c>
      <c r="T97" t="str">
        <f>IF('Binding Energies'!T97="","",IF('Binding Energies'!T97&lt;HV,(HV-'Binding Energies'!T97)/(Parameters!AQ$65+Parameters!AQ$66*HV),""))</f>
        <v/>
      </c>
    </row>
    <row r="98" spans="1:20" x14ac:dyDescent="0.35">
      <c r="A98" s="43">
        <v>98</v>
      </c>
      <c r="B98" s="2"/>
      <c r="C98" s="2"/>
      <c r="D98" s="2"/>
      <c r="E98" s="2"/>
      <c r="F98" s="2"/>
      <c r="G98" t="str">
        <f>IF('Binding Energies'!G98="","",IF('Binding Energies'!G98&lt;HV,(HV-'Binding Energies'!G98)/(Parameters!AD$65+Parameters!AD$66*HV),""))</f>
        <v/>
      </c>
      <c r="H98" t="str">
        <f>IF('Binding Energies'!H98="","",IF('Binding Energies'!H98&lt;HV,(HV-'Binding Energies'!H98)/(Parameters!AE$65+Parameters!AE$66*HV),""))</f>
        <v/>
      </c>
      <c r="I98" t="str">
        <f>IF('Binding Energies'!I98="","",IF('Binding Energies'!I98&lt;HV,(HV-'Binding Energies'!I98)/(Parameters!AF$65+Parameters!AF$66*HV),""))</f>
        <v/>
      </c>
      <c r="J98">
        <f>IF('Binding Energies'!J98="","",IF('Binding Energies'!J98&lt;HV,(HV-'Binding Energies'!J98)/(Parameters!AG$65+Parameters!AG$66*HV),""))</f>
        <v>2.9368129525033173</v>
      </c>
      <c r="K98" t="str">
        <f>IF('Binding Energies'!K98="","",IF('Binding Energies'!K98&lt;HV,(HV-'Binding Energies'!K98)/(Parameters!AH$65+Parameters!AH$66*HV),""))</f>
        <v/>
      </c>
      <c r="L98">
        <f>IF('Binding Energies'!L98="","",IF('Binding Energies'!L98&lt;HV,(HV-'Binding Energies'!L98)/(Parameters!AI$65+Parameters!AI$66*HV),""))</f>
        <v>3.8596764541830808</v>
      </c>
      <c r="M98" t="str">
        <f>IF('Binding Energies'!M98="","",IF('Binding Energies'!M98&lt;HV,(HV-'Binding Energies'!M98)/(Parameters!AJ$65+Parameters!AJ$66*HV),""))</f>
        <v/>
      </c>
      <c r="N98">
        <f>IF('Binding Energies'!N98="","",IF('Binding Energies'!N98&lt;HV,(HV-'Binding Energies'!N98)/(Parameters!AK$65+Parameters!AK$66*HV),""))</f>
        <v>4.503234459809061</v>
      </c>
      <c r="O98">
        <f>IF('Binding Energies'!O98="","",IF('Binding Energies'!O98&lt;HV,(HV-'Binding Energies'!O98)/(Parameters!AL$65+Parameters!AL$66*HV),""))</f>
        <v>9.1588603384506975</v>
      </c>
      <c r="P98">
        <f>IF('Binding Energies'!P98="","",IF('Binding Energies'!P98&lt;HV,(HV-'Binding Energies'!P98)/(Parameters!AM$65+Parameters!AM$66*HV),""))</f>
        <v>43.358514590456458</v>
      </c>
      <c r="Q98" t="str">
        <f>IF('Binding Energies'!Q98="","",IF('Binding Energies'!Q98&lt;HV,(HV-'Binding Energies'!Q98)/(Parameters!AN$65+Parameters!AN$66*HV),""))</f>
        <v/>
      </c>
      <c r="R98">
        <f>IF('Binding Energies'!R98="","",IF('Binding Energies'!R98&lt;HV,(HV-'Binding Energies'!R98)/(Parameters!AO$65+Parameters!AO$66*HV),""))</f>
        <v>4.0813222219976053</v>
      </c>
      <c r="S98" t="str">
        <f>IF('Binding Energies'!S98="","",IF('Binding Energies'!S98&lt;HV,(HV-'Binding Energies'!S98)/(Parameters!AP$65+Parameters!AP$66*HV),""))</f>
        <v/>
      </c>
      <c r="T98" t="str">
        <f>IF('Binding Energies'!T98="","",IF('Binding Energies'!T98&lt;HV,(HV-'Binding Energies'!T98)/(Parameters!AQ$65+Parameters!AQ$66*HV),""))</f>
        <v/>
      </c>
    </row>
  </sheetData>
  <sheetProtection algorithmName="SHA-512" hashValue="tw1qwxyiH7vnQtqGkjrqcO3x22tj7dfe34Tkqsf7fRXTWXIwuXVLolcXT2IAGZmM4qAvoaLvfVmKJGgAH4Sgcw==" saltValue="fsYN6Zkv2VhFWwxu6B91hw==" spinCount="100000" sheet="1" objects="1" scenarios="1"/>
  <mergeCells count="1">
    <mergeCell ref="B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DED1-E784-49A1-904B-2B77B734A0BC}">
  <dimension ref="A1:T98"/>
  <sheetViews>
    <sheetView workbookViewId="0">
      <selection activeCell="O27" sqref="O27"/>
    </sheetView>
  </sheetViews>
  <sheetFormatPr defaultRowHeight="14.5" x14ac:dyDescent="0.35"/>
  <cols>
    <col min="1" max="1" width="9.1796875" style="43"/>
    <col min="7" max="7" width="11.7265625" bestFit="1" customWidth="1"/>
    <col min="23" max="23" width="14.81640625" customWidth="1"/>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s="2">
        <f>IF('Binding Energies'!B3 = "","",IF('Binding Energies'!B3&lt;HV,((Parameters!W$55*SIN(Parameters!W$56*((Gamma!$A3/(Parameters!W$53*HV^Parameters!W$54))^Parameters!W$59)+Parameters!W$57)+Parameters!W$60*((Gamma!$A3/(Parameters!W$53*HV^Parameters!W$54))^Parameters!W$59)+Parameters!W$58)*SQRT(HV)),""))</f>
        <v>1.6210102817726075</v>
      </c>
      <c r="C3" s="2" t="str">
        <f>IF('Binding Energies'!C3 = "","",IF('Binding Energies'!C3&lt;HV,((Parameters!X$55*SIN(Parameters!X$56*((Gamma!$A3/(Parameters!X$53*HV^Parameters!X$54))^Parameters!X$59)+Parameters!X$57)+Parameters!X$60*((Gamma!$A3/(Parameters!X$53*HV^Parameters!X$54))^Parameters!X$59)+Parameters!X$58)*SQRT(HV)),""))</f>
        <v/>
      </c>
      <c r="D3" s="2" t="str">
        <f>IF('Binding Energies'!D3 = "","",IF('Binding Energies'!D3&lt;HV,((Parameters!Y$55*SIN(Parameters!Y$56*((Gamma!$A3/(Parameters!Y$53*HV^Parameters!Y$54))^Parameters!Y$59)+Parameters!Y$57)+Parameters!Y$60*((Gamma!$A3/(Parameters!Y$53*HV^Parameters!Y$54))^Parameters!Y$59)+Parameters!Y$58)*SQRT(HV)),""))</f>
        <v/>
      </c>
      <c r="E3" s="2" t="str">
        <f>IF('Binding Energies'!E3 = "","",IF('Binding Energies'!E3&lt;HV,((Parameters!Z$55*SIN(Parameters!Z$56*((Gamma!$A3/(Parameters!Z$53*HV^Parameters!Z$54))^Parameters!Z$59)+Parameters!Z$57)+Parameters!Z$60*((Gamma!$A3/(Parameters!Z$53*HV^Parameters!Z$54))^Parameters!Z$59)+Parameters!Z$58)*SQRT(HV)),""))</f>
        <v/>
      </c>
      <c r="F3" s="2" t="str">
        <f>IF('Binding Energies'!F3 = "","",IF('Binding Energies'!F3&lt;HV,((Parameters!AA$55*SIN(Parameters!AA$56*((Gamma!$A3/(Parameters!AA$53*HV^Parameters!AA$54))^Parameters!AA$59)+Parameters!AA$57)+Parameters!AA$60*((Gamma!$A3/(Parameters!AA$53*HV^Parameters!AA$54))^Parameters!AA$59)+Parameters!AA$58)*SQRT(HV)),""))</f>
        <v/>
      </c>
      <c r="G3" t="str">
        <f>IF('Binding Energies'!G3 = "","",IF('Binding Energies'!G3&lt;HV,(Parameters!AD$68+Parameters!AD$69*SIN(Parameters!AD$70*($A3/100)+Parameters!AD$71)+Parameters!AD$61*EXP(-rGamma!G3)+Parameters!AD$64*EXP(-'sGamma '!G3)),""))</f>
        <v/>
      </c>
      <c r="H3" t="str">
        <f>IF('Binding Energies'!H3 = "","",IF('Binding Energies'!H3&lt;HV,(Parameters!AE$68+Parameters!AE$69*SIN(Parameters!AE$70*($A3/100)+Parameters!AE$71)+Parameters!AE$61*EXP(-rGamma!H3)+Parameters!AE$64*EXP(-'sGamma '!H3)),""))</f>
        <v/>
      </c>
      <c r="I3" t="str">
        <f>IF('Binding Energies'!I3 = "","",IF('Binding Energies'!I3&lt;HV,(Parameters!AF$68+Parameters!AF$69*SIN(Parameters!AF$70*($A3/100)+Parameters!AF$71)+Parameters!AF$61*EXP(-rGamma!I3)+Parameters!AF$64*EXP(-'sGamma '!I3)),""))</f>
        <v/>
      </c>
      <c r="J3" t="str">
        <f>IF('Binding Energies'!J3 = "","",IF('Binding Energies'!J3&lt;HV,(Parameters!AG$68+Parameters!AG$69*SIN(Parameters!AG$70*($A3/100)+Parameters!AG$71)+Parameters!AG$61*EXP(-rGamma!J3)+Parameters!AG$64*EXP(-'sGamma '!J3)),""))</f>
        <v/>
      </c>
      <c r="K3" t="str">
        <f>IF('Binding Energies'!K3 = "","",IF('Binding Energies'!K3&lt;HV,(Parameters!AH$68+Parameters!AH$69*SIN(Parameters!AH$70*($A3/100)+Parameters!AH$71)+Parameters!AH$61*EXP(-rGamma!K3)+Parameters!AH$64*EXP(-'sGamma '!K3)),""))</f>
        <v/>
      </c>
      <c r="L3" t="str">
        <f>IF('Binding Energies'!L3 = "","",IF('Binding Energies'!L3&lt;HV,(Parameters!AI$68+Parameters!AI$69*SIN(Parameters!AI$70*($A3/100)+Parameters!AI$71)+Parameters!AI$61*EXP(-rGamma!L3)+Parameters!AI$64*EXP(-'sGamma '!L3)),""))</f>
        <v/>
      </c>
      <c r="M3" t="str">
        <f>IF('Binding Energies'!M3 = "","",IF('Binding Energies'!M3&lt;HV,(Parameters!AJ$68+Parameters!AJ$69*SIN(Parameters!AJ$70*($A3/100)+Parameters!AJ$71)+Parameters!AJ$61*EXP(-rGamma!M3)+Parameters!AJ$64*EXP(-'sGamma '!M3)),""))</f>
        <v/>
      </c>
      <c r="N3" t="str">
        <f>IF('Binding Energies'!N3 = "","",IF('Binding Energies'!N3&lt;HV,(Parameters!AK$68+Parameters!AK$69*SIN(Parameters!AK$70*($A3/100)+Parameters!AK$71)+Parameters!AK$61*EXP(-rGamma!N3)+Parameters!AK$64*EXP(-'sGamma '!N3)),""))</f>
        <v/>
      </c>
      <c r="O3" t="str">
        <f>IF('Binding Energies'!O3 = "","",IF('Binding Energies'!O3&lt;HV,(Parameters!AL$68+Parameters!AL$69*SIN(Parameters!AL$70*($A3/100)+Parameters!AL$71)+Parameters!AL$61*EXP(-rGamma!O3)+Parameters!AL$64*EXP(-'sGamma '!O3)),""))</f>
        <v/>
      </c>
      <c r="P3" t="str">
        <f>IF('Binding Energies'!P3 = "","",IF('Binding Energies'!P3&lt;HV,(Parameters!AM$68+Parameters!AM$69*SIN(Parameters!AM$70*($A3/100)+Parameters!AM$71)+Parameters!AM$61*EXP(-rGamma!P3)+Parameters!AM$64*EXP(-'sGamma '!P3)),""))</f>
        <v/>
      </c>
      <c r="Q3" t="str">
        <f>IF('Binding Energies'!Q3 = "","",IF('Binding Energies'!Q3&lt;HV,(Parameters!AN$68+Parameters!AN$69*SIN(Parameters!AN$70*($A3/100)+Parameters!AN$71)+Parameters!AN$61*EXP(-rGamma!Q3)+Parameters!AN$64*EXP(-'sGamma '!Q3)),""))</f>
        <v/>
      </c>
      <c r="R3" t="str">
        <f>IF('Binding Energies'!R3 = "","",IF('Binding Energies'!R3&lt;HV,(Parameters!AO$68+Parameters!AO$69*SIN(Parameters!AO$70*($A3/100)+Parameters!AO$71)+Parameters!AO$61*EXP(-rGamma!R3)+Parameters!AO$64*EXP(-'sGamma '!R3)),""))</f>
        <v/>
      </c>
      <c r="S3" t="str">
        <f>IF('Binding Energies'!S3 = "","",IF('Binding Energies'!S3&lt;HV,(Parameters!AP$68+Parameters!AP$69*SIN(Parameters!AP$70*($A3/100)+Parameters!AP$71)+Parameters!AP$61*EXP(-rGamma!S3)+Parameters!AP$64*EXP(-'sGamma '!S3)),""))</f>
        <v/>
      </c>
      <c r="T3" t="str">
        <f>IF('Binding Energies'!T3 = "","",IF('Binding Energies'!T3&lt;HV,(Parameters!AQ$68+Parameters!AQ$69*SIN(Parameters!AQ$70*($A3/100)+Parameters!AQ$71)+Parameters!AQ$61*EXP(-rGamma!T3)+Parameters!AQ$64*EXP(-'sGamma '!T3)),""))</f>
        <v/>
      </c>
    </row>
    <row r="4" spans="1:20" x14ac:dyDescent="0.35">
      <c r="A4" s="43">
        <v>4</v>
      </c>
      <c r="B4" s="2">
        <f>IF('Binding Energies'!B4 = "","",IF('Binding Energies'!B4&lt;HV,((Parameters!W$55*SIN(Parameters!W$56*((Gamma!$A4/(Parameters!W$53*HV^Parameters!W$54))^Parameters!W$59)+Parameters!W$57)+Parameters!W$60*((Gamma!$A4/(Parameters!W$53*HV^Parameters!W$54))^Parameters!W$59)+Parameters!W$58)*SQRT(HV)),""))</f>
        <v>1.6151727909565332</v>
      </c>
      <c r="C4" s="2" t="str">
        <f>IF('Binding Energies'!C4 = "","",IF('Binding Energies'!C4&lt;HV,((Parameters!X$55*SIN(Parameters!X$56*((Gamma!$A4/(Parameters!X$53*HV^Parameters!X$54))^Parameters!X$59)+Parameters!X$57)+Parameters!X$60*((Gamma!$A4/(Parameters!X$53*HV^Parameters!X$54))^Parameters!X$59)+Parameters!X$58)*SQRT(HV)),""))</f>
        <v/>
      </c>
      <c r="D4" s="2" t="str">
        <f>IF('Binding Energies'!D4 = "","",IF('Binding Energies'!D4&lt;HV,((Parameters!Y$55*SIN(Parameters!Y$56*((Gamma!$A4/(Parameters!Y$53*HV^Parameters!Y$54))^Parameters!Y$59)+Parameters!Y$57)+Parameters!Y$60*((Gamma!$A4/(Parameters!Y$53*HV^Parameters!Y$54))^Parameters!Y$59)+Parameters!Y$58)*SQRT(HV)),""))</f>
        <v/>
      </c>
      <c r="E4" s="2" t="str">
        <f>IF('Binding Energies'!E4 = "","",IF('Binding Energies'!E4&lt;HV,((Parameters!Z$55*SIN(Parameters!Z$56*((Gamma!$A4/(Parameters!Z$53*HV^Parameters!Z$54))^Parameters!Z$59)+Parameters!Z$57)+Parameters!Z$60*((Gamma!$A4/(Parameters!Z$53*HV^Parameters!Z$54))^Parameters!Z$59)+Parameters!Z$58)*SQRT(HV)),""))</f>
        <v/>
      </c>
      <c r="F4" s="2" t="str">
        <f>IF('Binding Energies'!F4 = "","",IF('Binding Energies'!F4&lt;HV,((Parameters!AA$55*SIN(Parameters!AA$56*((Gamma!$A4/(Parameters!AA$53*HV^Parameters!AA$54))^Parameters!AA$59)+Parameters!AA$57)+Parameters!AA$60*((Gamma!$A4/(Parameters!AA$53*HV^Parameters!AA$54))^Parameters!AA$59)+Parameters!AA$58)*SQRT(HV)),""))</f>
        <v/>
      </c>
      <c r="G4" t="str">
        <f>IF('Binding Energies'!G4 = "","",IF('Binding Energies'!G4&lt;HV,(Parameters!AD$68+Parameters!AD$69*SIN(Parameters!AD$70*($A4/100)+Parameters!AD$71)+Parameters!AD$61*EXP(-rGamma!G4)+Parameters!AD$64*EXP(-'sGamma '!G4)),""))</f>
        <v/>
      </c>
      <c r="H4" t="str">
        <f>IF('Binding Energies'!H4 = "","",IF('Binding Energies'!H4&lt;HV,(Parameters!AE$68+Parameters!AE$69*SIN(Parameters!AE$70*($A4/100)+Parameters!AE$71)+Parameters!AE$61*EXP(-rGamma!H4)+Parameters!AE$64*EXP(-'sGamma '!H4)),""))</f>
        <v/>
      </c>
      <c r="I4" t="str">
        <f>IF('Binding Energies'!I4 = "","",IF('Binding Energies'!I4&lt;HV,(Parameters!AF$68+Parameters!AF$69*SIN(Parameters!AF$70*($A4/100)+Parameters!AF$71)+Parameters!AF$61*EXP(-rGamma!I4)+Parameters!AF$64*EXP(-'sGamma '!I4)),""))</f>
        <v/>
      </c>
      <c r="J4" t="str">
        <f>IF('Binding Energies'!J4 = "","",IF('Binding Energies'!J4&lt;HV,(Parameters!AG$68+Parameters!AG$69*SIN(Parameters!AG$70*($A4/100)+Parameters!AG$71)+Parameters!AG$61*EXP(-rGamma!J4)+Parameters!AG$64*EXP(-'sGamma '!J4)),""))</f>
        <v/>
      </c>
      <c r="K4" t="str">
        <f>IF('Binding Energies'!K4 = "","",IF('Binding Energies'!K4&lt;HV,(Parameters!AH$68+Parameters!AH$69*SIN(Parameters!AH$70*($A4/100)+Parameters!AH$71)+Parameters!AH$61*EXP(-rGamma!K4)+Parameters!AH$64*EXP(-'sGamma '!K4)),""))</f>
        <v/>
      </c>
      <c r="L4" t="str">
        <f>IF('Binding Energies'!L4 = "","",IF('Binding Energies'!L4&lt;HV,(Parameters!AI$68+Parameters!AI$69*SIN(Parameters!AI$70*($A4/100)+Parameters!AI$71)+Parameters!AI$61*EXP(-rGamma!L4)+Parameters!AI$64*EXP(-'sGamma '!L4)),""))</f>
        <v/>
      </c>
      <c r="M4" t="str">
        <f>IF('Binding Energies'!M4 = "","",IF('Binding Energies'!M4&lt;HV,(Parameters!AJ$68+Parameters!AJ$69*SIN(Parameters!AJ$70*($A4/100)+Parameters!AJ$71)+Parameters!AJ$61*EXP(-rGamma!M4)+Parameters!AJ$64*EXP(-'sGamma '!M4)),""))</f>
        <v/>
      </c>
      <c r="N4" t="str">
        <f>IF('Binding Energies'!N4 = "","",IF('Binding Energies'!N4&lt;HV,(Parameters!AK$68+Parameters!AK$69*SIN(Parameters!AK$70*($A4/100)+Parameters!AK$71)+Parameters!AK$61*EXP(-rGamma!N4)+Parameters!AK$64*EXP(-'sGamma '!N4)),""))</f>
        <v/>
      </c>
      <c r="O4" t="str">
        <f>IF('Binding Energies'!O4 = "","",IF('Binding Energies'!O4&lt;HV,(Parameters!AL$68+Parameters!AL$69*SIN(Parameters!AL$70*($A4/100)+Parameters!AL$71)+Parameters!AL$61*EXP(-rGamma!O4)+Parameters!AL$64*EXP(-'sGamma '!O4)),""))</f>
        <v/>
      </c>
      <c r="P4" t="str">
        <f>IF('Binding Energies'!P4 = "","",IF('Binding Energies'!P4&lt;HV,(Parameters!AM$68+Parameters!AM$69*SIN(Parameters!AM$70*($A4/100)+Parameters!AM$71)+Parameters!AM$61*EXP(-rGamma!P4)+Parameters!AM$64*EXP(-'sGamma '!P4)),""))</f>
        <v/>
      </c>
      <c r="Q4" t="str">
        <f>IF('Binding Energies'!Q4 = "","",IF('Binding Energies'!Q4&lt;HV,(Parameters!AN$68+Parameters!AN$69*SIN(Parameters!AN$70*($A4/100)+Parameters!AN$71)+Parameters!AN$61*EXP(-rGamma!Q4)+Parameters!AN$64*EXP(-'sGamma '!Q4)),""))</f>
        <v/>
      </c>
      <c r="R4" t="str">
        <f>IF('Binding Energies'!R4 = "","",IF('Binding Energies'!R4&lt;HV,(Parameters!AO$68+Parameters!AO$69*SIN(Parameters!AO$70*($A4/100)+Parameters!AO$71)+Parameters!AO$61*EXP(-rGamma!R4)+Parameters!AO$64*EXP(-'sGamma '!R4)),""))</f>
        <v/>
      </c>
      <c r="S4" t="str">
        <f>IF('Binding Energies'!S4 = "","",IF('Binding Energies'!S4&lt;HV,(Parameters!AP$68+Parameters!AP$69*SIN(Parameters!AP$70*($A4/100)+Parameters!AP$71)+Parameters!AP$61*EXP(-rGamma!S4)+Parameters!AP$64*EXP(-'sGamma '!S4)),""))</f>
        <v/>
      </c>
      <c r="T4" t="str">
        <f>IF('Binding Energies'!T4 = "","",IF('Binding Energies'!T4&lt;HV,(Parameters!AQ$68+Parameters!AQ$69*SIN(Parameters!AQ$70*($A4/100)+Parameters!AQ$71)+Parameters!AQ$61*EXP(-rGamma!T4)+Parameters!AQ$64*EXP(-'sGamma '!T4)),""))</f>
        <v/>
      </c>
    </row>
    <row r="5" spans="1:20" x14ac:dyDescent="0.35">
      <c r="A5" s="43">
        <v>5</v>
      </c>
      <c r="B5" s="2">
        <f>IF('Binding Energies'!B5 = "","",IF('Binding Energies'!B5&lt;HV,((Parameters!W$55*SIN(Parameters!W$56*((Gamma!$A5/(Parameters!W$53*HV^Parameters!W$54))^Parameters!W$59)+Parameters!W$57)+Parameters!W$60*((Gamma!$A5/(Parameters!W$53*HV^Parameters!W$54))^Parameters!W$59)+Parameters!W$58)*SQRT(HV)),""))</f>
        <v>1.6064903759725755</v>
      </c>
      <c r="C5" s="2" t="str">
        <f>IF('Binding Energies'!C5 = "","",IF('Binding Energies'!C5&lt;HV,((Parameters!X$55*SIN(Parameters!X$56*((Gamma!$A5/(Parameters!X$53*HV^Parameters!X$54))^Parameters!X$59)+Parameters!X$57)+Parameters!X$60*((Gamma!$A5/(Parameters!X$53*HV^Parameters!X$54))^Parameters!X$59)+Parameters!X$58)*SQRT(HV)),""))</f>
        <v/>
      </c>
      <c r="D5" s="2" t="str">
        <f>IF('Binding Energies'!D5 = "","",IF('Binding Energies'!D5&lt;HV,((Parameters!Y$55*SIN(Parameters!Y$56*((Gamma!$A5/(Parameters!Y$53*HV^Parameters!Y$54))^Parameters!Y$59)+Parameters!Y$57)+Parameters!Y$60*((Gamma!$A5/(Parameters!Y$53*HV^Parameters!Y$54))^Parameters!Y$59)+Parameters!Y$58)*SQRT(HV)),""))</f>
        <v/>
      </c>
      <c r="E5" s="2" t="str">
        <f>IF('Binding Energies'!E5 = "","",IF('Binding Energies'!E5&lt;HV,((Parameters!Z$55*SIN(Parameters!Z$56*((Gamma!$A5/(Parameters!Z$53*HV^Parameters!Z$54))^Parameters!Z$59)+Parameters!Z$57)+Parameters!Z$60*((Gamma!$A5/(Parameters!Z$53*HV^Parameters!Z$54))^Parameters!Z$59)+Parameters!Z$58)*SQRT(HV)),""))</f>
        <v/>
      </c>
      <c r="F5" s="2" t="str">
        <f>IF('Binding Energies'!F5 = "","",IF('Binding Energies'!F5&lt;HV,((Parameters!AA$55*SIN(Parameters!AA$56*((Gamma!$A5/(Parameters!AA$53*HV^Parameters!AA$54))^Parameters!AA$59)+Parameters!AA$57)+Parameters!AA$60*((Gamma!$A5/(Parameters!AA$53*HV^Parameters!AA$54))^Parameters!AA$59)+Parameters!AA$58)*SQRT(HV)),""))</f>
        <v/>
      </c>
      <c r="G5" t="str">
        <f>IF('Binding Energies'!G5 = "","",IF('Binding Energies'!G5&lt;HV,(Parameters!AD$68+Parameters!AD$69*SIN(Parameters!AD$70*($A5/100)+Parameters!AD$71)+Parameters!AD$61*EXP(-rGamma!G5)+Parameters!AD$64*EXP(-'sGamma '!G5)),""))</f>
        <v/>
      </c>
      <c r="H5" t="str">
        <f>IF('Binding Energies'!H5 = "","",IF('Binding Energies'!H5&lt;HV,(Parameters!AE$68+Parameters!AE$69*SIN(Parameters!AE$70*($A5/100)+Parameters!AE$71)+Parameters!AE$61*EXP(-rGamma!H5)+Parameters!AE$64*EXP(-'sGamma '!H5)),""))</f>
        <v/>
      </c>
      <c r="I5" t="str">
        <f>IF('Binding Energies'!I5 = "","",IF('Binding Energies'!I5&lt;HV,(Parameters!AF$68+Parameters!AF$69*SIN(Parameters!AF$70*($A5/100)+Parameters!AF$71)+Parameters!AF$61*EXP(-rGamma!I5)+Parameters!AF$64*EXP(-'sGamma '!I5)),""))</f>
        <v/>
      </c>
      <c r="J5" t="str">
        <f>IF('Binding Energies'!J5 = "","",IF('Binding Energies'!J5&lt;HV,(Parameters!AG$68+Parameters!AG$69*SIN(Parameters!AG$70*($A5/100)+Parameters!AG$71)+Parameters!AG$61*EXP(-rGamma!J5)+Parameters!AG$64*EXP(-'sGamma '!J5)),""))</f>
        <v/>
      </c>
      <c r="K5" t="str">
        <f>IF('Binding Energies'!K5 = "","",IF('Binding Energies'!K5&lt;HV,(Parameters!AH$68+Parameters!AH$69*SIN(Parameters!AH$70*($A5/100)+Parameters!AH$71)+Parameters!AH$61*EXP(-rGamma!K5)+Parameters!AH$64*EXP(-'sGamma '!K5)),""))</f>
        <v/>
      </c>
      <c r="L5" t="str">
        <f>IF('Binding Energies'!L5 = "","",IF('Binding Energies'!L5&lt;HV,(Parameters!AI$68+Parameters!AI$69*SIN(Parameters!AI$70*($A5/100)+Parameters!AI$71)+Parameters!AI$61*EXP(-rGamma!L5)+Parameters!AI$64*EXP(-'sGamma '!L5)),""))</f>
        <v/>
      </c>
      <c r="M5" t="str">
        <f>IF('Binding Energies'!M5 = "","",IF('Binding Energies'!M5&lt;HV,(Parameters!AJ$68+Parameters!AJ$69*SIN(Parameters!AJ$70*($A5/100)+Parameters!AJ$71)+Parameters!AJ$61*EXP(-rGamma!M5)+Parameters!AJ$64*EXP(-'sGamma '!M5)),""))</f>
        <v/>
      </c>
      <c r="N5" t="str">
        <f>IF('Binding Energies'!N5 = "","",IF('Binding Energies'!N5&lt;HV,(Parameters!AK$68+Parameters!AK$69*SIN(Parameters!AK$70*($A5/100)+Parameters!AK$71)+Parameters!AK$61*EXP(-rGamma!N5)+Parameters!AK$64*EXP(-'sGamma '!N5)),""))</f>
        <v/>
      </c>
      <c r="O5" t="str">
        <f>IF('Binding Energies'!O5 = "","",IF('Binding Energies'!O5&lt;HV,(Parameters!AL$68+Parameters!AL$69*SIN(Parameters!AL$70*($A5/100)+Parameters!AL$71)+Parameters!AL$61*EXP(-rGamma!O5)+Parameters!AL$64*EXP(-'sGamma '!O5)),""))</f>
        <v/>
      </c>
      <c r="P5" t="str">
        <f>IF('Binding Energies'!P5 = "","",IF('Binding Energies'!P5&lt;HV,(Parameters!AM$68+Parameters!AM$69*SIN(Parameters!AM$70*($A5/100)+Parameters!AM$71)+Parameters!AM$61*EXP(-rGamma!P5)+Parameters!AM$64*EXP(-'sGamma '!P5)),""))</f>
        <v/>
      </c>
      <c r="Q5" t="str">
        <f>IF('Binding Energies'!Q5 = "","",IF('Binding Energies'!Q5&lt;HV,(Parameters!AN$68+Parameters!AN$69*SIN(Parameters!AN$70*($A5/100)+Parameters!AN$71)+Parameters!AN$61*EXP(-rGamma!Q5)+Parameters!AN$64*EXP(-'sGamma '!Q5)),""))</f>
        <v/>
      </c>
      <c r="R5" t="str">
        <f>IF('Binding Energies'!R5 = "","",IF('Binding Energies'!R5&lt;HV,(Parameters!AO$68+Parameters!AO$69*SIN(Parameters!AO$70*($A5/100)+Parameters!AO$71)+Parameters!AO$61*EXP(-rGamma!R5)+Parameters!AO$64*EXP(-'sGamma '!R5)),""))</f>
        <v/>
      </c>
      <c r="S5" t="str">
        <f>IF('Binding Energies'!S5 = "","",IF('Binding Energies'!S5&lt;HV,(Parameters!AP$68+Parameters!AP$69*SIN(Parameters!AP$70*($A5/100)+Parameters!AP$71)+Parameters!AP$61*EXP(-rGamma!S5)+Parameters!AP$64*EXP(-'sGamma '!S5)),""))</f>
        <v/>
      </c>
      <c r="T5" t="str">
        <f>IF('Binding Energies'!T5 = "","",IF('Binding Energies'!T5&lt;HV,(Parameters!AQ$68+Parameters!AQ$69*SIN(Parameters!AQ$70*($A5/100)+Parameters!AQ$71)+Parameters!AQ$61*EXP(-rGamma!T5)+Parameters!AQ$64*EXP(-'sGamma '!T5)),""))</f>
        <v/>
      </c>
    </row>
    <row r="6" spans="1:20" x14ac:dyDescent="0.35">
      <c r="A6" s="43">
        <v>6</v>
      </c>
      <c r="B6" s="2">
        <f>IF('Binding Energies'!B6 = "","",IF('Binding Energies'!B6&lt;HV,((Parameters!W$55*SIN(Parameters!W$56*((Gamma!$A6/(Parameters!W$53*HV^Parameters!W$54))^Parameters!W$59)+Parameters!W$57)+Parameters!W$60*((Gamma!$A6/(Parameters!W$53*HV^Parameters!W$54))^Parameters!W$59)+Parameters!W$58)*SQRT(HV)),""))</f>
        <v>1.5944875142964325</v>
      </c>
      <c r="C6" s="2" t="str">
        <f>IF('Binding Energies'!C6 = "","",IF('Binding Energies'!C6&lt;HV,((Parameters!X$55*SIN(Parameters!X$56*((Gamma!$A6/(Parameters!X$53*HV^Parameters!X$54))^Parameters!X$59)+Parameters!X$57)+Parameters!X$60*((Gamma!$A6/(Parameters!X$53*HV^Parameters!X$54))^Parameters!X$59)+Parameters!X$58)*SQRT(HV)),""))</f>
        <v/>
      </c>
      <c r="D6" s="2" t="str">
        <f>IF('Binding Energies'!D6 = "","",IF('Binding Energies'!D6&lt;HV,((Parameters!Y$55*SIN(Parameters!Y$56*((Gamma!$A6/(Parameters!Y$53*HV^Parameters!Y$54))^Parameters!Y$59)+Parameters!Y$57)+Parameters!Y$60*((Gamma!$A6/(Parameters!Y$53*HV^Parameters!Y$54))^Parameters!Y$59)+Parameters!Y$58)*SQRT(HV)),""))</f>
        <v/>
      </c>
      <c r="E6" s="2" t="str">
        <f>IF('Binding Energies'!E6 = "","",IF('Binding Energies'!E6&lt;HV,((Parameters!Z$55*SIN(Parameters!Z$56*((Gamma!$A6/(Parameters!Z$53*HV^Parameters!Z$54))^Parameters!Z$59)+Parameters!Z$57)+Parameters!Z$60*((Gamma!$A6/(Parameters!Z$53*HV^Parameters!Z$54))^Parameters!Z$59)+Parameters!Z$58)*SQRT(HV)),""))</f>
        <v/>
      </c>
      <c r="F6" s="2" t="str">
        <f>IF('Binding Energies'!F6 = "","",IF('Binding Energies'!F6&lt;HV,((Parameters!AA$55*SIN(Parameters!AA$56*((Gamma!$A6/(Parameters!AA$53*HV^Parameters!AA$54))^Parameters!AA$59)+Parameters!AA$57)+Parameters!AA$60*((Gamma!$A6/(Parameters!AA$53*HV^Parameters!AA$54))^Parameters!AA$59)+Parameters!AA$58)*SQRT(HV)),""))</f>
        <v/>
      </c>
      <c r="G6" t="str">
        <f>IF('Binding Energies'!G6 = "","",IF('Binding Energies'!G6&lt;HV,(Parameters!AD$68+Parameters!AD$69*SIN(Parameters!AD$70*($A6/100)+Parameters!AD$71)+Parameters!AD$61*EXP(-rGamma!G6)+Parameters!AD$64*EXP(-'sGamma '!G6)),""))</f>
        <v/>
      </c>
      <c r="H6" t="str">
        <f>IF('Binding Energies'!H6 = "","",IF('Binding Energies'!H6&lt;HV,(Parameters!AE$68+Parameters!AE$69*SIN(Parameters!AE$70*($A6/100)+Parameters!AE$71)+Parameters!AE$61*EXP(-rGamma!H6)+Parameters!AE$64*EXP(-'sGamma '!H6)),""))</f>
        <v/>
      </c>
      <c r="I6" t="str">
        <f>IF('Binding Energies'!I6 = "","",IF('Binding Energies'!I6&lt;HV,(Parameters!AF$68+Parameters!AF$69*SIN(Parameters!AF$70*($A6/100)+Parameters!AF$71)+Parameters!AF$61*EXP(-rGamma!I6)+Parameters!AF$64*EXP(-'sGamma '!I6)),""))</f>
        <v/>
      </c>
      <c r="J6" t="str">
        <f>IF('Binding Energies'!J6 = "","",IF('Binding Energies'!J6&lt;HV,(Parameters!AG$68+Parameters!AG$69*SIN(Parameters!AG$70*($A6/100)+Parameters!AG$71)+Parameters!AG$61*EXP(-rGamma!J6)+Parameters!AG$64*EXP(-'sGamma '!J6)),""))</f>
        <v/>
      </c>
      <c r="K6" t="str">
        <f>IF('Binding Energies'!K6 = "","",IF('Binding Energies'!K6&lt;HV,(Parameters!AH$68+Parameters!AH$69*SIN(Parameters!AH$70*($A6/100)+Parameters!AH$71)+Parameters!AH$61*EXP(-rGamma!K6)+Parameters!AH$64*EXP(-'sGamma '!K6)),""))</f>
        <v/>
      </c>
      <c r="L6" t="str">
        <f>IF('Binding Energies'!L6 = "","",IF('Binding Energies'!L6&lt;HV,(Parameters!AI$68+Parameters!AI$69*SIN(Parameters!AI$70*($A6/100)+Parameters!AI$71)+Parameters!AI$61*EXP(-rGamma!L6)+Parameters!AI$64*EXP(-'sGamma '!L6)),""))</f>
        <v/>
      </c>
      <c r="M6" t="str">
        <f>IF('Binding Energies'!M6 = "","",IF('Binding Energies'!M6&lt;HV,(Parameters!AJ$68+Parameters!AJ$69*SIN(Parameters!AJ$70*($A6/100)+Parameters!AJ$71)+Parameters!AJ$61*EXP(-rGamma!M6)+Parameters!AJ$64*EXP(-'sGamma '!M6)),""))</f>
        <v/>
      </c>
      <c r="N6" t="str">
        <f>IF('Binding Energies'!N6 = "","",IF('Binding Energies'!N6&lt;HV,(Parameters!AK$68+Parameters!AK$69*SIN(Parameters!AK$70*($A6/100)+Parameters!AK$71)+Parameters!AK$61*EXP(-rGamma!N6)+Parameters!AK$64*EXP(-'sGamma '!N6)),""))</f>
        <v/>
      </c>
      <c r="O6" t="str">
        <f>IF('Binding Energies'!O6 = "","",IF('Binding Energies'!O6&lt;HV,(Parameters!AL$68+Parameters!AL$69*SIN(Parameters!AL$70*($A6/100)+Parameters!AL$71)+Parameters!AL$61*EXP(-rGamma!O6)+Parameters!AL$64*EXP(-'sGamma '!O6)),""))</f>
        <v/>
      </c>
      <c r="P6" t="str">
        <f>IF('Binding Energies'!P6 = "","",IF('Binding Energies'!P6&lt;HV,(Parameters!AM$68+Parameters!AM$69*SIN(Parameters!AM$70*($A6/100)+Parameters!AM$71)+Parameters!AM$61*EXP(-rGamma!P6)+Parameters!AM$64*EXP(-'sGamma '!P6)),""))</f>
        <v/>
      </c>
      <c r="Q6" t="str">
        <f>IF('Binding Energies'!Q6 = "","",IF('Binding Energies'!Q6&lt;HV,(Parameters!AN$68+Parameters!AN$69*SIN(Parameters!AN$70*($A6/100)+Parameters!AN$71)+Parameters!AN$61*EXP(-rGamma!Q6)+Parameters!AN$64*EXP(-'sGamma '!Q6)),""))</f>
        <v/>
      </c>
      <c r="R6" t="str">
        <f>IF('Binding Energies'!R6 = "","",IF('Binding Energies'!R6&lt;HV,(Parameters!AO$68+Parameters!AO$69*SIN(Parameters!AO$70*($A6/100)+Parameters!AO$71)+Parameters!AO$61*EXP(-rGamma!R6)+Parameters!AO$64*EXP(-'sGamma '!R6)),""))</f>
        <v/>
      </c>
      <c r="S6" t="str">
        <f>IF('Binding Energies'!S6 = "","",IF('Binding Energies'!S6&lt;HV,(Parameters!AP$68+Parameters!AP$69*SIN(Parameters!AP$70*($A6/100)+Parameters!AP$71)+Parameters!AP$61*EXP(-rGamma!S6)+Parameters!AP$64*EXP(-'sGamma '!S6)),""))</f>
        <v/>
      </c>
      <c r="T6" t="str">
        <f>IF('Binding Energies'!T6 = "","",IF('Binding Energies'!T6&lt;HV,(Parameters!AQ$68+Parameters!AQ$69*SIN(Parameters!AQ$70*($A6/100)+Parameters!AQ$71)+Parameters!AQ$61*EXP(-rGamma!T6)+Parameters!AQ$64*EXP(-'sGamma '!T6)),""))</f>
        <v/>
      </c>
    </row>
    <row r="7" spans="1:20" x14ac:dyDescent="0.35">
      <c r="A7" s="43">
        <v>7</v>
      </c>
      <c r="B7" s="2">
        <f>IF('Binding Energies'!B7 = "","",IF('Binding Energies'!B7&lt;HV,((Parameters!W$55*SIN(Parameters!W$56*((Gamma!$A7/(Parameters!W$53*HV^Parameters!W$54))^Parameters!W$59)+Parameters!W$57)+Parameters!W$60*((Gamma!$A7/(Parameters!W$53*HV^Parameters!W$54))^Parameters!W$59)+Parameters!W$58)*SQRT(HV)),""))</f>
        <v>1.5786553694295029</v>
      </c>
      <c r="C7" s="2" t="str">
        <f>IF('Binding Energies'!C7 = "","",IF('Binding Energies'!C7&lt;HV,((Parameters!X$55*SIN(Parameters!X$56*((Gamma!$A7/(Parameters!X$53*HV^Parameters!X$54))^Parameters!X$59)+Parameters!X$57)+Parameters!X$60*((Gamma!$A7/(Parameters!X$53*HV^Parameters!X$54))^Parameters!X$59)+Parameters!X$58)*SQRT(HV)),""))</f>
        <v/>
      </c>
      <c r="D7" s="2" t="str">
        <f>IF('Binding Energies'!D7 = "","",IF('Binding Energies'!D7&lt;HV,((Parameters!Y$55*SIN(Parameters!Y$56*((Gamma!$A7/(Parameters!Y$53*HV^Parameters!Y$54))^Parameters!Y$59)+Parameters!Y$57)+Parameters!Y$60*((Gamma!$A7/(Parameters!Y$53*HV^Parameters!Y$54))^Parameters!Y$59)+Parameters!Y$58)*SQRT(HV)),""))</f>
        <v/>
      </c>
      <c r="E7" s="2" t="str">
        <f>IF('Binding Energies'!E7 = "","",IF('Binding Energies'!E7&lt;HV,((Parameters!Z$55*SIN(Parameters!Z$56*((Gamma!$A7/(Parameters!Z$53*HV^Parameters!Z$54))^Parameters!Z$59)+Parameters!Z$57)+Parameters!Z$60*((Gamma!$A7/(Parameters!Z$53*HV^Parameters!Z$54))^Parameters!Z$59)+Parameters!Z$58)*SQRT(HV)),""))</f>
        <v/>
      </c>
      <c r="F7" s="2" t="str">
        <f>IF('Binding Energies'!F7 = "","",IF('Binding Energies'!F7&lt;HV,((Parameters!AA$55*SIN(Parameters!AA$56*((Gamma!$A7/(Parameters!AA$53*HV^Parameters!AA$54))^Parameters!AA$59)+Parameters!AA$57)+Parameters!AA$60*((Gamma!$A7/(Parameters!AA$53*HV^Parameters!AA$54))^Parameters!AA$59)+Parameters!AA$58)*SQRT(HV)),""))</f>
        <v/>
      </c>
      <c r="G7" t="str">
        <f>IF('Binding Energies'!G7 = "","",IF('Binding Energies'!G7&lt;HV,(Parameters!AD$68+Parameters!AD$69*SIN(Parameters!AD$70*($A7/100)+Parameters!AD$71)+Parameters!AD$61*EXP(-rGamma!G7)+Parameters!AD$64*EXP(-'sGamma '!G7)),""))</f>
        <v/>
      </c>
      <c r="H7" t="str">
        <f>IF('Binding Energies'!H7 = "","",IF('Binding Energies'!H7&lt;HV,(Parameters!AE$68+Parameters!AE$69*SIN(Parameters!AE$70*($A7/100)+Parameters!AE$71)+Parameters!AE$61*EXP(-rGamma!H7)+Parameters!AE$64*EXP(-'sGamma '!H7)),""))</f>
        <v/>
      </c>
      <c r="I7" t="str">
        <f>IF('Binding Energies'!I7 = "","",IF('Binding Energies'!I7&lt;HV,(Parameters!AF$68+Parameters!AF$69*SIN(Parameters!AF$70*($A7/100)+Parameters!AF$71)+Parameters!AF$61*EXP(-rGamma!I7)+Parameters!AF$64*EXP(-'sGamma '!I7)),""))</f>
        <v/>
      </c>
      <c r="J7" t="str">
        <f>IF('Binding Energies'!J7 = "","",IF('Binding Energies'!J7&lt;HV,(Parameters!AG$68+Parameters!AG$69*SIN(Parameters!AG$70*($A7/100)+Parameters!AG$71)+Parameters!AG$61*EXP(-rGamma!J7)+Parameters!AG$64*EXP(-'sGamma '!J7)),""))</f>
        <v/>
      </c>
      <c r="K7" t="str">
        <f>IF('Binding Energies'!K7 = "","",IF('Binding Energies'!K7&lt;HV,(Parameters!AH$68+Parameters!AH$69*SIN(Parameters!AH$70*($A7/100)+Parameters!AH$71)+Parameters!AH$61*EXP(-rGamma!K7)+Parameters!AH$64*EXP(-'sGamma '!K7)),""))</f>
        <v/>
      </c>
      <c r="L7" t="str">
        <f>IF('Binding Energies'!L7 = "","",IF('Binding Energies'!L7&lt;HV,(Parameters!AI$68+Parameters!AI$69*SIN(Parameters!AI$70*($A7/100)+Parameters!AI$71)+Parameters!AI$61*EXP(-rGamma!L7)+Parameters!AI$64*EXP(-'sGamma '!L7)),""))</f>
        <v/>
      </c>
      <c r="M7" t="str">
        <f>IF('Binding Energies'!M7 = "","",IF('Binding Energies'!M7&lt;HV,(Parameters!AJ$68+Parameters!AJ$69*SIN(Parameters!AJ$70*($A7/100)+Parameters!AJ$71)+Parameters!AJ$61*EXP(-rGamma!M7)+Parameters!AJ$64*EXP(-'sGamma '!M7)),""))</f>
        <v/>
      </c>
      <c r="N7" t="str">
        <f>IF('Binding Energies'!N7 = "","",IF('Binding Energies'!N7&lt;HV,(Parameters!AK$68+Parameters!AK$69*SIN(Parameters!AK$70*($A7/100)+Parameters!AK$71)+Parameters!AK$61*EXP(-rGamma!N7)+Parameters!AK$64*EXP(-'sGamma '!N7)),""))</f>
        <v/>
      </c>
      <c r="O7" t="str">
        <f>IF('Binding Energies'!O7 = "","",IF('Binding Energies'!O7&lt;HV,(Parameters!AL$68+Parameters!AL$69*SIN(Parameters!AL$70*($A7/100)+Parameters!AL$71)+Parameters!AL$61*EXP(-rGamma!O7)+Parameters!AL$64*EXP(-'sGamma '!O7)),""))</f>
        <v/>
      </c>
      <c r="P7" t="str">
        <f>IF('Binding Energies'!P7 = "","",IF('Binding Energies'!P7&lt;HV,(Parameters!AM$68+Parameters!AM$69*SIN(Parameters!AM$70*($A7/100)+Parameters!AM$71)+Parameters!AM$61*EXP(-rGamma!P7)+Parameters!AM$64*EXP(-'sGamma '!P7)),""))</f>
        <v/>
      </c>
      <c r="Q7" t="str">
        <f>IF('Binding Energies'!Q7 = "","",IF('Binding Energies'!Q7&lt;HV,(Parameters!AN$68+Parameters!AN$69*SIN(Parameters!AN$70*($A7/100)+Parameters!AN$71)+Parameters!AN$61*EXP(-rGamma!Q7)+Parameters!AN$64*EXP(-'sGamma '!Q7)),""))</f>
        <v/>
      </c>
      <c r="R7" t="str">
        <f>IF('Binding Energies'!R7 = "","",IF('Binding Energies'!R7&lt;HV,(Parameters!AO$68+Parameters!AO$69*SIN(Parameters!AO$70*($A7/100)+Parameters!AO$71)+Parameters!AO$61*EXP(-rGamma!R7)+Parameters!AO$64*EXP(-'sGamma '!R7)),""))</f>
        <v/>
      </c>
      <c r="S7" t="str">
        <f>IF('Binding Energies'!S7 = "","",IF('Binding Energies'!S7&lt;HV,(Parameters!AP$68+Parameters!AP$69*SIN(Parameters!AP$70*($A7/100)+Parameters!AP$71)+Parameters!AP$61*EXP(-rGamma!S7)+Parameters!AP$64*EXP(-'sGamma '!S7)),""))</f>
        <v/>
      </c>
      <c r="T7" t="str">
        <f>IF('Binding Energies'!T7 = "","",IF('Binding Energies'!T7&lt;HV,(Parameters!AQ$68+Parameters!AQ$69*SIN(Parameters!AQ$70*($A7/100)+Parameters!AQ$71)+Parameters!AQ$61*EXP(-rGamma!T7)+Parameters!AQ$64*EXP(-'sGamma '!T7)),""))</f>
        <v/>
      </c>
    </row>
    <row r="8" spans="1:20" x14ac:dyDescent="0.35">
      <c r="A8" s="43">
        <v>8</v>
      </c>
      <c r="B8" s="2">
        <f>IF('Binding Energies'!B8 = "","",IF('Binding Energies'!B8&lt;HV,((Parameters!W$55*SIN(Parameters!W$56*((Gamma!$A8/(Parameters!W$53*HV^Parameters!W$54))^Parameters!W$59)+Parameters!W$57)+Parameters!W$60*((Gamma!$A8/(Parameters!W$53*HV^Parameters!W$54))^Parameters!W$59)+Parameters!W$58)*SQRT(HV)),""))</f>
        <v>1.5584304490895107</v>
      </c>
      <c r="C8" s="2" t="str">
        <f>IF('Binding Energies'!C8 = "","",IF('Binding Energies'!C8&lt;HV,((Parameters!X$55*SIN(Parameters!X$56*((Gamma!$A8/(Parameters!X$53*HV^Parameters!X$54))^Parameters!X$59)+Parameters!X$57)+Parameters!X$60*((Gamma!$A8/(Parameters!X$53*HV^Parameters!X$54))^Parameters!X$59)+Parameters!X$58)*SQRT(HV)),""))</f>
        <v/>
      </c>
      <c r="D8" s="2" t="str">
        <f>IF('Binding Energies'!D8 = "","",IF('Binding Energies'!D8&lt;HV,((Parameters!Y$55*SIN(Parameters!Y$56*((Gamma!$A8/(Parameters!Y$53*HV^Parameters!Y$54))^Parameters!Y$59)+Parameters!Y$57)+Parameters!Y$60*((Gamma!$A8/(Parameters!Y$53*HV^Parameters!Y$54))^Parameters!Y$59)+Parameters!Y$58)*SQRT(HV)),""))</f>
        <v/>
      </c>
      <c r="E8" s="2" t="str">
        <f>IF('Binding Energies'!E8 = "","",IF('Binding Energies'!E8&lt;HV,((Parameters!Z$55*SIN(Parameters!Z$56*((Gamma!$A8/(Parameters!Z$53*HV^Parameters!Z$54))^Parameters!Z$59)+Parameters!Z$57)+Parameters!Z$60*((Gamma!$A8/(Parameters!Z$53*HV^Parameters!Z$54))^Parameters!Z$59)+Parameters!Z$58)*SQRT(HV)),""))</f>
        <v/>
      </c>
      <c r="F8" s="2" t="str">
        <f>IF('Binding Energies'!F8 = "","",IF('Binding Energies'!F8&lt;HV,((Parameters!AA$55*SIN(Parameters!AA$56*((Gamma!$A8/(Parameters!AA$53*HV^Parameters!AA$54))^Parameters!AA$59)+Parameters!AA$57)+Parameters!AA$60*((Gamma!$A8/(Parameters!AA$53*HV^Parameters!AA$54))^Parameters!AA$59)+Parameters!AA$58)*SQRT(HV)),""))</f>
        <v/>
      </c>
      <c r="G8" t="str">
        <f>IF('Binding Energies'!G8 = "","",IF('Binding Energies'!G8&lt;HV,(Parameters!AD$68+Parameters!AD$69*SIN(Parameters!AD$70*($A8/100)+Parameters!AD$71)+Parameters!AD$61*EXP(-rGamma!G8)+Parameters!AD$64*EXP(-'sGamma '!G8)),""))</f>
        <v/>
      </c>
      <c r="H8" t="str">
        <f>IF('Binding Energies'!H8 = "","",IF('Binding Energies'!H8&lt;HV,(Parameters!AE$68+Parameters!AE$69*SIN(Parameters!AE$70*($A8/100)+Parameters!AE$71)+Parameters!AE$61*EXP(-rGamma!H8)+Parameters!AE$64*EXP(-'sGamma '!H8)),""))</f>
        <v/>
      </c>
      <c r="I8" t="str">
        <f>IF('Binding Energies'!I8 = "","",IF('Binding Energies'!I8&lt;HV,(Parameters!AF$68+Parameters!AF$69*SIN(Parameters!AF$70*($A8/100)+Parameters!AF$71)+Parameters!AF$61*EXP(-rGamma!I8)+Parameters!AF$64*EXP(-'sGamma '!I8)),""))</f>
        <v/>
      </c>
      <c r="J8" t="str">
        <f>IF('Binding Energies'!J8 = "","",IF('Binding Energies'!J8&lt;HV,(Parameters!AG$68+Parameters!AG$69*SIN(Parameters!AG$70*($A8/100)+Parameters!AG$71)+Parameters!AG$61*EXP(-rGamma!J8)+Parameters!AG$64*EXP(-'sGamma '!J8)),""))</f>
        <v/>
      </c>
      <c r="K8" t="str">
        <f>IF('Binding Energies'!K8 = "","",IF('Binding Energies'!K8&lt;HV,(Parameters!AH$68+Parameters!AH$69*SIN(Parameters!AH$70*($A8/100)+Parameters!AH$71)+Parameters!AH$61*EXP(-rGamma!K8)+Parameters!AH$64*EXP(-'sGamma '!K8)),""))</f>
        <v/>
      </c>
      <c r="L8" t="str">
        <f>IF('Binding Energies'!L8 = "","",IF('Binding Energies'!L8&lt;HV,(Parameters!AI$68+Parameters!AI$69*SIN(Parameters!AI$70*($A8/100)+Parameters!AI$71)+Parameters!AI$61*EXP(-rGamma!L8)+Parameters!AI$64*EXP(-'sGamma '!L8)),""))</f>
        <v/>
      </c>
      <c r="M8" t="str">
        <f>IF('Binding Energies'!M8 = "","",IF('Binding Energies'!M8&lt;HV,(Parameters!AJ$68+Parameters!AJ$69*SIN(Parameters!AJ$70*($A8/100)+Parameters!AJ$71)+Parameters!AJ$61*EXP(-rGamma!M8)+Parameters!AJ$64*EXP(-'sGamma '!M8)),""))</f>
        <v/>
      </c>
      <c r="N8" t="str">
        <f>IF('Binding Energies'!N8 = "","",IF('Binding Energies'!N8&lt;HV,(Parameters!AK$68+Parameters!AK$69*SIN(Parameters!AK$70*($A8/100)+Parameters!AK$71)+Parameters!AK$61*EXP(-rGamma!N8)+Parameters!AK$64*EXP(-'sGamma '!N8)),""))</f>
        <v/>
      </c>
      <c r="O8" t="str">
        <f>IF('Binding Energies'!O8 = "","",IF('Binding Energies'!O8&lt;HV,(Parameters!AL$68+Parameters!AL$69*SIN(Parameters!AL$70*($A8/100)+Parameters!AL$71)+Parameters!AL$61*EXP(-rGamma!O8)+Parameters!AL$64*EXP(-'sGamma '!O8)),""))</f>
        <v/>
      </c>
      <c r="P8" t="str">
        <f>IF('Binding Energies'!P8 = "","",IF('Binding Energies'!P8&lt;HV,(Parameters!AM$68+Parameters!AM$69*SIN(Parameters!AM$70*($A8/100)+Parameters!AM$71)+Parameters!AM$61*EXP(-rGamma!P8)+Parameters!AM$64*EXP(-'sGamma '!P8)),""))</f>
        <v/>
      </c>
      <c r="Q8" t="str">
        <f>IF('Binding Energies'!Q8 = "","",IF('Binding Energies'!Q8&lt;HV,(Parameters!AN$68+Parameters!AN$69*SIN(Parameters!AN$70*($A8/100)+Parameters!AN$71)+Parameters!AN$61*EXP(-rGamma!Q8)+Parameters!AN$64*EXP(-'sGamma '!Q8)),""))</f>
        <v/>
      </c>
      <c r="R8" t="str">
        <f>IF('Binding Energies'!R8 = "","",IF('Binding Energies'!R8&lt;HV,(Parameters!AO$68+Parameters!AO$69*SIN(Parameters!AO$70*($A8/100)+Parameters!AO$71)+Parameters!AO$61*EXP(-rGamma!R8)+Parameters!AO$64*EXP(-'sGamma '!R8)),""))</f>
        <v/>
      </c>
      <c r="S8" t="str">
        <f>IF('Binding Energies'!S8 = "","",IF('Binding Energies'!S8&lt;HV,(Parameters!AP$68+Parameters!AP$69*SIN(Parameters!AP$70*($A8/100)+Parameters!AP$71)+Parameters!AP$61*EXP(-rGamma!S8)+Parameters!AP$64*EXP(-'sGamma '!S8)),""))</f>
        <v/>
      </c>
      <c r="T8" t="str">
        <f>IF('Binding Energies'!T8 = "","",IF('Binding Energies'!T8&lt;HV,(Parameters!AQ$68+Parameters!AQ$69*SIN(Parameters!AQ$70*($A8/100)+Parameters!AQ$71)+Parameters!AQ$61*EXP(-rGamma!T8)+Parameters!AQ$64*EXP(-'sGamma '!T8)),""))</f>
        <v/>
      </c>
    </row>
    <row r="9" spans="1:20" x14ac:dyDescent="0.35">
      <c r="A9" s="43">
        <v>9</v>
      </c>
      <c r="B9" s="2">
        <f>IF('Binding Energies'!B9 = "","",IF('Binding Energies'!B9&lt;HV,((Parameters!W$55*SIN(Parameters!W$56*((Gamma!$A9/(Parameters!W$53*HV^Parameters!W$54))^Parameters!W$59)+Parameters!W$57)+Parameters!W$60*((Gamma!$A9/(Parameters!W$53*HV^Parameters!W$54))^Parameters!W$59)+Parameters!W$58)*SQRT(HV)),""))</f>
        <v>1.5331758087342926</v>
      </c>
      <c r="C9" s="2" t="str">
        <f>IF('Binding Energies'!C9 = "","",IF('Binding Energies'!C9&lt;HV,((Parameters!X$55*SIN(Parameters!X$56*((Gamma!$A9/(Parameters!X$53*HV^Parameters!X$54))^Parameters!X$59)+Parameters!X$57)+Parameters!X$60*((Gamma!$A9/(Parameters!X$53*HV^Parameters!X$54))^Parameters!X$59)+Parameters!X$58)*SQRT(HV)),""))</f>
        <v/>
      </c>
      <c r="D9" s="2" t="str">
        <f>IF('Binding Energies'!D9 = "","",IF('Binding Energies'!D9&lt;HV,((Parameters!Y$55*SIN(Parameters!Y$56*((Gamma!$A9/(Parameters!Y$53*HV^Parameters!Y$54))^Parameters!Y$59)+Parameters!Y$57)+Parameters!Y$60*((Gamma!$A9/(Parameters!Y$53*HV^Parameters!Y$54))^Parameters!Y$59)+Parameters!Y$58)*SQRT(HV)),""))</f>
        <v/>
      </c>
      <c r="E9" s="2" t="str">
        <f>IF('Binding Energies'!E9 = "","",IF('Binding Energies'!E9&lt;HV,((Parameters!Z$55*SIN(Parameters!Z$56*((Gamma!$A9/(Parameters!Z$53*HV^Parameters!Z$54))^Parameters!Z$59)+Parameters!Z$57)+Parameters!Z$60*((Gamma!$A9/(Parameters!Z$53*HV^Parameters!Z$54))^Parameters!Z$59)+Parameters!Z$58)*SQRT(HV)),""))</f>
        <v/>
      </c>
      <c r="F9" s="2" t="str">
        <f>IF('Binding Energies'!F9 = "","",IF('Binding Energies'!F9&lt;HV,((Parameters!AA$55*SIN(Parameters!AA$56*((Gamma!$A9/(Parameters!AA$53*HV^Parameters!AA$54))^Parameters!AA$59)+Parameters!AA$57)+Parameters!AA$60*((Gamma!$A9/(Parameters!AA$53*HV^Parameters!AA$54))^Parameters!AA$59)+Parameters!AA$58)*SQRT(HV)),""))</f>
        <v/>
      </c>
      <c r="G9" t="str">
        <f>IF('Binding Energies'!G9 = "","",IF('Binding Energies'!G9&lt;HV,(Parameters!AD$68+Parameters!AD$69*SIN(Parameters!AD$70*($A9/100)+Parameters!AD$71)+Parameters!AD$61*EXP(-rGamma!G9)+Parameters!AD$64*EXP(-'sGamma '!G9)),""))</f>
        <v/>
      </c>
      <c r="H9" t="str">
        <f>IF('Binding Energies'!H9 = "","",IF('Binding Energies'!H9&lt;HV,(Parameters!AE$68+Parameters!AE$69*SIN(Parameters!AE$70*($A9/100)+Parameters!AE$71)+Parameters!AE$61*EXP(-rGamma!H9)+Parameters!AE$64*EXP(-'sGamma '!H9)),""))</f>
        <v/>
      </c>
      <c r="I9" t="str">
        <f>IF('Binding Energies'!I9 = "","",IF('Binding Energies'!I9&lt;HV,(Parameters!AF$68+Parameters!AF$69*SIN(Parameters!AF$70*($A9/100)+Parameters!AF$71)+Parameters!AF$61*EXP(-rGamma!I9)+Parameters!AF$64*EXP(-'sGamma '!I9)),""))</f>
        <v/>
      </c>
      <c r="J9" t="str">
        <f>IF('Binding Energies'!J9 = "","",IF('Binding Energies'!J9&lt;HV,(Parameters!AG$68+Parameters!AG$69*SIN(Parameters!AG$70*($A9/100)+Parameters!AG$71)+Parameters!AG$61*EXP(-rGamma!J9)+Parameters!AG$64*EXP(-'sGamma '!J9)),""))</f>
        <v/>
      </c>
      <c r="K9" t="str">
        <f>IF('Binding Energies'!K9 = "","",IF('Binding Energies'!K9&lt;HV,(Parameters!AH$68+Parameters!AH$69*SIN(Parameters!AH$70*($A9/100)+Parameters!AH$71)+Parameters!AH$61*EXP(-rGamma!K9)+Parameters!AH$64*EXP(-'sGamma '!K9)),""))</f>
        <v/>
      </c>
      <c r="L9" t="str">
        <f>IF('Binding Energies'!L9 = "","",IF('Binding Energies'!L9&lt;HV,(Parameters!AI$68+Parameters!AI$69*SIN(Parameters!AI$70*($A9/100)+Parameters!AI$71)+Parameters!AI$61*EXP(-rGamma!L9)+Parameters!AI$64*EXP(-'sGamma '!L9)),""))</f>
        <v/>
      </c>
      <c r="M9" t="str">
        <f>IF('Binding Energies'!M9 = "","",IF('Binding Energies'!M9&lt;HV,(Parameters!AJ$68+Parameters!AJ$69*SIN(Parameters!AJ$70*($A9/100)+Parameters!AJ$71)+Parameters!AJ$61*EXP(-rGamma!M9)+Parameters!AJ$64*EXP(-'sGamma '!M9)),""))</f>
        <v/>
      </c>
      <c r="N9" t="str">
        <f>IF('Binding Energies'!N9 = "","",IF('Binding Energies'!N9&lt;HV,(Parameters!AK$68+Parameters!AK$69*SIN(Parameters!AK$70*($A9/100)+Parameters!AK$71)+Parameters!AK$61*EXP(-rGamma!N9)+Parameters!AK$64*EXP(-'sGamma '!N9)),""))</f>
        <v/>
      </c>
      <c r="O9" t="str">
        <f>IF('Binding Energies'!O9 = "","",IF('Binding Energies'!O9&lt;HV,(Parameters!AL$68+Parameters!AL$69*SIN(Parameters!AL$70*($A9/100)+Parameters!AL$71)+Parameters!AL$61*EXP(-rGamma!O9)+Parameters!AL$64*EXP(-'sGamma '!O9)),""))</f>
        <v/>
      </c>
      <c r="P9" t="str">
        <f>IF('Binding Energies'!P9 = "","",IF('Binding Energies'!P9&lt;HV,(Parameters!AM$68+Parameters!AM$69*SIN(Parameters!AM$70*($A9/100)+Parameters!AM$71)+Parameters!AM$61*EXP(-rGamma!P9)+Parameters!AM$64*EXP(-'sGamma '!P9)),""))</f>
        <v/>
      </c>
      <c r="Q9" t="str">
        <f>IF('Binding Energies'!Q9 = "","",IF('Binding Energies'!Q9&lt;HV,(Parameters!AN$68+Parameters!AN$69*SIN(Parameters!AN$70*($A9/100)+Parameters!AN$71)+Parameters!AN$61*EXP(-rGamma!Q9)+Parameters!AN$64*EXP(-'sGamma '!Q9)),""))</f>
        <v/>
      </c>
      <c r="R9" t="str">
        <f>IF('Binding Energies'!R9 = "","",IF('Binding Energies'!R9&lt;HV,(Parameters!AO$68+Parameters!AO$69*SIN(Parameters!AO$70*($A9/100)+Parameters!AO$71)+Parameters!AO$61*EXP(-rGamma!R9)+Parameters!AO$64*EXP(-'sGamma '!R9)),""))</f>
        <v/>
      </c>
      <c r="S9" t="str">
        <f>IF('Binding Energies'!S9 = "","",IF('Binding Energies'!S9&lt;HV,(Parameters!AP$68+Parameters!AP$69*SIN(Parameters!AP$70*($A9/100)+Parameters!AP$71)+Parameters!AP$61*EXP(-rGamma!S9)+Parameters!AP$64*EXP(-'sGamma '!S9)),""))</f>
        <v/>
      </c>
      <c r="T9" t="str">
        <f>IF('Binding Energies'!T9 = "","",IF('Binding Energies'!T9&lt;HV,(Parameters!AQ$68+Parameters!AQ$69*SIN(Parameters!AQ$70*($A9/100)+Parameters!AQ$71)+Parameters!AQ$61*EXP(-rGamma!T9)+Parameters!AQ$64*EXP(-'sGamma '!T9)),""))</f>
        <v/>
      </c>
    </row>
    <row r="10" spans="1:20" x14ac:dyDescent="0.35">
      <c r="A10" s="43">
        <v>10</v>
      </c>
      <c r="B10" s="2">
        <f>IF('Binding Energies'!B10 = "","",IF('Binding Energies'!B10&lt;HV,((Parameters!W$55*SIN(Parameters!W$56*((Gamma!$A10/(Parameters!W$53*HV^Parameters!W$54))^Parameters!W$59)+Parameters!W$57)+Parameters!W$60*((Gamma!$A10/(Parameters!W$53*HV^Parameters!W$54))^Parameters!W$59)+Parameters!W$58)*SQRT(HV)),""))</f>
        <v>1.5021637406194956</v>
      </c>
      <c r="C10" s="2" t="str">
        <f>IF('Binding Energies'!C10 = "","",IF('Binding Energies'!C10&lt;HV,((Parameters!X$55*SIN(Parameters!X$56*((Gamma!$A10/(Parameters!X$53*HV^Parameters!X$54))^Parameters!X$59)+Parameters!X$57)+Parameters!X$60*((Gamma!$A10/(Parameters!X$53*HV^Parameters!X$54))^Parameters!X$59)+Parameters!X$58)*SQRT(HV)),""))</f>
        <v/>
      </c>
      <c r="D10" s="2" t="str">
        <f>IF('Binding Energies'!D10 = "","",IF('Binding Energies'!D10&lt;HV,((Parameters!Y$55*SIN(Parameters!Y$56*((Gamma!$A10/(Parameters!Y$53*HV^Parameters!Y$54))^Parameters!Y$59)+Parameters!Y$57)+Parameters!Y$60*((Gamma!$A10/(Parameters!Y$53*HV^Parameters!Y$54))^Parameters!Y$59)+Parameters!Y$58)*SQRT(HV)),""))</f>
        <v/>
      </c>
      <c r="E10" s="2" t="str">
        <f>IF('Binding Energies'!E10 = "","",IF('Binding Energies'!E10&lt;HV,((Parameters!Z$55*SIN(Parameters!Z$56*((Gamma!$A10/(Parameters!Z$53*HV^Parameters!Z$54))^Parameters!Z$59)+Parameters!Z$57)+Parameters!Z$60*((Gamma!$A10/(Parameters!Z$53*HV^Parameters!Z$54))^Parameters!Z$59)+Parameters!Z$58)*SQRT(HV)),""))</f>
        <v/>
      </c>
      <c r="F10" s="2" t="str">
        <f>IF('Binding Energies'!F10 = "","",IF('Binding Energies'!F10&lt;HV,((Parameters!AA$55*SIN(Parameters!AA$56*((Gamma!$A10/(Parameters!AA$53*HV^Parameters!AA$54))^Parameters!AA$59)+Parameters!AA$57)+Parameters!AA$60*((Gamma!$A10/(Parameters!AA$53*HV^Parameters!AA$54))^Parameters!AA$59)+Parameters!AA$58)*SQRT(HV)),""))</f>
        <v/>
      </c>
      <c r="G10" t="str">
        <f>IF('Binding Energies'!G10 = "","",IF('Binding Energies'!G10&lt;HV,(Parameters!AD$68+Parameters!AD$69*SIN(Parameters!AD$70*($A10/100)+Parameters!AD$71)+Parameters!AD$61*EXP(-rGamma!G10)+Parameters!AD$64*EXP(-'sGamma '!G10)),""))</f>
        <v/>
      </c>
      <c r="H10" t="str">
        <f>IF('Binding Energies'!H10 = "","",IF('Binding Energies'!H10&lt;HV,(Parameters!AE$68+Parameters!AE$69*SIN(Parameters!AE$70*($A10/100)+Parameters!AE$71)+Parameters!AE$61*EXP(-rGamma!H10)+Parameters!AE$64*EXP(-'sGamma '!H10)),""))</f>
        <v/>
      </c>
      <c r="I10" t="str">
        <f>IF('Binding Energies'!I10 = "","",IF('Binding Energies'!I10&lt;HV,(Parameters!AF$68+Parameters!AF$69*SIN(Parameters!AF$70*($A10/100)+Parameters!AF$71)+Parameters!AF$61*EXP(-rGamma!I10)+Parameters!AF$64*EXP(-'sGamma '!I10)),""))</f>
        <v/>
      </c>
      <c r="J10" t="str">
        <f>IF('Binding Energies'!J10 = "","",IF('Binding Energies'!J10&lt;HV,(Parameters!AG$68+Parameters!AG$69*SIN(Parameters!AG$70*($A10/100)+Parameters!AG$71)+Parameters!AG$61*EXP(-rGamma!J10)+Parameters!AG$64*EXP(-'sGamma '!J10)),""))</f>
        <v/>
      </c>
      <c r="K10" t="str">
        <f>IF('Binding Energies'!K10 = "","",IF('Binding Energies'!K10&lt;HV,(Parameters!AH$68+Parameters!AH$69*SIN(Parameters!AH$70*($A10/100)+Parameters!AH$71)+Parameters!AH$61*EXP(-rGamma!K10)+Parameters!AH$64*EXP(-'sGamma '!K10)),""))</f>
        <v/>
      </c>
      <c r="L10" t="str">
        <f>IF('Binding Energies'!L10 = "","",IF('Binding Energies'!L10&lt;HV,(Parameters!AI$68+Parameters!AI$69*SIN(Parameters!AI$70*($A10/100)+Parameters!AI$71)+Parameters!AI$61*EXP(-rGamma!L10)+Parameters!AI$64*EXP(-'sGamma '!L10)),""))</f>
        <v/>
      </c>
      <c r="M10" t="str">
        <f>IF('Binding Energies'!M10 = "","",IF('Binding Energies'!M10&lt;HV,(Parameters!AJ$68+Parameters!AJ$69*SIN(Parameters!AJ$70*($A10/100)+Parameters!AJ$71)+Parameters!AJ$61*EXP(-rGamma!M10)+Parameters!AJ$64*EXP(-'sGamma '!M10)),""))</f>
        <v/>
      </c>
      <c r="N10" t="str">
        <f>IF('Binding Energies'!N10 = "","",IF('Binding Energies'!N10&lt;HV,(Parameters!AK$68+Parameters!AK$69*SIN(Parameters!AK$70*($A10/100)+Parameters!AK$71)+Parameters!AK$61*EXP(-rGamma!N10)+Parameters!AK$64*EXP(-'sGamma '!N10)),""))</f>
        <v/>
      </c>
      <c r="O10" t="str">
        <f>IF('Binding Energies'!O10 = "","",IF('Binding Energies'!O10&lt;HV,(Parameters!AL$68+Parameters!AL$69*SIN(Parameters!AL$70*($A10/100)+Parameters!AL$71)+Parameters!AL$61*EXP(-rGamma!O10)+Parameters!AL$64*EXP(-'sGamma '!O10)),""))</f>
        <v/>
      </c>
      <c r="P10" t="str">
        <f>IF('Binding Energies'!P10 = "","",IF('Binding Energies'!P10&lt;HV,(Parameters!AM$68+Parameters!AM$69*SIN(Parameters!AM$70*($A10/100)+Parameters!AM$71)+Parameters!AM$61*EXP(-rGamma!P10)+Parameters!AM$64*EXP(-'sGamma '!P10)),""))</f>
        <v/>
      </c>
      <c r="Q10" t="str">
        <f>IF('Binding Energies'!Q10 = "","",IF('Binding Energies'!Q10&lt;HV,(Parameters!AN$68+Parameters!AN$69*SIN(Parameters!AN$70*($A10/100)+Parameters!AN$71)+Parameters!AN$61*EXP(-rGamma!Q10)+Parameters!AN$64*EXP(-'sGamma '!Q10)),""))</f>
        <v/>
      </c>
      <c r="R10" t="str">
        <f>IF('Binding Energies'!R10 = "","",IF('Binding Energies'!R10&lt;HV,(Parameters!AO$68+Parameters!AO$69*SIN(Parameters!AO$70*($A10/100)+Parameters!AO$71)+Parameters!AO$61*EXP(-rGamma!R10)+Parameters!AO$64*EXP(-'sGamma '!R10)),""))</f>
        <v/>
      </c>
      <c r="S10" t="str">
        <f>IF('Binding Energies'!S10 = "","",IF('Binding Energies'!S10&lt;HV,(Parameters!AP$68+Parameters!AP$69*SIN(Parameters!AP$70*($A10/100)+Parameters!AP$71)+Parameters!AP$61*EXP(-rGamma!S10)+Parameters!AP$64*EXP(-'sGamma '!S10)),""))</f>
        <v/>
      </c>
      <c r="T10" t="str">
        <f>IF('Binding Energies'!T10 = "","",IF('Binding Energies'!T10&lt;HV,(Parameters!AQ$68+Parameters!AQ$69*SIN(Parameters!AQ$70*($A10/100)+Parameters!AQ$71)+Parameters!AQ$61*EXP(-rGamma!T10)+Parameters!AQ$64*EXP(-'sGamma '!T10)),""))</f>
        <v/>
      </c>
    </row>
    <row r="11" spans="1:20" x14ac:dyDescent="0.35">
      <c r="A11" s="43">
        <v>11</v>
      </c>
      <c r="B11" s="2">
        <f>IF('Binding Energies'!B11 = "","",IF('Binding Energies'!B11&lt;HV,((Parameters!W$55*SIN(Parameters!W$56*((Gamma!$A11/(Parameters!W$53*HV^Parameters!W$54))^Parameters!W$59)+Parameters!W$57)+Parameters!W$60*((Gamma!$A11/(Parameters!W$53*HV^Parameters!W$54))^Parameters!W$59)+Parameters!W$58)*SQRT(HV)),""))</f>
        <v>1.4645594499366945</v>
      </c>
      <c r="C11" s="2">
        <f>IF('Binding Energies'!C11 = "","",IF('Binding Energies'!C11&lt;HV,((Parameters!X$55*SIN(Parameters!X$56*((Gamma!$A11/(Parameters!X$53*HV^Parameters!X$54))^Parameters!X$59)+Parameters!X$57)+Parameters!X$60*((Gamma!$A11/(Parameters!X$53*HV^Parameters!X$54))^Parameters!X$59)+Parameters!X$58)*SQRT(HV)),""))</f>
        <v>1.5814474126329241</v>
      </c>
      <c r="D11" s="2" t="str">
        <f>IF('Binding Energies'!D11 = "","",IF('Binding Energies'!D11&lt;HV,((Parameters!Y$55*SIN(Parameters!Y$56*((Gamma!$A11/(Parameters!Y$53*HV^Parameters!Y$54))^Parameters!Y$59)+Parameters!Y$57)+Parameters!Y$60*((Gamma!$A11/(Parameters!Y$53*HV^Parameters!Y$54))^Parameters!Y$59)+Parameters!Y$58)*SQRT(HV)),""))</f>
        <v/>
      </c>
      <c r="E11" s="2" t="str">
        <f>IF('Binding Energies'!E11 = "","",IF('Binding Energies'!E11&lt;HV,((Parameters!Z$55*SIN(Parameters!Z$56*((Gamma!$A11/(Parameters!Z$53*HV^Parameters!Z$54))^Parameters!Z$59)+Parameters!Z$57)+Parameters!Z$60*((Gamma!$A11/(Parameters!Z$53*HV^Parameters!Z$54))^Parameters!Z$59)+Parameters!Z$58)*SQRT(HV)),""))</f>
        <v/>
      </c>
      <c r="F11" s="2" t="str">
        <f>IF('Binding Energies'!F11 = "","",IF('Binding Energies'!F11&lt;HV,((Parameters!AA$55*SIN(Parameters!AA$56*((Gamma!$A11/(Parameters!AA$53*HV^Parameters!AA$54))^Parameters!AA$59)+Parameters!AA$57)+Parameters!AA$60*((Gamma!$A11/(Parameters!AA$53*HV^Parameters!AA$54))^Parameters!AA$59)+Parameters!AA$58)*SQRT(HV)),""))</f>
        <v/>
      </c>
      <c r="G11" t="str">
        <f>IF('Binding Energies'!G11 = "","",IF('Binding Energies'!G11&lt;HV,(Parameters!AD$68+Parameters!AD$69*SIN(Parameters!AD$70*($A11/100)+Parameters!AD$71)+Parameters!AD$61*EXP(-rGamma!G11)+Parameters!AD$64*EXP(-'sGamma '!G11)),""))</f>
        <v/>
      </c>
      <c r="H11" t="str">
        <f>IF('Binding Energies'!H11 = "","",IF('Binding Energies'!H11&lt;HV,(Parameters!AE$68+Parameters!AE$69*SIN(Parameters!AE$70*($A11/100)+Parameters!AE$71)+Parameters!AE$61*EXP(-rGamma!H11)+Parameters!AE$64*EXP(-'sGamma '!H11)),""))</f>
        <v/>
      </c>
      <c r="I11" t="str">
        <f>IF('Binding Energies'!I11 = "","",IF('Binding Energies'!I11&lt;HV,(Parameters!AF$68+Parameters!AF$69*SIN(Parameters!AF$70*($A11/100)+Parameters!AF$71)+Parameters!AF$61*EXP(-rGamma!I11)+Parameters!AF$64*EXP(-'sGamma '!I11)),""))</f>
        <v/>
      </c>
      <c r="J11" t="str">
        <f>IF('Binding Energies'!J11 = "","",IF('Binding Energies'!J11&lt;HV,(Parameters!AG$68+Parameters!AG$69*SIN(Parameters!AG$70*($A11/100)+Parameters!AG$71)+Parameters!AG$61*EXP(-rGamma!J11)+Parameters!AG$64*EXP(-'sGamma '!J11)),""))</f>
        <v/>
      </c>
      <c r="K11" t="str">
        <f>IF('Binding Energies'!K11 = "","",IF('Binding Energies'!K11&lt;HV,(Parameters!AH$68+Parameters!AH$69*SIN(Parameters!AH$70*($A11/100)+Parameters!AH$71)+Parameters!AH$61*EXP(-rGamma!K11)+Parameters!AH$64*EXP(-'sGamma '!K11)),""))</f>
        <v/>
      </c>
      <c r="L11" t="str">
        <f>IF('Binding Energies'!L11 = "","",IF('Binding Energies'!L11&lt;HV,(Parameters!AI$68+Parameters!AI$69*SIN(Parameters!AI$70*($A11/100)+Parameters!AI$71)+Parameters!AI$61*EXP(-rGamma!L11)+Parameters!AI$64*EXP(-'sGamma '!L11)),""))</f>
        <v/>
      </c>
      <c r="M11" t="str">
        <f>IF('Binding Energies'!M11 = "","",IF('Binding Energies'!M11&lt;HV,(Parameters!AJ$68+Parameters!AJ$69*SIN(Parameters!AJ$70*($A11/100)+Parameters!AJ$71)+Parameters!AJ$61*EXP(-rGamma!M11)+Parameters!AJ$64*EXP(-'sGamma '!M11)),""))</f>
        <v/>
      </c>
      <c r="N11" t="str">
        <f>IF('Binding Energies'!N11 = "","",IF('Binding Energies'!N11&lt;HV,(Parameters!AK$68+Parameters!AK$69*SIN(Parameters!AK$70*($A11/100)+Parameters!AK$71)+Parameters!AK$61*EXP(-rGamma!N11)+Parameters!AK$64*EXP(-'sGamma '!N11)),""))</f>
        <v/>
      </c>
      <c r="O11" t="str">
        <f>IF('Binding Energies'!O11 = "","",IF('Binding Energies'!O11&lt;HV,(Parameters!AL$68+Parameters!AL$69*SIN(Parameters!AL$70*($A11/100)+Parameters!AL$71)+Parameters!AL$61*EXP(-rGamma!O11)+Parameters!AL$64*EXP(-'sGamma '!O11)),""))</f>
        <v/>
      </c>
      <c r="P11" t="str">
        <f>IF('Binding Energies'!P11 = "","",IF('Binding Energies'!P11&lt;HV,(Parameters!AM$68+Parameters!AM$69*SIN(Parameters!AM$70*($A11/100)+Parameters!AM$71)+Parameters!AM$61*EXP(-rGamma!P11)+Parameters!AM$64*EXP(-'sGamma '!P11)),""))</f>
        <v/>
      </c>
      <c r="Q11" t="str">
        <f>IF('Binding Energies'!Q11 = "","",IF('Binding Energies'!Q11&lt;HV,(Parameters!AN$68+Parameters!AN$69*SIN(Parameters!AN$70*($A11/100)+Parameters!AN$71)+Parameters!AN$61*EXP(-rGamma!Q11)+Parameters!AN$64*EXP(-'sGamma '!Q11)),""))</f>
        <v/>
      </c>
      <c r="R11" t="str">
        <f>IF('Binding Energies'!R11 = "","",IF('Binding Energies'!R11&lt;HV,(Parameters!AO$68+Parameters!AO$69*SIN(Parameters!AO$70*($A11/100)+Parameters!AO$71)+Parameters!AO$61*EXP(-rGamma!R11)+Parameters!AO$64*EXP(-'sGamma '!R11)),""))</f>
        <v/>
      </c>
      <c r="S11" t="str">
        <f>IF('Binding Energies'!S11 = "","",IF('Binding Energies'!S11&lt;HV,(Parameters!AP$68+Parameters!AP$69*SIN(Parameters!AP$70*($A11/100)+Parameters!AP$71)+Parameters!AP$61*EXP(-rGamma!S11)+Parameters!AP$64*EXP(-'sGamma '!S11)),""))</f>
        <v/>
      </c>
      <c r="T11" t="str">
        <f>IF('Binding Energies'!T11 = "","",IF('Binding Energies'!T11&lt;HV,(Parameters!AQ$68+Parameters!AQ$69*SIN(Parameters!AQ$70*($A11/100)+Parameters!AQ$71)+Parameters!AQ$61*EXP(-rGamma!T11)+Parameters!AQ$64*EXP(-'sGamma '!T11)),""))</f>
        <v/>
      </c>
    </row>
    <row r="12" spans="1:20" x14ac:dyDescent="0.35">
      <c r="A12" s="43">
        <v>12</v>
      </c>
      <c r="B12" s="2">
        <f>IF('Binding Energies'!B12 = "","",IF('Binding Energies'!B12&lt;HV,((Parameters!W$55*SIN(Parameters!W$56*((Gamma!$A12/(Parameters!W$53*HV^Parameters!W$54))^Parameters!W$59)+Parameters!W$57)+Parameters!W$60*((Gamma!$A12/(Parameters!W$53*HV^Parameters!W$54))^Parameters!W$59)+Parameters!W$58)*SQRT(HV)),""))</f>
        <v>1.4194054773658424</v>
      </c>
      <c r="C12" s="2">
        <f>IF('Binding Energies'!C12 = "","",IF('Binding Energies'!C12&lt;HV,((Parameters!X$55*SIN(Parameters!X$56*((Gamma!$A12/(Parameters!X$53*HV^Parameters!X$54))^Parameters!X$59)+Parameters!X$57)+Parameters!X$60*((Gamma!$A12/(Parameters!X$53*HV^Parameters!X$54))^Parameters!X$59)+Parameters!X$58)*SQRT(HV)),""))</f>
        <v>1.5571126457698365</v>
      </c>
      <c r="D12" s="2" t="str">
        <f>IF('Binding Energies'!D12 = "","",IF('Binding Energies'!D12&lt;HV,((Parameters!Y$55*SIN(Parameters!Y$56*((Gamma!$A12/(Parameters!Y$53*HV^Parameters!Y$54))^Parameters!Y$59)+Parameters!Y$57)+Parameters!Y$60*((Gamma!$A12/(Parameters!Y$53*HV^Parameters!Y$54))^Parameters!Y$59)+Parameters!Y$58)*SQRT(HV)),""))</f>
        <v/>
      </c>
      <c r="E12" s="2" t="str">
        <f>IF('Binding Energies'!E12 = "","",IF('Binding Energies'!E12&lt;HV,((Parameters!Z$55*SIN(Parameters!Z$56*((Gamma!$A12/(Parameters!Z$53*HV^Parameters!Z$54))^Parameters!Z$59)+Parameters!Z$57)+Parameters!Z$60*((Gamma!$A12/(Parameters!Z$53*HV^Parameters!Z$54))^Parameters!Z$59)+Parameters!Z$58)*SQRT(HV)),""))</f>
        <v/>
      </c>
      <c r="F12" s="2" t="str">
        <f>IF('Binding Energies'!F12 = "","",IF('Binding Energies'!F12&lt;HV,((Parameters!AA$55*SIN(Parameters!AA$56*((Gamma!$A12/(Parameters!AA$53*HV^Parameters!AA$54))^Parameters!AA$59)+Parameters!AA$57)+Parameters!AA$60*((Gamma!$A12/(Parameters!AA$53*HV^Parameters!AA$54))^Parameters!AA$59)+Parameters!AA$58)*SQRT(HV)),""))</f>
        <v/>
      </c>
      <c r="G12">
        <f>IF('Binding Energies'!G12 = "","",IF('Binding Energies'!G12&lt;HV,(Parameters!AD$68+Parameters!AD$69*SIN(Parameters!AD$70*($A12/100)+Parameters!AD$71)+Parameters!AD$61*EXP(-rGamma!G12)+Parameters!AD$64*EXP(-'sGamma '!G12)),""))</f>
        <v>0.8000447381531175</v>
      </c>
      <c r="H12">
        <f>IF('Binding Energies'!H12 = "","",IF('Binding Energies'!H12&lt;HV,(Parameters!AE$68+Parameters!AE$69*SIN(Parameters!AE$70*($A12/100)+Parameters!AE$71)+Parameters!AE$61*EXP(-rGamma!H12)+Parameters!AE$64*EXP(-'sGamma '!H12)),""))</f>
        <v>0.79095081991794014</v>
      </c>
      <c r="I12" t="str">
        <f>IF('Binding Energies'!I12 = "","",IF('Binding Energies'!I12&lt;HV,(Parameters!AF$68+Parameters!AF$69*SIN(Parameters!AF$70*($A12/100)+Parameters!AF$71)+Parameters!AF$61*EXP(-rGamma!I12)+Parameters!AF$64*EXP(-'sGamma '!I12)),""))</f>
        <v/>
      </c>
      <c r="J12" t="str">
        <f>IF('Binding Energies'!J12 = "","",IF('Binding Energies'!J12&lt;HV,(Parameters!AG$68+Parameters!AG$69*SIN(Parameters!AG$70*($A12/100)+Parameters!AG$71)+Parameters!AG$61*EXP(-rGamma!J12)+Parameters!AG$64*EXP(-'sGamma '!J12)),""))</f>
        <v/>
      </c>
      <c r="K12" t="str">
        <f>IF('Binding Energies'!K12 = "","",IF('Binding Energies'!K12&lt;HV,(Parameters!AH$68+Parameters!AH$69*SIN(Parameters!AH$70*($A12/100)+Parameters!AH$71)+Parameters!AH$61*EXP(-rGamma!K12)+Parameters!AH$64*EXP(-'sGamma '!K12)),""))</f>
        <v/>
      </c>
      <c r="L12" t="str">
        <f>IF('Binding Energies'!L12 = "","",IF('Binding Energies'!L12&lt;HV,(Parameters!AI$68+Parameters!AI$69*SIN(Parameters!AI$70*($A12/100)+Parameters!AI$71)+Parameters!AI$61*EXP(-rGamma!L12)+Parameters!AI$64*EXP(-'sGamma '!L12)),""))</f>
        <v/>
      </c>
      <c r="M12" t="str">
        <f>IF('Binding Energies'!M12 = "","",IF('Binding Energies'!M12&lt;HV,(Parameters!AJ$68+Parameters!AJ$69*SIN(Parameters!AJ$70*($A12/100)+Parameters!AJ$71)+Parameters!AJ$61*EXP(-rGamma!M12)+Parameters!AJ$64*EXP(-'sGamma '!M12)),""))</f>
        <v/>
      </c>
      <c r="N12" t="str">
        <f>IF('Binding Energies'!N12 = "","",IF('Binding Energies'!N12&lt;HV,(Parameters!AK$68+Parameters!AK$69*SIN(Parameters!AK$70*($A12/100)+Parameters!AK$71)+Parameters!AK$61*EXP(-rGamma!N12)+Parameters!AK$64*EXP(-'sGamma '!N12)),""))</f>
        <v/>
      </c>
      <c r="O12" t="str">
        <f>IF('Binding Energies'!O12 = "","",IF('Binding Energies'!O12&lt;HV,(Parameters!AL$68+Parameters!AL$69*SIN(Parameters!AL$70*($A12/100)+Parameters!AL$71)+Parameters!AL$61*EXP(-rGamma!O12)+Parameters!AL$64*EXP(-'sGamma '!O12)),""))</f>
        <v/>
      </c>
      <c r="P12" t="str">
        <f>IF('Binding Energies'!P12 = "","",IF('Binding Energies'!P12&lt;HV,(Parameters!AM$68+Parameters!AM$69*SIN(Parameters!AM$70*($A12/100)+Parameters!AM$71)+Parameters!AM$61*EXP(-rGamma!P12)+Parameters!AM$64*EXP(-'sGamma '!P12)),""))</f>
        <v/>
      </c>
      <c r="Q12" t="str">
        <f>IF('Binding Energies'!Q12 = "","",IF('Binding Energies'!Q12&lt;HV,(Parameters!AN$68+Parameters!AN$69*SIN(Parameters!AN$70*($A12/100)+Parameters!AN$71)+Parameters!AN$61*EXP(-rGamma!Q12)+Parameters!AN$64*EXP(-'sGamma '!Q12)),""))</f>
        <v/>
      </c>
      <c r="R12" t="str">
        <f>IF('Binding Energies'!R12 = "","",IF('Binding Energies'!R12&lt;HV,(Parameters!AO$68+Parameters!AO$69*SIN(Parameters!AO$70*($A12/100)+Parameters!AO$71)+Parameters!AO$61*EXP(-rGamma!R12)+Parameters!AO$64*EXP(-'sGamma '!R12)),""))</f>
        <v/>
      </c>
      <c r="S12" t="str">
        <f>IF('Binding Energies'!S12 = "","",IF('Binding Energies'!S12&lt;HV,(Parameters!AP$68+Parameters!AP$69*SIN(Parameters!AP$70*($A12/100)+Parameters!AP$71)+Parameters!AP$61*EXP(-rGamma!S12)+Parameters!AP$64*EXP(-'sGamma '!S12)),""))</f>
        <v/>
      </c>
      <c r="T12" t="str">
        <f>IF('Binding Energies'!T12 = "","",IF('Binding Energies'!T12&lt;HV,(Parameters!AQ$68+Parameters!AQ$69*SIN(Parameters!AQ$70*($A12/100)+Parameters!AQ$71)+Parameters!AQ$61*EXP(-rGamma!T12)+Parameters!AQ$64*EXP(-'sGamma '!T12)),""))</f>
        <v/>
      </c>
    </row>
    <row r="13" spans="1:20" x14ac:dyDescent="0.35">
      <c r="A13" s="43">
        <v>13</v>
      </c>
      <c r="B13" s="2">
        <f>IF('Binding Energies'!B13 = "","",IF('Binding Energies'!B13&lt;HV,((Parameters!W$55*SIN(Parameters!W$56*((Gamma!$A13/(Parameters!W$53*HV^Parameters!W$54))^Parameters!W$59)+Parameters!W$57)+Parameters!W$60*((Gamma!$A13/(Parameters!W$53*HV^Parameters!W$54))^Parameters!W$59)+Parameters!W$58)*SQRT(HV)),""))</f>
        <v>1.3656067626102395</v>
      </c>
      <c r="C13" s="2">
        <f>IF('Binding Energies'!C13 = "","",IF('Binding Energies'!C13&lt;HV,((Parameters!X$55*SIN(Parameters!X$56*((Gamma!$A13/(Parameters!X$53*HV^Parameters!X$54))^Parameters!X$59)+Parameters!X$57)+Parameters!X$60*((Gamma!$A13/(Parameters!X$53*HV^Parameters!X$54))^Parameters!X$59)+Parameters!X$58)*SQRT(HV)),""))</f>
        <v>1.5302223784641997</v>
      </c>
      <c r="D13" s="2" t="str">
        <f>IF('Binding Energies'!D13 = "","",IF('Binding Energies'!D13&lt;HV,((Parameters!Y$55*SIN(Parameters!Y$56*((Gamma!$A13/(Parameters!Y$53*HV^Parameters!Y$54))^Parameters!Y$59)+Parameters!Y$57)+Parameters!Y$60*((Gamma!$A13/(Parameters!Y$53*HV^Parameters!Y$54))^Parameters!Y$59)+Parameters!Y$58)*SQRT(HV)),""))</f>
        <v/>
      </c>
      <c r="E13" s="2" t="str">
        <f>IF('Binding Energies'!E13 = "","",IF('Binding Energies'!E13&lt;HV,((Parameters!Z$55*SIN(Parameters!Z$56*((Gamma!$A13/(Parameters!Z$53*HV^Parameters!Z$54))^Parameters!Z$59)+Parameters!Z$57)+Parameters!Z$60*((Gamma!$A13/(Parameters!Z$53*HV^Parameters!Z$54))^Parameters!Z$59)+Parameters!Z$58)*SQRT(HV)),""))</f>
        <v/>
      </c>
      <c r="F13" s="2" t="str">
        <f>IF('Binding Energies'!F13 = "","",IF('Binding Energies'!F13&lt;HV,((Parameters!AA$55*SIN(Parameters!AA$56*((Gamma!$A13/(Parameters!AA$53*HV^Parameters!AA$54))^Parameters!AA$59)+Parameters!AA$57)+Parameters!AA$60*((Gamma!$A13/(Parameters!AA$53*HV^Parameters!AA$54))^Parameters!AA$59)+Parameters!AA$58)*SQRT(HV)),""))</f>
        <v/>
      </c>
      <c r="G13">
        <f>IF('Binding Energies'!G13 = "","",IF('Binding Energies'!G13&lt;HV,(Parameters!AD$68+Parameters!AD$69*SIN(Parameters!AD$70*($A13/100)+Parameters!AD$71)+Parameters!AD$61*EXP(-rGamma!G13)+Parameters!AD$64*EXP(-'sGamma '!G13)),""))</f>
        <v>0.84246072262245375</v>
      </c>
      <c r="H13">
        <f>IF('Binding Energies'!H13 = "","",IF('Binding Energies'!H13&lt;HV,(Parameters!AE$68+Parameters!AE$69*SIN(Parameters!AE$70*($A13/100)+Parameters!AE$71)+Parameters!AE$61*EXP(-rGamma!H13)+Parameters!AE$64*EXP(-'sGamma '!H13)),""))</f>
        <v>0.83511073567259653</v>
      </c>
      <c r="I13" t="str">
        <f>IF('Binding Energies'!I13 = "","",IF('Binding Energies'!I13&lt;HV,(Parameters!AF$68+Parameters!AF$69*SIN(Parameters!AF$70*($A13/100)+Parameters!AF$71)+Parameters!AF$61*EXP(-rGamma!I13)+Parameters!AF$64*EXP(-'sGamma '!I13)),""))</f>
        <v/>
      </c>
      <c r="J13" t="str">
        <f>IF('Binding Energies'!J13 = "","",IF('Binding Energies'!J13&lt;HV,(Parameters!AG$68+Parameters!AG$69*SIN(Parameters!AG$70*($A13/100)+Parameters!AG$71)+Parameters!AG$61*EXP(-rGamma!J13)+Parameters!AG$64*EXP(-'sGamma '!J13)),""))</f>
        <v/>
      </c>
      <c r="K13" t="str">
        <f>IF('Binding Energies'!K13 = "","",IF('Binding Energies'!K13&lt;HV,(Parameters!AH$68+Parameters!AH$69*SIN(Parameters!AH$70*($A13/100)+Parameters!AH$71)+Parameters!AH$61*EXP(-rGamma!K13)+Parameters!AH$64*EXP(-'sGamma '!K13)),""))</f>
        <v/>
      </c>
      <c r="L13" t="str">
        <f>IF('Binding Energies'!L13 = "","",IF('Binding Energies'!L13&lt;HV,(Parameters!AI$68+Parameters!AI$69*SIN(Parameters!AI$70*($A13/100)+Parameters!AI$71)+Parameters!AI$61*EXP(-rGamma!L13)+Parameters!AI$64*EXP(-'sGamma '!L13)),""))</f>
        <v/>
      </c>
      <c r="M13" t="str">
        <f>IF('Binding Energies'!M13 = "","",IF('Binding Energies'!M13&lt;HV,(Parameters!AJ$68+Parameters!AJ$69*SIN(Parameters!AJ$70*($A13/100)+Parameters!AJ$71)+Parameters!AJ$61*EXP(-rGamma!M13)+Parameters!AJ$64*EXP(-'sGamma '!M13)),""))</f>
        <v/>
      </c>
      <c r="N13" t="str">
        <f>IF('Binding Energies'!N13 = "","",IF('Binding Energies'!N13&lt;HV,(Parameters!AK$68+Parameters!AK$69*SIN(Parameters!AK$70*($A13/100)+Parameters!AK$71)+Parameters!AK$61*EXP(-rGamma!N13)+Parameters!AK$64*EXP(-'sGamma '!N13)),""))</f>
        <v/>
      </c>
      <c r="O13" t="str">
        <f>IF('Binding Energies'!O13 = "","",IF('Binding Energies'!O13&lt;HV,(Parameters!AL$68+Parameters!AL$69*SIN(Parameters!AL$70*($A13/100)+Parameters!AL$71)+Parameters!AL$61*EXP(-rGamma!O13)+Parameters!AL$64*EXP(-'sGamma '!O13)),""))</f>
        <v/>
      </c>
      <c r="P13" t="str">
        <f>IF('Binding Energies'!P13 = "","",IF('Binding Energies'!P13&lt;HV,(Parameters!AM$68+Parameters!AM$69*SIN(Parameters!AM$70*($A13/100)+Parameters!AM$71)+Parameters!AM$61*EXP(-rGamma!P13)+Parameters!AM$64*EXP(-'sGamma '!P13)),""))</f>
        <v/>
      </c>
      <c r="Q13" t="str">
        <f>IF('Binding Energies'!Q13 = "","",IF('Binding Energies'!Q13&lt;HV,(Parameters!AN$68+Parameters!AN$69*SIN(Parameters!AN$70*($A13/100)+Parameters!AN$71)+Parameters!AN$61*EXP(-rGamma!Q13)+Parameters!AN$64*EXP(-'sGamma '!Q13)),""))</f>
        <v/>
      </c>
      <c r="R13" t="str">
        <f>IF('Binding Energies'!R13 = "","",IF('Binding Energies'!R13&lt;HV,(Parameters!AO$68+Parameters!AO$69*SIN(Parameters!AO$70*($A13/100)+Parameters!AO$71)+Parameters!AO$61*EXP(-rGamma!R13)+Parameters!AO$64*EXP(-'sGamma '!R13)),""))</f>
        <v/>
      </c>
      <c r="S13" t="str">
        <f>IF('Binding Energies'!S13 = "","",IF('Binding Energies'!S13&lt;HV,(Parameters!AP$68+Parameters!AP$69*SIN(Parameters!AP$70*($A13/100)+Parameters!AP$71)+Parameters!AP$61*EXP(-rGamma!S13)+Parameters!AP$64*EXP(-'sGamma '!S13)),""))</f>
        <v/>
      </c>
      <c r="T13" t="str">
        <f>IF('Binding Energies'!T13 = "","",IF('Binding Energies'!T13&lt;HV,(Parameters!AQ$68+Parameters!AQ$69*SIN(Parameters!AQ$70*($A13/100)+Parameters!AQ$71)+Parameters!AQ$61*EXP(-rGamma!T13)+Parameters!AQ$64*EXP(-'sGamma '!T13)),""))</f>
        <v/>
      </c>
    </row>
    <row r="14" spans="1:20" x14ac:dyDescent="0.35">
      <c r="A14" s="43">
        <v>14</v>
      </c>
      <c r="B14" s="2">
        <f>IF('Binding Energies'!B14 = "","",IF('Binding Energies'!B14&lt;HV,((Parameters!W$55*SIN(Parameters!W$56*((Gamma!$A14/(Parameters!W$53*HV^Parameters!W$54))^Parameters!W$59)+Parameters!W$57)+Parameters!W$60*((Gamma!$A14/(Parameters!W$53*HV^Parameters!W$54))^Parameters!W$59)+Parameters!W$58)*SQRT(HV)),""))</f>
        <v>1.3019163237060822</v>
      </c>
      <c r="C14" s="2">
        <f>IF('Binding Energies'!C14 = "","",IF('Binding Energies'!C14&lt;HV,((Parameters!X$55*SIN(Parameters!X$56*((Gamma!$A14/(Parameters!X$53*HV^Parameters!X$54))^Parameters!X$59)+Parameters!X$57)+Parameters!X$60*((Gamma!$A14/(Parameters!X$53*HV^Parameters!X$54))^Parameters!X$59)+Parameters!X$58)*SQRT(HV)),""))</f>
        <v>1.5007372456371293</v>
      </c>
      <c r="D14" s="2" t="str">
        <f>IF('Binding Energies'!D14 = "","",IF('Binding Energies'!D14&lt;HV,((Parameters!Y$55*SIN(Parameters!Y$56*((Gamma!$A14/(Parameters!Y$53*HV^Parameters!Y$54))^Parameters!Y$59)+Parameters!Y$57)+Parameters!Y$60*((Gamma!$A14/(Parameters!Y$53*HV^Parameters!Y$54))^Parameters!Y$59)+Parameters!Y$58)*SQRT(HV)),""))</f>
        <v/>
      </c>
      <c r="E14" s="2" t="str">
        <f>IF('Binding Energies'!E14 = "","",IF('Binding Energies'!E14&lt;HV,((Parameters!Z$55*SIN(Parameters!Z$56*((Gamma!$A14/(Parameters!Z$53*HV^Parameters!Z$54))^Parameters!Z$59)+Parameters!Z$57)+Parameters!Z$60*((Gamma!$A14/(Parameters!Z$53*HV^Parameters!Z$54))^Parameters!Z$59)+Parameters!Z$58)*SQRT(HV)),""))</f>
        <v/>
      </c>
      <c r="F14" s="2" t="str">
        <f>IF('Binding Energies'!F14 = "","",IF('Binding Energies'!F14&lt;HV,((Parameters!AA$55*SIN(Parameters!AA$56*((Gamma!$A14/(Parameters!AA$53*HV^Parameters!AA$54))^Parameters!AA$59)+Parameters!AA$57)+Parameters!AA$60*((Gamma!$A14/(Parameters!AA$53*HV^Parameters!AA$54))^Parameters!AA$59)+Parameters!AA$58)*SQRT(HV)),""))</f>
        <v/>
      </c>
      <c r="G14">
        <f>IF('Binding Energies'!G14 = "","",IF('Binding Energies'!G14&lt;HV,(Parameters!AD$68+Parameters!AD$69*SIN(Parameters!AD$70*($A14/100)+Parameters!AD$71)+Parameters!AD$61*EXP(-rGamma!G14)+Parameters!AD$64*EXP(-'sGamma '!G14)),""))</f>
        <v>0.88256464349394315</v>
      </c>
      <c r="H14">
        <f>IF('Binding Energies'!H14 = "","",IF('Binding Energies'!H14&lt;HV,(Parameters!AE$68+Parameters!AE$69*SIN(Parameters!AE$70*($A14/100)+Parameters!AE$71)+Parameters!AE$61*EXP(-rGamma!H14)+Parameters!AE$64*EXP(-'sGamma '!H14)),""))</f>
        <v>0.87697710547104835</v>
      </c>
      <c r="I14" t="str">
        <f>IF('Binding Energies'!I14 = "","",IF('Binding Energies'!I14&lt;HV,(Parameters!AF$68+Parameters!AF$69*SIN(Parameters!AF$70*($A14/100)+Parameters!AF$71)+Parameters!AF$61*EXP(-rGamma!I14)+Parameters!AF$64*EXP(-'sGamma '!I14)),""))</f>
        <v/>
      </c>
      <c r="J14" t="str">
        <f>IF('Binding Energies'!J14 = "","",IF('Binding Energies'!J14&lt;HV,(Parameters!AG$68+Parameters!AG$69*SIN(Parameters!AG$70*($A14/100)+Parameters!AG$71)+Parameters!AG$61*EXP(-rGamma!J14)+Parameters!AG$64*EXP(-'sGamma '!J14)),""))</f>
        <v/>
      </c>
      <c r="K14" t="str">
        <f>IF('Binding Energies'!K14 = "","",IF('Binding Energies'!K14&lt;HV,(Parameters!AH$68+Parameters!AH$69*SIN(Parameters!AH$70*($A14/100)+Parameters!AH$71)+Parameters!AH$61*EXP(-rGamma!K14)+Parameters!AH$64*EXP(-'sGamma '!K14)),""))</f>
        <v/>
      </c>
      <c r="L14" t="str">
        <f>IF('Binding Energies'!L14 = "","",IF('Binding Energies'!L14&lt;HV,(Parameters!AI$68+Parameters!AI$69*SIN(Parameters!AI$70*($A14/100)+Parameters!AI$71)+Parameters!AI$61*EXP(-rGamma!L14)+Parameters!AI$64*EXP(-'sGamma '!L14)),""))</f>
        <v/>
      </c>
      <c r="M14" t="str">
        <f>IF('Binding Energies'!M14 = "","",IF('Binding Energies'!M14&lt;HV,(Parameters!AJ$68+Parameters!AJ$69*SIN(Parameters!AJ$70*($A14/100)+Parameters!AJ$71)+Parameters!AJ$61*EXP(-rGamma!M14)+Parameters!AJ$64*EXP(-'sGamma '!M14)),""))</f>
        <v/>
      </c>
      <c r="N14" t="str">
        <f>IF('Binding Energies'!N14 = "","",IF('Binding Energies'!N14&lt;HV,(Parameters!AK$68+Parameters!AK$69*SIN(Parameters!AK$70*($A14/100)+Parameters!AK$71)+Parameters!AK$61*EXP(-rGamma!N14)+Parameters!AK$64*EXP(-'sGamma '!N14)),""))</f>
        <v/>
      </c>
      <c r="O14" t="str">
        <f>IF('Binding Energies'!O14 = "","",IF('Binding Energies'!O14&lt;HV,(Parameters!AL$68+Parameters!AL$69*SIN(Parameters!AL$70*($A14/100)+Parameters!AL$71)+Parameters!AL$61*EXP(-rGamma!O14)+Parameters!AL$64*EXP(-'sGamma '!O14)),""))</f>
        <v/>
      </c>
      <c r="P14" t="str">
        <f>IF('Binding Energies'!P14 = "","",IF('Binding Energies'!P14&lt;HV,(Parameters!AM$68+Parameters!AM$69*SIN(Parameters!AM$70*($A14/100)+Parameters!AM$71)+Parameters!AM$61*EXP(-rGamma!P14)+Parameters!AM$64*EXP(-'sGamma '!P14)),""))</f>
        <v/>
      </c>
      <c r="Q14" t="str">
        <f>IF('Binding Energies'!Q14 = "","",IF('Binding Energies'!Q14&lt;HV,(Parameters!AN$68+Parameters!AN$69*SIN(Parameters!AN$70*($A14/100)+Parameters!AN$71)+Parameters!AN$61*EXP(-rGamma!Q14)+Parameters!AN$64*EXP(-'sGamma '!Q14)),""))</f>
        <v/>
      </c>
      <c r="R14" t="str">
        <f>IF('Binding Energies'!R14 = "","",IF('Binding Energies'!R14&lt;HV,(Parameters!AO$68+Parameters!AO$69*SIN(Parameters!AO$70*($A14/100)+Parameters!AO$71)+Parameters!AO$61*EXP(-rGamma!R14)+Parameters!AO$64*EXP(-'sGamma '!R14)),""))</f>
        <v/>
      </c>
      <c r="S14" t="str">
        <f>IF('Binding Energies'!S14 = "","",IF('Binding Energies'!S14&lt;HV,(Parameters!AP$68+Parameters!AP$69*SIN(Parameters!AP$70*($A14/100)+Parameters!AP$71)+Parameters!AP$61*EXP(-rGamma!S14)+Parameters!AP$64*EXP(-'sGamma '!S14)),""))</f>
        <v/>
      </c>
      <c r="T14" t="str">
        <f>IF('Binding Energies'!T14 = "","",IF('Binding Energies'!T14&lt;HV,(Parameters!AQ$68+Parameters!AQ$69*SIN(Parameters!AQ$70*($A14/100)+Parameters!AQ$71)+Parameters!AQ$61*EXP(-rGamma!T14)+Parameters!AQ$64*EXP(-'sGamma '!T14)),""))</f>
        <v/>
      </c>
    </row>
    <row r="15" spans="1:20" x14ac:dyDescent="0.35">
      <c r="A15" s="43">
        <v>15</v>
      </c>
      <c r="B15" s="2">
        <f>IF('Binding Energies'!B15 = "","",IF('Binding Energies'!B15&lt;HV,((Parameters!W$55*SIN(Parameters!W$56*((Gamma!$A15/(Parameters!W$53*HV^Parameters!W$54))^Parameters!W$59)+Parameters!W$57)+Parameters!W$60*((Gamma!$A15/(Parameters!W$53*HV^Parameters!W$54))^Parameters!W$59)+Parameters!W$58)*SQRT(HV)),""))</f>
        <v>1.2269215807752665</v>
      </c>
      <c r="C15" s="2">
        <f>IF('Binding Energies'!C15 = "","",IF('Binding Energies'!C15&lt;HV,((Parameters!X$55*SIN(Parameters!X$56*((Gamma!$A15/(Parameters!X$53*HV^Parameters!X$54))^Parameters!X$59)+Parameters!X$57)+Parameters!X$60*((Gamma!$A15/(Parameters!X$53*HV^Parameters!X$54))^Parameters!X$59)+Parameters!X$58)*SQRT(HV)),""))</f>
        <v>1.4686239710549787</v>
      </c>
      <c r="D15" s="2" t="str">
        <f>IF('Binding Energies'!D15 = "","",IF('Binding Energies'!D15&lt;HV,((Parameters!Y$55*SIN(Parameters!Y$56*((Gamma!$A15/(Parameters!Y$53*HV^Parameters!Y$54))^Parameters!Y$59)+Parameters!Y$57)+Parameters!Y$60*((Gamma!$A15/(Parameters!Y$53*HV^Parameters!Y$54))^Parameters!Y$59)+Parameters!Y$58)*SQRT(HV)),""))</f>
        <v/>
      </c>
      <c r="E15" s="2" t="str">
        <f>IF('Binding Energies'!E15 = "","",IF('Binding Energies'!E15&lt;HV,((Parameters!Z$55*SIN(Parameters!Z$56*((Gamma!$A15/(Parameters!Z$53*HV^Parameters!Z$54))^Parameters!Z$59)+Parameters!Z$57)+Parameters!Z$60*((Gamma!$A15/(Parameters!Z$53*HV^Parameters!Z$54))^Parameters!Z$59)+Parameters!Z$58)*SQRT(HV)),""))</f>
        <v/>
      </c>
      <c r="F15" s="2" t="str">
        <f>IF('Binding Energies'!F15 = "","",IF('Binding Energies'!F15&lt;HV,((Parameters!AA$55*SIN(Parameters!AA$56*((Gamma!$A15/(Parameters!AA$53*HV^Parameters!AA$54))^Parameters!AA$59)+Parameters!AA$57)+Parameters!AA$60*((Gamma!$A15/(Parameters!AA$53*HV^Parameters!AA$54))^Parameters!AA$59)+Parameters!AA$58)*SQRT(HV)),""))</f>
        <v/>
      </c>
      <c r="G15">
        <f>IF('Binding Energies'!G15 = "","",IF('Binding Energies'!G15&lt;HV,(Parameters!AD$68+Parameters!AD$69*SIN(Parameters!AD$70*($A15/100)+Parameters!AD$71)+Parameters!AD$61*EXP(-rGamma!G15)+Parameters!AD$64*EXP(-'sGamma '!G15)),""))</f>
        <v>0.91999974531790762</v>
      </c>
      <c r="H15">
        <f>IF('Binding Energies'!H15 = "","",IF('Binding Energies'!H15&lt;HV,(Parameters!AE$68+Parameters!AE$69*SIN(Parameters!AE$70*($A15/100)+Parameters!AE$71)+Parameters!AE$61*EXP(-rGamma!H15)+Parameters!AE$64*EXP(-'sGamma '!H15)),""))</f>
        <v>0.91617452515477449</v>
      </c>
      <c r="I15" t="str">
        <f>IF('Binding Energies'!I15 = "","",IF('Binding Energies'!I15&lt;HV,(Parameters!AF$68+Parameters!AF$69*SIN(Parameters!AF$70*($A15/100)+Parameters!AF$71)+Parameters!AF$61*EXP(-rGamma!I15)+Parameters!AF$64*EXP(-'sGamma '!I15)),""))</f>
        <v/>
      </c>
      <c r="J15" t="str">
        <f>IF('Binding Energies'!J15 = "","",IF('Binding Energies'!J15&lt;HV,(Parameters!AG$68+Parameters!AG$69*SIN(Parameters!AG$70*($A15/100)+Parameters!AG$71)+Parameters!AG$61*EXP(-rGamma!J15)+Parameters!AG$64*EXP(-'sGamma '!J15)),""))</f>
        <v/>
      </c>
      <c r="K15" t="str">
        <f>IF('Binding Energies'!K15 = "","",IF('Binding Energies'!K15&lt;HV,(Parameters!AH$68+Parameters!AH$69*SIN(Parameters!AH$70*($A15/100)+Parameters!AH$71)+Parameters!AH$61*EXP(-rGamma!K15)+Parameters!AH$64*EXP(-'sGamma '!K15)),""))</f>
        <v/>
      </c>
      <c r="L15" t="str">
        <f>IF('Binding Energies'!L15 = "","",IF('Binding Energies'!L15&lt;HV,(Parameters!AI$68+Parameters!AI$69*SIN(Parameters!AI$70*($A15/100)+Parameters!AI$71)+Parameters!AI$61*EXP(-rGamma!L15)+Parameters!AI$64*EXP(-'sGamma '!L15)),""))</f>
        <v/>
      </c>
      <c r="M15" t="str">
        <f>IF('Binding Energies'!M15 = "","",IF('Binding Energies'!M15&lt;HV,(Parameters!AJ$68+Parameters!AJ$69*SIN(Parameters!AJ$70*($A15/100)+Parameters!AJ$71)+Parameters!AJ$61*EXP(-rGamma!M15)+Parameters!AJ$64*EXP(-'sGamma '!M15)),""))</f>
        <v/>
      </c>
      <c r="N15" t="str">
        <f>IF('Binding Energies'!N15 = "","",IF('Binding Energies'!N15&lt;HV,(Parameters!AK$68+Parameters!AK$69*SIN(Parameters!AK$70*($A15/100)+Parameters!AK$71)+Parameters!AK$61*EXP(-rGamma!N15)+Parameters!AK$64*EXP(-'sGamma '!N15)),""))</f>
        <v/>
      </c>
      <c r="O15" t="str">
        <f>IF('Binding Energies'!O15 = "","",IF('Binding Energies'!O15&lt;HV,(Parameters!AL$68+Parameters!AL$69*SIN(Parameters!AL$70*($A15/100)+Parameters!AL$71)+Parameters!AL$61*EXP(-rGamma!O15)+Parameters!AL$64*EXP(-'sGamma '!O15)),""))</f>
        <v/>
      </c>
      <c r="P15" t="str">
        <f>IF('Binding Energies'!P15 = "","",IF('Binding Energies'!P15&lt;HV,(Parameters!AM$68+Parameters!AM$69*SIN(Parameters!AM$70*($A15/100)+Parameters!AM$71)+Parameters!AM$61*EXP(-rGamma!P15)+Parameters!AM$64*EXP(-'sGamma '!P15)),""))</f>
        <v/>
      </c>
      <c r="Q15" t="str">
        <f>IF('Binding Energies'!Q15 = "","",IF('Binding Energies'!Q15&lt;HV,(Parameters!AN$68+Parameters!AN$69*SIN(Parameters!AN$70*($A15/100)+Parameters!AN$71)+Parameters!AN$61*EXP(-rGamma!Q15)+Parameters!AN$64*EXP(-'sGamma '!Q15)),""))</f>
        <v/>
      </c>
      <c r="R15" t="str">
        <f>IF('Binding Energies'!R15 = "","",IF('Binding Energies'!R15&lt;HV,(Parameters!AO$68+Parameters!AO$69*SIN(Parameters!AO$70*($A15/100)+Parameters!AO$71)+Parameters!AO$61*EXP(-rGamma!R15)+Parameters!AO$64*EXP(-'sGamma '!R15)),""))</f>
        <v/>
      </c>
      <c r="S15" t="str">
        <f>IF('Binding Energies'!S15 = "","",IF('Binding Energies'!S15&lt;HV,(Parameters!AP$68+Parameters!AP$69*SIN(Parameters!AP$70*($A15/100)+Parameters!AP$71)+Parameters!AP$61*EXP(-rGamma!S15)+Parameters!AP$64*EXP(-'sGamma '!S15)),""))</f>
        <v/>
      </c>
      <c r="T15" t="str">
        <f>IF('Binding Energies'!T15 = "","",IF('Binding Energies'!T15&lt;HV,(Parameters!AQ$68+Parameters!AQ$69*SIN(Parameters!AQ$70*($A15/100)+Parameters!AQ$71)+Parameters!AQ$61*EXP(-rGamma!T15)+Parameters!AQ$64*EXP(-'sGamma '!T15)),""))</f>
        <v/>
      </c>
    </row>
    <row r="16" spans="1:20" x14ac:dyDescent="0.35">
      <c r="A16" s="43">
        <v>16</v>
      </c>
      <c r="B16" s="2">
        <f>IF('Binding Energies'!B16 = "","",IF('Binding Energies'!B16&lt;HV,((Parameters!W$55*SIN(Parameters!W$56*((Gamma!$A16/(Parameters!W$53*HV^Parameters!W$54))^Parameters!W$59)+Parameters!W$57)+Parameters!W$60*((Gamma!$A16/(Parameters!W$53*HV^Parameters!W$54))^Parameters!W$59)+Parameters!W$58)*SQRT(HV)),""))</f>
        <v>1.1390313938458971</v>
      </c>
      <c r="C16" s="2">
        <f>IF('Binding Energies'!C16 = "","",IF('Binding Energies'!C16&lt;HV,((Parameters!X$55*SIN(Parameters!X$56*((Gamma!$A16/(Parameters!X$53*HV^Parameters!X$54))^Parameters!X$59)+Parameters!X$57)+Parameters!X$60*((Gamma!$A16/(Parameters!X$53*HV^Parameters!X$54))^Parameters!X$59)+Parameters!X$58)*SQRT(HV)),""))</f>
        <v>1.4338563667179567</v>
      </c>
      <c r="D16" s="2" t="str">
        <f>IF('Binding Energies'!D16 = "","",IF('Binding Energies'!D16&lt;HV,((Parameters!Y$55*SIN(Parameters!Y$56*((Gamma!$A16/(Parameters!Y$53*HV^Parameters!Y$54))^Parameters!Y$59)+Parameters!Y$57)+Parameters!Y$60*((Gamma!$A16/(Parameters!Y$53*HV^Parameters!Y$54))^Parameters!Y$59)+Parameters!Y$58)*SQRT(HV)),""))</f>
        <v/>
      </c>
      <c r="E16" s="2" t="str">
        <f>IF('Binding Energies'!E16 = "","",IF('Binding Energies'!E16&lt;HV,((Parameters!Z$55*SIN(Parameters!Z$56*((Gamma!$A16/(Parameters!Z$53*HV^Parameters!Z$54))^Parameters!Z$59)+Parameters!Z$57)+Parameters!Z$60*((Gamma!$A16/(Parameters!Z$53*HV^Parameters!Z$54))^Parameters!Z$59)+Parameters!Z$58)*SQRT(HV)),""))</f>
        <v/>
      </c>
      <c r="F16" s="2" t="str">
        <f>IF('Binding Energies'!F16 = "","",IF('Binding Energies'!F16&lt;HV,((Parameters!AA$55*SIN(Parameters!AA$56*((Gamma!$A16/(Parameters!AA$53*HV^Parameters!AA$54))^Parameters!AA$59)+Parameters!AA$57)+Parameters!AA$60*((Gamma!$A16/(Parameters!AA$53*HV^Parameters!AA$54))^Parameters!AA$59)+Parameters!AA$58)*SQRT(HV)),""))</f>
        <v/>
      </c>
      <c r="G16">
        <f>IF('Binding Energies'!G16 = "","",IF('Binding Energies'!G16&lt;HV,(Parameters!AD$68+Parameters!AD$69*SIN(Parameters!AD$70*($A16/100)+Parameters!AD$71)+Parameters!AD$61*EXP(-rGamma!G16)+Parameters!AD$64*EXP(-'sGamma '!G16)),""))</f>
        <v>0.95551615251540434</v>
      </c>
      <c r="H16">
        <f>IF('Binding Energies'!H16 = "","",IF('Binding Energies'!H16&lt;HV,(Parameters!AE$68+Parameters!AE$69*SIN(Parameters!AE$70*($A16/100)+Parameters!AE$71)+Parameters!AE$61*EXP(-rGamma!H16)+Parameters!AE$64*EXP(-'sGamma '!H16)),""))</f>
        <v>0.95356418226748507</v>
      </c>
      <c r="I16" t="str">
        <f>IF('Binding Energies'!I16 = "","",IF('Binding Energies'!I16&lt;HV,(Parameters!AF$68+Parameters!AF$69*SIN(Parameters!AF$70*($A16/100)+Parameters!AF$71)+Parameters!AF$61*EXP(-rGamma!I16)+Parameters!AF$64*EXP(-'sGamma '!I16)),""))</f>
        <v/>
      </c>
      <c r="J16" t="str">
        <f>IF('Binding Energies'!J16 = "","",IF('Binding Energies'!J16&lt;HV,(Parameters!AG$68+Parameters!AG$69*SIN(Parameters!AG$70*($A16/100)+Parameters!AG$71)+Parameters!AG$61*EXP(-rGamma!J16)+Parameters!AG$64*EXP(-'sGamma '!J16)),""))</f>
        <v/>
      </c>
      <c r="K16" t="str">
        <f>IF('Binding Energies'!K16 = "","",IF('Binding Energies'!K16&lt;HV,(Parameters!AH$68+Parameters!AH$69*SIN(Parameters!AH$70*($A16/100)+Parameters!AH$71)+Parameters!AH$61*EXP(-rGamma!K16)+Parameters!AH$64*EXP(-'sGamma '!K16)),""))</f>
        <v/>
      </c>
      <c r="L16" t="str">
        <f>IF('Binding Energies'!L16 = "","",IF('Binding Energies'!L16&lt;HV,(Parameters!AI$68+Parameters!AI$69*SIN(Parameters!AI$70*($A16/100)+Parameters!AI$71)+Parameters!AI$61*EXP(-rGamma!L16)+Parameters!AI$64*EXP(-'sGamma '!L16)),""))</f>
        <v/>
      </c>
      <c r="M16" t="str">
        <f>IF('Binding Energies'!M16 = "","",IF('Binding Energies'!M16&lt;HV,(Parameters!AJ$68+Parameters!AJ$69*SIN(Parameters!AJ$70*($A16/100)+Parameters!AJ$71)+Parameters!AJ$61*EXP(-rGamma!M16)+Parameters!AJ$64*EXP(-'sGamma '!M16)),""))</f>
        <v/>
      </c>
      <c r="N16" t="str">
        <f>IF('Binding Energies'!N16 = "","",IF('Binding Energies'!N16&lt;HV,(Parameters!AK$68+Parameters!AK$69*SIN(Parameters!AK$70*($A16/100)+Parameters!AK$71)+Parameters!AK$61*EXP(-rGamma!N16)+Parameters!AK$64*EXP(-'sGamma '!N16)),""))</f>
        <v/>
      </c>
      <c r="O16" t="str">
        <f>IF('Binding Energies'!O16 = "","",IF('Binding Energies'!O16&lt;HV,(Parameters!AL$68+Parameters!AL$69*SIN(Parameters!AL$70*($A16/100)+Parameters!AL$71)+Parameters!AL$61*EXP(-rGamma!O16)+Parameters!AL$64*EXP(-'sGamma '!O16)),""))</f>
        <v/>
      </c>
      <c r="P16" t="str">
        <f>IF('Binding Energies'!P16 = "","",IF('Binding Energies'!P16&lt;HV,(Parameters!AM$68+Parameters!AM$69*SIN(Parameters!AM$70*($A16/100)+Parameters!AM$71)+Parameters!AM$61*EXP(-rGamma!P16)+Parameters!AM$64*EXP(-'sGamma '!P16)),""))</f>
        <v/>
      </c>
      <c r="Q16" t="str">
        <f>IF('Binding Energies'!Q16 = "","",IF('Binding Energies'!Q16&lt;HV,(Parameters!AN$68+Parameters!AN$69*SIN(Parameters!AN$70*($A16/100)+Parameters!AN$71)+Parameters!AN$61*EXP(-rGamma!Q16)+Parameters!AN$64*EXP(-'sGamma '!Q16)),""))</f>
        <v/>
      </c>
      <c r="R16" t="str">
        <f>IF('Binding Energies'!R16 = "","",IF('Binding Energies'!R16&lt;HV,(Parameters!AO$68+Parameters!AO$69*SIN(Parameters!AO$70*($A16/100)+Parameters!AO$71)+Parameters!AO$61*EXP(-rGamma!R16)+Parameters!AO$64*EXP(-'sGamma '!R16)),""))</f>
        <v/>
      </c>
      <c r="S16" t="str">
        <f>IF('Binding Energies'!S16 = "","",IF('Binding Energies'!S16&lt;HV,(Parameters!AP$68+Parameters!AP$69*SIN(Parameters!AP$70*($A16/100)+Parameters!AP$71)+Parameters!AP$61*EXP(-rGamma!S16)+Parameters!AP$64*EXP(-'sGamma '!S16)),""))</f>
        <v/>
      </c>
      <c r="T16" t="str">
        <f>IF('Binding Energies'!T16 = "","",IF('Binding Energies'!T16&lt;HV,(Parameters!AQ$68+Parameters!AQ$69*SIN(Parameters!AQ$70*($A16/100)+Parameters!AQ$71)+Parameters!AQ$61*EXP(-rGamma!T16)+Parameters!AQ$64*EXP(-'sGamma '!T16)),""))</f>
        <v/>
      </c>
    </row>
    <row r="17" spans="1:20" x14ac:dyDescent="0.35">
      <c r="A17" s="43">
        <v>17</v>
      </c>
      <c r="B17" s="2">
        <f>IF('Binding Energies'!B17 = "","",IF('Binding Energies'!B17&lt;HV,((Parameters!W$55*SIN(Parameters!W$56*((Gamma!$A17/(Parameters!W$53*HV^Parameters!W$54))^Parameters!W$59)+Parameters!W$57)+Parameters!W$60*((Gamma!$A17/(Parameters!W$53*HV^Parameters!W$54))^Parameters!W$59)+Parameters!W$58)*SQRT(HV)),""))</f>
        <v>1.0364639192051748</v>
      </c>
      <c r="C17" s="2">
        <f>IF('Binding Energies'!C17 = "","",IF('Binding Energies'!C17&lt;HV,((Parameters!X$55*SIN(Parameters!X$56*((Gamma!$A17/(Parameters!X$53*HV^Parameters!X$54))^Parameters!X$59)+Parameters!X$57)+Parameters!X$60*((Gamma!$A17/(Parameters!X$53*HV^Parameters!X$54))^Parameters!X$59)+Parameters!X$58)*SQRT(HV)),""))</f>
        <v>1.3964165437992024</v>
      </c>
      <c r="D17" s="2" t="str">
        <f>IF('Binding Energies'!D17 = "","",IF('Binding Energies'!D17&lt;HV,((Parameters!Y$55*SIN(Parameters!Y$56*((Gamma!$A17/(Parameters!Y$53*HV^Parameters!Y$54))^Parameters!Y$59)+Parameters!Y$57)+Parameters!Y$60*((Gamma!$A17/(Parameters!Y$53*HV^Parameters!Y$54))^Parameters!Y$59)+Parameters!Y$58)*SQRT(HV)),""))</f>
        <v/>
      </c>
      <c r="E17" s="2" t="str">
        <f>IF('Binding Energies'!E17 = "","",IF('Binding Energies'!E17&lt;HV,((Parameters!Z$55*SIN(Parameters!Z$56*((Gamma!$A17/(Parameters!Z$53*HV^Parameters!Z$54))^Parameters!Z$59)+Parameters!Z$57)+Parameters!Z$60*((Gamma!$A17/(Parameters!Z$53*HV^Parameters!Z$54))^Parameters!Z$59)+Parameters!Z$58)*SQRT(HV)),""))</f>
        <v/>
      </c>
      <c r="F17" s="2" t="str">
        <f>IF('Binding Energies'!F17 = "","",IF('Binding Energies'!F17&lt;HV,((Parameters!AA$55*SIN(Parameters!AA$56*((Gamma!$A17/(Parameters!AA$53*HV^Parameters!AA$54))^Parameters!AA$59)+Parameters!AA$57)+Parameters!AA$60*((Gamma!$A17/(Parameters!AA$53*HV^Parameters!AA$54))^Parameters!AA$59)+Parameters!AA$58)*SQRT(HV)),""))</f>
        <v/>
      </c>
      <c r="G17">
        <f>IF('Binding Energies'!G17 = "","",IF('Binding Energies'!G17&lt;HV,(Parameters!AD$68+Parameters!AD$69*SIN(Parameters!AD$70*($A17/100)+Parameters!AD$71)+Parameters!AD$61*EXP(-rGamma!G17)+Parameters!AD$64*EXP(-'sGamma '!G17)),""))</f>
        <v>0.98836251588617596</v>
      </c>
      <c r="H17">
        <f>IF('Binding Energies'!H17 = "","",IF('Binding Energies'!H17&lt;HV,(Parameters!AE$68+Parameters!AE$69*SIN(Parameters!AE$70*($A17/100)+Parameters!AE$71)+Parameters!AE$61*EXP(-rGamma!H17)+Parameters!AE$64*EXP(-'sGamma '!H17)),""))</f>
        <v>0.98830061396749291</v>
      </c>
      <c r="I17" t="str">
        <f>IF('Binding Energies'!I17 = "","",IF('Binding Energies'!I17&lt;HV,(Parameters!AF$68+Parameters!AF$69*SIN(Parameters!AF$70*($A17/100)+Parameters!AF$71)+Parameters!AF$61*EXP(-rGamma!I17)+Parameters!AF$64*EXP(-'sGamma '!I17)),""))</f>
        <v/>
      </c>
      <c r="J17" t="str">
        <f>IF('Binding Energies'!J17 = "","",IF('Binding Energies'!J17&lt;HV,(Parameters!AG$68+Parameters!AG$69*SIN(Parameters!AG$70*($A17/100)+Parameters!AG$71)+Parameters!AG$61*EXP(-rGamma!J17)+Parameters!AG$64*EXP(-'sGamma '!J17)),""))</f>
        <v/>
      </c>
      <c r="K17" t="str">
        <f>IF('Binding Energies'!K17 = "","",IF('Binding Energies'!K17&lt;HV,(Parameters!AH$68+Parameters!AH$69*SIN(Parameters!AH$70*($A17/100)+Parameters!AH$71)+Parameters!AH$61*EXP(-rGamma!K17)+Parameters!AH$64*EXP(-'sGamma '!K17)),""))</f>
        <v/>
      </c>
      <c r="L17" t="str">
        <f>IF('Binding Energies'!L17 = "","",IF('Binding Energies'!L17&lt;HV,(Parameters!AI$68+Parameters!AI$69*SIN(Parameters!AI$70*($A17/100)+Parameters!AI$71)+Parameters!AI$61*EXP(-rGamma!L17)+Parameters!AI$64*EXP(-'sGamma '!L17)),""))</f>
        <v/>
      </c>
      <c r="M17" t="str">
        <f>IF('Binding Energies'!M17 = "","",IF('Binding Energies'!M17&lt;HV,(Parameters!AJ$68+Parameters!AJ$69*SIN(Parameters!AJ$70*($A17/100)+Parameters!AJ$71)+Parameters!AJ$61*EXP(-rGamma!M17)+Parameters!AJ$64*EXP(-'sGamma '!M17)),""))</f>
        <v/>
      </c>
      <c r="N17" t="str">
        <f>IF('Binding Energies'!N17 = "","",IF('Binding Energies'!N17&lt;HV,(Parameters!AK$68+Parameters!AK$69*SIN(Parameters!AK$70*($A17/100)+Parameters!AK$71)+Parameters!AK$61*EXP(-rGamma!N17)+Parameters!AK$64*EXP(-'sGamma '!N17)),""))</f>
        <v/>
      </c>
      <c r="O17" t="str">
        <f>IF('Binding Energies'!O17 = "","",IF('Binding Energies'!O17&lt;HV,(Parameters!AL$68+Parameters!AL$69*SIN(Parameters!AL$70*($A17/100)+Parameters!AL$71)+Parameters!AL$61*EXP(-rGamma!O17)+Parameters!AL$64*EXP(-'sGamma '!O17)),""))</f>
        <v/>
      </c>
      <c r="P17" t="str">
        <f>IF('Binding Energies'!P17 = "","",IF('Binding Energies'!P17&lt;HV,(Parameters!AM$68+Parameters!AM$69*SIN(Parameters!AM$70*($A17/100)+Parameters!AM$71)+Parameters!AM$61*EXP(-rGamma!P17)+Parameters!AM$64*EXP(-'sGamma '!P17)),""))</f>
        <v/>
      </c>
      <c r="Q17" t="str">
        <f>IF('Binding Energies'!Q17 = "","",IF('Binding Energies'!Q17&lt;HV,(Parameters!AN$68+Parameters!AN$69*SIN(Parameters!AN$70*($A17/100)+Parameters!AN$71)+Parameters!AN$61*EXP(-rGamma!Q17)+Parameters!AN$64*EXP(-'sGamma '!Q17)),""))</f>
        <v/>
      </c>
      <c r="R17" t="str">
        <f>IF('Binding Energies'!R17 = "","",IF('Binding Energies'!R17&lt;HV,(Parameters!AO$68+Parameters!AO$69*SIN(Parameters!AO$70*($A17/100)+Parameters!AO$71)+Parameters!AO$61*EXP(-rGamma!R17)+Parameters!AO$64*EXP(-'sGamma '!R17)),""))</f>
        <v/>
      </c>
      <c r="S17" t="str">
        <f>IF('Binding Energies'!S17 = "","",IF('Binding Energies'!S17&lt;HV,(Parameters!AP$68+Parameters!AP$69*SIN(Parameters!AP$70*($A17/100)+Parameters!AP$71)+Parameters!AP$61*EXP(-rGamma!S17)+Parameters!AP$64*EXP(-'sGamma '!S17)),""))</f>
        <v/>
      </c>
      <c r="T17" t="str">
        <f>IF('Binding Energies'!T17 = "","",IF('Binding Energies'!T17&lt;HV,(Parameters!AQ$68+Parameters!AQ$69*SIN(Parameters!AQ$70*($A17/100)+Parameters!AQ$71)+Parameters!AQ$61*EXP(-rGamma!T17)+Parameters!AQ$64*EXP(-'sGamma '!T17)),""))</f>
        <v/>
      </c>
    </row>
    <row r="18" spans="1:20" x14ac:dyDescent="0.35">
      <c r="A18" s="43">
        <v>18</v>
      </c>
      <c r="B18" s="2">
        <f>IF('Binding Energies'!B18 = "","",IF('Binding Energies'!B18&lt;HV,((Parameters!W$55*SIN(Parameters!W$56*((Gamma!$A18/(Parameters!W$53*HV^Parameters!W$54))^Parameters!W$59)+Parameters!W$57)+Parameters!W$60*((Gamma!$A18/(Parameters!W$53*HV^Parameters!W$54))^Parameters!W$59)+Parameters!W$58)*SQRT(HV)),""))</f>
        <v>0.91723542115321766</v>
      </c>
      <c r="C18" s="2">
        <f>IF('Binding Energies'!C18 = "","",IF('Binding Energies'!C18&lt;HV,((Parameters!X$55*SIN(Parameters!X$56*((Gamma!$A18/(Parameters!X$53*HV^Parameters!X$54))^Parameters!X$59)+Parameters!X$57)+Parameters!X$60*((Gamma!$A18/(Parameters!X$53*HV^Parameters!X$54))^Parameters!X$59)+Parameters!X$58)*SQRT(HV)),""))</f>
        <v>1.3562963280017737</v>
      </c>
      <c r="D18" s="2" t="str">
        <f>IF('Binding Energies'!D18 = "","",IF('Binding Energies'!D18&lt;HV,((Parameters!Y$55*SIN(Parameters!Y$56*((Gamma!$A18/(Parameters!Y$53*HV^Parameters!Y$54))^Parameters!Y$59)+Parameters!Y$57)+Parameters!Y$60*((Gamma!$A18/(Parameters!Y$53*HV^Parameters!Y$54))^Parameters!Y$59)+Parameters!Y$58)*SQRT(HV)),""))</f>
        <v/>
      </c>
      <c r="E18" s="2" t="str">
        <f>IF('Binding Energies'!E18 = "","",IF('Binding Energies'!E18&lt;HV,((Parameters!Z$55*SIN(Parameters!Z$56*((Gamma!$A18/(Parameters!Z$53*HV^Parameters!Z$54))^Parameters!Z$59)+Parameters!Z$57)+Parameters!Z$60*((Gamma!$A18/(Parameters!Z$53*HV^Parameters!Z$54))^Parameters!Z$59)+Parameters!Z$58)*SQRT(HV)),""))</f>
        <v/>
      </c>
      <c r="F18" s="2" t="str">
        <f>IF('Binding Energies'!F18 = "","",IF('Binding Energies'!F18&lt;HV,((Parameters!AA$55*SIN(Parameters!AA$56*((Gamma!$A18/(Parameters!AA$53*HV^Parameters!AA$54))^Parameters!AA$59)+Parameters!AA$57)+Parameters!AA$60*((Gamma!$A18/(Parameters!AA$53*HV^Parameters!AA$54))^Parameters!AA$59)+Parameters!AA$58)*SQRT(HV)),""))</f>
        <v/>
      </c>
      <c r="G18">
        <f>IF('Binding Energies'!G18 = "","",IF('Binding Energies'!G18&lt;HV,(Parameters!AD$68+Parameters!AD$69*SIN(Parameters!AD$70*($A18/100)+Parameters!AD$71)+Parameters!AD$61*EXP(-rGamma!G18)+Parameters!AD$64*EXP(-'sGamma '!G18)),""))</f>
        <v>1.0181802711403405</v>
      </c>
      <c r="H18">
        <f>IF('Binding Energies'!H18 = "","",IF('Binding Energies'!H18&lt;HV,(Parameters!AE$68+Parameters!AE$69*SIN(Parameters!AE$70*($A18/100)+Parameters!AE$71)+Parameters!AE$61*EXP(-rGamma!H18)+Parameters!AE$64*EXP(-'sGamma '!H18)),""))</f>
        <v>1.0199835600535068</v>
      </c>
      <c r="I18" t="str">
        <f>IF('Binding Energies'!I18 = "","",IF('Binding Energies'!I18&lt;HV,(Parameters!AF$68+Parameters!AF$69*SIN(Parameters!AF$70*($A18/100)+Parameters!AF$71)+Parameters!AF$61*EXP(-rGamma!I18)+Parameters!AF$64*EXP(-'sGamma '!I18)),""))</f>
        <v/>
      </c>
      <c r="J18" t="str">
        <f>IF('Binding Energies'!J18 = "","",IF('Binding Energies'!J18&lt;HV,(Parameters!AG$68+Parameters!AG$69*SIN(Parameters!AG$70*($A18/100)+Parameters!AG$71)+Parameters!AG$61*EXP(-rGamma!J18)+Parameters!AG$64*EXP(-'sGamma '!J18)),""))</f>
        <v/>
      </c>
      <c r="K18" t="str">
        <f>IF('Binding Energies'!K18 = "","",IF('Binding Energies'!K18&lt;HV,(Parameters!AH$68+Parameters!AH$69*SIN(Parameters!AH$70*($A18/100)+Parameters!AH$71)+Parameters!AH$61*EXP(-rGamma!K18)+Parameters!AH$64*EXP(-'sGamma '!K18)),""))</f>
        <v/>
      </c>
      <c r="L18" t="str">
        <f>IF('Binding Energies'!L18 = "","",IF('Binding Energies'!L18&lt;HV,(Parameters!AI$68+Parameters!AI$69*SIN(Parameters!AI$70*($A18/100)+Parameters!AI$71)+Parameters!AI$61*EXP(-rGamma!L18)+Parameters!AI$64*EXP(-'sGamma '!L18)),""))</f>
        <v/>
      </c>
      <c r="M18" t="str">
        <f>IF('Binding Energies'!M18 = "","",IF('Binding Energies'!M18&lt;HV,(Parameters!AJ$68+Parameters!AJ$69*SIN(Parameters!AJ$70*($A18/100)+Parameters!AJ$71)+Parameters!AJ$61*EXP(-rGamma!M18)+Parameters!AJ$64*EXP(-'sGamma '!M18)),""))</f>
        <v/>
      </c>
      <c r="N18" t="str">
        <f>IF('Binding Energies'!N18 = "","",IF('Binding Energies'!N18&lt;HV,(Parameters!AK$68+Parameters!AK$69*SIN(Parameters!AK$70*($A18/100)+Parameters!AK$71)+Parameters!AK$61*EXP(-rGamma!N18)+Parameters!AK$64*EXP(-'sGamma '!N18)),""))</f>
        <v/>
      </c>
      <c r="O18" t="str">
        <f>IF('Binding Energies'!O18 = "","",IF('Binding Energies'!O18&lt;HV,(Parameters!AL$68+Parameters!AL$69*SIN(Parameters!AL$70*($A18/100)+Parameters!AL$71)+Parameters!AL$61*EXP(-rGamma!O18)+Parameters!AL$64*EXP(-'sGamma '!O18)),""))</f>
        <v/>
      </c>
      <c r="P18" t="str">
        <f>IF('Binding Energies'!P18 = "","",IF('Binding Energies'!P18&lt;HV,(Parameters!AM$68+Parameters!AM$69*SIN(Parameters!AM$70*($A18/100)+Parameters!AM$71)+Parameters!AM$61*EXP(-rGamma!P18)+Parameters!AM$64*EXP(-'sGamma '!P18)),""))</f>
        <v/>
      </c>
      <c r="Q18" t="str">
        <f>IF('Binding Energies'!Q18 = "","",IF('Binding Energies'!Q18&lt;HV,(Parameters!AN$68+Parameters!AN$69*SIN(Parameters!AN$70*($A18/100)+Parameters!AN$71)+Parameters!AN$61*EXP(-rGamma!Q18)+Parameters!AN$64*EXP(-'sGamma '!Q18)),""))</f>
        <v/>
      </c>
      <c r="R18" t="str">
        <f>IF('Binding Energies'!R18 = "","",IF('Binding Energies'!R18&lt;HV,(Parameters!AO$68+Parameters!AO$69*SIN(Parameters!AO$70*($A18/100)+Parameters!AO$71)+Parameters!AO$61*EXP(-rGamma!R18)+Parameters!AO$64*EXP(-'sGamma '!R18)),""))</f>
        <v/>
      </c>
      <c r="S18" t="str">
        <f>IF('Binding Energies'!S18 = "","",IF('Binding Energies'!S18&lt;HV,(Parameters!AP$68+Parameters!AP$69*SIN(Parameters!AP$70*($A18/100)+Parameters!AP$71)+Parameters!AP$61*EXP(-rGamma!S18)+Parameters!AP$64*EXP(-'sGamma '!S18)),""))</f>
        <v/>
      </c>
      <c r="T18" t="str">
        <f>IF('Binding Energies'!T18 = "","",IF('Binding Energies'!T18&lt;HV,(Parameters!AQ$68+Parameters!AQ$69*SIN(Parameters!AQ$70*($A18/100)+Parameters!AQ$71)+Parameters!AQ$61*EXP(-rGamma!T18)+Parameters!AQ$64*EXP(-'sGamma '!T18)),""))</f>
        <v/>
      </c>
    </row>
    <row r="19" spans="1:20" x14ac:dyDescent="0.35">
      <c r="A19" s="43">
        <v>19</v>
      </c>
      <c r="B19" s="2">
        <f>IF('Binding Energies'!B19 = "","",IF('Binding Energies'!B19&lt;HV,((Parameters!W$55*SIN(Parameters!W$56*((Gamma!$A19/(Parameters!W$53*HV^Parameters!W$54))^Parameters!W$59)+Parameters!W$57)+Parameters!W$60*((Gamma!$A19/(Parameters!W$53*HV^Parameters!W$54))^Parameters!W$59)+Parameters!W$58)*SQRT(HV)),""))</f>
        <v>0.77915020808352775</v>
      </c>
      <c r="C19" s="2">
        <f>IF('Binding Energies'!C19 = "","",IF('Binding Energies'!C19&lt;HV,((Parameters!X$55*SIN(Parameters!X$56*((Gamma!$A19/(Parameters!X$53*HV^Parameters!X$54))^Parameters!X$59)+Parameters!X$57)+Parameters!X$60*((Gamma!$A19/(Parameters!X$53*HV^Parameters!X$54))^Parameters!X$59)+Parameters!X$58)*SQRT(HV)),""))</f>
        <v>1.3134988751239567</v>
      </c>
      <c r="D19" s="2" t="str">
        <f>IF('Binding Energies'!D19 = "","",IF('Binding Energies'!D19&lt;HV,((Parameters!Y$55*SIN(Parameters!Y$56*((Gamma!$A19/(Parameters!Y$53*HV^Parameters!Y$54))^Parameters!Y$59)+Parameters!Y$57)+Parameters!Y$60*((Gamma!$A19/(Parameters!Y$53*HV^Parameters!Y$54))^Parameters!Y$59)+Parameters!Y$58)*SQRT(HV)),""))</f>
        <v/>
      </c>
      <c r="E19" s="2" t="str">
        <f>IF('Binding Energies'!E19 = "","",IF('Binding Energies'!E19&lt;HV,((Parameters!Z$55*SIN(Parameters!Z$56*((Gamma!$A19/(Parameters!Z$53*HV^Parameters!Z$54))^Parameters!Z$59)+Parameters!Z$57)+Parameters!Z$60*((Gamma!$A19/(Parameters!Z$53*HV^Parameters!Z$54))^Parameters!Z$59)+Parameters!Z$58)*SQRT(HV)),""))</f>
        <v/>
      </c>
      <c r="F19" s="2" t="str">
        <f>IF('Binding Energies'!F19 = "","",IF('Binding Energies'!F19&lt;HV,((Parameters!AA$55*SIN(Parameters!AA$56*((Gamma!$A19/(Parameters!AA$53*HV^Parameters!AA$54))^Parameters!AA$59)+Parameters!AA$57)+Parameters!AA$60*((Gamma!$A19/(Parameters!AA$53*HV^Parameters!AA$54))^Parameters!AA$59)+Parameters!AA$58)*SQRT(HV)),""))</f>
        <v/>
      </c>
      <c r="G19">
        <f>IF('Binding Energies'!G19 = "","",IF('Binding Energies'!G19&lt;HV,(Parameters!AD$68+Parameters!AD$69*SIN(Parameters!AD$70*($A19/100)+Parameters!AD$71)+Parameters!AD$61*EXP(-rGamma!G19)+Parameters!AD$64*EXP(-'sGamma '!G19)),""))</f>
        <v>1.0456669506583625</v>
      </c>
      <c r="H19">
        <f>IF('Binding Energies'!H19 = "","",IF('Binding Energies'!H19&lt;HV,(Parameters!AE$68+Parameters!AE$69*SIN(Parameters!AE$70*($A19/100)+Parameters!AE$71)+Parameters!AE$61*EXP(-rGamma!H19)+Parameters!AE$64*EXP(-'sGamma '!H19)),""))</f>
        <v>1.0494204913650145</v>
      </c>
      <c r="I19" t="str">
        <f>IF('Binding Energies'!I19 = "","",IF('Binding Energies'!I19&lt;HV,(Parameters!AF$68+Parameters!AF$69*SIN(Parameters!AF$70*($A19/100)+Parameters!AF$71)+Parameters!AF$61*EXP(-rGamma!I19)+Parameters!AF$64*EXP(-'sGamma '!I19)),""))</f>
        <v/>
      </c>
      <c r="J19" t="str">
        <f>IF('Binding Energies'!J19 = "","",IF('Binding Energies'!J19&lt;HV,(Parameters!AG$68+Parameters!AG$69*SIN(Parameters!AG$70*($A19/100)+Parameters!AG$71)+Parameters!AG$61*EXP(-rGamma!J19)+Parameters!AG$64*EXP(-'sGamma '!J19)),""))</f>
        <v/>
      </c>
      <c r="K19" t="str">
        <f>IF('Binding Energies'!K19 = "","",IF('Binding Energies'!K19&lt;HV,(Parameters!AH$68+Parameters!AH$69*SIN(Parameters!AH$70*($A19/100)+Parameters!AH$71)+Parameters!AH$61*EXP(-rGamma!K19)+Parameters!AH$64*EXP(-'sGamma '!K19)),""))</f>
        <v/>
      </c>
      <c r="L19" t="str">
        <f>IF('Binding Energies'!L19 = "","",IF('Binding Energies'!L19&lt;HV,(Parameters!AI$68+Parameters!AI$69*SIN(Parameters!AI$70*($A19/100)+Parameters!AI$71)+Parameters!AI$61*EXP(-rGamma!L19)+Parameters!AI$64*EXP(-'sGamma '!L19)),""))</f>
        <v/>
      </c>
      <c r="M19" t="str">
        <f>IF('Binding Energies'!M19 = "","",IF('Binding Energies'!M19&lt;HV,(Parameters!AJ$68+Parameters!AJ$69*SIN(Parameters!AJ$70*($A19/100)+Parameters!AJ$71)+Parameters!AJ$61*EXP(-rGamma!M19)+Parameters!AJ$64*EXP(-'sGamma '!M19)),""))</f>
        <v/>
      </c>
      <c r="N19" t="str">
        <f>IF('Binding Energies'!N19 = "","",IF('Binding Energies'!N19&lt;HV,(Parameters!AK$68+Parameters!AK$69*SIN(Parameters!AK$70*($A19/100)+Parameters!AK$71)+Parameters!AK$61*EXP(-rGamma!N19)+Parameters!AK$64*EXP(-'sGamma '!N19)),""))</f>
        <v/>
      </c>
      <c r="O19" t="str">
        <f>IF('Binding Energies'!O19 = "","",IF('Binding Energies'!O19&lt;HV,(Parameters!AL$68+Parameters!AL$69*SIN(Parameters!AL$70*($A19/100)+Parameters!AL$71)+Parameters!AL$61*EXP(-rGamma!O19)+Parameters!AL$64*EXP(-'sGamma '!O19)),""))</f>
        <v/>
      </c>
      <c r="P19" t="str">
        <f>IF('Binding Energies'!P19 = "","",IF('Binding Energies'!P19&lt;HV,(Parameters!AM$68+Parameters!AM$69*SIN(Parameters!AM$70*($A19/100)+Parameters!AM$71)+Parameters!AM$61*EXP(-rGamma!P19)+Parameters!AM$64*EXP(-'sGamma '!P19)),""))</f>
        <v/>
      </c>
      <c r="Q19" t="str">
        <f>IF('Binding Energies'!Q19 = "","",IF('Binding Energies'!Q19&lt;HV,(Parameters!AN$68+Parameters!AN$69*SIN(Parameters!AN$70*($A19/100)+Parameters!AN$71)+Parameters!AN$61*EXP(-rGamma!Q19)+Parameters!AN$64*EXP(-'sGamma '!Q19)),""))</f>
        <v/>
      </c>
      <c r="R19" t="str">
        <f>IF('Binding Energies'!R19 = "","",IF('Binding Energies'!R19&lt;HV,(Parameters!AO$68+Parameters!AO$69*SIN(Parameters!AO$70*($A19/100)+Parameters!AO$71)+Parameters!AO$61*EXP(-rGamma!R19)+Parameters!AO$64*EXP(-'sGamma '!R19)),""))</f>
        <v/>
      </c>
      <c r="S19" t="str">
        <f>IF('Binding Energies'!S19 = "","",IF('Binding Energies'!S19&lt;HV,(Parameters!AP$68+Parameters!AP$69*SIN(Parameters!AP$70*($A19/100)+Parameters!AP$71)+Parameters!AP$61*EXP(-rGamma!S19)+Parameters!AP$64*EXP(-'sGamma '!S19)),""))</f>
        <v/>
      </c>
      <c r="T19" t="str">
        <f>IF('Binding Energies'!T19 = "","",IF('Binding Energies'!T19&lt;HV,(Parameters!AQ$68+Parameters!AQ$69*SIN(Parameters!AQ$70*($A19/100)+Parameters!AQ$71)+Parameters!AQ$61*EXP(-rGamma!T19)+Parameters!AQ$64*EXP(-'sGamma '!T19)),""))</f>
        <v/>
      </c>
    </row>
    <row r="20" spans="1:20" x14ac:dyDescent="0.35">
      <c r="A20" s="43">
        <v>20</v>
      </c>
      <c r="B20" s="2">
        <f>IF('Binding Energies'!B20 = "","",IF('Binding Energies'!B20&lt;HV,((Parameters!W$55*SIN(Parameters!W$56*((Gamma!$A20/(Parameters!W$53*HV^Parameters!W$54))^Parameters!W$59)+Parameters!W$57)+Parameters!W$60*((Gamma!$A20/(Parameters!W$53*HV^Parameters!W$54))^Parameters!W$59)+Parameters!W$58)*SQRT(HV)),""))</f>
        <v>0.61979189474784158</v>
      </c>
      <c r="C20" s="2">
        <f>IF('Binding Energies'!C20 = "","",IF('Binding Energies'!C20&lt;HV,((Parameters!X$55*SIN(Parameters!X$56*((Gamma!$A20/(Parameters!X$53*HV^Parameters!X$54))^Parameters!X$59)+Parameters!X$57)+Parameters!X$60*((Gamma!$A20/(Parameters!X$53*HV^Parameters!X$54))^Parameters!X$59)+Parameters!X$58)*SQRT(HV)),""))</f>
        <v>1.2680404844000586</v>
      </c>
      <c r="D20" s="2" t="str">
        <f>IF('Binding Energies'!D20 = "","",IF('Binding Energies'!D20&lt;HV,((Parameters!Y$55*SIN(Parameters!Y$56*((Gamma!$A20/(Parameters!Y$53*HV^Parameters!Y$54))^Parameters!Y$59)+Parameters!Y$57)+Parameters!Y$60*((Gamma!$A20/(Parameters!Y$53*HV^Parameters!Y$54))^Parameters!Y$59)+Parameters!Y$58)*SQRT(HV)),""))</f>
        <v/>
      </c>
      <c r="E20" s="2" t="str">
        <f>IF('Binding Energies'!E20 = "","",IF('Binding Energies'!E20&lt;HV,((Parameters!Z$55*SIN(Parameters!Z$56*((Gamma!$A20/(Parameters!Z$53*HV^Parameters!Z$54))^Parameters!Z$59)+Parameters!Z$57)+Parameters!Z$60*((Gamma!$A20/(Parameters!Z$53*HV^Parameters!Z$54))^Parameters!Z$59)+Parameters!Z$58)*SQRT(HV)),""))</f>
        <v/>
      </c>
      <c r="F20" s="2" t="str">
        <f>IF('Binding Energies'!F20 = "","",IF('Binding Energies'!F20&lt;HV,((Parameters!AA$55*SIN(Parameters!AA$56*((Gamma!$A20/(Parameters!AA$53*HV^Parameters!AA$54))^Parameters!AA$59)+Parameters!AA$57)+Parameters!AA$60*((Gamma!$A20/(Parameters!AA$53*HV^Parameters!AA$54))^Parameters!AA$59)+Parameters!AA$58)*SQRT(HV)),""))</f>
        <v/>
      </c>
      <c r="G20">
        <f>IF('Binding Energies'!G20 = "","",IF('Binding Energies'!G20&lt;HV,(Parameters!AD$68+Parameters!AD$69*SIN(Parameters!AD$70*($A20/100)+Parameters!AD$71)+Parameters!AD$61*EXP(-rGamma!G20)+Parameters!AD$64*EXP(-'sGamma '!G20)),""))</f>
        <v>1.0702097788632394</v>
      </c>
      <c r="H20">
        <f>IF('Binding Energies'!H20 = "","",IF('Binding Energies'!H20&lt;HV,(Parameters!AE$68+Parameters!AE$69*SIN(Parameters!AE$70*($A20/100)+Parameters!AE$71)+Parameters!AE$61*EXP(-rGamma!H20)+Parameters!AE$64*EXP(-'sGamma '!H20)),""))</f>
        <v>1.075929604558042</v>
      </c>
      <c r="I20" t="str">
        <f>IF('Binding Energies'!I20 = "","",IF('Binding Energies'!I20&lt;HV,(Parameters!AF$68+Parameters!AF$69*SIN(Parameters!AF$70*($A20/100)+Parameters!AF$71)+Parameters!AF$61*EXP(-rGamma!I20)+Parameters!AF$64*EXP(-'sGamma '!I20)),""))</f>
        <v/>
      </c>
      <c r="J20" t="str">
        <f>IF('Binding Energies'!J20 = "","",IF('Binding Energies'!J20&lt;HV,(Parameters!AG$68+Parameters!AG$69*SIN(Parameters!AG$70*($A20/100)+Parameters!AG$71)+Parameters!AG$61*EXP(-rGamma!J20)+Parameters!AG$64*EXP(-'sGamma '!J20)),""))</f>
        <v/>
      </c>
      <c r="K20" t="str">
        <f>IF('Binding Energies'!K20 = "","",IF('Binding Energies'!K20&lt;HV,(Parameters!AH$68+Parameters!AH$69*SIN(Parameters!AH$70*($A20/100)+Parameters!AH$71)+Parameters!AH$61*EXP(-rGamma!K20)+Parameters!AH$64*EXP(-'sGamma '!K20)),""))</f>
        <v/>
      </c>
      <c r="L20" t="str">
        <f>IF('Binding Energies'!L20 = "","",IF('Binding Energies'!L20&lt;HV,(Parameters!AI$68+Parameters!AI$69*SIN(Parameters!AI$70*($A20/100)+Parameters!AI$71)+Parameters!AI$61*EXP(-rGamma!L20)+Parameters!AI$64*EXP(-'sGamma '!L20)),""))</f>
        <v/>
      </c>
      <c r="M20" t="str">
        <f>IF('Binding Energies'!M20 = "","",IF('Binding Energies'!M20&lt;HV,(Parameters!AJ$68+Parameters!AJ$69*SIN(Parameters!AJ$70*($A20/100)+Parameters!AJ$71)+Parameters!AJ$61*EXP(-rGamma!M20)+Parameters!AJ$64*EXP(-'sGamma '!M20)),""))</f>
        <v/>
      </c>
      <c r="N20" t="str">
        <f>IF('Binding Energies'!N20 = "","",IF('Binding Energies'!N20&lt;HV,(Parameters!AK$68+Parameters!AK$69*SIN(Parameters!AK$70*($A20/100)+Parameters!AK$71)+Parameters!AK$61*EXP(-rGamma!N20)+Parameters!AK$64*EXP(-'sGamma '!N20)),""))</f>
        <v/>
      </c>
      <c r="O20" t="str">
        <f>IF('Binding Energies'!O20 = "","",IF('Binding Energies'!O20&lt;HV,(Parameters!AL$68+Parameters!AL$69*SIN(Parameters!AL$70*($A20/100)+Parameters!AL$71)+Parameters!AL$61*EXP(-rGamma!O20)+Parameters!AL$64*EXP(-'sGamma '!O20)),""))</f>
        <v/>
      </c>
      <c r="P20" t="str">
        <f>IF('Binding Energies'!P20 = "","",IF('Binding Energies'!P20&lt;HV,(Parameters!AM$68+Parameters!AM$69*SIN(Parameters!AM$70*($A20/100)+Parameters!AM$71)+Parameters!AM$61*EXP(-rGamma!P20)+Parameters!AM$64*EXP(-'sGamma '!P20)),""))</f>
        <v/>
      </c>
      <c r="Q20" t="str">
        <f>IF('Binding Energies'!Q20 = "","",IF('Binding Energies'!Q20&lt;HV,(Parameters!AN$68+Parameters!AN$69*SIN(Parameters!AN$70*($A20/100)+Parameters!AN$71)+Parameters!AN$61*EXP(-rGamma!Q20)+Parameters!AN$64*EXP(-'sGamma '!Q20)),""))</f>
        <v/>
      </c>
      <c r="R20" t="str">
        <f>IF('Binding Energies'!R20 = "","",IF('Binding Energies'!R20&lt;HV,(Parameters!AO$68+Parameters!AO$69*SIN(Parameters!AO$70*($A20/100)+Parameters!AO$71)+Parameters!AO$61*EXP(-rGamma!R20)+Parameters!AO$64*EXP(-'sGamma '!R20)),""))</f>
        <v/>
      </c>
      <c r="S20" t="str">
        <f>IF('Binding Energies'!S20 = "","",IF('Binding Energies'!S20&lt;HV,(Parameters!AP$68+Parameters!AP$69*SIN(Parameters!AP$70*($A20/100)+Parameters!AP$71)+Parameters!AP$61*EXP(-rGamma!S20)+Parameters!AP$64*EXP(-'sGamma '!S20)),""))</f>
        <v/>
      </c>
      <c r="T20" t="str">
        <f>IF('Binding Energies'!T20 = "","",IF('Binding Energies'!T20&lt;HV,(Parameters!AQ$68+Parameters!AQ$69*SIN(Parameters!AQ$70*($A20/100)+Parameters!AQ$71)+Parameters!AQ$61*EXP(-rGamma!T20)+Parameters!AQ$64*EXP(-'sGamma '!T20)),""))</f>
        <v/>
      </c>
    </row>
    <row r="21" spans="1:20" x14ac:dyDescent="0.35">
      <c r="A21" s="43">
        <v>21</v>
      </c>
      <c r="B21" s="2">
        <f>IF('Binding Energies'!B21 = "","",IF('Binding Energies'!B21&lt;HV,((Parameters!W$55*SIN(Parameters!W$56*((Gamma!$A21/(Parameters!W$53*HV^Parameters!W$54))^Parameters!W$59)+Parameters!W$57)+Parameters!W$60*((Gamma!$A21/(Parameters!W$53*HV^Parameters!W$54))^Parameters!W$59)+Parameters!W$58)*SQRT(HV)),""))</f>
        <v>0.43651622707888488</v>
      </c>
      <c r="C21" s="2">
        <f>IF('Binding Energies'!C21 = "","",IF('Binding Energies'!C21&lt;HV,((Parameters!X$55*SIN(Parameters!X$56*((Gamma!$A21/(Parameters!X$53*HV^Parameters!X$54))^Parameters!X$59)+Parameters!X$57)+Parameters!X$60*((Gamma!$A21/(Parameters!X$53*HV^Parameters!X$54))^Parameters!X$59)+Parameters!X$58)*SQRT(HV)),""))</f>
        <v>1.2199526081831471</v>
      </c>
      <c r="D21" s="2">
        <f>IF('Binding Energies'!D21 = "","",IF('Binding Energies'!D21&lt;HV,((Parameters!Y$55*SIN(Parameters!Y$56*((Gamma!$A21/(Parameters!Y$53*HV^Parameters!Y$54))^Parameters!Y$59)+Parameters!Y$57)+Parameters!Y$60*((Gamma!$A21/(Parameters!Y$53*HV^Parameters!Y$54))^Parameters!Y$59)+Parameters!Y$58)*SQRT(HV)),""))</f>
        <v>1.2538735994388757</v>
      </c>
      <c r="E21" s="2" t="str">
        <f>IF('Binding Energies'!E21 = "","",IF('Binding Energies'!E21&lt;HV,((Parameters!Z$55*SIN(Parameters!Z$56*((Gamma!$A21/(Parameters!Z$53*HV^Parameters!Z$54))^Parameters!Z$59)+Parameters!Z$57)+Parameters!Z$60*((Gamma!$A21/(Parameters!Z$53*HV^Parameters!Z$54))^Parameters!Z$59)+Parameters!Z$58)*SQRT(HV)),""))</f>
        <v/>
      </c>
      <c r="F21" s="2" t="str">
        <f>IF('Binding Energies'!F21 = "","",IF('Binding Energies'!F21&lt;HV,((Parameters!AA$55*SIN(Parameters!AA$56*((Gamma!$A21/(Parameters!AA$53*HV^Parameters!AA$54))^Parameters!AA$59)+Parameters!AA$57)+Parameters!AA$60*((Gamma!$A21/(Parameters!AA$53*HV^Parameters!AA$54))^Parameters!AA$59)+Parameters!AA$58)*SQRT(HV)),""))</f>
        <v/>
      </c>
      <c r="G21">
        <f>IF('Binding Energies'!G21 = "","",IF('Binding Energies'!G21&lt;HV,(Parameters!AD$68+Parameters!AD$69*SIN(Parameters!AD$70*($A21/100)+Parameters!AD$71)+Parameters!AD$61*EXP(-rGamma!G21)+Parameters!AD$64*EXP(-'sGamma '!G21)),""))</f>
        <v>1.0919879106908901</v>
      </c>
      <c r="H21">
        <f>IF('Binding Energies'!H21 = "","",IF('Binding Energies'!H21&lt;HV,(Parameters!AE$68+Parameters!AE$69*SIN(Parameters!AE$70*($A21/100)+Parameters!AE$71)+Parameters!AE$61*EXP(-rGamma!H21)+Parameters!AE$64*EXP(-'sGamma '!H21)),""))</f>
        <v>1.0997060638758265</v>
      </c>
      <c r="I21" t="str">
        <f>IF('Binding Energies'!I21 = "","",IF('Binding Energies'!I21&lt;HV,(Parameters!AF$68+Parameters!AF$69*SIN(Parameters!AF$70*($A21/100)+Parameters!AF$71)+Parameters!AF$61*EXP(-rGamma!I21)+Parameters!AF$64*EXP(-'sGamma '!I21)),""))</f>
        <v/>
      </c>
      <c r="J21" t="str">
        <f>IF('Binding Energies'!J21 = "","",IF('Binding Energies'!J21&lt;HV,(Parameters!AG$68+Parameters!AG$69*SIN(Parameters!AG$70*($A21/100)+Parameters!AG$71)+Parameters!AG$61*EXP(-rGamma!J21)+Parameters!AG$64*EXP(-'sGamma '!J21)),""))</f>
        <v/>
      </c>
      <c r="K21" t="str">
        <f>IF('Binding Energies'!K21 = "","",IF('Binding Energies'!K21&lt;HV,(Parameters!AH$68+Parameters!AH$69*SIN(Parameters!AH$70*($A21/100)+Parameters!AH$71)+Parameters!AH$61*EXP(-rGamma!K21)+Parameters!AH$64*EXP(-'sGamma '!K21)),""))</f>
        <v/>
      </c>
      <c r="L21" t="str">
        <f>IF('Binding Energies'!L21 = "","",IF('Binding Energies'!L21&lt;HV,(Parameters!AI$68+Parameters!AI$69*SIN(Parameters!AI$70*($A21/100)+Parameters!AI$71)+Parameters!AI$61*EXP(-rGamma!L21)+Parameters!AI$64*EXP(-'sGamma '!L21)),""))</f>
        <v/>
      </c>
      <c r="M21" t="str">
        <f>IF('Binding Energies'!M21 = "","",IF('Binding Energies'!M21&lt;HV,(Parameters!AJ$68+Parameters!AJ$69*SIN(Parameters!AJ$70*($A21/100)+Parameters!AJ$71)+Parameters!AJ$61*EXP(-rGamma!M21)+Parameters!AJ$64*EXP(-'sGamma '!M21)),""))</f>
        <v/>
      </c>
      <c r="N21" t="str">
        <f>IF('Binding Energies'!N21 = "","",IF('Binding Energies'!N21&lt;HV,(Parameters!AK$68+Parameters!AK$69*SIN(Parameters!AK$70*($A21/100)+Parameters!AK$71)+Parameters!AK$61*EXP(-rGamma!N21)+Parameters!AK$64*EXP(-'sGamma '!N21)),""))</f>
        <v/>
      </c>
      <c r="O21" t="str">
        <f>IF('Binding Energies'!O21 = "","",IF('Binding Energies'!O21&lt;HV,(Parameters!AL$68+Parameters!AL$69*SIN(Parameters!AL$70*($A21/100)+Parameters!AL$71)+Parameters!AL$61*EXP(-rGamma!O21)+Parameters!AL$64*EXP(-'sGamma '!O21)),""))</f>
        <v/>
      </c>
      <c r="P21" t="str">
        <f>IF('Binding Energies'!P21 = "","",IF('Binding Energies'!P21&lt;HV,(Parameters!AM$68+Parameters!AM$69*SIN(Parameters!AM$70*($A21/100)+Parameters!AM$71)+Parameters!AM$61*EXP(-rGamma!P21)+Parameters!AM$64*EXP(-'sGamma '!P21)),""))</f>
        <v/>
      </c>
      <c r="Q21" t="str">
        <f>IF('Binding Energies'!Q21 = "","",IF('Binding Energies'!Q21&lt;HV,(Parameters!AN$68+Parameters!AN$69*SIN(Parameters!AN$70*($A21/100)+Parameters!AN$71)+Parameters!AN$61*EXP(-rGamma!Q21)+Parameters!AN$64*EXP(-'sGamma '!Q21)),""))</f>
        <v/>
      </c>
      <c r="R21" t="str">
        <f>IF('Binding Energies'!R21 = "","",IF('Binding Energies'!R21&lt;HV,(Parameters!AO$68+Parameters!AO$69*SIN(Parameters!AO$70*($A21/100)+Parameters!AO$71)+Parameters!AO$61*EXP(-rGamma!R21)+Parameters!AO$64*EXP(-'sGamma '!R21)),""))</f>
        <v/>
      </c>
      <c r="S21" t="str">
        <f>IF('Binding Energies'!S21 = "","",IF('Binding Energies'!S21&lt;HV,(Parameters!AP$68+Parameters!AP$69*SIN(Parameters!AP$70*($A21/100)+Parameters!AP$71)+Parameters!AP$61*EXP(-rGamma!S21)+Parameters!AP$64*EXP(-'sGamma '!S21)),""))</f>
        <v/>
      </c>
      <c r="T21" t="str">
        <f>IF('Binding Energies'!T21 = "","",IF('Binding Energies'!T21&lt;HV,(Parameters!AQ$68+Parameters!AQ$69*SIN(Parameters!AQ$70*($A21/100)+Parameters!AQ$71)+Parameters!AQ$61*EXP(-rGamma!T21)+Parameters!AQ$64*EXP(-'sGamma '!T21)),""))</f>
        <v/>
      </c>
    </row>
    <row r="22" spans="1:20" x14ac:dyDescent="0.35">
      <c r="A22" s="43">
        <v>22</v>
      </c>
      <c r="B22" s="2">
        <f>IF('Binding Energies'!B22 = "","",IF('Binding Energies'!B22&lt;HV,((Parameters!W$55*SIN(Parameters!W$56*((Gamma!$A22/(Parameters!W$53*HV^Parameters!W$54))^Parameters!W$59)+Parameters!W$57)+Parameters!W$60*((Gamma!$A22/(Parameters!W$53*HV^Parameters!W$54))^Parameters!W$59)+Parameters!W$58)*SQRT(HV)),""))</f>
        <v>0.22644574241988408</v>
      </c>
      <c r="C22" s="2">
        <f>IF('Binding Energies'!C22 = "","",IF('Binding Energies'!C22&lt;HV,((Parameters!X$55*SIN(Parameters!X$56*((Gamma!$A22/(Parameters!X$53*HV^Parameters!X$54))^Parameters!X$59)+Parameters!X$57)+Parameters!X$60*((Gamma!$A22/(Parameters!X$53*HV^Parameters!X$54))^Parameters!X$59)+Parameters!X$58)*SQRT(HV)),""))</f>
        <v>1.1692840569817338</v>
      </c>
      <c r="D22" s="2">
        <f>IF('Binding Energies'!D22 = "","",IF('Binding Energies'!D22&lt;HV,((Parameters!Y$55*SIN(Parameters!Y$56*((Gamma!$A22/(Parameters!Y$53*HV^Parameters!Y$54))^Parameters!Y$59)+Parameters!Y$57)+Parameters!Y$60*((Gamma!$A22/(Parameters!Y$53*HV^Parameters!Y$54))^Parameters!Y$59)+Parameters!Y$58)*SQRT(HV)),""))</f>
        <v>1.205269974776467</v>
      </c>
      <c r="E22" s="2" t="str">
        <f>IF('Binding Energies'!E22 = "","",IF('Binding Energies'!E22&lt;HV,((Parameters!Z$55*SIN(Parameters!Z$56*((Gamma!$A22/(Parameters!Z$53*HV^Parameters!Z$54))^Parameters!Z$59)+Parameters!Z$57)+Parameters!Z$60*((Gamma!$A22/(Parameters!Z$53*HV^Parameters!Z$54))^Parameters!Z$59)+Parameters!Z$58)*SQRT(HV)),""))</f>
        <v/>
      </c>
      <c r="F22" s="2" t="str">
        <f>IF('Binding Energies'!F22 = "","",IF('Binding Energies'!F22&lt;HV,((Parameters!AA$55*SIN(Parameters!AA$56*((Gamma!$A22/(Parameters!AA$53*HV^Parameters!AA$54))^Parameters!AA$59)+Parameters!AA$57)+Parameters!AA$60*((Gamma!$A22/(Parameters!AA$53*HV^Parameters!AA$54))^Parameters!AA$59)+Parameters!AA$58)*SQRT(HV)),""))</f>
        <v/>
      </c>
      <c r="G22">
        <f>IF('Binding Energies'!G22 = "","",IF('Binding Energies'!G22&lt;HV,(Parameters!AD$68+Parameters!AD$69*SIN(Parameters!AD$70*($A22/100)+Parameters!AD$71)+Parameters!AD$61*EXP(-rGamma!G22)+Parameters!AD$64*EXP(-'sGamma '!G22)),""))</f>
        <v>1.111195767672867</v>
      </c>
      <c r="H22">
        <f>IF('Binding Energies'!H22 = "","",IF('Binding Energies'!H22&lt;HV,(Parameters!AE$68+Parameters!AE$69*SIN(Parameters!AE$70*($A22/100)+Parameters!AE$71)+Parameters!AE$61*EXP(-rGamma!H22)+Parameters!AE$64*EXP(-'sGamma '!H22)),""))</f>
        <v>1.1210119293840939</v>
      </c>
      <c r="I22" t="str">
        <f>IF('Binding Energies'!I22 = "","",IF('Binding Energies'!I22&lt;HV,(Parameters!AF$68+Parameters!AF$69*SIN(Parameters!AF$70*($A22/100)+Parameters!AF$71)+Parameters!AF$61*EXP(-rGamma!I22)+Parameters!AF$64*EXP(-'sGamma '!I22)),""))</f>
        <v/>
      </c>
      <c r="J22" t="str">
        <f>IF('Binding Energies'!J22 = "","",IF('Binding Energies'!J22&lt;HV,(Parameters!AG$68+Parameters!AG$69*SIN(Parameters!AG$70*($A22/100)+Parameters!AG$71)+Parameters!AG$61*EXP(-rGamma!J22)+Parameters!AG$64*EXP(-'sGamma '!J22)),""))</f>
        <v/>
      </c>
      <c r="K22" t="str">
        <f>IF('Binding Energies'!K22 = "","",IF('Binding Energies'!K22&lt;HV,(Parameters!AH$68+Parameters!AH$69*SIN(Parameters!AH$70*($A22/100)+Parameters!AH$71)+Parameters!AH$61*EXP(-rGamma!K22)+Parameters!AH$64*EXP(-'sGamma '!K22)),""))</f>
        <v/>
      </c>
      <c r="L22" t="str">
        <f>IF('Binding Energies'!L22 = "","",IF('Binding Energies'!L22&lt;HV,(Parameters!AI$68+Parameters!AI$69*SIN(Parameters!AI$70*($A22/100)+Parameters!AI$71)+Parameters!AI$61*EXP(-rGamma!L22)+Parameters!AI$64*EXP(-'sGamma '!L22)),""))</f>
        <v/>
      </c>
      <c r="M22" t="str">
        <f>IF('Binding Energies'!M22 = "","",IF('Binding Energies'!M22&lt;HV,(Parameters!AJ$68+Parameters!AJ$69*SIN(Parameters!AJ$70*($A22/100)+Parameters!AJ$71)+Parameters!AJ$61*EXP(-rGamma!M22)+Parameters!AJ$64*EXP(-'sGamma '!M22)),""))</f>
        <v/>
      </c>
      <c r="N22" t="str">
        <f>IF('Binding Energies'!N22 = "","",IF('Binding Energies'!N22&lt;HV,(Parameters!AK$68+Parameters!AK$69*SIN(Parameters!AK$70*($A22/100)+Parameters!AK$71)+Parameters!AK$61*EXP(-rGamma!N22)+Parameters!AK$64*EXP(-'sGamma '!N22)),""))</f>
        <v/>
      </c>
      <c r="O22" t="str">
        <f>IF('Binding Energies'!O22 = "","",IF('Binding Energies'!O22&lt;HV,(Parameters!AL$68+Parameters!AL$69*SIN(Parameters!AL$70*($A22/100)+Parameters!AL$71)+Parameters!AL$61*EXP(-rGamma!O22)+Parameters!AL$64*EXP(-'sGamma '!O22)),""))</f>
        <v/>
      </c>
      <c r="P22" t="str">
        <f>IF('Binding Energies'!P22 = "","",IF('Binding Energies'!P22&lt;HV,(Parameters!AM$68+Parameters!AM$69*SIN(Parameters!AM$70*($A22/100)+Parameters!AM$71)+Parameters!AM$61*EXP(-rGamma!P22)+Parameters!AM$64*EXP(-'sGamma '!P22)),""))</f>
        <v/>
      </c>
      <c r="Q22" t="str">
        <f>IF('Binding Energies'!Q22 = "","",IF('Binding Energies'!Q22&lt;HV,(Parameters!AN$68+Parameters!AN$69*SIN(Parameters!AN$70*($A22/100)+Parameters!AN$71)+Parameters!AN$61*EXP(-rGamma!Q22)+Parameters!AN$64*EXP(-'sGamma '!Q22)),""))</f>
        <v/>
      </c>
      <c r="R22" t="str">
        <f>IF('Binding Energies'!R22 = "","",IF('Binding Energies'!R22&lt;HV,(Parameters!AO$68+Parameters!AO$69*SIN(Parameters!AO$70*($A22/100)+Parameters!AO$71)+Parameters!AO$61*EXP(-rGamma!R22)+Parameters!AO$64*EXP(-'sGamma '!R22)),""))</f>
        <v/>
      </c>
      <c r="S22" t="str">
        <f>IF('Binding Energies'!S22 = "","",IF('Binding Energies'!S22&lt;HV,(Parameters!AP$68+Parameters!AP$69*SIN(Parameters!AP$70*($A22/100)+Parameters!AP$71)+Parameters!AP$61*EXP(-rGamma!S22)+Parameters!AP$64*EXP(-'sGamma '!S22)),""))</f>
        <v/>
      </c>
      <c r="T22" t="str">
        <f>IF('Binding Energies'!T22 = "","",IF('Binding Energies'!T22&lt;HV,(Parameters!AQ$68+Parameters!AQ$69*SIN(Parameters!AQ$70*($A22/100)+Parameters!AQ$71)+Parameters!AQ$61*EXP(-rGamma!T22)+Parameters!AQ$64*EXP(-'sGamma '!T22)),""))</f>
        <v/>
      </c>
    </row>
    <row r="23" spans="1:20" x14ac:dyDescent="0.35">
      <c r="A23" s="43">
        <v>23</v>
      </c>
      <c r="B23" s="2">
        <f>IF('Binding Energies'!B23 = "","",IF('Binding Energies'!B23&lt;HV,((Parameters!W$55*SIN(Parameters!W$56*((Gamma!$A23/(Parameters!W$53*HV^Parameters!W$54))^Parameters!W$59)+Parameters!W$57)+Parameters!W$60*((Gamma!$A23/(Parameters!W$53*HV^Parameters!W$54))^Parameters!W$59)+Parameters!W$58)*SQRT(HV)),""))</f>
        <v>-1.3533423424058499E-2</v>
      </c>
      <c r="C23" s="2">
        <f>IF('Binding Energies'!C23 = "","",IF('Binding Energies'!C23&lt;HV,((Parameters!X$55*SIN(Parameters!X$56*((Gamma!$A23/(Parameters!X$53*HV^Parameters!X$54))^Parameters!X$59)+Parameters!X$57)+Parameters!X$60*((Gamma!$A23/(Parameters!X$53*HV^Parameters!X$54))^Parameters!X$59)+Parameters!X$58)*SQRT(HV)),""))</f>
        <v>1.1161033988880744</v>
      </c>
      <c r="D23" s="2">
        <f>IF('Binding Energies'!D23 = "","",IF('Binding Energies'!D23&lt;HV,((Parameters!Y$55*SIN(Parameters!Y$56*((Gamma!$A23/(Parameters!Y$53*HV^Parameters!Y$54))^Parameters!Y$59)+Parameters!Y$57)+Parameters!Y$60*((Gamma!$A23/(Parameters!Y$53*HV^Parameters!Y$54))^Parameters!Y$59)+Parameters!Y$58)*SQRT(HV)),""))</f>
        <v>1.1567007446042235</v>
      </c>
      <c r="E23" s="2" t="str">
        <f>IF('Binding Energies'!E23 = "","",IF('Binding Energies'!E23&lt;HV,((Parameters!Z$55*SIN(Parameters!Z$56*((Gamma!$A23/(Parameters!Z$53*HV^Parameters!Z$54))^Parameters!Z$59)+Parameters!Z$57)+Parameters!Z$60*((Gamma!$A23/(Parameters!Z$53*HV^Parameters!Z$54))^Parameters!Z$59)+Parameters!Z$58)*SQRT(HV)),""))</f>
        <v/>
      </c>
      <c r="F23" s="2" t="str">
        <f>IF('Binding Energies'!F23 = "","",IF('Binding Energies'!F23&lt;HV,((Parameters!AA$55*SIN(Parameters!AA$56*((Gamma!$A23/(Parameters!AA$53*HV^Parameters!AA$54))^Parameters!AA$59)+Parameters!AA$57)+Parameters!AA$60*((Gamma!$A23/(Parameters!AA$53*HV^Parameters!AA$54))^Parameters!AA$59)+Parameters!AA$58)*SQRT(HV)),""))</f>
        <v/>
      </c>
      <c r="G23">
        <f>IF('Binding Energies'!G23 = "","",IF('Binding Energies'!G23&lt;HV,(Parameters!AD$68+Parameters!AD$69*SIN(Parameters!AD$70*($A23/100)+Parameters!AD$71)+Parameters!AD$61*EXP(-rGamma!G23)+Parameters!AD$64*EXP(-'sGamma '!G23)),""))</f>
        <v>1.1274753308847163</v>
      </c>
      <c r="H23">
        <f>IF('Binding Energies'!H23 = "","",IF('Binding Energies'!H23&lt;HV,(Parameters!AE$68+Parameters!AE$69*SIN(Parameters!AE$70*($A23/100)+Parameters!AE$71)+Parameters!AE$61*EXP(-rGamma!H23)+Parameters!AE$64*EXP(-'sGamma '!H23)),""))</f>
        <v>1.13941504535473</v>
      </c>
      <c r="I23" t="str">
        <f>IF('Binding Energies'!I23 = "","",IF('Binding Energies'!I23&lt;HV,(Parameters!AF$68+Parameters!AF$69*SIN(Parameters!AF$70*($A23/100)+Parameters!AF$71)+Parameters!AF$61*EXP(-rGamma!I23)+Parameters!AF$64*EXP(-'sGamma '!I23)),""))</f>
        <v/>
      </c>
      <c r="J23" t="str">
        <f>IF('Binding Energies'!J23 = "","",IF('Binding Energies'!J23&lt;HV,(Parameters!AG$68+Parameters!AG$69*SIN(Parameters!AG$70*($A23/100)+Parameters!AG$71)+Parameters!AG$61*EXP(-rGamma!J23)+Parameters!AG$64*EXP(-'sGamma '!J23)),""))</f>
        <v/>
      </c>
      <c r="K23" t="str">
        <f>IF('Binding Energies'!K23 = "","",IF('Binding Energies'!K23&lt;HV,(Parameters!AH$68+Parameters!AH$69*SIN(Parameters!AH$70*($A23/100)+Parameters!AH$71)+Parameters!AH$61*EXP(-rGamma!K23)+Parameters!AH$64*EXP(-'sGamma '!K23)),""))</f>
        <v/>
      </c>
      <c r="L23" t="str">
        <f>IF('Binding Energies'!L23 = "","",IF('Binding Energies'!L23&lt;HV,(Parameters!AI$68+Parameters!AI$69*SIN(Parameters!AI$70*($A23/100)+Parameters!AI$71)+Parameters!AI$61*EXP(-rGamma!L23)+Parameters!AI$64*EXP(-'sGamma '!L23)),""))</f>
        <v/>
      </c>
      <c r="M23" t="str">
        <f>IF('Binding Energies'!M23 = "","",IF('Binding Energies'!M23&lt;HV,(Parameters!AJ$68+Parameters!AJ$69*SIN(Parameters!AJ$70*($A23/100)+Parameters!AJ$71)+Parameters!AJ$61*EXP(-rGamma!M23)+Parameters!AJ$64*EXP(-'sGamma '!M23)),""))</f>
        <v/>
      </c>
      <c r="N23" t="str">
        <f>IF('Binding Energies'!N23 = "","",IF('Binding Energies'!N23&lt;HV,(Parameters!AK$68+Parameters!AK$69*SIN(Parameters!AK$70*($A23/100)+Parameters!AK$71)+Parameters!AK$61*EXP(-rGamma!N23)+Parameters!AK$64*EXP(-'sGamma '!N23)),""))</f>
        <v/>
      </c>
      <c r="O23" t="str">
        <f>IF('Binding Energies'!O23 = "","",IF('Binding Energies'!O23&lt;HV,(Parameters!AL$68+Parameters!AL$69*SIN(Parameters!AL$70*($A23/100)+Parameters!AL$71)+Parameters!AL$61*EXP(-rGamma!O23)+Parameters!AL$64*EXP(-'sGamma '!O23)),""))</f>
        <v/>
      </c>
      <c r="P23" t="str">
        <f>IF('Binding Energies'!P23 = "","",IF('Binding Energies'!P23&lt;HV,(Parameters!AM$68+Parameters!AM$69*SIN(Parameters!AM$70*($A23/100)+Parameters!AM$71)+Parameters!AM$61*EXP(-rGamma!P23)+Parameters!AM$64*EXP(-'sGamma '!P23)),""))</f>
        <v/>
      </c>
      <c r="Q23" t="str">
        <f>IF('Binding Energies'!Q23 = "","",IF('Binding Energies'!Q23&lt;HV,(Parameters!AN$68+Parameters!AN$69*SIN(Parameters!AN$70*($A23/100)+Parameters!AN$71)+Parameters!AN$61*EXP(-rGamma!Q23)+Parameters!AN$64*EXP(-'sGamma '!Q23)),""))</f>
        <v/>
      </c>
      <c r="R23" t="str">
        <f>IF('Binding Energies'!R23 = "","",IF('Binding Energies'!R23&lt;HV,(Parameters!AO$68+Parameters!AO$69*SIN(Parameters!AO$70*($A23/100)+Parameters!AO$71)+Parameters!AO$61*EXP(-rGamma!R23)+Parameters!AO$64*EXP(-'sGamma '!R23)),""))</f>
        <v/>
      </c>
      <c r="S23" t="str">
        <f>IF('Binding Energies'!S23 = "","",IF('Binding Energies'!S23&lt;HV,(Parameters!AP$68+Parameters!AP$69*SIN(Parameters!AP$70*($A23/100)+Parameters!AP$71)+Parameters!AP$61*EXP(-rGamma!S23)+Parameters!AP$64*EXP(-'sGamma '!S23)),""))</f>
        <v/>
      </c>
      <c r="T23" t="str">
        <f>IF('Binding Energies'!T23 = "","",IF('Binding Energies'!T23&lt;HV,(Parameters!AQ$68+Parameters!AQ$69*SIN(Parameters!AQ$70*($A23/100)+Parameters!AQ$71)+Parameters!AQ$61*EXP(-rGamma!T23)+Parameters!AQ$64*EXP(-'sGamma '!T23)),""))</f>
        <v/>
      </c>
    </row>
    <row r="24" spans="1:20" x14ac:dyDescent="0.35">
      <c r="A24" s="43">
        <v>24</v>
      </c>
      <c r="B24" s="2">
        <f>IF('Binding Energies'!B24 = "","",IF('Binding Energies'!B24&lt;HV,((Parameters!W$55*SIN(Parameters!W$56*((Gamma!$A24/(Parameters!W$53*HV^Parameters!W$54))^Parameters!W$59)+Parameters!W$57)+Parameters!W$60*((Gamma!$A24/(Parameters!W$53*HV^Parameters!W$54))^Parameters!W$59)+Parameters!W$58)*SQRT(HV)),""))</f>
        <v>-0.28677223030811572</v>
      </c>
      <c r="C24" s="2">
        <f>IF('Binding Energies'!C24 = "","",IF('Binding Energies'!C24&lt;HV,((Parameters!X$55*SIN(Parameters!X$56*((Gamma!$A24/(Parameters!X$53*HV^Parameters!X$54))^Parameters!X$59)+Parameters!X$57)+Parameters!X$60*((Gamma!$A24/(Parameters!X$53*HV^Parameters!X$54))^Parameters!X$59)+Parameters!X$58)*SQRT(HV)),""))</f>
        <v>1.0605015521276722</v>
      </c>
      <c r="D24" s="2">
        <f>IF('Binding Energies'!D24 = "","",IF('Binding Energies'!D24&lt;HV,((Parameters!Y$55*SIN(Parameters!Y$56*((Gamma!$A24/(Parameters!Y$53*HV^Parameters!Y$54))^Parameters!Y$59)+Parameters!Y$57)+Parameters!Y$60*((Gamma!$A24/(Parameters!Y$53*HV^Parameters!Y$54))^Parameters!Y$59)+Parameters!Y$58)*SQRT(HV)),""))</f>
        <v>1.1082234097451999</v>
      </c>
      <c r="E24" s="2" t="str">
        <f>IF('Binding Energies'!E24 = "","",IF('Binding Energies'!E24&lt;HV,((Parameters!Z$55*SIN(Parameters!Z$56*((Gamma!$A24/(Parameters!Z$53*HV^Parameters!Z$54))^Parameters!Z$59)+Parameters!Z$57)+Parameters!Z$60*((Gamma!$A24/(Parameters!Z$53*HV^Parameters!Z$54))^Parameters!Z$59)+Parameters!Z$58)*SQRT(HV)),""))</f>
        <v/>
      </c>
      <c r="F24" s="2" t="str">
        <f>IF('Binding Energies'!F24 = "","",IF('Binding Energies'!F24&lt;HV,((Parameters!AA$55*SIN(Parameters!AA$56*((Gamma!$A24/(Parameters!AA$53*HV^Parameters!AA$54))^Parameters!AA$59)+Parameters!AA$57)+Parameters!AA$60*((Gamma!$A24/(Parameters!AA$53*HV^Parameters!AA$54))^Parameters!AA$59)+Parameters!AA$58)*SQRT(HV)),""))</f>
        <v/>
      </c>
      <c r="G24">
        <f>IF('Binding Energies'!G24 = "","",IF('Binding Energies'!G24&lt;HV,(Parameters!AD$68+Parameters!AD$69*SIN(Parameters!AD$70*($A24/100)+Parameters!AD$71)+Parameters!AD$61*EXP(-rGamma!G24)+Parameters!AD$64*EXP(-'sGamma '!G24)),""))</f>
        <v>1.1407757025859555</v>
      </c>
      <c r="H24">
        <f>IF('Binding Energies'!H24 = "","",IF('Binding Energies'!H24&lt;HV,(Parameters!AE$68+Parameters!AE$69*SIN(Parameters!AE$70*($A24/100)+Parameters!AE$71)+Parameters!AE$61*EXP(-rGamma!H24)+Parameters!AE$64*EXP(-'sGamma '!H24)),""))</f>
        <v>1.1548554426597906</v>
      </c>
      <c r="I24" t="str">
        <f>IF('Binding Energies'!I24 = "","",IF('Binding Energies'!I24&lt;HV,(Parameters!AF$68+Parameters!AF$69*SIN(Parameters!AF$70*($A24/100)+Parameters!AF$71)+Parameters!AF$61*EXP(-rGamma!I24)+Parameters!AF$64*EXP(-'sGamma '!I24)),""))</f>
        <v/>
      </c>
      <c r="J24" t="str">
        <f>IF('Binding Energies'!J24 = "","",IF('Binding Energies'!J24&lt;HV,(Parameters!AG$68+Parameters!AG$69*SIN(Parameters!AG$70*($A24/100)+Parameters!AG$71)+Parameters!AG$61*EXP(-rGamma!J24)+Parameters!AG$64*EXP(-'sGamma '!J24)),""))</f>
        <v/>
      </c>
      <c r="K24" t="str">
        <f>IF('Binding Energies'!K24 = "","",IF('Binding Energies'!K24&lt;HV,(Parameters!AH$68+Parameters!AH$69*SIN(Parameters!AH$70*($A24/100)+Parameters!AH$71)+Parameters!AH$61*EXP(-rGamma!K24)+Parameters!AH$64*EXP(-'sGamma '!K24)),""))</f>
        <v/>
      </c>
      <c r="L24" t="str">
        <f>IF('Binding Energies'!L24 = "","",IF('Binding Energies'!L24&lt;HV,(Parameters!AI$68+Parameters!AI$69*SIN(Parameters!AI$70*($A24/100)+Parameters!AI$71)+Parameters!AI$61*EXP(-rGamma!L24)+Parameters!AI$64*EXP(-'sGamma '!L24)),""))</f>
        <v/>
      </c>
      <c r="M24" t="str">
        <f>IF('Binding Energies'!M24 = "","",IF('Binding Energies'!M24&lt;HV,(Parameters!AJ$68+Parameters!AJ$69*SIN(Parameters!AJ$70*($A24/100)+Parameters!AJ$71)+Parameters!AJ$61*EXP(-rGamma!M24)+Parameters!AJ$64*EXP(-'sGamma '!M24)),""))</f>
        <v/>
      </c>
      <c r="N24" t="str">
        <f>IF('Binding Energies'!N24 = "","",IF('Binding Energies'!N24&lt;HV,(Parameters!AK$68+Parameters!AK$69*SIN(Parameters!AK$70*($A24/100)+Parameters!AK$71)+Parameters!AK$61*EXP(-rGamma!N24)+Parameters!AK$64*EXP(-'sGamma '!N24)),""))</f>
        <v/>
      </c>
      <c r="O24" t="str">
        <f>IF('Binding Energies'!O24 = "","",IF('Binding Energies'!O24&lt;HV,(Parameters!AL$68+Parameters!AL$69*SIN(Parameters!AL$70*($A24/100)+Parameters!AL$71)+Parameters!AL$61*EXP(-rGamma!O24)+Parameters!AL$64*EXP(-'sGamma '!O24)),""))</f>
        <v/>
      </c>
      <c r="P24" t="str">
        <f>IF('Binding Energies'!P24 = "","",IF('Binding Energies'!P24&lt;HV,(Parameters!AM$68+Parameters!AM$69*SIN(Parameters!AM$70*($A24/100)+Parameters!AM$71)+Parameters!AM$61*EXP(-rGamma!P24)+Parameters!AM$64*EXP(-'sGamma '!P24)),""))</f>
        <v/>
      </c>
      <c r="Q24" t="str">
        <f>IF('Binding Energies'!Q24 = "","",IF('Binding Energies'!Q24&lt;HV,(Parameters!AN$68+Parameters!AN$69*SIN(Parameters!AN$70*($A24/100)+Parameters!AN$71)+Parameters!AN$61*EXP(-rGamma!Q24)+Parameters!AN$64*EXP(-'sGamma '!Q24)),""))</f>
        <v/>
      </c>
      <c r="R24" t="str">
        <f>IF('Binding Energies'!R24 = "","",IF('Binding Energies'!R24&lt;HV,(Parameters!AO$68+Parameters!AO$69*SIN(Parameters!AO$70*($A24/100)+Parameters!AO$71)+Parameters!AO$61*EXP(-rGamma!R24)+Parameters!AO$64*EXP(-'sGamma '!R24)),""))</f>
        <v/>
      </c>
      <c r="S24" t="str">
        <f>IF('Binding Energies'!S24 = "","",IF('Binding Energies'!S24&lt;HV,(Parameters!AP$68+Parameters!AP$69*SIN(Parameters!AP$70*($A24/100)+Parameters!AP$71)+Parameters!AP$61*EXP(-rGamma!S24)+Parameters!AP$64*EXP(-'sGamma '!S24)),""))</f>
        <v/>
      </c>
      <c r="T24" t="str">
        <f>IF('Binding Energies'!T24 = "","",IF('Binding Energies'!T24&lt;HV,(Parameters!AQ$68+Parameters!AQ$69*SIN(Parameters!AQ$70*($A24/100)+Parameters!AQ$71)+Parameters!AQ$61*EXP(-rGamma!T24)+Parameters!AQ$64*EXP(-'sGamma '!T24)),""))</f>
        <v/>
      </c>
    </row>
    <row r="25" spans="1:20" x14ac:dyDescent="0.35">
      <c r="A25" s="43">
        <v>25</v>
      </c>
      <c r="B25" s="2" t="str">
        <f>IF('Binding Energies'!B25 = "","",IF('Binding Energies'!B25&lt;HV,((Parameters!W$55*SIN(Parameters!W$56*((Gamma!$A25/(Parameters!W$53*HV^Parameters!W$54))^Parameters!W$59)+Parameters!W$57)+Parameters!W$60*((Gamma!$A25/(Parameters!W$53*HV^Parameters!W$54))^Parameters!W$59)+Parameters!W$58)*SQRT(HV)),""))</f>
        <v/>
      </c>
      <c r="C25" s="2">
        <f>IF('Binding Energies'!C25 = "","",IF('Binding Energies'!C25&lt;HV,((Parameters!X$55*SIN(Parameters!X$56*((Gamma!$A25/(Parameters!X$53*HV^Parameters!X$54))^Parameters!X$59)+Parameters!X$57)+Parameters!X$60*((Gamma!$A25/(Parameters!X$53*HV^Parameters!X$54))^Parameters!X$59)+Parameters!X$58)*SQRT(HV)),""))</f>
        <v>1.0025945688676945</v>
      </c>
      <c r="D25" s="2">
        <f>IF('Binding Energies'!D25 = "","",IF('Binding Energies'!D25&lt;HV,((Parameters!Y$55*SIN(Parameters!Y$56*((Gamma!$A25/(Parameters!Y$53*HV^Parameters!Y$54))^Parameters!Y$59)+Parameters!Y$57)+Parameters!Y$60*((Gamma!$A25/(Parameters!Y$53*HV^Parameters!Y$54))^Parameters!Y$59)+Parameters!Y$58)*SQRT(HV)),""))</f>
        <v>1.0598955511207226</v>
      </c>
      <c r="E25" s="2" t="str">
        <f>IF('Binding Energies'!E25 = "","",IF('Binding Energies'!E25&lt;HV,((Parameters!Z$55*SIN(Parameters!Z$56*((Gamma!$A25/(Parameters!Z$53*HV^Parameters!Z$54))^Parameters!Z$59)+Parameters!Z$57)+Parameters!Z$60*((Gamma!$A25/(Parameters!Z$53*HV^Parameters!Z$54))^Parameters!Z$59)+Parameters!Z$58)*SQRT(HV)),""))</f>
        <v/>
      </c>
      <c r="F25" s="2" t="str">
        <f>IF('Binding Energies'!F25 = "","",IF('Binding Energies'!F25&lt;HV,((Parameters!AA$55*SIN(Parameters!AA$56*((Gamma!$A25/(Parameters!AA$53*HV^Parameters!AA$54))^Parameters!AA$59)+Parameters!AA$57)+Parameters!AA$60*((Gamma!$A25/(Parameters!AA$53*HV^Parameters!AA$54))^Parameters!AA$59)+Parameters!AA$58)*SQRT(HV)),""))</f>
        <v/>
      </c>
      <c r="G25">
        <f>IF('Binding Energies'!G25 = "","",IF('Binding Energies'!G25&lt;HV,(Parameters!AD$68+Parameters!AD$69*SIN(Parameters!AD$70*($A25/100)+Parameters!AD$71)+Parameters!AD$61*EXP(-rGamma!G25)+Parameters!AD$64*EXP(-'sGamma '!G25)),""))</f>
        <v>1.1510336666934977</v>
      </c>
      <c r="H25">
        <f>IF('Binding Energies'!H25 = "","",IF('Binding Energies'!H25&lt;HV,(Parameters!AE$68+Parameters!AE$69*SIN(Parameters!AE$70*($A25/100)+Parameters!AE$71)+Parameters!AE$61*EXP(-rGamma!H25)+Parameters!AE$64*EXP(-'sGamma '!H25)),""))</f>
        <v>1.1672825140498031</v>
      </c>
      <c r="I25">
        <f>IF('Binding Energies'!I25 = "","",IF('Binding Energies'!I25&lt;HV,(Parameters!AF$68+Parameters!AF$69*SIN(Parameters!AF$70*($A25/100)+Parameters!AF$71)+Parameters!AF$61*EXP(-rGamma!I25)+Parameters!AF$64*EXP(-'sGamma '!I25)),""))</f>
        <v>1.0933609330381839</v>
      </c>
      <c r="J25" t="str">
        <f>IF('Binding Energies'!J25 = "","",IF('Binding Energies'!J25&lt;HV,(Parameters!AG$68+Parameters!AG$69*SIN(Parameters!AG$70*($A25/100)+Parameters!AG$71)+Parameters!AG$61*EXP(-rGamma!J25)+Parameters!AG$64*EXP(-'sGamma '!J25)),""))</f>
        <v/>
      </c>
      <c r="K25" t="str">
        <f>IF('Binding Energies'!K25 = "","",IF('Binding Energies'!K25&lt;HV,(Parameters!AH$68+Parameters!AH$69*SIN(Parameters!AH$70*($A25/100)+Parameters!AH$71)+Parameters!AH$61*EXP(-rGamma!K25)+Parameters!AH$64*EXP(-'sGamma '!K25)),""))</f>
        <v/>
      </c>
      <c r="L25" t="str">
        <f>IF('Binding Energies'!L25 = "","",IF('Binding Energies'!L25&lt;HV,(Parameters!AI$68+Parameters!AI$69*SIN(Parameters!AI$70*($A25/100)+Parameters!AI$71)+Parameters!AI$61*EXP(-rGamma!L25)+Parameters!AI$64*EXP(-'sGamma '!L25)),""))</f>
        <v/>
      </c>
      <c r="M25" t="str">
        <f>IF('Binding Energies'!M25 = "","",IF('Binding Energies'!M25&lt;HV,(Parameters!AJ$68+Parameters!AJ$69*SIN(Parameters!AJ$70*($A25/100)+Parameters!AJ$71)+Parameters!AJ$61*EXP(-rGamma!M25)+Parameters!AJ$64*EXP(-'sGamma '!M25)),""))</f>
        <v/>
      </c>
      <c r="N25" t="str">
        <f>IF('Binding Energies'!N25 = "","",IF('Binding Energies'!N25&lt;HV,(Parameters!AK$68+Parameters!AK$69*SIN(Parameters!AK$70*($A25/100)+Parameters!AK$71)+Parameters!AK$61*EXP(-rGamma!N25)+Parameters!AK$64*EXP(-'sGamma '!N25)),""))</f>
        <v/>
      </c>
      <c r="O25" t="str">
        <f>IF('Binding Energies'!O25 = "","",IF('Binding Energies'!O25&lt;HV,(Parameters!AL$68+Parameters!AL$69*SIN(Parameters!AL$70*($A25/100)+Parameters!AL$71)+Parameters!AL$61*EXP(-rGamma!O25)+Parameters!AL$64*EXP(-'sGamma '!O25)),""))</f>
        <v/>
      </c>
      <c r="P25" t="str">
        <f>IF('Binding Energies'!P25 = "","",IF('Binding Energies'!P25&lt;HV,(Parameters!AM$68+Parameters!AM$69*SIN(Parameters!AM$70*($A25/100)+Parameters!AM$71)+Parameters!AM$61*EXP(-rGamma!P25)+Parameters!AM$64*EXP(-'sGamma '!P25)),""))</f>
        <v/>
      </c>
      <c r="Q25" t="str">
        <f>IF('Binding Energies'!Q25 = "","",IF('Binding Energies'!Q25&lt;HV,(Parameters!AN$68+Parameters!AN$69*SIN(Parameters!AN$70*($A25/100)+Parameters!AN$71)+Parameters!AN$61*EXP(-rGamma!Q25)+Parameters!AN$64*EXP(-'sGamma '!Q25)),""))</f>
        <v/>
      </c>
      <c r="R25" t="str">
        <f>IF('Binding Energies'!R25 = "","",IF('Binding Energies'!R25&lt;HV,(Parameters!AO$68+Parameters!AO$69*SIN(Parameters!AO$70*($A25/100)+Parameters!AO$71)+Parameters!AO$61*EXP(-rGamma!R25)+Parameters!AO$64*EXP(-'sGamma '!R25)),""))</f>
        <v/>
      </c>
      <c r="S25" t="str">
        <f>IF('Binding Energies'!S25 = "","",IF('Binding Energies'!S25&lt;HV,(Parameters!AP$68+Parameters!AP$69*SIN(Parameters!AP$70*($A25/100)+Parameters!AP$71)+Parameters!AP$61*EXP(-rGamma!S25)+Parameters!AP$64*EXP(-'sGamma '!S25)),""))</f>
        <v/>
      </c>
      <c r="T25" t="str">
        <f>IF('Binding Energies'!T25 = "","",IF('Binding Energies'!T25&lt;HV,(Parameters!AQ$68+Parameters!AQ$69*SIN(Parameters!AQ$70*($A25/100)+Parameters!AQ$71)+Parameters!AQ$61*EXP(-rGamma!T25)+Parameters!AQ$64*EXP(-'sGamma '!T25)),""))</f>
        <v/>
      </c>
    </row>
    <row r="26" spans="1:20" x14ac:dyDescent="0.35">
      <c r="A26" s="43">
        <v>26</v>
      </c>
      <c r="B26" s="2" t="str">
        <f>IF('Binding Energies'!B26 = "","",IF('Binding Energies'!B26&lt;HV,((Parameters!W$55*SIN(Parameters!W$56*((Gamma!$A26/(Parameters!W$53*HV^Parameters!W$54))^Parameters!W$59)+Parameters!W$57)+Parameters!W$60*((Gamma!$A26/(Parameters!W$53*HV^Parameters!W$54))^Parameters!W$59)+Parameters!W$58)*SQRT(HV)),""))</f>
        <v/>
      </c>
      <c r="C26" s="2">
        <f>IF('Binding Energies'!C26 = "","",IF('Binding Energies'!C26&lt;HV,((Parameters!X$55*SIN(Parameters!X$56*((Gamma!$A26/(Parameters!X$53*HV^Parameters!X$54))^Parameters!X$59)+Parameters!X$57)+Parameters!X$60*((Gamma!$A26/(Parameters!X$53*HV^Parameters!X$54))^Parameters!X$59)+Parameters!X$58)*SQRT(HV)),""))</f>
        <v>0.94252660757845796</v>
      </c>
      <c r="D26" s="2">
        <f>IF('Binding Energies'!D26 = "","",IF('Binding Energies'!D26&lt;HV,((Parameters!Y$55*SIN(Parameters!Y$56*((Gamma!$A26/(Parameters!Y$53*HV^Parameters!Y$54))^Parameters!Y$59)+Parameters!Y$57)+Parameters!Y$60*((Gamma!$A26/(Parameters!Y$53*HV^Parameters!Y$54))^Parameters!Y$59)+Parameters!Y$58)*SQRT(HV)),""))</f>
        <v>1.0117749032853134</v>
      </c>
      <c r="E26" s="2" t="str">
        <f>IF('Binding Energies'!E26 = "","",IF('Binding Energies'!E26&lt;HV,((Parameters!Z$55*SIN(Parameters!Z$56*((Gamma!$A26/(Parameters!Z$53*HV^Parameters!Z$54))^Parameters!Z$59)+Parameters!Z$57)+Parameters!Z$60*((Gamma!$A26/(Parameters!Z$53*HV^Parameters!Z$54))^Parameters!Z$59)+Parameters!Z$58)*SQRT(HV)),""))</f>
        <v/>
      </c>
      <c r="F26" s="2" t="str">
        <f>IF('Binding Energies'!F26 = "","",IF('Binding Energies'!F26&lt;HV,((Parameters!AA$55*SIN(Parameters!AA$56*((Gamma!$A26/(Parameters!AA$53*HV^Parameters!AA$54))^Parameters!AA$59)+Parameters!AA$57)+Parameters!AA$60*((Gamma!$A26/(Parameters!AA$53*HV^Parameters!AA$54))^Parameters!AA$59)+Parameters!AA$58)*SQRT(HV)),""))</f>
        <v/>
      </c>
      <c r="G26">
        <f>IF('Binding Energies'!G26 = "","",IF('Binding Energies'!G26&lt;HV,(Parameters!AD$68+Parameters!AD$69*SIN(Parameters!AD$70*($A26/100)+Parameters!AD$71)+Parameters!AD$61*EXP(-rGamma!G26)+Parameters!AD$64*EXP(-'sGamma '!G26)),""))</f>
        <v>1.1583439745562176</v>
      </c>
      <c r="H26">
        <f>IF('Binding Energies'!H26 = "","",IF('Binding Energies'!H26&lt;HV,(Parameters!AE$68+Parameters!AE$69*SIN(Parameters!AE$70*($A26/100)+Parameters!AE$71)+Parameters!AE$61*EXP(-rGamma!H26)+Parameters!AE$64*EXP(-'sGamma '!H26)),""))</f>
        <v>1.176787544239696</v>
      </c>
      <c r="I26">
        <f>IF('Binding Energies'!I26 = "","",IF('Binding Energies'!I26&lt;HV,(Parameters!AF$68+Parameters!AF$69*SIN(Parameters!AF$70*($A26/100)+Parameters!AF$71)+Parameters!AF$61*EXP(-rGamma!I26)+Parameters!AF$64*EXP(-'sGamma '!I26)),""))</f>
        <v>1.1045040570246338</v>
      </c>
      <c r="J26">
        <f>IF('Binding Energies'!J26 = "","",IF('Binding Energies'!J26&lt;HV,(Parameters!AG$68+Parameters!AG$69*SIN(Parameters!AG$70*($A26/100)+Parameters!AG$71)+Parameters!AG$61*EXP(-rGamma!J26)+Parameters!AG$64*EXP(-'sGamma '!J26)),""))</f>
        <v>1.1230151696078143</v>
      </c>
      <c r="K26" t="str">
        <f>IF('Binding Energies'!K26 = "","",IF('Binding Energies'!K26&lt;HV,(Parameters!AH$68+Parameters!AH$69*SIN(Parameters!AH$70*($A26/100)+Parameters!AH$71)+Parameters!AH$61*EXP(-rGamma!K26)+Parameters!AH$64*EXP(-'sGamma '!K26)),""))</f>
        <v/>
      </c>
      <c r="L26" t="str">
        <f>IF('Binding Energies'!L26 = "","",IF('Binding Energies'!L26&lt;HV,(Parameters!AI$68+Parameters!AI$69*SIN(Parameters!AI$70*($A26/100)+Parameters!AI$71)+Parameters!AI$61*EXP(-rGamma!L26)+Parameters!AI$64*EXP(-'sGamma '!L26)),""))</f>
        <v/>
      </c>
      <c r="M26" t="str">
        <f>IF('Binding Energies'!M26 = "","",IF('Binding Energies'!M26&lt;HV,(Parameters!AJ$68+Parameters!AJ$69*SIN(Parameters!AJ$70*($A26/100)+Parameters!AJ$71)+Parameters!AJ$61*EXP(-rGamma!M26)+Parameters!AJ$64*EXP(-'sGamma '!M26)),""))</f>
        <v/>
      </c>
      <c r="N26" t="str">
        <f>IF('Binding Energies'!N26 = "","",IF('Binding Energies'!N26&lt;HV,(Parameters!AK$68+Parameters!AK$69*SIN(Parameters!AK$70*($A26/100)+Parameters!AK$71)+Parameters!AK$61*EXP(-rGamma!N26)+Parameters!AK$64*EXP(-'sGamma '!N26)),""))</f>
        <v/>
      </c>
      <c r="O26" t="str">
        <f>IF('Binding Energies'!O26 = "","",IF('Binding Energies'!O26&lt;HV,(Parameters!AL$68+Parameters!AL$69*SIN(Parameters!AL$70*($A26/100)+Parameters!AL$71)+Parameters!AL$61*EXP(-rGamma!O26)+Parameters!AL$64*EXP(-'sGamma '!O26)),""))</f>
        <v/>
      </c>
      <c r="P26" t="str">
        <f>IF('Binding Energies'!P26 = "","",IF('Binding Energies'!P26&lt;HV,(Parameters!AM$68+Parameters!AM$69*SIN(Parameters!AM$70*($A26/100)+Parameters!AM$71)+Parameters!AM$61*EXP(-rGamma!P26)+Parameters!AM$64*EXP(-'sGamma '!P26)),""))</f>
        <v/>
      </c>
      <c r="Q26" t="str">
        <f>IF('Binding Energies'!Q26 = "","",IF('Binding Energies'!Q26&lt;HV,(Parameters!AN$68+Parameters!AN$69*SIN(Parameters!AN$70*($A26/100)+Parameters!AN$71)+Parameters!AN$61*EXP(-rGamma!Q26)+Parameters!AN$64*EXP(-'sGamma '!Q26)),""))</f>
        <v/>
      </c>
      <c r="R26" t="str">
        <f>IF('Binding Energies'!R26 = "","",IF('Binding Energies'!R26&lt;HV,(Parameters!AO$68+Parameters!AO$69*SIN(Parameters!AO$70*($A26/100)+Parameters!AO$71)+Parameters!AO$61*EXP(-rGamma!R26)+Parameters!AO$64*EXP(-'sGamma '!R26)),""))</f>
        <v/>
      </c>
      <c r="S26" t="str">
        <f>IF('Binding Energies'!S26 = "","",IF('Binding Energies'!S26&lt;HV,(Parameters!AP$68+Parameters!AP$69*SIN(Parameters!AP$70*($A26/100)+Parameters!AP$71)+Parameters!AP$61*EXP(-rGamma!S26)+Parameters!AP$64*EXP(-'sGamma '!S26)),""))</f>
        <v/>
      </c>
      <c r="T26" t="str">
        <f>IF('Binding Energies'!T26 = "","",IF('Binding Energies'!T26&lt;HV,(Parameters!AQ$68+Parameters!AQ$69*SIN(Parameters!AQ$70*($A26/100)+Parameters!AQ$71)+Parameters!AQ$61*EXP(-rGamma!T26)+Parameters!AQ$64*EXP(-'sGamma '!T26)),""))</f>
        <v/>
      </c>
    </row>
    <row r="27" spans="1:20" x14ac:dyDescent="0.35">
      <c r="A27" s="43">
        <v>27</v>
      </c>
      <c r="B27" s="2" t="str">
        <f>IF('Binding Energies'!B27 = "","",IF('Binding Energies'!B27&lt;HV,((Parameters!W$55*SIN(Parameters!W$56*((Gamma!$A27/(Parameters!W$53*HV^Parameters!W$54))^Parameters!W$59)+Parameters!W$57)+Parameters!W$60*((Gamma!$A27/(Parameters!W$53*HV^Parameters!W$54))^Parameters!W$59)+Parameters!W$58)*SQRT(HV)),""))</f>
        <v/>
      </c>
      <c r="C27" s="2">
        <f>IF('Binding Energies'!C27 = "","",IF('Binding Energies'!C27&lt;HV,((Parameters!X$55*SIN(Parameters!X$56*((Gamma!$A27/(Parameters!X$53*HV^Parameters!X$54))^Parameters!X$59)+Parameters!X$57)+Parameters!X$60*((Gamma!$A27/(Parameters!X$53*HV^Parameters!X$54))^Parameters!X$59)+Parameters!X$58)*SQRT(HV)),""))</f>
        <v>0.88047309016371522</v>
      </c>
      <c r="D27" s="2">
        <f>IF('Binding Energies'!D27 = "","",IF('Binding Energies'!D27&lt;HV,((Parameters!Y$55*SIN(Parameters!Y$56*((Gamma!$A27/(Parameters!Y$53*HV^Parameters!Y$54))^Parameters!Y$59)+Parameters!Y$57)+Parameters!Y$60*((Gamma!$A27/(Parameters!Y$53*HV^Parameters!Y$54))^Parameters!Y$59)+Parameters!Y$58)*SQRT(HV)),""))</f>
        <v>0.96391941271302684</v>
      </c>
      <c r="E27" s="2" t="str">
        <f>IF('Binding Energies'!E27 = "","",IF('Binding Energies'!E27&lt;HV,((Parameters!Z$55*SIN(Parameters!Z$56*((Gamma!$A27/(Parameters!Z$53*HV^Parameters!Z$54))^Parameters!Z$59)+Parameters!Z$57)+Parameters!Z$60*((Gamma!$A27/(Parameters!Z$53*HV^Parameters!Z$54))^Parameters!Z$59)+Parameters!Z$58)*SQRT(HV)),""))</f>
        <v/>
      </c>
      <c r="F27" s="2" t="str">
        <f>IF('Binding Energies'!F27 = "","",IF('Binding Energies'!F27&lt;HV,((Parameters!AA$55*SIN(Parameters!AA$56*((Gamma!$A27/(Parameters!AA$53*HV^Parameters!AA$54))^Parameters!AA$59)+Parameters!AA$57)+Parameters!AA$60*((Gamma!$A27/(Parameters!AA$53*HV^Parameters!AA$54))^Parameters!AA$59)+Parameters!AA$58)*SQRT(HV)),""))</f>
        <v/>
      </c>
      <c r="G27">
        <f>IF('Binding Energies'!G27 = "","",IF('Binding Energies'!G27&lt;HV,(Parameters!AD$68+Parameters!AD$69*SIN(Parameters!AD$70*($A27/100)+Parameters!AD$71)+Parameters!AD$61*EXP(-rGamma!G27)+Parameters!AD$64*EXP(-'sGamma '!G27)),""))</f>
        <v>1.1626303430066574</v>
      </c>
      <c r="H27">
        <f>IF('Binding Energies'!H27 = "","",IF('Binding Energies'!H27&lt;HV,(Parameters!AE$68+Parameters!AE$69*SIN(Parameters!AE$70*($A27/100)+Parameters!AE$71)+Parameters!AE$61*EXP(-rGamma!H27)+Parameters!AE$64*EXP(-'sGamma '!H27)),""))</f>
        <v>1.1832907601366547</v>
      </c>
      <c r="I27">
        <f>IF('Binding Energies'!I27 = "","",IF('Binding Energies'!I27&lt;HV,(Parameters!AF$68+Parameters!AF$69*SIN(Parameters!AF$70*($A27/100)+Parameters!AF$71)+Parameters!AF$61*EXP(-rGamma!I27)+Parameters!AF$64*EXP(-'sGamma '!I27)),""))</f>
        <v>1.1135477910402456</v>
      </c>
      <c r="J27">
        <f>IF('Binding Energies'!J27 = "","",IF('Binding Energies'!J27&lt;HV,(Parameters!AG$68+Parameters!AG$69*SIN(Parameters!AG$70*($A27/100)+Parameters!AG$71)+Parameters!AG$61*EXP(-rGamma!J27)+Parameters!AG$64*EXP(-'sGamma '!J27)),""))</f>
        <v>1.1332650963199713</v>
      </c>
      <c r="K27" t="str">
        <f>IF('Binding Energies'!K27 = "","",IF('Binding Energies'!K27&lt;HV,(Parameters!AH$68+Parameters!AH$69*SIN(Parameters!AH$70*($A27/100)+Parameters!AH$71)+Parameters!AH$61*EXP(-rGamma!K27)+Parameters!AH$64*EXP(-'sGamma '!K27)),""))</f>
        <v/>
      </c>
      <c r="L27" t="str">
        <f>IF('Binding Energies'!L27 = "","",IF('Binding Energies'!L27&lt;HV,(Parameters!AI$68+Parameters!AI$69*SIN(Parameters!AI$70*($A27/100)+Parameters!AI$71)+Parameters!AI$61*EXP(-rGamma!L27)+Parameters!AI$64*EXP(-'sGamma '!L27)),""))</f>
        <v/>
      </c>
      <c r="M27" t="str">
        <f>IF('Binding Energies'!M27 = "","",IF('Binding Energies'!M27&lt;HV,(Parameters!AJ$68+Parameters!AJ$69*SIN(Parameters!AJ$70*($A27/100)+Parameters!AJ$71)+Parameters!AJ$61*EXP(-rGamma!M27)+Parameters!AJ$64*EXP(-'sGamma '!M27)),""))</f>
        <v/>
      </c>
      <c r="N27" t="str">
        <f>IF('Binding Energies'!N27 = "","",IF('Binding Energies'!N27&lt;HV,(Parameters!AK$68+Parameters!AK$69*SIN(Parameters!AK$70*($A27/100)+Parameters!AK$71)+Parameters!AK$61*EXP(-rGamma!N27)+Parameters!AK$64*EXP(-'sGamma '!N27)),""))</f>
        <v/>
      </c>
      <c r="O27" t="str">
        <f>IF('Binding Energies'!O27 = "","",IF('Binding Energies'!O27&lt;HV,(Parameters!AL$68+Parameters!AL$69*SIN(Parameters!AL$70*($A27/100)+Parameters!AL$71)+Parameters!AL$61*EXP(-rGamma!O27)+Parameters!AL$64*EXP(-'sGamma '!O27)),""))</f>
        <v/>
      </c>
      <c r="P27" t="str">
        <f>IF('Binding Energies'!P27 = "","",IF('Binding Energies'!P27&lt;HV,(Parameters!AM$68+Parameters!AM$69*SIN(Parameters!AM$70*($A27/100)+Parameters!AM$71)+Parameters!AM$61*EXP(-rGamma!P27)+Parameters!AM$64*EXP(-'sGamma '!P27)),""))</f>
        <v/>
      </c>
      <c r="Q27" t="str">
        <f>IF('Binding Energies'!Q27 = "","",IF('Binding Energies'!Q27&lt;HV,(Parameters!AN$68+Parameters!AN$69*SIN(Parameters!AN$70*($A27/100)+Parameters!AN$71)+Parameters!AN$61*EXP(-rGamma!Q27)+Parameters!AN$64*EXP(-'sGamma '!Q27)),""))</f>
        <v/>
      </c>
      <c r="R27" t="str">
        <f>IF('Binding Energies'!R27 = "","",IF('Binding Energies'!R27&lt;HV,(Parameters!AO$68+Parameters!AO$69*SIN(Parameters!AO$70*($A27/100)+Parameters!AO$71)+Parameters!AO$61*EXP(-rGamma!R27)+Parameters!AO$64*EXP(-'sGamma '!R27)),""))</f>
        <v/>
      </c>
      <c r="S27" t="str">
        <f>IF('Binding Energies'!S27 = "","",IF('Binding Energies'!S27&lt;HV,(Parameters!AP$68+Parameters!AP$69*SIN(Parameters!AP$70*($A27/100)+Parameters!AP$71)+Parameters!AP$61*EXP(-rGamma!S27)+Parameters!AP$64*EXP(-'sGamma '!S27)),""))</f>
        <v/>
      </c>
      <c r="T27" t="str">
        <f>IF('Binding Energies'!T27 = "","",IF('Binding Energies'!T27&lt;HV,(Parameters!AQ$68+Parameters!AQ$69*SIN(Parameters!AQ$70*($A27/100)+Parameters!AQ$71)+Parameters!AQ$61*EXP(-rGamma!T27)+Parameters!AQ$64*EXP(-'sGamma '!T27)),""))</f>
        <v/>
      </c>
    </row>
    <row r="28" spans="1:20" x14ac:dyDescent="0.35">
      <c r="A28" s="43">
        <v>28</v>
      </c>
      <c r="B28" s="2" t="str">
        <f>IF('Binding Energies'!B28 = "","",IF('Binding Energies'!B28&lt;HV,((Parameters!W$55*SIN(Parameters!W$56*((Gamma!$A28/(Parameters!W$53*HV^Parameters!W$54))^Parameters!W$59)+Parameters!W$57)+Parameters!W$60*((Gamma!$A28/(Parameters!W$53*HV^Parameters!W$54))^Parameters!W$59)+Parameters!W$58)*SQRT(HV)),""))</f>
        <v/>
      </c>
      <c r="C28" s="2">
        <f>IF('Binding Energies'!C28 = "","",IF('Binding Energies'!C28&lt;HV,((Parameters!X$55*SIN(Parameters!X$56*((Gamma!$A28/(Parameters!X$53*HV^Parameters!X$54))^Parameters!X$59)+Parameters!X$57)+Parameters!X$60*((Gamma!$A28/(Parameters!X$53*HV^Parameters!X$54))^Parameters!X$59)+Parameters!X$58)*SQRT(HV)),""))</f>
        <v>0.81664403877241332</v>
      </c>
      <c r="D28" s="2">
        <f>IF('Binding Energies'!D28 = "","",IF('Binding Energies'!D28&lt;HV,((Parameters!Y$55*SIN(Parameters!Y$56*((Gamma!$A28/(Parameters!Y$53*HV^Parameters!Y$54))^Parameters!Y$59)+Parameters!Y$57)+Parameters!Y$60*((Gamma!$A28/(Parameters!Y$53*HV^Parameters!Y$54))^Parameters!Y$59)+Parameters!Y$58)*SQRT(HV)),""))</f>
        <v>0.91638728366528754</v>
      </c>
      <c r="E28" s="2" t="str">
        <f>IF('Binding Energies'!E28 = "","",IF('Binding Energies'!E28&lt;HV,((Parameters!Z$55*SIN(Parameters!Z$56*((Gamma!$A28/(Parameters!Z$53*HV^Parameters!Z$54))^Parameters!Z$59)+Parameters!Z$57)+Parameters!Z$60*((Gamma!$A28/(Parameters!Z$53*HV^Parameters!Z$54))^Parameters!Z$59)+Parameters!Z$58)*SQRT(HV)),""))</f>
        <v/>
      </c>
      <c r="F28" s="2" t="str">
        <f>IF('Binding Energies'!F28 = "","",IF('Binding Energies'!F28&lt;HV,((Parameters!AA$55*SIN(Parameters!AA$56*((Gamma!$A28/(Parameters!AA$53*HV^Parameters!AA$54))^Parameters!AA$59)+Parameters!AA$57)+Parameters!AA$60*((Gamma!$A28/(Parameters!AA$53*HV^Parameters!AA$54))^Parameters!AA$59)+Parameters!AA$58)*SQRT(HV)),""))</f>
        <v/>
      </c>
      <c r="G28">
        <f>IF('Binding Energies'!G28 = "","",IF('Binding Energies'!G28&lt;HV,(Parameters!AD$68+Parameters!AD$69*SIN(Parameters!AD$70*($A28/100)+Parameters!AD$71)+Parameters!AD$61*EXP(-rGamma!G28)+Parameters!AD$64*EXP(-'sGamma '!G28)),""))</f>
        <v>1.1636894463085414</v>
      </c>
      <c r="H28">
        <f>IF('Binding Energies'!H28 = "","",IF('Binding Energies'!H28&lt;HV,(Parameters!AE$68+Parameters!AE$69*SIN(Parameters!AE$70*($A28/100)+Parameters!AE$71)+Parameters!AE$61*EXP(-rGamma!H28)+Parameters!AE$64*EXP(-'sGamma '!H28)),""))</f>
        <v>1.1865689915544901</v>
      </c>
      <c r="I28">
        <f>IF('Binding Energies'!I28 = "","",IF('Binding Energies'!I28&lt;HV,(Parameters!AF$68+Parameters!AF$69*SIN(Parameters!AF$70*($A28/100)+Parameters!AF$71)+Parameters!AF$61*EXP(-rGamma!I28)+Parameters!AF$64*EXP(-'sGamma '!I28)),""))</f>
        <v>1.1204743199947602</v>
      </c>
      <c r="J28">
        <f>IF('Binding Energies'!J28 = "","",IF('Binding Energies'!J28&lt;HV,(Parameters!AG$68+Parameters!AG$69*SIN(Parameters!AG$70*($A28/100)+Parameters!AG$71)+Parameters!AG$61*EXP(-rGamma!J28)+Parameters!AG$64*EXP(-'sGamma '!J28)),""))</f>
        <v>1.1414884037929396</v>
      </c>
      <c r="K28" t="str">
        <f>IF('Binding Energies'!K28 = "","",IF('Binding Energies'!K28&lt;HV,(Parameters!AH$68+Parameters!AH$69*SIN(Parameters!AH$70*($A28/100)+Parameters!AH$71)+Parameters!AH$61*EXP(-rGamma!K28)+Parameters!AH$64*EXP(-'sGamma '!K28)),""))</f>
        <v/>
      </c>
      <c r="L28" t="str">
        <f>IF('Binding Energies'!L28 = "","",IF('Binding Energies'!L28&lt;HV,(Parameters!AI$68+Parameters!AI$69*SIN(Parameters!AI$70*($A28/100)+Parameters!AI$71)+Parameters!AI$61*EXP(-rGamma!L28)+Parameters!AI$64*EXP(-'sGamma '!L28)),""))</f>
        <v/>
      </c>
      <c r="M28" t="str">
        <f>IF('Binding Energies'!M28 = "","",IF('Binding Energies'!M28&lt;HV,(Parameters!AJ$68+Parameters!AJ$69*SIN(Parameters!AJ$70*($A28/100)+Parameters!AJ$71)+Parameters!AJ$61*EXP(-rGamma!M28)+Parameters!AJ$64*EXP(-'sGamma '!M28)),""))</f>
        <v/>
      </c>
      <c r="N28" t="str">
        <f>IF('Binding Energies'!N28 = "","",IF('Binding Energies'!N28&lt;HV,(Parameters!AK$68+Parameters!AK$69*SIN(Parameters!AK$70*($A28/100)+Parameters!AK$71)+Parameters!AK$61*EXP(-rGamma!N28)+Parameters!AK$64*EXP(-'sGamma '!N28)),""))</f>
        <v/>
      </c>
      <c r="O28" t="str">
        <f>IF('Binding Energies'!O28 = "","",IF('Binding Energies'!O28&lt;HV,(Parameters!AL$68+Parameters!AL$69*SIN(Parameters!AL$70*($A28/100)+Parameters!AL$71)+Parameters!AL$61*EXP(-rGamma!O28)+Parameters!AL$64*EXP(-'sGamma '!O28)),""))</f>
        <v/>
      </c>
      <c r="P28" t="str">
        <f>IF('Binding Energies'!P28 = "","",IF('Binding Energies'!P28&lt;HV,(Parameters!AM$68+Parameters!AM$69*SIN(Parameters!AM$70*($A28/100)+Parameters!AM$71)+Parameters!AM$61*EXP(-rGamma!P28)+Parameters!AM$64*EXP(-'sGamma '!P28)),""))</f>
        <v/>
      </c>
      <c r="Q28" t="str">
        <f>IF('Binding Energies'!Q28 = "","",IF('Binding Energies'!Q28&lt;HV,(Parameters!AN$68+Parameters!AN$69*SIN(Parameters!AN$70*($A28/100)+Parameters!AN$71)+Parameters!AN$61*EXP(-rGamma!Q28)+Parameters!AN$64*EXP(-'sGamma '!Q28)),""))</f>
        <v/>
      </c>
      <c r="R28" t="str">
        <f>IF('Binding Energies'!R28 = "","",IF('Binding Energies'!R28&lt;HV,(Parameters!AO$68+Parameters!AO$69*SIN(Parameters!AO$70*($A28/100)+Parameters!AO$71)+Parameters!AO$61*EXP(-rGamma!R28)+Parameters!AO$64*EXP(-'sGamma '!R28)),""))</f>
        <v/>
      </c>
      <c r="S28" t="str">
        <f>IF('Binding Energies'!S28 = "","",IF('Binding Energies'!S28&lt;HV,(Parameters!AP$68+Parameters!AP$69*SIN(Parameters!AP$70*($A28/100)+Parameters!AP$71)+Parameters!AP$61*EXP(-rGamma!S28)+Parameters!AP$64*EXP(-'sGamma '!S28)),""))</f>
        <v/>
      </c>
      <c r="T28" t="str">
        <f>IF('Binding Energies'!T28 = "","",IF('Binding Energies'!T28&lt;HV,(Parameters!AQ$68+Parameters!AQ$69*SIN(Parameters!AQ$70*($A28/100)+Parameters!AQ$71)+Parameters!AQ$61*EXP(-rGamma!T28)+Parameters!AQ$64*EXP(-'sGamma '!T28)),""))</f>
        <v/>
      </c>
    </row>
    <row r="29" spans="1:20" x14ac:dyDescent="0.35">
      <c r="A29" s="43">
        <v>29</v>
      </c>
      <c r="B29" s="2" t="str">
        <f>IF('Binding Energies'!B29 = "","",IF('Binding Energies'!B29&lt;HV,((Parameters!W$55*SIN(Parameters!W$56*((Gamma!$A29/(Parameters!W$53*HV^Parameters!W$54))^Parameters!W$59)+Parameters!W$57)+Parameters!W$60*((Gamma!$A29/(Parameters!W$53*HV^Parameters!W$54))^Parameters!W$59)+Parameters!W$58)*SQRT(HV)),""))</f>
        <v/>
      </c>
      <c r="C29" s="2">
        <f>IF('Binding Energies'!C29 = "","",IF('Binding Energies'!C29&lt;HV,((Parameters!X$55*SIN(Parameters!X$56*((Gamma!$A29/(Parameters!X$53*HV^Parameters!X$54))^Parameters!X$59)+Parameters!X$57)+Parameters!X$60*((Gamma!$A29/(Parameters!X$53*HV^Parameters!X$54))^Parameters!X$59)+Parameters!X$58)*SQRT(HV)),""))</f>
        <v>0.75128758567893839</v>
      </c>
      <c r="D29" s="2">
        <f>IF('Binding Energies'!D29 = "","",IF('Binding Energies'!D29&lt;HV,((Parameters!Y$55*SIN(Parameters!Y$56*((Gamma!$A29/(Parameters!Y$53*HV^Parameters!Y$54))^Parameters!Y$59)+Parameters!Y$57)+Parameters!Y$60*((Gamma!$A29/(Parameters!Y$53*HV^Parameters!Y$54))^Parameters!Y$59)+Parameters!Y$58)*SQRT(HV)),""))</f>
        <v>0.86923701386276442</v>
      </c>
      <c r="E29" s="2" t="str">
        <f>IF('Binding Energies'!E29 = "","",IF('Binding Energies'!E29&lt;HV,((Parameters!Z$55*SIN(Parameters!Z$56*((Gamma!$A29/(Parameters!Z$53*HV^Parameters!Z$54))^Parameters!Z$59)+Parameters!Z$57)+Parameters!Z$60*((Gamma!$A29/(Parameters!Z$53*HV^Parameters!Z$54))^Parameters!Z$59)+Parameters!Z$58)*SQRT(HV)),""))</f>
        <v/>
      </c>
      <c r="F29" s="2" t="str">
        <f>IF('Binding Energies'!F29 = "","",IF('Binding Energies'!F29&lt;HV,((Parameters!AA$55*SIN(Parameters!AA$56*((Gamma!$A29/(Parameters!AA$53*HV^Parameters!AA$54))^Parameters!AA$59)+Parameters!AA$57)+Parameters!AA$60*((Gamma!$A29/(Parameters!AA$53*HV^Parameters!AA$54))^Parameters!AA$59)+Parameters!AA$58)*SQRT(HV)),""))</f>
        <v/>
      </c>
      <c r="G29">
        <f>IF('Binding Energies'!G29 = "","",IF('Binding Energies'!G29&lt;HV,(Parameters!AD$68+Parameters!AD$69*SIN(Parameters!AD$70*($A29/100)+Parameters!AD$71)+Parameters!AD$61*EXP(-rGamma!G29)+Parameters!AD$64*EXP(-'sGamma '!G29)),""))</f>
        <v>1.1617814379406339</v>
      </c>
      <c r="H29">
        <f>IF('Binding Energies'!H29 = "","",IF('Binding Energies'!H29&lt;HV,(Parameters!AE$68+Parameters!AE$69*SIN(Parameters!AE$70*($A29/100)+Parameters!AE$71)+Parameters!AE$61*EXP(-rGamma!H29)+Parameters!AE$64*EXP(-'sGamma '!H29)),""))</f>
        <v>1.1869357660834463</v>
      </c>
      <c r="I29">
        <f>IF('Binding Energies'!I29 = "","",IF('Binding Energies'!I29&lt;HV,(Parameters!AF$68+Parameters!AF$69*SIN(Parameters!AF$70*($A29/100)+Parameters!AF$71)+Parameters!AF$61*EXP(-rGamma!I29)+Parameters!AF$64*EXP(-'sGamma '!I29)),""))</f>
        <v>1.1252286144219801</v>
      </c>
      <c r="J29">
        <f>IF('Binding Energies'!J29 = "","",IF('Binding Energies'!J29&lt;HV,(Parameters!AG$68+Parameters!AG$69*SIN(Parameters!AG$70*($A29/100)+Parameters!AG$71)+Parameters!AG$61*EXP(-rGamma!J29)+Parameters!AG$64*EXP(-'sGamma '!J29)),""))</f>
        <v>1.1476005869321444</v>
      </c>
      <c r="K29" t="str">
        <f>IF('Binding Energies'!K29 = "","",IF('Binding Energies'!K29&lt;HV,(Parameters!AH$68+Parameters!AH$69*SIN(Parameters!AH$70*($A29/100)+Parameters!AH$71)+Parameters!AH$61*EXP(-rGamma!K29)+Parameters!AH$64*EXP(-'sGamma '!K29)),""))</f>
        <v/>
      </c>
      <c r="L29" t="str">
        <f>IF('Binding Energies'!L29 = "","",IF('Binding Energies'!L29&lt;HV,(Parameters!AI$68+Parameters!AI$69*SIN(Parameters!AI$70*($A29/100)+Parameters!AI$71)+Parameters!AI$61*EXP(-rGamma!L29)+Parameters!AI$64*EXP(-'sGamma '!L29)),""))</f>
        <v/>
      </c>
      <c r="M29" t="str">
        <f>IF('Binding Energies'!M29 = "","",IF('Binding Energies'!M29&lt;HV,(Parameters!AJ$68+Parameters!AJ$69*SIN(Parameters!AJ$70*($A29/100)+Parameters!AJ$71)+Parameters!AJ$61*EXP(-rGamma!M29)+Parameters!AJ$64*EXP(-'sGamma '!M29)),""))</f>
        <v/>
      </c>
      <c r="N29" t="str">
        <f>IF('Binding Energies'!N29 = "","",IF('Binding Energies'!N29&lt;HV,(Parameters!AK$68+Parameters!AK$69*SIN(Parameters!AK$70*($A29/100)+Parameters!AK$71)+Parameters!AK$61*EXP(-rGamma!N29)+Parameters!AK$64*EXP(-'sGamma '!N29)),""))</f>
        <v/>
      </c>
      <c r="O29" t="str">
        <f>IF('Binding Energies'!O29 = "","",IF('Binding Energies'!O29&lt;HV,(Parameters!AL$68+Parameters!AL$69*SIN(Parameters!AL$70*($A29/100)+Parameters!AL$71)+Parameters!AL$61*EXP(-rGamma!O29)+Parameters!AL$64*EXP(-'sGamma '!O29)),""))</f>
        <v/>
      </c>
      <c r="P29" t="str">
        <f>IF('Binding Energies'!P29 = "","",IF('Binding Energies'!P29&lt;HV,(Parameters!AM$68+Parameters!AM$69*SIN(Parameters!AM$70*($A29/100)+Parameters!AM$71)+Parameters!AM$61*EXP(-rGamma!P29)+Parameters!AM$64*EXP(-'sGamma '!P29)),""))</f>
        <v/>
      </c>
      <c r="Q29" t="str">
        <f>IF('Binding Energies'!Q29 = "","",IF('Binding Energies'!Q29&lt;HV,(Parameters!AN$68+Parameters!AN$69*SIN(Parameters!AN$70*($A29/100)+Parameters!AN$71)+Parameters!AN$61*EXP(-rGamma!Q29)+Parameters!AN$64*EXP(-'sGamma '!Q29)),""))</f>
        <v/>
      </c>
      <c r="R29" t="str">
        <f>IF('Binding Energies'!R29 = "","",IF('Binding Energies'!R29&lt;HV,(Parameters!AO$68+Parameters!AO$69*SIN(Parameters!AO$70*($A29/100)+Parameters!AO$71)+Parameters!AO$61*EXP(-rGamma!R29)+Parameters!AO$64*EXP(-'sGamma '!R29)),""))</f>
        <v/>
      </c>
      <c r="S29" t="str">
        <f>IF('Binding Energies'!S29 = "","",IF('Binding Energies'!S29&lt;HV,(Parameters!AP$68+Parameters!AP$69*SIN(Parameters!AP$70*($A29/100)+Parameters!AP$71)+Parameters!AP$61*EXP(-rGamma!S29)+Parameters!AP$64*EXP(-'sGamma '!S29)),""))</f>
        <v/>
      </c>
      <c r="T29" t="str">
        <f>IF('Binding Energies'!T29 = "","",IF('Binding Energies'!T29&lt;HV,(Parameters!AQ$68+Parameters!AQ$69*SIN(Parameters!AQ$70*($A29/100)+Parameters!AQ$71)+Parameters!AQ$61*EXP(-rGamma!T29)+Parameters!AQ$64*EXP(-'sGamma '!T29)),""))</f>
        <v/>
      </c>
    </row>
    <row r="30" spans="1:20" x14ac:dyDescent="0.35">
      <c r="A30" s="43">
        <v>30</v>
      </c>
      <c r="B30" s="2" t="str">
        <f>IF('Binding Energies'!B30 = "","",IF('Binding Energies'!B30&lt;HV,((Parameters!W$55*SIN(Parameters!W$56*((Gamma!$A30/(Parameters!W$53*HV^Parameters!W$54))^Parameters!W$59)+Parameters!W$57)+Parameters!W$60*((Gamma!$A30/(Parameters!W$53*HV^Parameters!W$54))^Parameters!W$59)+Parameters!W$58)*SQRT(HV)),""))</f>
        <v/>
      </c>
      <c r="C30" s="2">
        <f>IF('Binding Energies'!C30 = "","",IF('Binding Energies'!C30&lt;HV,((Parameters!X$55*SIN(Parameters!X$56*((Gamma!$A30/(Parameters!X$53*HV^Parameters!X$54))^Parameters!X$59)+Parameters!X$57)+Parameters!X$60*((Gamma!$A30/(Parameters!X$53*HV^Parameters!X$54))^Parameters!X$59)+Parameters!X$58)*SQRT(HV)),""))</f>
        <v>0.68469364787200415</v>
      </c>
      <c r="D30" s="2">
        <f>IF('Binding Energies'!D30 = "","",IF('Binding Energies'!D30&lt;HV,((Parameters!Y$55*SIN(Parameters!Y$56*((Gamma!$A30/(Parameters!Y$53*HV^Parameters!Y$54))^Parameters!Y$59)+Parameters!Y$57)+Parameters!Y$60*((Gamma!$A30/(Parameters!Y$53*HV^Parameters!Y$54))^Parameters!Y$59)+Parameters!Y$58)*SQRT(HV)),""))</f>
        <v>0.82252742172244619</v>
      </c>
      <c r="E30" s="2" t="str">
        <f>IF('Binding Energies'!E30 = "","",IF('Binding Energies'!E30&lt;HV,((Parameters!Z$55*SIN(Parameters!Z$56*((Gamma!$A30/(Parameters!Z$53*HV^Parameters!Z$54))^Parameters!Z$59)+Parameters!Z$57)+Parameters!Z$60*((Gamma!$A30/(Parameters!Z$53*HV^Parameters!Z$54))^Parameters!Z$59)+Parameters!Z$58)*SQRT(HV)),""))</f>
        <v/>
      </c>
      <c r="F30" s="2" t="str">
        <f>IF('Binding Energies'!F30 = "","",IF('Binding Energies'!F30&lt;HV,((Parameters!AA$55*SIN(Parameters!AA$56*((Gamma!$A30/(Parameters!AA$53*HV^Parameters!AA$54))^Parameters!AA$59)+Parameters!AA$57)+Parameters!AA$60*((Gamma!$A30/(Parameters!AA$53*HV^Parameters!AA$54))^Parameters!AA$59)+Parameters!AA$58)*SQRT(HV)),""))</f>
        <v/>
      </c>
      <c r="G30">
        <f>IF('Binding Energies'!G30 = "","",IF('Binding Energies'!G30&lt;HV,(Parameters!AD$68+Parameters!AD$69*SIN(Parameters!AD$70*($A30/100)+Parameters!AD$71)+Parameters!AD$61*EXP(-rGamma!G30)+Parameters!AD$64*EXP(-'sGamma '!G30)),""))</f>
        <v>1.1561673623055204</v>
      </c>
      <c r="H30">
        <f>IF('Binding Energies'!H30 = "","",IF('Binding Energies'!H30&lt;HV,(Parameters!AE$68+Parameters!AE$69*SIN(Parameters!AE$70*($A30/100)+Parameters!AE$71)+Parameters!AE$61*EXP(-rGamma!H30)+Parameters!AE$64*EXP(-'sGamma '!H30)),""))</f>
        <v>1.1835600215635536</v>
      </c>
      <c r="I30">
        <f>IF('Binding Energies'!I30 = "","",IF('Binding Energies'!I30&lt;HV,(Parameters!AF$68+Parameters!AF$69*SIN(Parameters!AF$70*($A30/100)+Parameters!AF$71)+Parameters!AF$61*EXP(-rGamma!I30)+Parameters!AF$64*EXP(-'sGamma '!I30)),""))</f>
        <v>1.1278558257554236</v>
      </c>
      <c r="J30">
        <f>IF('Binding Energies'!J30 = "","",IF('Binding Energies'!J30&lt;HV,(Parameters!AG$68+Parameters!AG$69*SIN(Parameters!AG$70*($A30/100)+Parameters!AG$71)+Parameters!AG$61*EXP(-rGamma!J30)+Parameters!AG$64*EXP(-'sGamma '!J30)),""))</f>
        <v>1.1516530238908875</v>
      </c>
      <c r="K30" t="str">
        <f>IF('Binding Energies'!K30 = "","",IF('Binding Energies'!K30&lt;HV,(Parameters!AH$68+Parameters!AH$69*SIN(Parameters!AH$70*($A30/100)+Parameters!AH$71)+Parameters!AH$61*EXP(-rGamma!K30)+Parameters!AH$64*EXP(-'sGamma '!K30)),""))</f>
        <v/>
      </c>
      <c r="L30" t="str">
        <f>IF('Binding Energies'!L30 = "","",IF('Binding Energies'!L30&lt;HV,(Parameters!AI$68+Parameters!AI$69*SIN(Parameters!AI$70*($A30/100)+Parameters!AI$71)+Parameters!AI$61*EXP(-rGamma!L30)+Parameters!AI$64*EXP(-'sGamma '!L30)),""))</f>
        <v/>
      </c>
      <c r="M30" t="str">
        <f>IF('Binding Energies'!M30 = "","",IF('Binding Energies'!M30&lt;HV,(Parameters!AJ$68+Parameters!AJ$69*SIN(Parameters!AJ$70*($A30/100)+Parameters!AJ$71)+Parameters!AJ$61*EXP(-rGamma!M30)+Parameters!AJ$64*EXP(-'sGamma '!M30)),""))</f>
        <v/>
      </c>
      <c r="N30" t="str">
        <f>IF('Binding Energies'!N30 = "","",IF('Binding Energies'!N30&lt;HV,(Parameters!AK$68+Parameters!AK$69*SIN(Parameters!AK$70*($A30/100)+Parameters!AK$71)+Parameters!AK$61*EXP(-rGamma!N30)+Parameters!AK$64*EXP(-'sGamma '!N30)),""))</f>
        <v/>
      </c>
      <c r="O30" t="str">
        <f>IF('Binding Energies'!O30 = "","",IF('Binding Energies'!O30&lt;HV,(Parameters!AL$68+Parameters!AL$69*SIN(Parameters!AL$70*($A30/100)+Parameters!AL$71)+Parameters!AL$61*EXP(-rGamma!O30)+Parameters!AL$64*EXP(-'sGamma '!O30)),""))</f>
        <v/>
      </c>
      <c r="P30" t="str">
        <f>IF('Binding Energies'!P30 = "","",IF('Binding Energies'!P30&lt;HV,(Parameters!AM$68+Parameters!AM$69*SIN(Parameters!AM$70*($A30/100)+Parameters!AM$71)+Parameters!AM$61*EXP(-rGamma!P30)+Parameters!AM$64*EXP(-'sGamma '!P30)),""))</f>
        <v/>
      </c>
      <c r="Q30" t="str">
        <f>IF('Binding Energies'!Q30 = "","",IF('Binding Energies'!Q30&lt;HV,(Parameters!AN$68+Parameters!AN$69*SIN(Parameters!AN$70*($A30/100)+Parameters!AN$71)+Parameters!AN$61*EXP(-rGamma!Q30)+Parameters!AN$64*EXP(-'sGamma '!Q30)),""))</f>
        <v/>
      </c>
      <c r="R30" t="str">
        <f>IF('Binding Energies'!R30 = "","",IF('Binding Energies'!R30&lt;HV,(Parameters!AO$68+Parameters!AO$69*SIN(Parameters!AO$70*($A30/100)+Parameters!AO$71)+Parameters!AO$61*EXP(-rGamma!R30)+Parameters!AO$64*EXP(-'sGamma '!R30)),""))</f>
        <v/>
      </c>
      <c r="S30" t="str">
        <f>IF('Binding Energies'!S30 = "","",IF('Binding Energies'!S30&lt;HV,(Parameters!AP$68+Parameters!AP$69*SIN(Parameters!AP$70*($A30/100)+Parameters!AP$71)+Parameters!AP$61*EXP(-rGamma!S30)+Parameters!AP$64*EXP(-'sGamma '!S30)),""))</f>
        <v/>
      </c>
      <c r="T30" t="str">
        <f>IF('Binding Energies'!T30 = "","",IF('Binding Energies'!T30&lt;HV,(Parameters!AQ$68+Parameters!AQ$69*SIN(Parameters!AQ$70*($A30/100)+Parameters!AQ$71)+Parameters!AQ$61*EXP(-rGamma!T30)+Parameters!AQ$64*EXP(-'sGamma '!T30)),""))</f>
        <v/>
      </c>
    </row>
    <row r="31" spans="1:20" x14ac:dyDescent="0.35">
      <c r="A31" s="43">
        <v>31</v>
      </c>
      <c r="B31" s="2" t="str">
        <f>IF('Binding Energies'!B31 = "","",IF('Binding Energies'!B31&lt;HV,((Parameters!W$55*SIN(Parameters!W$56*((Gamma!$A31/(Parameters!W$53*HV^Parameters!W$54))^Parameters!W$59)+Parameters!W$57)+Parameters!W$60*((Gamma!$A31/(Parameters!W$53*HV^Parameters!W$54))^Parameters!W$59)+Parameters!W$58)*SQRT(HV)),""))</f>
        <v/>
      </c>
      <c r="C31" s="2">
        <f>IF('Binding Energies'!C31 = "","",IF('Binding Energies'!C31&lt;HV,((Parameters!X$55*SIN(Parameters!X$56*((Gamma!$A31/(Parameters!X$53*HV^Parameters!X$54))^Parameters!X$59)+Parameters!X$57)+Parameters!X$60*((Gamma!$A31/(Parameters!X$53*HV^Parameters!X$54))^Parameters!X$59)+Parameters!X$58)*SQRT(HV)),""))</f>
        <v>0.61719775602036786</v>
      </c>
      <c r="D31" s="2">
        <f>IF('Binding Energies'!D31 = "","",IF('Binding Energies'!D31&lt;HV,((Parameters!Y$55*SIN(Parameters!Y$56*((Gamma!$A31/(Parameters!Y$53*HV^Parameters!Y$54))^Parameters!Y$59)+Parameters!Y$57)+Parameters!Y$60*((Gamma!$A31/(Parameters!Y$53*HV^Parameters!Y$54))^Parameters!Y$59)+Parameters!Y$58)*SQRT(HV)),""))</f>
        <v>0.7763176665669701</v>
      </c>
      <c r="E31" s="2" t="str">
        <f>IF('Binding Energies'!E31 = "","",IF('Binding Energies'!E31&lt;HV,((Parameters!Z$55*SIN(Parameters!Z$56*((Gamma!$A31/(Parameters!Z$53*HV^Parameters!Z$54))^Parameters!Z$59)+Parameters!Z$57)+Parameters!Z$60*((Gamma!$A31/(Parameters!Z$53*HV^Parameters!Z$54))^Parameters!Z$59)+Parameters!Z$58)*SQRT(HV)),""))</f>
        <v/>
      </c>
      <c r="F31" s="2" t="str">
        <f>IF('Binding Energies'!F31 = "","",IF('Binding Energies'!F31&lt;HV,((Parameters!AA$55*SIN(Parameters!AA$56*((Gamma!$A31/(Parameters!AA$53*HV^Parameters!AA$54))^Parameters!AA$59)+Parameters!AA$57)+Parameters!AA$60*((Gamma!$A31/(Parameters!AA$53*HV^Parameters!AA$54))^Parameters!AA$59)+Parameters!AA$58)*SQRT(HV)),""))</f>
        <v/>
      </c>
      <c r="G31">
        <f>IF('Binding Energies'!G31 = "","",IF('Binding Energies'!G31&lt;HV,(Parameters!AD$68+Parameters!AD$69*SIN(Parameters!AD$70*($A31/100)+Parameters!AD$71)+Parameters!AD$61*EXP(-rGamma!G31)+Parameters!AD$64*EXP(-'sGamma '!G31)),""))</f>
        <v>1.1470935392575214</v>
      </c>
      <c r="H31">
        <f>IF('Binding Energies'!H31 = "","",IF('Binding Energies'!H31&lt;HV,(Parameters!AE$68+Parameters!AE$69*SIN(Parameters!AE$70*($A31/100)+Parameters!AE$71)+Parameters!AE$61*EXP(-rGamma!H31)+Parameters!AE$64*EXP(-'sGamma '!H31)),""))</f>
        <v>1.1767295024754745</v>
      </c>
      <c r="I31">
        <f>IF('Binding Energies'!I31 = "","",IF('Binding Energies'!I31&lt;HV,(Parameters!AF$68+Parameters!AF$69*SIN(Parameters!AF$70*($A31/100)+Parameters!AF$71)+Parameters!AF$61*EXP(-rGamma!I31)+Parameters!AF$64*EXP(-'sGamma '!I31)),""))</f>
        <v>1.1283282561083443</v>
      </c>
      <c r="J31">
        <f>IF('Binding Energies'!J31 = "","",IF('Binding Energies'!J31&lt;HV,(Parameters!AG$68+Parameters!AG$69*SIN(Parameters!AG$70*($A31/100)+Parameters!AG$71)+Parameters!AG$61*EXP(-rGamma!J31)+Parameters!AG$64*EXP(-'sGamma '!J31)),""))</f>
        <v>1.1536134639190121</v>
      </c>
      <c r="K31" t="str">
        <f>IF('Binding Energies'!K31 = "","",IF('Binding Energies'!K31&lt;HV,(Parameters!AH$68+Parameters!AH$69*SIN(Parameters!AH$70*($A31/100)+Parameters!AH$71)+Parameters!AH$61*EXP(-rGamma!K31)+Parameters!AH$64*EXP(-'sGamma '!K31)),""))</f>
        <v/>
      </c>
      <c r="L31" t="str">
        <f>IF('Binding Energies'!L31 = "","",IF('Binding Energies'!L31&lt;HV,(Parameters!AI$68+Parameters!AI$69*SIN(Parameters!AI$70*($A31/100)+Parameters!AI$71)+Parameters!AI$61*EXP(-rGamma!L31)+Parameters!AI$64*EXP(-'sGamma '!L31)),""))</f>
        <v/>
      </c>
      <c r="M31" t="str">
        <f>IF('Binding Energies'!M31 = "","",IF('Binding Energies'!M31&lt;HV,(Parameters!AJ$68+Parameters!AJ$69*SIN(Parameters!AJ$70*($A31/100)+Parameters!AJ$71)+Parameters!AJ$61*EXP(-rGamma!M31)+Parameters!AJ$64*EXP(-'sGamma '!M31)),""))</f>
        <v/>
      </c>
      <c r="N31" t="str">
        <f>IF('Binding Energies'!N31 = "","",IF('Binding Energies'!N31&lt;HV,(Parameters!AK$68+Parameters!AK$69*SIN(Parameters!AK$70*($A31/100)+Parameters!AK$71)+Parameters!AK$61*EXP(-rGamma!N31)+Parameters!AK$64*EXP(-'sGamma '!N31)),""))</f>
        <v/>
      </c>
      <c r="O31" t="str">
        <f>IF('Binding Energies'!O31 = "","",IF('Binding Energies'!O31&lt;HV,(Parameters!AL$68+Parameters!AL$69*SIN(Parameters!AL$70*($A31/100)+Parameters!AL$71)+Parameters!AL$61*EXP(-rGamma!O31)+Parameters!AL$64*EXP(-'sGamma '!O31)),""))</f>
        <v/>
      </c>
      <c r="P31" t="str">
        <f>IF('Binding Energies'!P31 = "","",IF('Binding Energies'!P31&lt;HV,(Parameters!AM$68+Parameters!AM$69*SIN(Parameters!AM$70*($A31/100)+Parameters!AM$71)+Parameters!AM$61*EXP(-rGamma!P31)+Parameters!AM$64*EXP(-'sGamma '!P31)),""))</f>
        <v/>
      </c>
      <c r="Q31" t="str">
        <f>IF('Binding Energies'!Q31 = "","",IF('Binding Energies'!Q31&lt;HV,(Parameters!AN$68+Parameters!AN$69*SIN(Parameters!AN$70*($A31/100)+Parameters!AN$71)+Parameters!AN$61*EXP(-rGamma!Q31)+Parameters!AN$64*EXP(-'sGamma '!Q31)),""))</f>
        <v/>
      </c>
      <c r="R31" t="str">
        <f>IF('Binding Energies'!R31 = "","",IF('Binding Energies'!R31&lt;HV,(Parameters!AO$68+Parameters!AO$69*SIN(Parameters!AO$70*($A31/100)+Parameters!AO$71)+Parameters!AO$61*EXP(-rGamma!R31)+Parameters!AO$64*EXP(-'sGamma '!R31)),""))</f>
        <v/>
      </c>
      <c r="S31" t="str">
        <f>IF('Binding Energies'!S31 = "","",IF('Binding Energies'!S31&lt;HV,(Parameters!AP$68+Parameters!AP$69*SIN(Parameters!AP$70*($A31/100)+Parameters!AP$71)+Parameters!AP$61*EXP(-rGamma!S31)+Parameters!AP$64*EXP(-'sGamma '!S31)),""))</f>
        <v/>
      </c>
      <c r="T31" t="str">
        <f>IF('Binding Energies'!T31 = "","",IF('Binding Energies'!T31&lt;HV,(Parameters!AQ$68+Parameters!AQ$69*SIN(Parameters!AQ$70*($A31/100)+Parameters!AQ$71)+Parameters!AQ$61*EXP(-rGamma!T31)+Parameters!AQ$64*EXP(-'sGamma '!T31)),""))</f>
        <v/>
      </c>
    </row>
    <row r="32" spans="1:20" x14ac:dyDescent="0.35">
      <c r="A32" s="43">
        <v>32</v>
      </c>
      <c r="B32" s="2" t="str">
        <f>IF('Binding Energies'!B32 = "","",IF('Binding Energies'!B32&lt;HV,((Parameters!W$55*SIN(Parameters!W$56*((Gamma!$A32/(Parameters!W$53*HV^Parameters!W$54))^Parameters!W$59)+Parameters!W$57)+Parameters!W$60*((Gamma!$A32/(Parameters!W$53*HV^Parameters!W$54))^Parameters!W$59)+Parameters!W$58)*SQRT(HV)),""))</f>
        <v/>
      </c>
      <c r="C32" s="2">
        <f>IF('Binding Energies'!C32 = "","",IF('Binding Energies'!C32&lt;HV,((Parameters!X$55*SIN(Parameters!X$56*((Gamma!$A32/(Parameters!X$53*HV^Parameters!X$54))^Parameters!X$59)+Parameters!X$57)+Parameters!X$60*((Gamma!$A32/(Parameters!X$53*HV^Parameters!X$54))^Parameters!X$59)+Parameters!X$58)*SQRT(HV)),""))</f>
        <v>0.54918502528484225</v>
      </c>
      <c r="D32" s="2">
        <f>IF('Binding Energies'!D32 = "","",IF('Binding Energies'!D32&lt;HV,((Parameters!Y$55*SIN(Parameters!Y$56*((Gamma!$A32/(Parameters!Y$53*HV^Parameters!Y$54))^Parameters!Y$59)+Parameters!Y$57)+Parameters!Y$60*((Gamma!$A32/(Parameters!Y$53*HV^Parameters!Y$54))^Parameters!Y$59)+Parameters!Y$58)*SQRT(HV)),""))</f>
        <v>0.73066726293935924</v>
      </c>
      <c r="E32" s="2" t="str">
        <f>IF('Binding Energies'!E32 = "","",IF('Binding Energies'!E32&lt;HV,((Parameters!Z$55*SIN(Parameters!Z$56*((Gamma!$A32/(Parameters!Z$53*HV^Parameters!Z$54))^Parameters!Z$59)+Parameters!Z$57)+Parameters!Z$60*((Gamma!$A32/(Parameters!Z$53*HV^Parameters!Z$54))^Parameters!Z$59)+Parameters!Z$58)*SQRT(HV)),""))</f>
        <v/>
      </c>
      <c r="F32" s="2" t="str">
        <f>IF('Binding Energies'!F32 = "","",IF('Binding Energies'!F32&lt;HV,((Parameters!AA$55*SIN(Parameters!AA$56*((Gamma!$A32/(Parameters!AA$53*HV^Parameters!AA$54))^Parameters!AA$59)+Parameters!AA$57)+Parameters!AA$60*((Gamma!$A32/(Parameters!AA$53*HV^Parameters!AA$54))^Parameters!AA$59)+Parameters!AA$58)*SQRT(HV)),""))</f>
        <v/>
      </c>
      <c r="G32">
        <f>IF('Binding Energies'!G32 = "","",IF('Binding Energies'!G32&lt;HV,(Parameters!AD$68+Parameters!AD$69*SIN(Parameters!AD$70*($A32/100)+Parameters!AD$71)+Parameters!AD$61*EXP(-rGamma!G32)+Parameters!AD$64*EXP(-'sGamma '!G32)),""))</f>
        <v>1.1346261847434707</v>
      </c>
      <c r="H32">
        <f>IF('Binding Energies'!H32 = "","",IF('Binding Energies'!H32&lt;HV,(Parameters!AE$68+Parameters!AE$69*SIN(Parameters!AE$70*($A32/100)+Parameters!AE$71)+Parameters!AE$61*EXP(-rGamma!H32)+Parameters!AE$64*EXP(-'sGamma '!H32)),""))</f>
        <v>1.1665068798463751</v>
      </c>
      <c r="I32">
        <f>IF('Binding Energies'!I32 = "","",IF('Binding Energies'!I32&lt;HV,(Parameters!AF$68+Parameters!AF$69*SIN(Parameters!AF$70*($A32/100)+Parameters!AF$71)+Parameters!AF$61*EXP(-rGamma!I32)+Parameters!AF$64*EXP(-'sGamma '!I32)),""))</f>
        <v>1.1266361060238763</v>
      </c>
      <c r="J32">
        <f>IF('Binding Energies'!J32 = "","",IF('Binding Energies'!J32&lt;HV,(Parameters!AG$68+Parameters!AG$69*SIN(Parameters!AG$70*($A32/100)+Parameters!AG$71)+Parameters!AG$61*EXP(-rGamma!J32)+Parameters!AG$64*EXP(-'sGamma '!J32)),""))</f>
        <v>1.1534609480771418</v>
      </c>
      <c r="K32" t="str">
        <f>IF('Binding Energies'!K32 = "","",IF('Binding Energies'!K32&lt;HV,(Parameters!AH$68+Parameters!AH$69*SIN(Parameters!AH$70*($A32/100)+Parameters!AH$71)+Parameters!AH$61*EXP(-rGamma!K32)+Parameters!AH$64*EXP(-'sGamma '!K32)),""))</f>
        <v/>
      </c>
      <c r="L32" t="str">
        <f>IF('Binding Energies'!L32 = "","",IF('Binding Energies'!L32&lt;HV,(Parameters!AI$68+Parameters!AI$69*SIN(Parameters!AI$70*($A32/100)+Parameters!AI$71)+Parameters!AI$61*EXP(-rGamma!L32)+Parameters!AI$64*EXP(-'sGamma '!L32)),""))</f>
        <v/>
      </c>
      <c r="M32" t="str">
        <f>IF('Binding Energies'!M32 = "","",IF('Binding Energies'!M32&lt;HV,(Parameters!AJ$68+Parameters!AJ$69*SIN(Parameters!AJ$70*($A32/100)+Parameters!AJ$71)+Parameters!AJ$61*EXP(-rGamma!M32)+Parameters!AJ$64*EXP(-'sGamma '!M32)),""))</f>
        <v/>
      </c>
      <c r="N32" t="str">
        <f>IF('Binding Energies'!N32 = "","",IF('Binding Energies'!N32&lt;HV,(Parameters!AK$68+Parameters!AK$69*SIN(Parameters!AK$70*($A32/100)+Parameters!AK$71)+Parameters!AK$61*EXP(-rGamma!N32)+Parameters!AK$64*EXP(-'sGamma '!N32)),""))</f>
        <v/>
      </c>
      <c r="O32" t="str">
        <f>IF('Binding Energies'!O32 = "","",IF('Binding Energies'!O32&lt;HV,(Parameters!AL$68+Parameters!AL$69*SIN(Parameters!AL$70*($A32/100)+Parameters!AL$71)+Parameters!AL$61*EXP(-rGamma!O32)+Parameters!AL$64*EXP(-'sGamma '!O32)),""))</f>
        <v/>
      </c>
      <c r="P32" t="str">
        <f>IF('Binding Energies'!P32 = "","",IF('Binding Energies'!P32&lt;HV,(Parameters!AM$68+Parameters!AM$69*SIN(Parameters!AM$70*($A32/100)+Parameters!AM$71)+Parameters!AM$61*EXP(-rGamma!P32)+Parameters!AM$64*EXP(-'sGamma '!P32)),""))</f>
        <v/>
      </c>
      <c r="Q32" t="str">
        <f>IF('Binding Energies'!Q32 = "","",IF('Binding Energies'!Q32&lt;HV,(Parameters!AN$68+Parameters!AN$69*SIN(Parameters!AN$70*($A32/100)+Parameters!AN$71)+Parameters!AN$61*EXP(-rGamma!Q32)+Parameters!AN$64*EXP(-'sGamma '!Q32)),""))</f>
        <v/>
      </c>
      <c r="R32" t="str">
        <f>IF('Binding Energies'!R32 = "","",IF('Binding Energies'!R32&lt;HV,(Parameters!AO$68+Parameters!AO$69*SIN(Parameters!AO$70*($A32/100)+Parameters!AO$71)+Parameters!AO$61*EXP(-rGamma!R32)+Parameters!AO$64*EXP(-'sGamma '!R32)),""))</f>
        <v/>
      </c>
      <c r="S32" t="str">
        <f>IF('Binding Energies'!S32 = "","",IF('Binding Energies'!S32&lt;HV,(Parameters!AP$68+Parameters!AP$69*SIN(Parameters!AP$70*($A32/100)+Parameters!AP$71)+Parameters!AP$61*EXP(-rGamma!S32)+Parameters!AP$64*EXP(-'sGamma '!S32)),""))</f>
        <v/>
      </c>
      <c r="T32" t="str">
        <f>IF('Binding Energies'!T32 = "","",IF('Binding Energies'!T32&lt;HV,(Parameters!AQ$68+Parameters!AQ$69*SIN(Parameters!AQ$70*($A32/100)+Parameters!AQ$71)+Parameters!AQ$61*EXP(-rGamma!T32)+Parameters!AQ$64*EXP(-'sGamma '!T32)),""))</f>
        <v/>
      </c>
    </row>
    <row r="33" spans="1:20" x14ac:dyDescent="0.35">
      <c r="A33" s="43">
        <v>33</v>
      </c>
      <c r="B33" s="2" t="str">
        <f>IF('Binding Energies'!B33 = "","",IF('Binding Energies'!B33&lt;HV,((Parameters!W$55*SIN(Parameters!W$56*((Gamma!$A33/(Parameters!W$53*HV^Parameters!W$54))^Parameters!W$59)+Parameters!W$57)+Parameters!W$60*((Gamma!$A33/(Parameters!W$53*HV^Parameters!W$54))^Parameters!W$59)+Parameters!W$58)*SQRT(HV)),""))</f>
        <v/>
      </c>
      <c r="C33" s="2">
        <f>IF('Binding Energies'!C33 = "","",IF('Binding Energies'!C33&lt;HV,((Parameters!X$55*SIN(Parameters!X$56*((Gamma!$A33/(Parameters!X$53*HV^Parameters!X$54))^Parameters!X$59)+Parameters!X$57)+Parameters!X$60*((Gamma!$A33/(Parameters!X$53*HV^Parameters!X$54))^Parameters!X$59)+Parameters!X$58)*SQRT(HV)),""))</f>
        <v>0.48109425301545006</v>
      </c>
      <c r="D33" s="2">
        <f>IF('Binding Energies'!D33 = "","",IF('Binding Energies'!D33&lt;HV,((Parameters!Y$55*SIN(Parameters!Y$56*((Gamma!$A33/(Parameters!Y$53*HV^Parameters!Y$54))^Parameters!Y$59)+Parameters!Y$57)+Parameters!Y$60*((Gamma!$A33/(Parameters!Y$53*HV^Parameters!Y$54))^Parameters!Y$59)+Parameters!Y$58)*SQRT(HV)),""))</f>
        <v>0.68563608994196634</v>
      </c>
      <c r="E33" s="2" t="str">
        <f>IF('Binding Energies'!E33 = "","",IF('Binding Energies'!E33&lt;HV,((Parameters!Z$55*SIN(Parameters!Z$56*((Gamma!$A33/(Parameters!Z$53*HV^Parameters!Z$54))^Parameters!Z$59)+Parameters!Z$57)+Parameters!Z$60*((Gamma!$A33/(Parameters!Z$53*HV^Parameters!Z$54))^Parameters!Z$59)+Parameters!Z$58)*SQRT(HV)),""))</f>
        <v/>
      </c>
      <c r="F33" s="2" t="str">
        <f>IF('Binding Energies'!F33 = "","",IF('Binding Energies'!F33&lt;HV,((Parameters!AA$55*SIN(Parameters!AA$56*((Gamma!$A33/(Parameters!AA$53*HV^Parameters!AA$54))^Parameters!AA$59)+Parameters!AA$57)+Parameters!AA$60*((Gamma!$A33/(Parameters!AA$53*HV^Parameters!AA$54))^Parameters!AA$59)+Parameters!AA$58)*SQRT(HV)),""))</f>
        <v/>
      </c>
      <c r="G33">
        <f>IF('Binding Energies'!G33 = "","",IF('Binding Energies'!G33&lt;HV,(Parameters!AD$68+Parameters!AD$69*SIN(Parameters!AD$70*($A33/100)+Parameters!AD$71)+Parameters!AD$61*EXP(-rGamma!G33)+Parameters!AD$64*EXP(-'sGamma '!G33)),""))</f>
        <v>1.1187782685726431</v>
      </c>
      <c r="H33">
        <f>IF('Binding Energies'!H33 = "","",IF('Binding Energies'!H33&lt;HV,(Parameters!AE$68+Parameters!AE$69*SIN(Parameters!AE$70*($A33/100)+Parameters!AE$71)+Parameters!AE$61*EXP(-rGamma!H33)+Parameters!AE$64*EXP(-'sGamma '!H33)),""))</f>
        <v>1.1528928709926709</v>
      </c>
      <c r="I33">
        <f>IF('Binding Energies'!I33 = "","",IF('Binding Energies'!I33&lt;HV,(Parameters!AF$68+Parameters!AF$69*SIN(Parameters!AF$70*($A33/100)+Parameters!AF$71)+Parameters!AF$61*EXP(-rGamma!I33)+Parameters!AF$64*EXP(-'sGamma '!I33)),""))</f>
        <v>1.1227587544192206</v>
      </c>
      <c r="J33">
        <f>IF('Binding Energies'!J33 = "","",IF('Binding Energies'!J33&lt;HV,(Parameters!AG$68+Parameters!AG$69*SIN(Parameters!AG$70*($A33/100)+Parameters!AG$71)+Parameters!AG$61*EXP(-rGamma!J33)+Parameters!AG$64*EXP(-'sGamma '!J33)),""))</f>
        <v>1.1512012285727691</v>
      </c>
      <c r="K33" t="str">
        <f>IF('Binding Energies'!K33 = "","",IF('Binding Energies'!K33&lt;HV,(Parameters!AH$68+Parameters!AH$69*SIN(Parameters!AH$70*($A33/100)+Parameters!AH$71)+Parameters!AH$61*EXP(-rGamma!K33)+Parameters!AH$64*EXP(-'sGamma '!K33)),""))</f>
        <v/>
      </c>
      <c r="L33" t="str">
        <f>IF('Binding Energies'!L33 = "","",IF('Binding Energies'!L33&lt;HV,(Parameters!AI$68+Parameters!AI$69*SIN(Parameters!AI$70*($A33/100)+Parameters!AI$71)+Parameters!AI$61*EXP(-rGamma!L33)+Parameters!AI$64*EXP(-'sGamma '!L33)),""))</f>
        <v/>
      </c>
      <c r="M33" t="str">
        <f>IF('Binding Energies'!M33 = "","",IF('Binding Energies'!M33&lt;HV,(Parameters!AJ$68+Parameters!AJ$69*SIN(Parameters!AJ$70*($A33/100)+Parameters!AJ$71)+Parameters!AJ$61*EXP(-rGamma!M33)+Parameters!AJ$64*EXP(-'sGamma '!M33)),""))</f>
        <v/>
      </c>
      <c r="N33" t="str">
        <f>IF('Binding Energies'!N33 = "","",IF('Binding Energies'!N33&lt;HV,(Parameters!AK$68+Parameters!AK$69*SIN(Parameters!AK$70*($A33/100)+Parameters!AK$71)+Parameters!AK$61*EXP(-rGamma!N33)+Parameters!AK$64*EXP(-'sGamma '!N33)),""))</f>
        <v/>
      </c>
      <c r="O33" t="str">
        <f>IF('Binding Energies'!O33 = "","",IF('Binding Energies'!O33&lt;HV,(Parameters!AL$68+Parameters!AL$69*SIN(Parameters!AL$70*($A33/100)+Parameters!AL$71)+Parameters!AL$61*EXP(-rGamma!O33)+Parameters!AL$64*EXP(-'sGamma '!O33)),""))</f>
        <v/>
      </c>
      <c r="P33" t="str">
        <f>IF('Binding Energies'!P33 = "","",IF('Binding Energies'!P33&lt;HV,(Parameters!AM$68+Parameters!AM$69*SIN(Parameters!AM$70*($A33/100)+Parameters!AM$71)+Parameters!AM$61*EXP(-rGamma!P33)+Parameters!AM$64*EXP(-'sGamma '!P33)),""))</f>
        <v/>
      </c>
      <c r="Q33" t="str">
        <f>IF('Binding Energies'!Q33 = "","",IF('Binding Energies'!Q33&lt;HV,(Parameters!AN$68+Parameters!AN$69*SIN(Parameters!AN$70*($A33/100)+Parameters!AN$71)+Parameters!AN$61*EXP(-rGamma!Q33)+Parameters!AN$64*EXP(-'sGamma '!Q33)),""))</f>
        <v/>
      </c>
      <c r="R33" t="str">
        <f>IF('Binding Energies'!R33 = "","",IF('Binding Energies'!R33&lt;HV,(Parameters!AO$68+Parameters!AO$69*SIN(Parameters!AO$70*($A33/100)+Parameters!AO$71)+Parameters!AO$61*EXP(-rGamma!R33)+Parameters!AO$64*EXP(-'sGamma '!R33)),""))</f>
        <v/>
      </c>
      <c r="S33" t="str">
        <f>IF('Binding Energies'!S33 = "","",IF('Binding Energies'!S33&lt;HV,(Parameters!AP$68+Parameters!AP$69*SIN(Parameters!AP$70*($A33/100)+Parameters!AP$71)+Parameters!AP$61*EXP(-rGamma!S33)+Parameters!AP$64*EXP(-'sGamma '!S33)),""))</f>
        <v/>
      </c>
      <c r="T33" t="str">
        <f>IF('Binding Energies'!T33 = "","",IF('Binding Energies'!T33&lt;HV,(Parameters!AQ$68+Parameters!AQ$69*SIN(Parameters!AQ$70*($A33/100)+Parameters!AQ$71)+Parameters!AQ$61*EXP(-rGamma!T33)+Parameters!AQ$64*EXP(-'sGamma '!T33)),""))</f>
        <v/>
      </c>
    </row>
    <row r="34" spans="1:20" x14ac:dyDescent="0.35">
      <c r="A34" s="43">
        <v>34</v>
      </c>
      <c r="B34" s="2" t="str">
        <f>IF('Binding Energies'!B34 = "","",IF('Binding Energies'!B34&lt;HV,((Parameters!W$55*SIN(Parameters!W$56*((Gamma!$A34/(Parameters!W$53*HV^Parameters!W$54))^Parameters!W$59)+Parameters!W$57)+Parameters!W$60*((Gamma!$A34/(Parameters!W$53*HV^Parameters!W$54))^Parameters!W$59)+Parameters!W$58)*SQRT(HV)),""))</f>
        <v/>
      </c>
      <c r="C34" s="2">
        <f>IF('Binding Energies'!C34 = "","",IF('Binding Energies'!C34&lt;HV,((Parameters!X$55*SIN(Parameters!X$56*((Gamma!$A34/(Parameters!X$53*HV^Parameters!X$54))^Parameters!X$59)+Parameters!X$57)+Parameters!X$60*((Gamma!$A34/(Parameters!X$53*HV^Parameters!X$54))^Parameters!X$59)+Parameters!X$58)*SQRT(HV)),""))</f>
        <v>0.41342212570833498</v>
      </c>
      <c r="D34" s="2">
        <f>IF('Binding Energies'!D34 = "","",IF('Binding Energies'!D34&lt;HV,((Parameters!Y$55*SIN(Parameters!Y$56*((Gamma!$A34/(Parameters!Y$53*HV^Parameters!Y$54))^Parameters!Y$59)+Parameters!Y$57)+Parameters!Y$60*((Gamma!$A34/(Parameters!Y$53*HV^Parameters!Y$54))^Parameters!Y$59)+Parameters!Y$58)*SQRT(HV)),""))</f>
        <v>0.64128439634999657</v>
      </c>
      <c r="E34" s="2" t="str">
        <f>IF('Binding Energies'!E34 = "","",IF('Binding Energies'!E34&lt;HV,((Parameters!Z$55*SIN(Parameters!Z$56*((Gamma!$A34/(Parameters!Z$53*HV^Parameters!Z$54))^Parameters!Z$59)+Parameters!Z$57)+Parameters!Z$60*((Gamma!$A34/(Parameters!Z$53*HV^Parameters!Z$54))^Parameters!Z$59)+Parameters!Z$58)*SQRT(HV)),""))</f>
        <v/>
      </c>
      <c r="F34" s="2" t="str">
        <f>IF('Binding Energies'!F34 = "","",IF('Binding Energies'!F34&lt;HV,((Parameters!AA$55*SIN(Parameters!AA$56*((Gamma!$A34/(Parameters!AA$53*HV^Parameters!AA$54))^Parameters!AA$59)+Parameters!AA$57)+Parameters!AA$60*((Gamma!$A34/(Parameters!AA$53*HV^Parameters!AA$54))^Parameters!AA$59)+Parameters!AA$58)*SQRT(HV)),""))</f>
        <v/>
      </c>
      <c r="G34">
        <f>IF('Binding Energies'!G34 = "","",IF('Binding Energies'!G34&lt;HV,(Parameters!AD$68+Parameters!AD$69*SIN(Parameters!AD$70*($A34/100)+Parameters!AD$71)+Parameters!AD$61*EXP(-rGamma!G34)+Parameters!AD$64*EXP(-'sGamma '!G34)),""))</f>
        <v>1.0994159100678338</v>
      </c>
      <c r="H34">
        <f>IF('Binding Energies'!H34 = "","",IF('Binding Energies'!H34&lt;HV,(Parameters!AE$68+Parameters!AE$69*SIN(Parameters!AE$70*($A34/100)+Parameters!AE$71)+Parameters!AE$61*EXP(-rGamma!H34)+Parameters!AE$64*EXP(-'sGamma '!H34)),""))</f>
        <v>1.1357618232778126</v>
      </c>
      <c r="I34">
        <f>IF('Binding Energies'!I34 = "","",IF('Binding Energies'!I34&lt;HV,(Parameters!AF$68+Parameters!AF$69*SIN(Parameters!AF$70*($A34/100)+Parameters!AF$71)+Parameters!AF$61*EXP(-rGamma!I34)+Parameters!AF$64*EXP(-'sGamma '!I34)),""))</f>
        <v>1.1167393242919674</v>
      </c>
      <c r="J34">
        <f>IF('Binding Energies'!J34 = "","",IF('Binding Energies'!J34&lt;HV,(Parameters!AG$68+Parameters!AG$69*SIN(Parameters!AG$70*($A34/100)+Parameters!AG$71)+Parameters!AG$61*EXP(-rGamma!J34)+Parameters!AG$64*EXP(-'sGamma '!J34)),""))</f>
        <v>1.1468419226818134</v>
      </c>
      <c r="K34" t="str">
        <f>IF('Binding Energies'!K34 = "","",IF('Binding Energies'!K34&lt;HV,(Parameters!AH$68+Parameters!AH$69*SIN(Parameters!AH$70*($A34/100)+Parameters!AH$71)+Parameters!AH$61*EXP(-rGamma!K34)+Parameters!AH$64*EXP(-'sGamma '!K34)),""))</f>
        <v/>
      </c>
      <c r="L34" t="str">
        <f>IF('Binding Energies'!L34 = "","",IF('Binding Energies'!L34&lt;HV,(Parameters!AI$68+Parameters!AI$69*SIN(Parameters!AI$70*($A34/100)+Parameters!AI$71)+Parameters!AI$61*EXP(-rGamma!L34)+Parameters!AI$64*EXP(-'sGamma '!L34)),""))</f>
        <v/>
      </c>
      <c r="M34" t="str">
        <f>IF('Binding Energies'!M34 = "","",IF('Binding Energies'!M34&lt;HV,(Parameters!AJ$68+Parameters!AJ$69*SIN(Parameters!AJ$70*($A34/100)+Parameters!AJ$71)+Parameters!AJ$61*EXP(-rGamma!M34)+Parameters!AJ$64*EXP(-'sGamma '!M34)),""))</f>
        <v/>
      </c>
      <c r="N34" t="str">
        <f>IF('Binding Energies'!N34 = "","",IF('Binding Energies'!N34&lt;HV,(Parameters!AK$68+Parameters!AK$69*SIN(Parameters!AK$70*($A34/100)+Parameters!AK$71)+Parameters!AK$61*EXP(-rGamma!N34)+Parameters!AK$64*EXP(-'sGamma '!N34)),""))</f>
        <v/>
      </c>
      <c r="O34">
        <f>IF('Binding Energies'!O34 = "","",IF('Binding Energies'!O34&lt;HV,(Parameters!AL$68+Parameters!AL$69*SIN(Parameters!AL$70*($A34/100)+Parameters!AL$71)+Parameters!AL$61*EXP(-rGamma!O34)+Parameters!AL$64*EXP(-'sGamma '!O34)),""))</f>
        <v>1.0030501516215315</v>
      </c>
      <c r="P34">
        <f>IF('Binding Energies'!P34 = "","",IF('Binding Energies'!P34&lt;HV,(Parameters!AM$68+Parameters!AM$69*SIN(Parameters!AM$70*($A34/100)+Parameters!AM$71)+Parameters!AM$61*EXP(-rGamma!P34)+Parameters!AM$64*EXP(-'sGamma '!P34)),""))</f>
        <v>1.0226943905056778</v>
      </c>
      <c r="Q34" t="str">
        <f>IF('Binding Energies'!Q34 = "","",IF('Binding Energies'!Q34&lt;HV,(Parameters!AN$68+Parameters!AN$69*SIN(Parameters!AN$70*($A34/100)+Parameters!AN$71)+Parameters!AN$61*EXP(-rGamma!Q34)+Parameters!AN$64*EXP(-'sGamma '!Q34)),""))</f>
        <v/>
      </c>
      <c r="R34" t="str">
        <f>IF('Binding Energies'!R34 = "","",IF('Binding Energies'!R34&lt;HV,(Parameters!AO$68+Parameters!AO$69*SIN(Parameters!AO$70*($A34/100)+Parameters!AO$71)+Parameters!AO$61*EXP(-rGamma!R34)+Parameters!AO$64*EXP(-'sGamma '!R34)),""))</f>
        <v/>
      </c>
      <c r="S34" t="str">
        <f>IF('Binding Energies'!S34 = "","",IF('Binding Energies'!S34&lt;HV,(Parameters!AP$68+Parameters!AP$69*SIN(Parameters!AP$70*($A34/100)+Parameters!AP$71)+Parameters!AP$61*EXP(-rGamma!S34)+Parameters!AP$64*EXP(-'sGamma '!S34)),""))</f>
        <v/>
      </c>
      <c r="T34" t="str">
        <f>IF('Binding Energies'!T34 = "","",IF('Binding Energies'!T34&lt;HV,(Parameters!AQ$68+Parameters!AQ$69*SIN(Parameters!AQ$70*($A34/100)+Parameters!AQ$71)+Parameters!AQ$61*EXP(-rGamma!T34)+Parameters!AQ$64*EXP(-'sGamma '!T34)),""))</f>
        <v/>
      </c>
    </row>
    <row r="35" spans="1:20" x14ac:dyDescent="0.35">
      <c r="A35" s="43">
        <v>35</v>
      </c>
      <c r="B35" s="2" t="str">
        <f>IF('Binding Energies'!B35 = "","",IF('Binding Energies'!B35&lt;HV,((Parameters!W$55*SIN(Parameters!W$56*((Gamma!$A35/(Parameters!W$53*HV^Parameters!W$54))^Parameters!W$59)+Parameters!W$57)+Parameters!W$60*((Gamma!$A35/(Parameters!W$53*HV^Parameters!W$54))^Parameters!W$59)+Parameters!W$58)*SQRT(HV)),""))</f>
        <v/>
      </c>
      <c r="C35" s="2">
        <f>IF('Binding Energies'!C35 = "","",IF('Binding Energies'!C35&lt;HV,((Parameters!X$55*SIN(Parameters!X$56*((Gamma!$A35/(Parameters!X$53*HV^Parameters!X$54))^Parameters!X$59)+Parameters!X$57)+Parameters!X$60*((Gamma!$A35/(Parameters!X$53*HV^Parameters!X$54))^Parameters!X$59)+Parameters!X$58)*SQRT(HV)),""))</f>
        <v>0.34672751469645402</v>
      </c>
      <c r="D35" s="2">
        <f>IF('Binding Energies'!D35 = "","",IF('Binding Energies'!D35&lt;HV,((Parameters!Y$55*SIN(Parameters!Y$56*((Gamma!$A35/(Parameters!Y$53*HV^Parameters!Y$54))^Parameters!Y$59)+Parameters!Y$57)+Parameters!Y$60*((Gamma!$A35/(Parameters!Y$53*HV^Parameters!Y$54))^Parameters!Y$59)+Parameters!Y$58)*SQRT(HV)),""))</f>
        <v>0.59767280211590434</v>
      </c>
      <c r="E35" s="2" t="str">
        <f>IF('Binding Energies'!E35 = "","",IF('Binding Energies'!E35&lt;HV,((Parameters!Z$55*SIN(Parameters!Z$56*((Gamma!$A35/(Parameters!Z$53*HV^Parameters!Z$54))^Parameters!Z$59)+Parameters!Z$57)+Parameters!Z$60*((Gamma!$A35/(Parameters!Z$53*HV^Parameters!Z$54))^Parameters!Z$59)+Parameters!Z$58)*SQRT(HV)),""))</f>
        <v/>
      </c>
      <c r="F35" s="2" t="str">
        <f>IF('Binding Energies'!F35 = "","",IF('Binding Energies'!F35&lt;HV,((Parameters!AA$55*SIN(Parameters!AA$56*((Gamma!$A35/(Parameters!AA$53*HV^Parameters!AA$54))^Parameters!AA$59)+Parameters!AA$57)+Parameters!AA$60*((Gamma!$A35/(Parameters!AA$53*HV^Parameters!AA$54))^Parameters!AA$59)+Parameters!AA$58)*SQRT(HV)),""))</f>
        <v/>
      </c>
      <c r="G35">
        <f>IF('Binding Energies'!G35 = "","",IF('Binding Energies'!G35&lt;HV,(Parameters!AD$68+Parameters!AD$69*SIN(Parameters!AD$70*($A35/100)+Parameters!AD$71)+Parameters!AD$61*EXP(-rGamma!G35)+Parameters!AD$64*EXP(-'sGamma '!G35)),""))</f>
        <v>1.0768325985862586</v>
      </c>
      <c r="H35">
        <f>IF('Binding Energies'!H35 = "","",IF('Binding Energies'!H35&lt;HV,(Parameters!AE$68+Parameters!AE$69*SIN(Parameters!AE$70*($A35/100)+Parameters!AE$71)+Parameters!AE$61*EXP(-rGamma!H35)+Parameters!AE$64*EXP(-'sGamma '!H35)),""))</f>
        <v>1.115465530441182</v>
      </c>
      <c r="I35">
        <f>IF('Binding Energies'!I35 = "","",IF('Binding Energies'!I35&lt;HV,(Parameters!AF$68+Parameters!AF$69*SIN(Parameters!AF$70*($A35/100)+Parameters!AF$71)+Parameters!AF$61*EXP(-rGamma!I35)+Parameters!AF$64*EXP(-'sGamma '!I35)),""))</f>
        <v>1.1085788722665588</v>
      </c>
      <c r="J35">
        <f>IF('Binding Energies'!J35 = "","",IF('Binding Energies'!J35&lt;HV,(Parameters!AG$68+Parameters!AG$69*SIN(Parameters!AG$70*($A35/100)+Parameters!AG$71)+Parameters!AG$61*EXP(-rGamma!J35)+Parameters!AG$64*EXP(-'sGamma '!J35)),""))</f>
        <v>1.1403831201144943</v>
      </c>
      <c r="K35" t="str">
        <f>IF('Binding Energies'!K35 = "","",IF('Binding Energies'!K35&lt;HV,(Parameters!AH$68+Parameters!AH$69*SIN(Parameters!AH$70*($A35/100)+Parameters!AH$71)+Parameters!AH$61*EXP(-rGamma!K35)+Parameters!AH$64*EXP(-'sGamma '!K35)),""))</f>
        <v/>
      </c>
      <c r="L35" t="str">
        <f>IF('Binding Energies'!L35 = "","",IF('Binding Energies'!L35&lt;HV,(Parameters!AI$68+Parameters!AI$69*SIN(Parameters!AI$70*($A35/100)+Parameters!AI$71)+Parameters!AI$61*EXP(-rGamma!L35)+Parameters!AI$64*EXP(-'sGamma '!L35)),""))</f>
        <v/>
      </c>
      <c r="M35" t="str">
        <f>IF('Binding Energies'!M35 = "","",IF('Binding Energies'!M35&lt;HV,(Parameters!AJ$68+Parameters!AJ$69*SIN(Parameters!AJ$70*($A35/100)+Parameters!AJ$71)+Parameters!AJ$61*EXP(-rGamma!M35)+Parameters!AJ$64*EXP(-'sGamma '!M35)),""))</f>
        <v/>
      </c>
      <c r="N35" t="str">
        <f>IF('Binding Energies'!N35 = "","",IF('Binding Energies'!N35&lt;HV,(Parameters!AK$68+Parameters!AK$69*SIN(Parameters!AK$70*($A35/100)+Parameters!AK$71)+Parameters!AK$61*EXP(-rGamma!N35)+Parameters!AK$64*EXP(-'sGamma '!N35)),""))</f>
        <v/>
      </c>
      <c r="O35">
        <f>IF('Binding Energies'!O35 = "","",IF('Binding Energies'!O35&lt;HV,(Parameters!AL$68+Parameters!AL$69*SIN(Parameters!AL$70*($A35/100)+Parameters!AL$71)+Parameters!AL$61*EXP(-rGamma!O35)+Parameters!AL$64*EXP(-'sGamma '!O35)),""))</f>
        <v>1.0265872944672942</v>
      </c>
      <c r="P35">
        <f>IF('Binding Energies'!P35 = "","",IF('Binding Energies'!P35&lt;HV,(Parameters!AM$68+Parameters!AM$69*SIN(Parameters!AM$70*($A35/100)+Parameters!AM$71)+Parameters!AM$61*EXP(-rGamma!P35)+Parameters!AM$64*EXP(-'sGamma '!P35)),""))</f>
        <v>1.0417193636141002</v>
      </c>
      <c r="Q35" t="str">
        <f>IF('Binding Energies'!Q35 = "","",IF('Binding Energies'!Q35&lt;HV,(Parameters!AN$68+Parameters!AN$69*SIN(Parameters!AN$70*($A35/100)+Parameters!AN$71)+Parameters!AN$61*EXP(-rGamma!Q35)+Parameters!AN$64*EXP(-'sGamma '!Q35)),""))</f>
        <v/>
      </c>
      <c r="R35" t="str">
        <f>IF('Binding Energies'!R35 = "","",IF('Binding Energies'!R35&lt;HV,(Parameters!AO$68+Parameters!AO$69*SIN(Parameters!AO$70*($A35/100)+Parameters!AO$71)+Parameters!AO$61*EXP(-rGamma!R35)+Parameters!AO$64*EXP(-'sGamma '!R35)),""))</f>
        <v/>
      </c>
      <c r="S35" t="str">
        <f>IF('Binding Energies'!S35 = "","",IF('Binding Energies'!S35&lt;HV,(Parameters!AP$68+Parameters!AP$69*SIN(Parameters!AP$70*($A35/100)+Parameters!AP$71)+Parameters!AP$61*EXP(-rGamma!S35)+Parameters!AP$64*EXP(-'sGamma '!S35)),""))</f>
        <v/>
      </c>
      <c r="T35" t="str">
        <f>IF('Binding Energies'!T35 = "","",IF('Binding Energies'!T35&lt;HV,(Parameters!AQ$68+Parameters!AQ$69*SIN(Parameters!AQ$70*($A35/100)+Parameters!AQ$71)+Parameters!AQ$61*EXP(-rGamma!T35)+Parameters!AQ$64*EXP(-'sGamma '!T35)),""))</f>
        <v/>
      </c>
    </row>
    <row r="36" spans="1:20" x14ac:dyDescent="0.35">
      <c r="A36" s="43">
        <v>36</v>
      </c>
      <c r="B36" s="2" t="str">
        <f>IF('Binding Energies'!B36 = "","",IF('Binding Energies'!B36&lt;HV,((Parameters!W$55*SIN(Parameters!W$56*((Gamma!$A36/(Parameters!W$53*HV^Parameters!W$54))^Parameters!W$59)+Parameters!W$57)+Parameters!W$60*((Gamma!$A36/(Parameters!W$53*HV^Parameters!W$54))^Parameters!W$59)+Parameters!W$58)*SQRT(HV)),""))</f>
        <v/>
      </c>
      <c r="C36" s="2">
        <f>IF('Binding Energies'!C36 = "","",IF('Binding Energies'!C36&lt;HV,((Parameters!X$55*SIN(Parameters!X$56*((Gamma!$A36/(Parameters!X$53*HV^Parameters!X$54))^Parameters!X$59)+Parameters!X$57)+Parameters!X$60*((Gamma!$A36/(Parameters!X$53*HV^Parameters!X$54))^Parameters!X$59)+Parameters!X$58)*SQRT(HV)),""))</f>
        <v>0.28163583691090327</v>
      </c>
      <c r="D36" s="2">
        <f>IF('Binding Energies'!D36 = "","",IF('Binding Energies'!D36&lt;HV,((Parameters!Y$55*SIN(Parameters!Y$56*((Gamma!$A36/(Parameters!Y$53*HV^Parameters!Y$54))^Parameters!Y$59)+Parameters!Y$57)+Parameters!Y$60*((Gamma!$A36/(Parameters!Y$53*HV^Parameters!Y$54))^Parameters!Y$59)+Parameters!Y$58)*SQRT(HV)),""))</f>
        <v>0.55486229677440824</v>
      </c>
      <c r="E36" s="2" t="str">
        <f>IF('Binding Energies'!E36 = "","",IF('Binding Energies'!E36&lt;HV,((Parameters!Z$55*SIN(Parameters!Z$56*((Gamma!$A36/(Parameters!Z$53*HV^Parameters!Z$54))^Parameters!Z$59)+Parameters!Z$57)+Parameters!Z$60*((Gamma!$A36/(Parameters!Z$53*HV^Parameters!Z$54))^Parameters!Z$59)+Parameters!Z$58)*SQRT(HV)),""))</f>
        <v/>
      </c>
      <c r="F36" s="2" t="str">
        <f>IF('Binding Energies'!F36 = "","",IF('Binding Energies'!F36&lt;HV,((Parameters!AA$55*SIN(Parameters!AA$56*((Gamma!$A36/(Parameters!AA$53*HV^Parameters!AA$54))^Parameters!AA$59)+Parameters!AA$57)+Parameters!AA$60*((Gamma!$A36/(Parameters!AA$53*HV^Parameters!AA$54))^Parameters!AA$59)+Parameters!AA$58)*SQRT(HV)),""))</f>
        <v/>
      </c>
      <c r="G36">
        <f>IF('Binding Energies'!G36 = "","",IF('Binding Energies'!G36&lt;HV,(Parameters!AD$68+Parameters!AD$69*SIN(Parameters!AD$70*($A36/100)+Parameters!AD$71)+Parameters!AD$61*EXP(-rGamma!G36)+Parameters!AD$64*EXP(-'sGamma '!G36)),""))</f>
        <v>1.0503301357123371</v>
      </c>
      <c r="H36">
        <f>IF('Binding Energies'!H36 = "","",IF('Binding Energies'!H36&lt;HV,(Parameters!AE$68+Parameters!AE$69*SIN(Parameters!AE$70*($A36/100)+Parameters!AE$71)+Parameters!AE$61*EXP(-rGamma!H36)+Parameters!AE$64*EXP(-'sGamma '!H36)),""))</f>
        <v>1.0912134618437848</v>
      </c>
      <c r="I36">
        <f>IF('Binding Energies'!I36 = "","",IF('Binding Energies'!I36&lt;HV,(Parameters!AF$68+Parameters!AF$69*SIN(Parameters!AF$70*($A36/100)+Parameters!AF$71)+Parameters!AF$61*EXP(-rGamma!I36)+Parameters!AF$64*EXP(-'sGamma '!I36)),""))</f>
        <v>1.0983726476497808</v>
      </c>
      <c r="J36">
        <f>IF('Binding Energies'!J36 = "","",IF('Binding Energies'!J36&lt;HV,(Parameters!AG$68+Parameters!AG$69*SIN(Parameters!AG$70*($A36/100)+Parameters!AG$71)+Parameters!AG$61*EXP(-rGamma!J36)+Parameters!AG$64*EXP(-'sGamma '!J36)),""))</f>
        <v>1.1319111199656642</v>
      </c>
      <c r="K36" t="str">
        <f>IF('Binding Energies'!K36 = "","",IF('Binding Energies'!K36&lt;HV,(Parameters!AH$68+Parameters!AH$69*SIN(Parameters!AH$70*($A36/100)+Parameters!AH$71)+Parameters!AH$61*EXP(-rGamma!K36)+Parameters!AH$64*EXP(-'sGamma '!K36)),""))</f>
        <v/>
      </c>
      <c r="L36" t="str">
        <f>IF('Binding Energies'!L36 = "","",IF('Binding Energies'!L36&lt;HV,(Parameters!AI$68+Parameters!AI$69*SIN(Parameters!AI$70*($A36/100)+Parameters!AI$71)+Parameters!AI$61*EXP(-rGamma!L36)+Parameters!AI$64*EXP(-'sGamma '!L36)),""))</f>
        <v/>
      </c>
      <c r="M36" t="str">
        <f>IF('Binding Energies'!M36 = "","",IF('Binding Energies'!M36&lt;HV,(Parameters!AJ$68+Parameters!AJ$69*SIN(Parameters!AJ$70*($A36/100)+Parameters!AJ$71)+Parameters!AJ$61*EXP(-rGamma!M36)+Parameters!AJ$64*EXP(-'sGamma '!M36)),""))</f>
        <v/>
      </c>
      <c r="N36" t="str">
        <f>IF('Binding Energies'!N36 = "","",IF('Binding Energies'!N36&lt;HV,(Parameters!AK$68+Parameters!AK$69*SIN(Parameters!AK$70*($A36/100)+Parameters!AK$71)+Parameters!AK$61*EXP(-rGamma!N36)+Parameters!AK$64*EXP(-'sGamma '!N36)),""))</f>
        <v/>
      </c>
      <c r="O36">
        <f>IF('Binding Energies'!O36 = "","",IF('Binding Energies'!O36&lt;HV,(Parameters!AL$68+Parameters!AL$69*SIN(Parameters!AL$70*($A36/100)+Parameters!AL$71)+Parameters!AL$61*EXP(-rGamma!O36)+Parameters!AL$64*EXP(-'sGamma '!O36)),""))</f>
        <v>1.0486543794380456</v>
      </c>
      <c r="P36">
        <f>IF('Binding Energies'!P36 = "","",IF('Binding Energies'!P36&lt;HV,(Parameters!AM$68+Parameters!AM$69*SIN(Parameters!AM$70*($A36/100)+Parameters!AM$71)+Parameters!AM$61*EXP(-rGamma!P36)+Parameters!AM$64*EXP(-'sGamma '!P36)),""))</f>
        <v>1.0595109435357852</v>
      </c>
      <c r="Q36" t="str">
        <f>IF('Binding Energies'!Q36 = "","",IF('Binding Energies'!Q36&lt;HV,(Parameters!AN$68+Parameters!AN$69*SIN(Parameters!AN$70*($A36/100)+Parameters!AN$71)+Parameters!AN$61*EXP(-rGamma!Q36)+Parameters!AN$64*EXP(-'sGamma '!Q36)),""))</f>
        <v/>
      </c>
      <c r="R36" t="str">
        <f>IF('Binding Energies'!R36 = "","",IF('Binding Energies'!R36&lt;HV,(Parameters!AO$68+Parameters!AO$69*SIN(Parameters!AO$70*($A36/100)+Parameters!AO$71)+Parameters!AO$61*EXP(-rGamma!R36)+Parameters!AO$64*EXP(-'sGamma '!R36)),""))</f>
        <v/>
      </c>
      <c r="S36" t="str">
        <f>IF('Binding Energies'!S36 = "","",IF('Binding Energies'!S36&lt;HV,(Parameters!AP$68+Parameters!AP$69*SIN(Parameters!AP$70*($A36/100)+Parameters!AP$71)+Parameters!AP$61*EXP(-rGamma!S36)+Parameters!AP$64*EXP(-'sGamma '!S36)),""))</f>
        <v/>
      </c>
      <c r="T36" t="str">
        <f>IF('Binding Energies'!T36 = "","",IF('Binding Energies'!T36&lt;HV,(Parameters!AQ$68+Parameters!AQ$69*SIN(Parameters!AQ$70*($A36/100)+Parameters!AQ$71)+Parameters!AQ$61*EXP(-rGamma!T36)+Parameters!AQ$64*EXP(-'sGamma '!T36)),""))</f>
        <v/>
      </c>
    </row>
    <row r="37" spans="1:20" x14ac:dyDescent="0.35">
      <c r="A37" s="43">
        <v>37</v>
      </c>
      <c r="B37" s="2" t="str">
        <f>IF('Binding Energies'!B37 = "","",IF('Binding Energies'!B37&lt;HV,((Parameters!W$55*SIN(Parameters!W$56*((Gamma!$A37/(Parameters!W$53*HV^Parameters!W$54))^Parameters!W$59)+Parameters!W$57)+Parameters!W$60*((Gamma!$A37/(Parameters!W$53*HV^Parameters!W$54))^Parameters!W$59)+Parameters!W$58)*SQRT(HV)),""))</f>
        <v/>
      </c>
      <c r="C37" s="2">
        <f>IF('Binding Energies'!C37 = "","",IF('Binding Energies'!C37&lt;HV,((Parameters!X$55*SIN(Parameters!X$56*((Gamma!$A37/(Parameters!X$53*HV^Parameters!X$54))^Parameters!X$59)+Parameters!X$57)+Parameters!X$60*((Gamma!$A37/(Parameters!X$53*HV^Parameters!X$54))^Parameters!X$59)+Parameters!X$58)*SQRT(HV)),""))</f>
        <v>0.21884345367846944</v>
      </c>
      <c r="D37" s="2">
        <f>IF('Binding Energies'!D37 = "","",IF('Binding Energies'!D37&lt;HV,((Parameters!Y$55*SIN(Parameters!Y$56*((Gamma!$A37/(Parameters!Y$53*HV^Parameters!Y$54))^Parameters!Y$59)+Parameters!Y$57)+Parameters!Y$60*((Gamma!$A37/(Parameters!Y$53*HV^Parameters!Y$54))^Parameters!Y$59)+Parameters!Y$58)*SQRT(HV)),""))</f>
        <v>0.51291423517146861</v>
      </c>
      <c r="E37" s="2" t="str">
        <f>IF('Binding Energies'!E37 = "","",IF('Binding Energies'!E37&lt;HV,((Parameters!Z$55*SIN(Parameters!Z$56*((Gamma!$A37/(Parameters!Z$53*HV^Parameters!Z$54))^Parameters!Z$59)+Parameters!Z$57)+Parameters!Z$60*((Gamma!$A37/(Parameters!Z$53*HV^Parameters!Z$54))^Parameters!Z$59)+Parameters!Z$58)*SQRT(HV)),""))</f>
        <v/>
      </c>
      <c r="F37" s="2" t="str">
        <f>IF('Binding Energies'!F37 = "","",IF('Binding Energies'!F37&lt;HV,((Parameters!AA$55*SIN(Parameters!AA$56*((Gamma!$A37/(Parameters!AA$53*HV^Parameters!AA$54))^Parameters!AA$59)+Parameters!AA$57)+Parameters!AA$60*((Gamma!$A37/(Parameters!AA$53*HV^Parameters!AA$54))^Parameters!AA$59)+Parameters!AA$58)*SQRT(HV)),""))</f>
        <v/>
      </c>
      <c r="G37">
        <f>IF('Binding Energies'!G37 = "","",IF('Binding Energies'!G37&lt;HV,(Parameters!AD$68+Parameters!AD$69*SIN(Parameters!AD$70*($A37/100)+Parameters!AD$71)+Parameters!AD$61*EXP(-rGamma!G37)+Parameters!AD$64*EXP(-'sGamma '!G37)),""))</f>
        <v>1.0202857851744489</v>
      </c>
      <c r="H37">
        <f>IF('Binding Energies'!H37 = "","",IF('Binding Energies'!H37&lt;HV,(Parameters!AE$68+Parameters!AE$69*SIN(Parameters!AE$70*($A37/100)+Parameters!AE$71)+Parameters!AE$61*EXP(-rGamma!H37)+Parameters!AE$64*EXP(-'sGamma '!H37)),""))</f>
        <v>1.0634726899147338</v>
      </c>
      <c r="I37">
        <f>IF('Binding Energies'!I37 = "","",IF('Binding Energies'!I37&lt;HV,(Parameters!AF$68+Parameters!AF$69*SIN(Parameters!AF$70*($A37/100)+Parameters!AF$71)+Parameters!AF$61*EXP(-rGamma!I37)+Parameters!AF$64*EXP(-'sGamma '!I37)),""))</f>
        <v>1.0860542489794096</v>
      </c>
      <c r="J37">
        <f>IF('Binding Energies'!J37 = "","",IF('Binding Energies'!J37&lt;HV,(Parameters!AG$68+Parameters!AG$69*SIN(Parameters!AG$70*($A37/100)+Parameters!AG$71)+Parameters!AG$61*EXP(-rGamma!J37)+Parameters!AG$64*EXP(-'sGamma '!J37)),""))</f>
        <v>1.1213597747643764</v>
      </c>
      <c r="K37" t="str">
        <f>IF('Binding Energies'!K37 = "","",IF('Binding Energies'!K37&lt;HV,(Parameters!AH$68+Parameters!AH$69*SIN(Parameters!AH$70*($A37/100)+Parameters!AH$71)+Parameters!AH$61*EXP(-rGamma!K37)+Parameters!AH$64*EXP(-'sGamma '!K37)),""))</f>
        <v/>
      </c>
      <c r="L37" t="str">
        <f>IF('Binding Energies'!L37 = "","",IF('Binding Energies'!L37&lt;HV,(Parameters!AI$68+Parameters!AI$69*SIN(Parameters!AI$70*($A37/100)+Parameters!AI$71)+Parameters!AI$61*EXP(-rGamma!L37)+Parameters!AI$64*EXP(-'sGamma '!L37)),""))</f>
        <v/>
      </c>
      <c r="M37" t="str">
        <f>IF('Binding Energies'!M37 = "","",IF('Binding Energies'!M37&lt;HV,(Parameters!AJ$68+Parameters!AJ$69*SIN(Parameters!AJ$70*($A37/100)+Parameters!AJ$71)+Parameters!AJ$61*EXP(-rGamma!M37)+Parameters!AJ$64*EXP(-'sGamma '!M37)),""))</f>
        <v/>
      </c>
      <c r="N37" t="str">
        <f>IF('Binding Energies'!N37 = "","",IF('Binding Energies'!N37&lt;HV,(Parameters!AK$68+Parameters!AK$69*SIN(Parameters!AK$70*($A37/100)+Parameters!AK$71)+Parameters!AK$61*EXP(-rGamma!N37)+Parameters!AK$64*EXP(-'sGamma '!N37)),""))</f>
        <v/>
      </c>
      <c r="O37">
        <f>IF('Binding Energies'!O37 = "","",IF('Binding Energies'!O37&lt;HV,(Parameters!AL$68+Parameters!AL$69*SIN(Parameters!AL$70*($A37/100)+Parameters!AL$71)+Parameters!AL$61*EXP(-rGamma!O37)+Parameters!AL$64*EXP(-'sGamma '!O37)),""))</f>
        <v>1.0692193932440504</v>
      </c>
      <c r="P37">
        <f>IF('Binding Energies'!P37 = "","",IF('Binding Energies'!P37&lt;HV,(Parameters!AM$68+Parameters!AM$69*SIN(Parameters!AM$70*($A37/100)+Parameters!AM$71)+Parameters!AM$61*EXP(-rGamma!P37)+Parameters!AM$64*EXP(-'sGamma '!P37)),""))</f>
        <v>1.076048059992841</v>
      </c>
      <c r="Q37" t="str">
        <f>IF('Binding Energies'!Q37 = "","",IF('Binding Energies'!Q37&lt;HV,(Parameters!AN$68+Parameters!AN$69*SIN(Parameters!AN$70*($A37/100)+Parameters!AN$71)+Parameters!AN$61*EXP(-rGamma!Q37)+Parameters!AN$64*EXP(-'sGamma '!Q37)),""))</f>
        <v/>
      </c>
      <c r="R37" t="str">
        <f>IF('Binding Energies'!R37 = "","",IF('Binding Energies'!R37&lt;HV,(Parameters!AO$68+Parameters!AO$69*SIN(Parameters!AO$70*($A37/100)+Parameters!AO$71)+Parameters!AO$61*EXP(-rGamma!R37)+Parameters!AO$64*EXP(-'sGamma '!R37)),""))</f>
        <v/>
      </c>
      <c r="S37" t="str">
        <f>IF('Binding Energies'!S37 = "","",IF('Binding Energies'!S37&lt;HV,(Parameters!AP$68+Parameters!AP$69*SIN(Parameters!AP$70*($A37/100)+Parameters!AP$71)+Parameters!AP$61*EXP(-rGamma!S37)+Parameters!AP$64*EXP(-'sGamma '!S37)),""))</f>
        <v/>
      </c>
      <c r="T37" t="str">
        <f>IF('Binding Energies'!T37 = "","",IF('Binding Energies'!T37&lt;HV,(Parameters!AQ$68+Parameters!AQ$69*SIN(Parameters!AQ$70*($A37/100)+Parameters!AQ$71)+Parameters!AQ$61*EXP(-rGamma!T37)+Parameters!AQ$64*EXP(-'sGamma '!T37)),""))</f>
        <v/>
      </c>
    </row>
    <row r="38" spans="1:20" x14ac:dyDescent="0.35">
      <c r="A38" s="43">
        <v>38</v>
      </c>
      <c r="B38" s="2" t="str">
        <f>IF('Binding Energies'!B38 = "","",IF('Binding Energies'!B38&lt;HV,((Parameters!W$55*SIN(Parameters!W$56*((Gamma!$A38/(Parameters!W$53*HV^Parameters!W$54))^Parameters!W$59)+Parameters!W$57)+Parameters!W$60*((Gamma!$A38/(Parameters!W$53*HV^Parameters!W$54))^Parameters!W$59)+Parameters!W$58)*SQRT(HV)),""))</f>
        <v/>
      </c>
      <c r="C38" s="2">
        <f>IF('Binding Energies'!C38 = "","",IF('Binding Energies'!C38&lt;HV,((Parameters!X$55*SIN(Parameters!X$56*((Gamma!$A38/(Parameters!X$53*HV^Parameters!X$54))^Parameters!X$59)+Parameters!X$57)+Parameters!X$60*((Gamma!$A38/(Parameters!X$53*HV^Parameters!X$54))^Parameters!X$59)+Parameters!X$58)*SQRT(HV)),""))</f>
        <v>0.15912207691955035</v>
      </c>
      <c r="D38" s="2">
        <f>IF('Binding Energies'!D38 = "","",IF('Binding Energies'!D38&lt;HV,((Parameters!Y$55*SIN(Parameters!Y$56*((Gamma!$A38/(Parameters!Y$53*HV^Parameters!Y$54))^Parameters!Y$59)+Parameters!Y$57)+Parameters!Y$60*((Gamma!$A38/(Parameters!Y$53*HV^Parameters!Y$54))^Parameters!Y$59)+Parameters!Y$58)*SQRT(HV)),""))</f>
        <v>0.47189033087138776</v>
      </c>
      <c r="E38" s="2" t="str">
        <f>IF('Binding Energies'!E38 = "","",IF('Binding Energies'!E38&lt;HV,((Parameters!Z$55*SIN(Parameters!Z$56*((Gamma!$A38/(Parameters!Z$53*HV^Parameters!Z$54))^Parameters!Z$59)+Parameters!Z$57)+Parameters!Z$60*((Gamma!$A38/(Parameters!Z$53*HV^Parameters!Z$54))^Parameters!Z$59)+Parameters!Z$58)*SQRT(HV)),""))</f>
        <v/>
      </c>
      <c r="F38" s="2" t="str">
        <f>IF('Binding Energies'!F38 = "","",IF('Binding Energies'!F38&lt;HV,((Parameters!AA$55*SIN(Parameters!AA$56*((Gamma!$A38/(Parameters!AA$53*HV^Parameters!AA$54))^Parameters!AA$59)+Parameters!AA$57)+Parameters!AA$60*((Gamma!$A38/(Parameters!AA$53*HV^Parameters!AA$54))^Parameters!AA$59)+Parameters!AA$58)*SQRT(HV)),""))</f>
        <v/>
      </c>
      <c r="G38">
        <f>IF('Binding Energies'!G38 = "","",IF('Binding Energies'!G38&lt;HV,(Parameters!AD$68+Parameters!AD$69*SIN(Parameters!AD$70*($A38/100)+Parameters!AD$71)+Parameters!AD$61*EXP(-rGamma!G38)+Parameters!AD$64*EXP(-'sGamma '!G38)),""))</f>
        <v>0.98660388454926384</v>
      </c>
      <c r="H38">
        <f>IF('Binding Energies'!H38 = "","",IF('Binding Energies'!H38&lt;HV,(Parameters!AE$68+Parameters!AE$69*SIN(Parameters!AE$70*($A38/100)+Parameters!AE$71)+Parameters!AE$61*EXP(-rGamma!H38)+Parameters!AE$64*EXP(-'sGamma '!H38)),""))</f>
        <v>1.0321055884906023</v>
      </c>
      <c r="I38">
        <f>IF('Binding Energies'!I38 = "","",IF('Binding Energies'!I38&lt;HV,(Parameters!AF$68+Parameters!AF$69*SIN(Parameters!AF$70*($A38/100)+Parameters!AF$71)+Parameters!AF$61*EXP(-rGamma!I38)+Parameters!AF$64*EXP(-'sGamma '!I38)),""))</f>
        <v>1.0717470171405623</v>
      </c>
      <c r="J38">
        <f>IF('Binding Energies'!J38 = "","",IF('Binding Energies'!J38&lt;HV,(Parameters!AG$68+Parameters!AG$69*SIN(Parameters!AG$70*($A38/100)+Parameters!AG$71)+Parameters!AG$61*EXP(-rGamma!J38)+Parameters!AG$64*EXP(-'sGamma '!J38)),""))</f>
        <v>1.1088309115188004</v>
      </c>
      <c r="K38" t="str">
        <f>IF('Binding Energies'!K38 = "","",IF('Binding Energies'!K38&lt;HV,(Parameters!AH$68+Parameters!AH$69*SIN(Parameters!AH$70*($A38/100)+Parameters!AH$71)+Parameters!AH$61*EXP(-rGamma!K38)+Parameters!AH$64*EXP(-'sGamma '!K38)),""))</f>
        <v/>
      </c>
      <c r="L38" t="str">
        <f>IF('Binding Energies'!L38 = "","",IF('Binding Energies'!L38&lt;HV,(Parameters!AI$68+Parameters!AI$69*SIN(Parameters!AI$70*($A38/100)+Parameters!AI$71)+Parameters!AI$61*EXP(-rGamma!L38)+Parameters!AI$64*EXP(-'sGamma '!L38)),""))</f>
        <v/>
      </c>
      <c r="M38" t="str">
        <f>IF('Binding Energies'!M38 = "","",IF('Binding Energies'!M38&lt;HV,(Parameters!AJ$68+Parameters!AJ$69*SIN(Parameters!AJ$70*($A38/100)+Parameters!AJ$71)+Parameters!AJ$61*EXP(-rGamma!M38)+Parameters!AJ$64*EXP(-'sGamma '!M38)),""))</f>
        <v/>
      </c>
      <c r="N38" t="str">
        <f>IF('Binding Energies'!N38 = "","",IF('Binding Energies'!N38&lt;HV,(Parameters!AK$68+Parameters!AK$69*SIN(Parameters!AK$70*($A38/100)+Parameters!AK$71)+Parameters!AK$61*EXP(-rGamma!N38)+Parameters!AK$64*EXP(-'sGamma '!N38)),""))</f>
        <v/>
      </c>
      <c r="O38">
        <f>IF('Binding Energies'!O38 = "","",IF('Binding Energies'!O38&lt;HV,(Parameters!AL$68+Parameters!AL$69*SIN(Parameters!AL$70*($A38/100)+Parameters!AL$71)+Parameters!AL$61*EXP(-rGamma!O38)+Parameters!AL$64*EXP(-'sGamma '!O38)),""))</f>
        <v>1.0882529140376875</v>
      </c>
      <c r="P38">
        <f>IF('Binding Energies'!P38 = "","",IF('Binding Energies'!P38&lt;HV,(Parameters!AM$68+Parameters!AM$69*SIN(Parameters!AM$70*($A38/100)+Parameters!AM$71)+Parameters!AM$61*EXP(-rGamma!P38)+Parameters!AM$64*EXP(-'sGamma '!P38)),""))</f>
        <v>1.0913111284509058</v>
      </c>
      <c r="Q38" t="str">
        <f>IF('Binding Energies'!Q38 = "","",IF('Binding Energies'!Q38&lt;HV,(Parameters!AN$68+Parameters!AN$69*SIN(Parameters!AN$70*($A38/100)+Parameters!AN$71)+Parameters!AN$61*EXP(-rGamma!Q38)+Parameters!AN$64*EXP(-'sGamma '!Q38)),""))</f>
        <v/>
      </c>
      <c r="R38" t="str">
        <f>IF('Binding Energies'!R38 = "","",IF('Binding Energies'!R38&lt;HV,(Parameters!AO$68+Parameters!AO$69*SIN(Parameters!AO$70*($A38/100)+Parameters!AO$71)+Parameters!AO$61*EXP(-rGamma!R38)+Parameters!AO$64*EXP(-'sGamma '!R38)),""))</f>
        <v/>
      </c>
      <c r="S38" t="str">
        <f>IF('Binding Energies'!S38 = "","",IF('Binding Energies'!S38&lt;HV,(Parameters!AP$68+Parameters!AP$69*SIN(Parameters!AP$70*($A38/100)+Parameters!AP$71)+Parameters!AP$61*EXP(-rGamma!S38)+Parameters!AP$64*EXP(-'sGamma '!S38)),""))</f>
        <v/>
      </c>
      <c r="T38" t="str">
        <f>IF('Binding Energies'!T38 = "","",IF('Binding Energies'!T38&lt;HV,(Parameters!AQ$68+Parameters!AQ$69*SIN(Parameters!AQ$70*($A38/100)+Parameters!AQ$71)+Parameters!AQ$61*EXP(-rGamma!T38)+Parameters!AQ$64*EXP(-'sGamma '!T38)),""))</f>
        <v/>
      </c>
    </row>
    <row r="39" spans="1:20" x14ac:dyDescent="0.35">
      <c r="A39" s="43">
        <v>39</v>
      </c>
      <c r="B39" s="2" t="str">
        <f>IF('Binding Energies'!B39 = "","",IF('Binding Energies'!B39&lt;HV,((Parameters!W$55*SIN(Parameters!W$56*((Gamma!$A39/(Parameters!W$53*HV^Parameters!W$54))^Parameters!W$59)+Parameters!W$57)+Parameters!W$60*((Gamma!$A39/(Parameters!W$53*HV^Parameters!W$54))^Parameters!W$59)+Parameters!W$58)*SQRT(HV)),""))</f>
        <v/>
      </c>
      <c r="C39" s="2">
        <f>IF('Binding Energies'!C39 = "","",IF('Binding Energies'!C39&lt;HV,((Parameters!X$55*SIN(Parameters!X$56*((Gamma!$A39/(Parameters!X$53*HV^Parameters!X$54))^Parameters!X$59)+Parameters!X$57)+Parameters!X$60*((Gamma!$A39/(Parameters!X$53*HV^Parameters!X$54))^Parameters!X$59)+Parameters!X$58)*SQRT(HV)),""))</f>
        <v>0.10332314828714605</v>
      </c>
      <c r="D39" s="2">
        <f>IF('Binding Energies'!D39 = "","",IF('Binding Energies'!D39&lt;HV,((Parameters!Y$55*SIN(Parameters!Y$56*((Gamma!$A39/(Parameters!Y$53*HV^Parameters!Y$54))^Parameters!Y$59)+Parameters!Y$57)+Parameters!Y$60*((Gamma!$A39/(Parameters!Y$53*HV^Parameters!Y$54))^Parameters!Y$59)+Parameters!Y$58)*SQRT(HV)),""))</f>
        <v>0.43185264753916597</v>
      </c>
      <c r="E39" s="2" t="str">
        <f>IF('Binding Energies'!E39 = "","",IF('Binding Energies'!E39&lt;HV,((Parameters!Z$55*SIN(Parameters!Z$56*((Gamma!$A39/(Parameters!Z$53*HV^Parameters!Z$54))^Parameters!Z$59)+Parameters!Z$57)+Parameters!Z$60*((Gamma!$A39/(Parameters!Z$53*HV^Parameters!Z$54))^Parameters!Z$59)+Parameters!Z$58)*SQRT(HV)),""))</f>
        <v/>
      </c>
      <c r="F39" s="2" t="str">
        <f>IF('Binding Energies'!F39 = "","",IF('Binding Energies'!F39&lt;HV,((Parameters!AA$55*SIN(Parameters!AA$56*((Gamma!$A39/(Parameters!AA$53*HV^Parameters!AA$54))^Parameters!AA$59)+Parameters!AA$57)+Parameters!AA$60*((Gamma!$A39/(Parameters!AA$53*HV^Parameters!AA$54))^Parameters!AA$59)+Parameters!AA$58)*SQRT(HV)),""))</f>
        <v/>
      </c>
      <c r="G39">
        <f>IF('Binding Energies'!G39 = "","",IF('Binding Energies'!G39&lt;HV,(Parameters!AD$68+Parameters!AD$69*SIN(Parameters!AD$70*($A39/100)+Parameters!AD$71)+Parameters!AD$61*EXP(-rGamma!G39)+Parameters!AD$64*EXP(-'sGamma '!G39)),""))</f>
        <v>0.94926922112457413</v>
      </c>
      <c r="H39">
        <f>IF('Binding Energies'!H39 = "","",IF('Binding Energies'!H39&lt;HV,(Parameters!AE$68+Parameters!AE$69*SIN(Parameters!AE$70*($A39/100)+Parameters!AE$71)+Parameters!AE$61*EXP(-rGamma!H39)+Parameters!AE$64*EXP(-'sGamma '!H39)),""))</f>
        <v>0.99711459999130603</v>
      </c>
      <c r="I39">
        <f>IF('Binding Energies'!I39 = "","",IF('Binding Energies'!I39&lt;HV,(Parameters!AF$68+Parameters!AF$69*SIN(Parameters!AF$70*($A39/100)+Parameters!AF$71)+Parameters!AF$61*EXP(-rGamma!I39)+Parameters!AF$64*EXP(-'sGamma '!I39)),""))</f>
        <v>1.0554632931592804</v>
      </c>
      <c r="J39">
        <f>IF('Binding Energies'!J39 = "","",IF('Binding Energies'!J39&lt;HV,(Parameters!AG$68+Parameters!AG$69*SIN(Parameters!AG$70*($A39/100)+Parameters!AG$71)+Parameters!AG$61*EXP(-rGamma!J39)+Parameters!AG$64*EXP(-'sGamma '!J39)),""))</f>
        <v>1.0943404544764994</v>
      </c>
      <c r="K39" t="str">
        <f>IF('Binding Energies'!K39 = "","",IF('Binding Energies'!K39&lt;HV,(Parameters!AH$68+Parameters!AH$69*SIN(Parameters!AH$70*($A39/100)+Parameters!AH$71)+Parameters!AH$61*EXP(-rGamma!K39)+Parameters!AH$64*EXP(-'sGamma '!K39)),""))</f>
        <v/>
      </c>
      <c r="L39" t="str">
        <f>IF('Binding Energies'!L39 = "","",IF('Binding Energies'!L39&lt;HV,(Parameters!AI$68+Parameters!AI$69*SIN(Parameters!AI$70*($A39/100)+Parameters!AI$71)+Parameters!AI$61*EXP(-rGamma!L39)+Parameters!AI$64*EXP(-'sGamma '!L39)),""))</f>
        <v/>
      </c>
      <c r="M39" t="str">
        <f>IF('Binding Energies'!M39 = "","",IF('Binding Energies'!M39&lt;HV,(Parameters!AJ$68+Parameters!AJ$69*SIN(Parameters!AJ$70*($A39/100)+Parameters!AJ$71)+Parameters!AJ$61*EXP(-rGamma!M39)+Parameters!AJ$64*EXP(-'sGamma '!M39)),""))</f>
        <v/>
      </c>
      <c r="N39" t="str">
        <f>IF('Binding Energies'!N39 = "","",IF('Binding Energies'!N39&lt;HV,(Parameters!AK$68+Parameters!AK$69*SIN(Parameters!AK$70*($A39/100)+Parameters!AK$71)+Parameters!AK$61*EXP(-rGamma!N39)+Parameters!AK$64*EXP(-'sGamma '!N39)),""))</f>
        <v/>
      </c>
      <c r="O39">
        <f>IF('Binding Energies'!O39 = "","",IF('Binding Energies'!O39&lt;HV,(Parameters!AL$68+Parameters!AL$69*SIN(Parameters!AL$70*($A39/100)+Parameters!AL$71)+Parameters!AL$61*EXP(-rGamma!O39)+Parameters!AL$64*EXP(-'sGamma '!O39)),""))</f>
        <v>1.1057274818509215</v>
      </c>
      <c r="P39">
        <f>IF('Binding Energies'!P39 = "","",IF('Binding Energies'!P39&lt;HV,(Parameters!AM$68+Parameters!AM$69*SIN(Parameters!AM$70*($A39/100)+Parameters!AM$71)+Parameters!AM$61*EXP(-rGamma!P39)+Parameters!AM$64*EXP(-'sGamma '!P39)),""))</f>
        <v>1.1052820731455562</v>
      </c>
      <c r="Q39" t="str">
        <f>IF('Binding Energies'!Q39 = "","",IF('Binding Energies'!Q39&lt;HV,(Parameters!AN$68+Parameters!AN$69*SIN(Parameters!AN$70*($A39/100)+Parameters!AN$71)+Parameters!AN$61*EXP(-rGamma!Q39)+Parameters!AN$64*EXP(-'sGamma '!Q39)),""))</f>
        <v/>
      </c>
      <c r="R39" t="str">
        <f>IF('Binding Energies'!R39 = "","",IF('Binding Energies'!R39&lt;HV,(Parameters!AO$68+Parameters!AO$69*SIN(Parameters!AO$70*($A39/100)+Parameters!AO$71)+Parameters!AO$61*EXP(-rGamma!R39)+Parameters!AO$64*EXP(-'sGamma '!R39)),""))</f>
        <v/>
      </c>
      <c r="S39" t="str">
        <f>IF('Binding Energies'!S39 = "","",IF('Binding Energies'!S39&lt;HV,(Parameters!AP$68+Parameters!AP$69*SIN(Parameters!AP$70*($A39/100)+Parameters!AP$71)+Parameters!AP$61*EXP(-rGamma!S39)+Parameters!AP$64*EXP(-'sGamma '!S39)),""))</f>
        <v/>
      </c>
      <c r="T39" t="str">
        <f>IF('Binding Energies'!T39 = "","",IF('Binding Energies'!T39&lt;HV,(Parameters!AQ$68+Parameters!AQ$69*SIN(Parameters!AQ$70*($A39/100)+Parameters!AQ$71)+Parameters!AQ$61*EXP(-rGamma!T39)+Parameters!AQ$64*EXP(-'sGamma '!T39)),""))</f>
        <v/>
      </c>
    </row>
    <row r="40" spans="1:20" x14ac:dyDescent="0.35">
      <c r="A40" s="43">
        <v>40</v>
      </c>
      <c r="B40" s="2" t="str">
        <f>IF('Binding Energies'!B40 = "","",IF('Binding Energies'!B40&lt;HV,((Parameters!W$55*SIN(Parameters!W$56*((Gamma!$A40/(Parameters!W$53*HV^Parameters!W$54))^Parameters!W$59)+Parameters!W$57)+Parameters!W$60*((Gamma!$A40/(Parameters!W$53*HV^Parameters!W$54))^Parameters!W$59)+Parameters!W$58)*SQRT(HV)),""))</f>
        <v/>
      </c>
      <c r="C40" s="2">
        <f>IF('Binding Energies'!C40 = "","",IF('Binding Energies'!C40&lt;HV,((Parameters!X$55*SIN(Parameters!X$56*((Gamma!$A40/(Parameters!X$53*HV^Parameters!X$54))^Parameters!X$59)+Parameters!X$57)+Parameters!X$60*((Gamma!$A40/(Parameters!X$53*HV^Parameters!X$54))^Parameters!X$59)+Parameters!X$58)*SQRT(HV)),""))</f>
        <v>5.2382152754123563E-2</v>
      </c>
      <c r="D40" s="2">
        <f>IF('Binding Energies'!D40 = "","",IF('Binding Energies'!D40&lt;HV,((Parameters!Y$55*SIN(Parameters!Y$56*((Gamma!$A40/(Parameters!Y$53*HV^Parameters!Y$54))^Parameters!Y$59)+Parameters!Y$57)+Parameters!Y$60*((Gamma!$A40/(Parameters!Y$53*HV^Parameters!Y$54))^Parameters!Y$59)+Parameters!Y$58)*SQRT(HV)),""))</f>
        <v>0.39286358854933057</v>
      </c>
      <c r="E40" s="2">
        <f>IF('Binding Energies'!E40 = "","",IF('Binding Energies'!E40&lt;HV,((Parameters!Z$55*SIN(Parameters!Z$56*((Gamma!$A40/(Parameters!Z$53*HV^Parameters!Z$54))^Parameters!Z$59)+Parameters!Z$57)+Parameters!Z$60*((Gamma!$A40/(Parameters!Z$53*HV^Parameters!Z$54))^Parameters!Z$59)+Parameters!Z$58)*SQRT(HV)),""))</f>
        <v>0.41657007398203233</v>
      </c>
      <c r="F40" s="2" t="str">
        <f>IF('Binding Energies'!F40 = "","",IF('Binding Energies'!F40&lt;HV,((Parameters!AA$55*SIN(Parameters!AA$56*((Gamma!$A40/(Parameters!AA$53*HV^Parameters!AA$54))^Parameters!AA$59)+Parameters!AA$57)+Parameters!AA$60*((Gamma!$A40/(Parameters!AA$53*HV^Parameters!AA$54))^Parameters!AA$59)+Parameters!AA$58)*SQRT(HV)),""))</f>
        <v/>
      </c>
      <c r="G40">
        <f>IF('Binding Energies'!G40 = "","",IF('Binding Energies'!G40&lt;HV,(Parameters!AD$68+Parameters!AD$69*SIN(Parameters!AD$70*($A40/100)+Parameters!AD$71)+Parameters!AD$61*EXP(-rGamma!G40)+Parameters!AD$64*EXP(-'sGamma '!G40)),""))</f>
        <v>0.90853081565879235</v>
      </c>
      <c r="H40">
        <f>IF('Binding Energies'!H40 = "","",IF('Binding Energies'!H40&lt;HV,(Parameters!AE$68+Parameters!AE$69*SIN(Parameters!AE$70*($A40/100)+Parameters!AE$71)+Parameters!AE$61*EXP(-rGamma!H40)+Parameters!AE$64*EXP(-'sGamma '!H40)),""))</f>
        <v>0.95878054719671668</v>
      </c>
      <c r="I40">
        <f>IF('Binding Energies'!I40 = "","",IF('Binding Energies'!I40&lt;HV,(Parameters!AF$68+Parameters!AF$69*SIN(Parameters!AF$70*($A40/100)+Parameters!AF$71)+Parameters!AF$61*EXP(-rGamma!I40)+Parameters!AF$64*EXP(-'sGamma '!I40)),""))</f>
        <v>1.037253495457831</v>
      </c>
      <c r="J40">
        <f>IF('Binding Energies'!J40 = "","",IF('Binding Energies'!J40&lt;HV,(Parameters!AG$68+Parameters!AG$69*SIN(Parameters!AG$70*($A40/100)+Parameters!AG$71)+Parameters!AG$61*EXP(-rGamma!J40)+Parameters!AG$64*EXP(-'sGamma '!J40)),""))</f>
        <v>1.0779286527586178</v>
      </c>
      <c r="K40" t="str">
        <f>IF('Binding Energies'!K40 = "","",IF('Binding Energies'!K40&lt;HV,(Parameters!AH$68+Parameters!AH$69*SIN(Parameters!AH$70*($A40/100)+Parameters!AH$71)+Parameters!AH$61*EXP(-rGamma!K40)+Parameters!AH$64*EXP(-'sGamma '!K40)),""))</f>
        <v/>
      </c>
      <c r="L40" t="str">
        <f>IF('Binding Energies'!L40 = "","",IF('Binding Energies'!L40&lt;HV,(Parameters!AI$68+Parameters!AI$69*SIN(Parameters!AI$70*($A40/100)+Parameters!AI$71)+Parameters!AI$61*EXP(-rGamma!L40)+Parameters!AI$64*EXP(-'sGamma '!L40)),""))</f>
        <v/>
      </c>
      <c r="M40" t="str">
        <f>IF('Binding Energies'!M40 = "","",IF('Binding Energies'!M40&lt;HV,(Parameters!AJ$68+Parameters!AJ$69*SIN(Parameters!AJ$70*($A40/100)+Parameters!AJ$71)+Parameters!AJ$61*EXP(-rGamma!M40)+Parameters!AJ$64*EXP(-'sGamma '!M40)),""))</f>
        <v/>
      </c>
      <c r="N40" t="str">
        <f>IF('Binding Energies'!N40 = "","",IF('Binding Energies'!N40&lt;HV,(Parameters!AK$68+Parameters!AK$69*SIN(Parameters!AK$70*($A40/100)+Parameters!AK$71)+Parameters!AK$61*EXP(-rGamma!N40)+Parameters!AK$64*EXP(-'sGamma '!N40)),""))</f>
        <v/>
      </c>
      <c r="O40">
        <f>IF('Binding Energies'!O40 = "","",IF('Binding Energies'!O40&lt;HV,(Parameters!AL$68+Parameters!AL$69*SIN(Parameters!AL$70*($A40/100)+Parameters!AL$71)+Parameters!AL$61*EXP(-rGamma!O40)+Parameters!AL$64*EXP(-'sGamma '!O40)),""))</f>
        <v>1.1216178959801726</v>
      </c>
      <c r="P40">
        <f>IF('Binding Energies'!P40 = "","",IF('Binding Energies'!P40&lt;HV,(Parameters!AM$68+Parameters!AM$69*SIN(Parameters!AM$70*($A40/100)+Parameters!AM$71)+Parameters!AM$61*EXP(-rGamma!P40)+Parameters!AM$64*EXP(-'sGamma '!P40)),""))</f>
        <v>1.1179443485508103</v>
      </c>
      <c r="Q40" t="str">
        <f>IF('Binding Energies'!Q40 = "","",IF('Binding Energies'!Q40&lt;HV,(Parameters!AN$68+Parameters!AN$69*SIN(Parameters!AN$70*($A40/100)+Parameters!AN$71)+Parameters!AN$61*EXP(-rGamma!Q40)+Parameters!AN$64*EXP(-'sGamma '!Q40)),""))</f>
        <v/>
      </c>
      <c r="R40" t="str">
        <f>IF('Binding Energies'!R40 = "","",IF('Binding Energies'!R40&lt;HV,(Parameters!AO$68+Parameters!AO$69*SIN(Parameters!AO$70*($A40/100)+Parameters!AO$71)+Parameters!AO$61*EXP(-rGamma!R40)+Parameters!AO$64*EXP(-'sGamma '!R40)),""))</f>
        <v/>
      </c>
      <c r="S40" t="str">
        <f>IF('Binding Energies'!S40 = "","",IF('Binding Energies'!S40&lt;HV,(Parameters!AP$68+Parameters!AP$69*SIN(Parameters!AP$70*($A40/100)+Parameters!AP$71)+Parameters!AP$61*EXP(-rGamma!S40)+Parameters!AP$64*EXP(-'sGamma '!S40)),""))</f>
        <v/>
      </c>
      <c r="T40" t="str">
        <f>IF('Binding Energies'!T40 = "","",IF('Binding Energies'!T40&lt;HV,(Parameters!AQ$68+Parameters!AQ$69*SIN(Parameters!AQ$70*($A40/100)+Parameters!AQ$71)+Parameters!AQ$61*EXP(-rGamma!T40)+Parameters!AQ$64*EXP(-'sGamma '!T40)),""))</f>
        <v/>
      </c>
    </row>
    <row r="41" spans="1:20" x14ac:dyDescent="0.35">
      <c r="A41" s="43">
        <v>41</v>
      </c>
      <c r="B41" s="2" t="str">
        <f>IF('Binding Energies'!B41 = "","",IF('Binding Energies'!B41&lt;HV,((Parameters!W$55*SIN(Parameters!W$56*((Gamma!$A41/(Parameters!W$53*HV^Parameters!W$54))^Parameters!W$59)+Parameters!W$57)+Parameters!W$60*((Gamma!$A41/(Parameters!W$53*HV^Parameters!W$54))^Parameters!W$59)+Parameters!W$58)*SQRT(HV)),""))</f>
        <v/>
      </c>
      <c r="C41" s="2">
        <f>IF('Binding Energies'!C41 = "","",IF('Binding Energies'!C41&lt;HV,((Parameters!X$55*SIN(Parameters!X$56*((Gamma!$A41/(Parameters!X$53*HV^Parameters!X$54))^Parameters!X$59)+Parameters!X$57)+Parameters!X$60*((Gamma!$A41/(Parameters!X$53*HV^Parameters!X$54))^Parameters!X$59)+Parameters!X$58)*SQRT(HV)),""))</f>
        <v>7.3228239278817168E-3</v>
      </c>
      <c r="D41" s="2">
        <f>IF('Binding Energies'!D41 = "","",IF('Binding Energies'!D41&lt;HV,((Parameters!Y$55*SIN(Parameters!Y$56*((Gamma!$A41/(Parameters!Y$53*HV^Parameters!Y$54))^Parameters!Y$59)+Parameters!Y$57)+Parameters!Y$60*((Gamma!$A41/(Parameters!Y$53*HV^Parameters!Y$54))^Parameters!Y$59)+Parameters!Y$58)*SQRT(HV)),""))</f>
        <v>0.35498588503391987</v>
      </c>
      <c r="E41" s="2">
        <f>IF('Binding Energies'!E41 = "","",IF('Binding Energies'!E41&lt;HV,((Parameters!Z$55*SIN(Parameters!Z$56*((Gamma!$A41/(Parameters!Z$53*HV^Parameters!Z$54))^Parameters!Z$59)+Parameters!Z$57)+Parameters!Z$60*((Gamma!$A41/(Parameters!Z$53*HV^Parameters!Z$54))^Parameters!Z$59)+Parameters!Z$58)*SQRT(HV)),""))</f>
        <v>0.37631133243514292</v>
      </c>
      <c r="F41" s="2" t="str">
        <f>IF('Binding Energies'!F41 = "","",IF('Binding Energies'!F41&lt;HV,((Parameters!AA$55*SIN(Parameters!AA$56*((Gamma!$A41/(Parameters!AA$53*HV^Parameters!AA$54))^Parameters!AA$59)+Parameters!AA$57)+Parameters!AA$60*((Gamma!$A41/(Parameters!AA$53*HV^Parameters!AA$54))^Parameters!AA$59)+Parameters!AA$58)*SQRT(HV)),""))</f>
        <v/>
      </c>
      <c r="G41">
        <f>IF('Binding Energies'!G41 = "","",IF('Binding Energies'!G41&lt;HV,(Parameters!AD$68+Parameters!AD$69*SIN(Parameters!AD$70*($A41/100)+Parameters!AD$71)+Parameters!AD$61*EXP(-rGamma!G41)+Parameters!AD$64*EXP(-'sGamma '!G41)),""))</f>
        <v>0.86396589211005326</v>
      </c>
      <c r="H41">
        <f>IF('Binding Energies'!H41 = "","",IF('Binding Energies'!H41&lt;HV,(Parameters!AE$68+Parameters!AE$69*SIN(Parameters!AE$70*($A41/100)+Parameters!AE$71)+Parameters!AE$61*EXP(-rGamma!H41)+Parameters!AE$64*EXP(-'sGamma '!H41)),""))</f>
        <v>0.91669123870822478</v>
      </c>
      <c r="I41">
        <f>IF('Binding Energies'!I41 = "","",IF('Binding Energies'!I41&lt;HV,(Parameters!AF$68+Parameters!AF$69*SIN(Parameters!AF$70*($A41/100)+Parameters!AF$71)+Parameters!AF$61*EXP(-rGamma!I41)+Parameters!AF$64*EXP(-'sGamma '!I41)),""))</f>
        <v>1.0172007900774518</v>
      </c>
      <c r="J41">
        <f>IF('Binding Energies'!J41 = "","",IF('Binding Energies'!J41&lt;HV,(Parameters!AG$68+Parameters!AG$69*SIN(Parameters!AG$70*($A41/100)+Parameters!AG$71)+Parameters!AG$61*EXP(-rGamma!J41)+Parameters!AG$64*EXP(-'sGamma '!J41)),""))</f>
        <v>1.0596655683369081</v>
      </c>
      <c r="K41" t="str">
        <f>IF('Binding Energies'!K41 = "","",IF('Binding Energies'!K41&lt;HV,(Parameters!AH$68+Parameters!AH$69*SIN(Parameters!AH$70*($A41/100)+Parameters!AH$71)+Parameters!AH$61*EXP(-rGamma!K41)+Parameters!AH$64*EXP(-'sGamma '!K41)),""))</f>
        <v/>
      </c>
      <c r="L41" t="str">
        <f>IF('Binding Energies'!L41 = "","",IF('Binding Energies'!L41&lt;HV,(Parameters!AI$68+Parameters!AI$69*SIN(Parameters!AI$70*($A41/100)+Parameters!AI$71)+Parameters!AI$61*EXP(-rGamma!L41)+Parameters!AI$64*EXP(-'sGamma '!L41)),""))</f>
        <v/>
      </c>
      <c r="M41" t="str">
        <f>IF('Binding Energies'!M41 = "","",IF('Binding Energies'!M41&lt;HV,(Parameters!AJ$68+Parameters!AJ$69*SIN(Parameters!AJ$70*($A41/100)+Parameters!AJ$71)+Parameters!AJ$61*EXP(-rGamma!M41)+Parameters!AJ$64*EXP(-'sGamma '!M41)),""))</f>
        <v/>
      </c>
      <c r="N41" t="str">
        <f>IF('Binding Energies'!N41 = "","",IF('Binding Energies'!N41&lt;HV,(Parameters!AK$68+Parameters!AK$69*SIN(Parameters!AK$70*($A41/100)+Parameters!AK$71)+Parameters!AK$61*EXP(-rGamma!N41)+Parameters!AK$64*EXP(-'sGamma '!N41)),""))</f>
        <v/>
      </c>
      <c r="O41">
        <f>IF('Binding Energies'!O41 = "","",IF('Binding Energies'!O41&lt;HV,(Parameters!AL$68+Parameters!AL$69*SIN(Parameters!AL$70*($A41/100)+Parameters!AL$71)+Parameters!AL$61*EXP(-rGamma!O41)+Parameters!AL$64*EXP(-'sGamma '!O41)),""))</f>
        <v>1.1359013401336597</v>
      </c>
      <c r="P41">
        <f>IF('Binding Energies'!P41 = "","",IF('Binding Energies'!P41&lt;HV,(Parameters!AM$68+Parameters!AM$69*SIN(Parameters!AM$70*($A41/100)+Parameters!AM$71)+Parameters!AM$61*EXP(-rGamma!P41)+Parameters!AM$64*EXP(-'sGamma '!P41)),""))</f>
        <v>1.129282958999283</v>
      </c>
      <c r="Q41" t="str">
        <f>IF('Binding Energies'!Q41 = "","",IF('Binding Energies'!Q41&lt;HV,(Parameters!AN$68+Parameters!AN$69*SIN(Parameters!AN$70*($A41/100)+Parameters!AN$71)+Parameters!AN$61*EXP(-rGamma!Q41)+Parameters!AN$64*EXP(-'sGamma '!Q41)),""))</f>
        <v/>
      </c>
      <c r="R41" t="str">
        <f>IF('Binding Energies'!R41 = "","",IF('Binding Energies'!R41&lt;HV,(Parameters!AO$68+Parameters!AO$69*SIN(Parameters!AO$70*($A41/100)+Parameters!AO$71)+Parameters!AO$61*EXP(-rGamma!R41)+Parameters!AO$64*EXP(-'sGamma '!R41)),""))</f>
        <v/>
      </c>
      <c r="S41" t="str">
        <f>IF('Binding Energies'!S41 = "","",IF('Binding Energies'!S41&lt;HV,(Parameters!AP$68+Parameters!AP$69*SIN(Parameters!AP$70*($A41/100)+Parameters!AP$71)+Parameters!AP$61*EXP(-rGamma!S41)+Parameters!AP$64*EXP(-'sGamma '!S41)),""))</f>
        <v/>
      </c>
      <c r="T41" t="str">
        <f>IF('Binding Energies'!T41 = "","",IF('Binding Energies'!T41&lt;HV,(Parameters!AQ$68+Parameters!AQ$69*SIN(Parameters!AQ$70*($A41/100)+Parameters!AQ$71)+Parameters!AQ$61*EXP(-rGamma!T41)+Parameters!AQ$64*EXP(-'sGamma '!T41)),""))</f>
        <v/>
      </c>
    </row>
    <row r="42" spans="1:20" x14ac:dyDescent="0.35">
      <c r="A42" s="43">
        <v>42</v>
      </c>
      <c r="B42" s="2" t="str">
        <f>IF('Binding Energies'!B42 = "","",IF('Binding Energies'!B42&lt;HV,((Parameters!W$55*SIN(Parameters!W$56*((Gamma!$A42/(Parameters!W$53*HV^Parameters!W$54))^Parameters!W$59)+Parameters!W$57)+Parameters!W$60*((Gamma!$A42/(Parameters!W$53*HV^Parameters!W$54))^Parameters!W$59)+Parameters!W$58)*SQRT(HV)),""))</f>
        <v/>
      </c>
      <c r="C42" s="2">
        <f>IF('Binding Energies'!C42 = "","",IF('Binding Energies'!C42&lt;HV,((Parameters!X$55*SIN(Parameters!X$56*((Gamma!$A42/(Parameters!X$53*HV^Parameters!X$54))^Parameters!X$59)+Parameters!X$57)+Parameters!X$60*((Gamma!$A42/(Parameters!X$53*HV^Parameters!X$54))^Parameters!X$59)+Parameters!X$58)*SQRT(HV)),""))</f>
        <v>-3.0738806029695056E-2</v>
      </c>
      <c r="D42" s="2">
        <f>IF('Binding Energies'!D42 = "","",IF('Binding Energies'!D42&lt;HV,((Parameters!Y$55*SIN(Parameters!Y$56*((Gamma!$A42/(Parameters!Y$53*HV^Parameters!Y$54))^Parameters!Y$59)+Parameters!Y$57)+Parameters!Y$60*((Gamma!$A42/(Parameters!Y$53*HV^Parameters!Y$54))^Parameters!Y$59)+Parameters!Y$58)*SQRT(HV)),""))</f>
        <v>0.3182825825511626</v>
      </c>
      <c r="E42" s="2">
        <f>IF('Binding Energies'!E42 = "","",IF('Binding Energies'!E42&lt;HV,((Parameters!Z$55*SIN(Parameters!Z$56*((Gamma!$A42/(Parameters!Z$53*HV^Parameters!Z$54))^Parameters!Z$59)+Parameters!Z$57)+Parameters!Z$60*((Gamma!$A42/(Parameters!Z$53*HV^Parameters!Z$54))^Parameters!Z$59)+Parameters!Z$58)*SQRT(HV)),""))</f>
        <v>0.33715914422849891</v>
      </c>
      <c r="F42" s="2" t="str">
        <f>IF('Binding Energies'!F42 = "","",IF('Binding Energies'!F42&lt;HV,((Parameters!AA$55*SIN(Parameters!AA$56*((Gamma!$A42/(Parameters!AA$53*HV^Parameters!AA$54))^Parameters!AA$59)+Parameters!AA$57)+Parameters!AA$60*((Gamma!$A42/(Parameters!AA$53*HV^Parameters!AA$54))^Parameters!AA$59)+Parameters!AA$58)*SQRT(HV)),""))</f>
        <v/>
      </c>
      <c r="G42">
        <f>IF('Binding Energies'!G42 = "","",IF('Binding Energies'!G42&lt;HV,(Parameters!AD$68+Parameters!AD$69*SIN(Parameters!AD$70*($A42/100)+Parameters!AD$71)+Parameters!AD$61*EXP(-rGamma!G42)+Parameters!AD$64*EXP(-'sGamma '!G42)),""))</f>
        <v>0.81593957265044303</v>
      </c>
      <c r="H42">
        <f>IF('Binding Energies'!H42 = "","",IF('Binding Energies'!H42&lt;HV,(Parameters!AE$68+Parameters!AE$69*SIN(Parameters!AE$70*($A42/100)+Parameters!AE$71)+Parameters!AE$61*EXP(-rGamma!H42)+Parameters!AE$64*EXP(-'sGamma '!H42)),""))</f>
        <v>0.87125943945538209</v>
      </c>
      <c r="I42">
        <f>IF('Binding Energies'!I42 = "","",IF('Binding Energies'!I42&lt;HV,(Parameters!AF$68+Parameters!AF$69*SIN(Parameters!AF$70*($A42/100)+Parameters!AF$71)+Parameters!AF$61*EXP(-rGamma!I42)+Parameters!AF$64*EXP(-'sGamma '!I42)),""))</f>
        <v>0.99534096454817356</v>
      </c>
      <c r="J42">
        <f>IF('Binding Energies'!J42 = "","",IF('Binding Energies'!J42&lt;HV,(Parameters!AG$68+Parameters!AG$69*SIN(Parameters!AG$70*($A42/100)+Parameters!AG$71)+Parameters!AG$61*EXP(-rGamma!J42)+Parameters!AG$64*EXP(-'sGamma '!J42)),""))</f>
        <v>1.0395840738261029</v>
      </c>
      <c r="K42" t="str">
        <f>IF('Binding Energies'!K42 = "","",IF('Binding Energies'!K42&lt;HV,(Parameters!AH$68+Parameters!AH$69*SIN(Parameters!AH$70*($A42/100)+Parameters!AH$71)+Parameters!AH$61*EXP(-rGamma!K42)+Parameters!AH$64*EXP(-'sGamma '!K42)),""))</f>
        <v/>
      </c>
      <c r="L42" t="str">
        <f>IF('Binding Energies'!L42 = "","",IF('Binding Energies'!L42&lt;HV,(Parameters!AI$68+Parameters!AI$69*SIN(Parameters!AI$70*($A42/100)+Parameters!AI$71)+Parameters!AI$61*EXP(-rGamma!L42)+Parameters!AI$64*EXP(-'sGamma '!L42)),""))</f>
        <v/>
      </c>
      <c r="M42" t="str">
        <f>IF('Binding Energies'!M42 = "","",IF('Binding Energies'!M42&lt;HV,(Parameters!AJ$68+Parameters!AJ$69*SIN(Parameters!AJ$70*($A42/100)+Parameters!AJ$71)+Parameters!AJ$61*EXP(-rGamma!M42)+Parameters!AJ$64*EXP(-'sGamma '!M42)),""))</f>
        <v/>
      </c>
      <c r="N42" t="str">
        <f>IF('Binding Energies'!N42 = "","",IF('Binding Energies'!N42&lt;HV,(Parameters!AK$68+Parameters!AK$69*SIN(Parameters!AK$70*($A42/100)+Parameters!AK$71)+Parameters!AK$61*EXP(-rGamma!N42)+Parameters!AK$64*EXP(-'sGamma '!N42)),""))</f>
        <v/>
      </c>
      <c r="O42">
        <f>IF('Binding Energies'!O42 = "","",IF('Binding Energies'!O42&lt;HV,(Parameters!AL$68+Parameters!AL$69*SIN(Parameters!AL$70*($A42/100)+Parameters!AL$71)+Parameters!AL$61*EXP(-rGamma!O42)+Parameters!AL$64*EXP(-'sGamma '!O42)),""))</f>
        <v>1.1485571870080458</v>
      </c>
      <c r="P42">
        <f>IF('Binding Energies'!P42 = "","",IF('Binding Energies'!P42&lt;HV,(Parameters!AM$68+Parameters!AM$69*SIN(Parameters!AM$70*($A42/100)+Parameters!AM$71)+Parameters!AM$61*EXP(-rGamma!P42)+Parameters!AM$64*EXP(-'sGamma '!P42)),""))</f>
        <v>1.1392844763801815</v>
      </c>
      <c r="Q42" t="str">
        <f>IF('Binding Energies'!Q42 = "","",IF('Binding Energies'!Q42&lt;HV,(Parameters!AN$68+Parameters!AN$69*SIN(Parameters!AN$70*($A42/100)+Parameters!AN$71)+Parameters!AN$61*EXP(-rGamma!Q42)+Parameters!AN$64*EXP(-'sGamma '!Q42)),""))</f>
        <v/>
      </c>
      <c r="R42" t="str">
        <f>IF('Binding Energies'!R42 = "","",IF('Binding Energies'!R42&lt;HV,(Parameters!AO$68+Parameters!AO$69*SIN(Parameters!AO$70*($A42/100)+Parameters!AO$71)+Parameters!AO$61*EXP(-rGamma!R42)+Parameters!AO$64*EXP(-'sGamma '!R42)),""))</f>
        <v/>
      </c>
      <c r="S42" t="str">
        <f>IF('Binding Energies'!S42 = "","",IF('Binding Energies'!S42&lt;HV,(Parameters!AP$68+Parameters!AP$69*SIN(Parameters!AP$70*($A42/100)+Parameters!AP$71)+Parameters!AP$61*EXP(-rGamma!S42)+Parameters!AP$64*EXP(-'sGamma '!S42)),""))</f>
        <v/>
      </c>
      <c r="T42" t="str">
        <f>IF('Binding Energies'!T42 = "","",IF('Binding Energies'!T42&lt;HV,(Parameters!AQ$68+Parameters!AQ$69*SIN(Parameters!AQ$70*($A42/100)+Parameters!AQ$71)+Parameters!AQ$61*EXP(-rGamma!T42)+Parameters!AQ$64*EXP(-'sGamma '!T42)),""))</f>
        <v/>
      </c>
    </row>
    <row r="43" spans="1:20" x14ac:dyDescent="0.35">
      <c r="A43" s="43">
        <v>43</v>
      </c>
      <c r="B43" s="2" t="str">
        <f>IF('Binding Energies'!B43 = "","",IF('Binding Energies'!B43&lt;HV,((Parameters!W$55*SIN(Parameters!W$56*((Gamma!$A43/(Parameters!W$53*HV^Parameters!W$54))^Parameters!W$59)+Parameters!W$57)+Parameters!W$60*((Gamma!$A43/(Parameters!W$53*HV^Parameters!W$54))^Parameters!W$59)+Parameters!W$58)*SQRT(HV)),""))</f>
        <v/>
      </c>
      <c r="C43" s="2">
        <f>IF('Binding Energies'!C43 = "","",IF('Binding Energies'!C43&lt;HV,((Parameters!X$55*SIN(Parameters!X$56*((Gamma!$A43/(Parameters!X$53*HV^Parameters!X$54))^Parameters!X$59)+Parameters!X$57)+Parameters!X$60*((Gamma!$A43/(Parameters!X$53*HV^Parameters!X$54))^Parameters!X$59)+Parameters!X$58)*SQRT(HV)),""))</f>
        <v>-6.0590563547641342E-2</v>
      </c>
      <c r="D43" s="2">
        <f>IF('Binding Energies'!D43 = "","",IF('Binding Energies'!D43&lt;HV,((Parameters!Y$55*SIN(Parameters!Y$56*((Gamma!$A43/(Parameters!Y$53*HV^Parameters!Y$54))^Parameters!Y$59)+Parameters!Y$57)+Parameters!Y$60*((Gamma!$A43/(Parameters!Y$53*HV^Parameters!Y$54))^Parameters!Y$59)+Parameters!Y$58)*SQRT(HV)),""))</f>
        <v>0.28281702653010998</v>
      </c>
      <c r="E43" s="2">
        <f>IF('Binding Energies'!E43 = "","",IF('Binding Energies'!E43&lt;HV,((Parameters!Z$55*SIN(Parameters!Z$56*((Gamma!$A43/(Parameters!Z$53*HV^Parameters!Z$54))^Parameters!Z$59)+Parameters!Z$57)+Parameters!Z$60*((Gamma!$A43/(Parameters!Z$53*HV^Parameters!Z$54))^Parameters!Z$59)+Parameters!Z$58)*SQRT(HV)),""))</f>
        <v>0.29919876017991165</v>
      </c>
      <c r="F43" s="2" t="str">
        <f>IF('Binding Energies'!F43 = "","",IF('Binding Energies'!F43&lt;HV,((Parameters!AA$55*SIN(Parameters!AA$56*((Gamma!$A43/(Parameters!AA$53*HV^Parameters!AA$54))^Parameters!AA$59)+Parameters!AA$57)+Parameters!AA$60*((Gamma!$A43/(Parameters!AA$53*HV^Parameters!AA$54))^Parameters!AA$59)+Parameters!AA$58)*SQRT(HV)),""))</f>
        <v/>
      </c>
      <c r="G43">
        <f>IF('Binding Energies'!G43 = "","",IF('Binding Energies'!G43&lt;HV,(Parameters!AD$68+Parameters!AD$69*SIN(Parameters!AD$70*($A43/100)+Parameters!AD$71)+Parameters!AD$61*EXP(-rGamma!G43)+Parameters!AD$64*EXP(-'sGamma '!G43)),""))</f>
        <v>0.76387127825003576</v>
      </c>
      <c r="H43">
        <f>IF('Binding Energies'!H43 = "","",IF('Binding Energies'!H43&lt;HV,(Parameters!AE$68+Parameters!AE$69*SIN(Parameters!AE$70*($A43/100)+Parameters!AE$71)+Parameters!AE$61*EXP(-rGamma!H43)+Parameters!AE$64*EXP(-'sGamma '!H43)),""))</f>
        <v>0.8218695707471102</v>
      </c>
      <c r="I43">
        <f>IF('Binding Energies'!I43 = "","",IF('Binding Energies'!I43&lt;HV,(Parameters!AF$68+Parameters!AF$69*SIN(Parameters!AF$70*($A43/100)+Parameters!AF$71)+Parameters!AF$61*EXP(-rGamma!I43)+Parameters!AF$64*EXP(-'sGamma '!I43)),""))</f>
        <v>0.97179455853695351</v>
      </c>
      <c r="J43">
        <f>IF('Binding Energies'!J43 = "","",IF('Binding Energies'!J43&lt;HV,(Parameters!AG$68+Parameters!AG$69*SIN(Parameters!AG$70*($A43/100)+Parameters!AG$71)+Parameters!AG$61*EXP(-rGamma!J43)+Parameters!AG$64*EXP(-'sGamma '!J43)),""))</f>
        <v>1.0177835850165629</v>
      </c>
      <c r="K43" t="str">
        <f>IF('Binding Energies'!K43 = "","",IF('Binding Energies'!K43&lt;HV,(Parameters!AH$68+Parameters!AH$69*SIN(Parameters!AH$70*($A43/100)+Parameters!AH$71)+Parameters!AH$61*EXP(-rGamma!K43)+Parameters!AH$64*EXP(-'sGamma '!K43)),""))</f>
        <v/>
      </c>
      <c r="L43" t="str">
        <f>IF('Binding Energies'!L43 = "","",IF('Binding Energies'!L43&lt;HV,(Parameters!AI$68+Parameters!AI$69*SIN(Parameters!AI$70*($A43/100)+Parameters!AI$71)+Parameters!AI$61*EXP(-rGamma!L43)+Parameters!AI$64*EXP(-'sGamma '!L43)),""))</f>
        <v/>
      </c>
      <c r="M43" t="str">
        <f>IF('Binding Energies'!M43 = "","",IF('Binding Energies'!M43&lt;HV,(Parameters!AJ$68+Parameters!AJ$69*SIN(Parameters!AJ$70*($A43/100)+Parameters!AJ$71)+Parameters!AJ$61*EXP(-rGamma!M43)+Parameters!AJ$64*EXP(-'sGamma '!M43)),""))</f>
        <v/>
      </c>
      <c r="N43" t="str">
        <f>IF('Binding Energies'!N43 = "","",IF('Binding Energies'!N43&lt;HV,(Parameters!AK$68+Parameters!AK$69*SIN(Parameters!AK$70*($A43/100)+Parameters!AK$71)+Parameters!AK$61*EXP(-rGamma!N43)+Parameters!AK$64*EXP(-'sGamma '!N43)),""))</f>
        <v/>
      </c>
      <c r="O43">
        <f>IF('Binding Energies'!O43 = "","",IF('Binding Energies'!O43&lt;HV,(Parameters!AL$68+Parameters!AL$69*SIN(Parameters!AL$70*($A43/100)+Parameters!AL$71)+Parameters!AL$61*EXP(-rGamma!O43)+Parameters!AL$64*EXP(-'sGamma '!O43)),""))</f>
        <v>1.1595673047234583</v>
      </c>
      <c r="P43">
        <f>IF('Binding Energies'!P43 = "","",IF('Binding Energies'!P43&lt;HV,(Parameters!AM$68+Parameters!AM$69*SIN(Parameters!AM$70*($A43/100)+Parameters!AM$71)+Parameters!AM$61*EXP(-rGamma!P43)+Parameters!AM$64*EXP(-'sGamma '!P43)),""))</f>
        <v>1.1479370561224089</v>
      </c>
      <c r="Q43" t="str">
        <f>IF('Binding Energies'!Q43 = "","",IF('Binding Energies'!Q43&lt;HV,(Parameters!AN$68+Parameters!AN$69*SIN(Parameters!AN$70*($A43/100)+Parameters!AN$71)+Parameters!AN$61*EXP(-rGamma!Q43)+Parameters!AN$64*EXP(-'sGamma '!Q43)),""))</f>
        <v/>
      </c>
      <c r="R43" t="str">
        <f>IF('Binding Energies'!R43 = "","",IF('Binding Energies'!R43&lt;HV,(Parameters!AO$68+Parameters!AO$69*SIN(Parameters!AO$70*($A43/100)+Parameters!AO$71)+Parameters!AO$61*EXP(-rGamma!R43)+Parameters!AO$64*EXP(-'sGamma '!R43)),""))</f>
        <v/>
      </c>
      <c r="S43" t="str">
        <f>IF('Binding Energies'!S43 = "","",IF('Binding Energies'!S43&lt;HV,(Parameters!AP$68+Parameters!AP$69*SIN(Parameters!AP$70*($A43/100)+Parameters!AP$71)+Parameters!AP$61*EXP(-rGamma!S43)+Parameters!AP$64*EXP(-'sGamma '!S43)),""))</f>
        <v/>
      </c>
      <c r="T43" t="str">
        <f>IF('Binding Energies'!T43 = "","",IF('Binding Energies'!T43&lt;HV,(Parameters!AQ$68+Parameters!AQ$69*SIN(Parameters!AQ$70*($A43/100)+Parameters!AQ$71)+Parameters!AQ$61*EXP(-rGamma!T43)+Parameters!AQ$64*EXP(-'sGamma '!T43)),""))</f>
        <v/>
      </c>
    </row>
    <row r="44" spans="1:20" x14ac:dyDescent="0.35">
      <c r="A44" s="43">
        <v>44</v>
      </c>
      <c r="B44" s="2" t="str">
        <f>IF('Binding Energies'!B44 = "","",IF('Binding Energies'!B44&lt;HV,((Parameters!W$55*SIN(Parameters!W$56*((Gamma!$A44/(Parameters!W$53*HV^Parameters!W$54))^Parameters!W$59)+Parameters!W$57)+Parameters!W$60*((Gamma!$A44/(Parameters!W$53*HV^Parameters!W$54))^Parameters!W$59)+Parameters!W$58)*SQRT(HV)),""))</f>
        <v/>
      </c>
      <c r="C44" s="2">
        <f>IF('Binding Energies'!C44 = "","",IF('Binding Energies'!C44&lt;HV,((Parameters!X$55*SIN(Parameters!X$56*((Gamma!$A44/(Parameters!X$53*HV^Parameters!X$54))^Parameters!X$59)+Parameters!X$57)+Parameters!X$60*((Gamma!$A44/(Parameters!X$53*HV^Parameters!X$54))^Parameters!X$59)+Parameters!X$58)*SQRT(HV)),""))</f>
        <v>-8.0920554189962524E-2</v>
      </c>
      <c r="D44" s="2">
        <f>IF('Binding Energies'!D44 = "","",IF('Binding Energies'!D44&lt;HV,((Parameters!Y$55*SIN(Parameters!Y$56*((Gamma!$A44/(Parameters!Y$53*HV^Parameters!Y$54))^Parameters!Y$59)+Parameters!Y$57)+Parameters!Y$60*((Gamma!$A44/(Parameters!Y$53*HV^Parameters!Y$54))^Parameters!Y$59)+Parameters!Y$58)*SQRT(HV)),""))</f>
        <v>0.24865284662462037</v>
      </c>
      <c r="E44" s="2">
        <f>IF('Binding Energies'!E44 = "","",IF('Binding Energies'!E44&lt;HV,((Parameters!Z$55*SIN(Parameters!Z$56*((Gamma!$A44/(Parameters!Z$53*HV^Parameters!Z$54))^Parameters!Z$59)+Parameters!Z$57)+Parameters!Z$60*((Gamma!$A44/(Parameters!Z$53*HV^Parameters!Z$54))^Parameters!Z$59)+Parameters!Z$58)*SQRT(HV)),""))</f>
        <v>0.26250787151353666</v>
      </c>
      <c r="F44" s="2" t="str">
        <f>IF('Binding Energies'!F44 = "","",IF('Binding Energies'!F44&lt;HV,((Parameters!AA$55*SIN(Parameters!AA$56*((Gamma!$A44/(Parameters!AA$53*HV^Parameters!AA$54))^Parameters!AA$59)+Parameters!AA$57)+Parameters!AA$60*((Gamma!$A44/(Parameters!AA$53*HV^Parameters!AA$54))^Parameters!AA$59)+Parameters!AA$58)*SQRT(HV)),""))</f>
        <v/>
      </c>
      <c r="G44">
        <f>IF('Binding Energies'!G44 = "","",IF('Binding Energies'!G44&lt;HV,(Parameters!AD$68+Parameters!AD$69*SIN(Parameters!AD$70*($A44/100)+Parameters!AD$71)+Parameters!AD$61*EXP(-rGamma!G44)+Parameters!AD$64*EXP(-'sGamma '!G44)),""))</f>
        <v>0.70788071632038907</v>
      </c>
      <c r="H44">
        <f>IF('Binding Energies'!H44 = "","",IF('Binding Energies'!H44&lt;HV,(Parameters!AE$68+Parameters!AE$69*SIN(Parameters!AE$70*($A44/100)+Parameters!AE$71)+Parameters!AE$61*EXP(-rGamma!H44)+Parameters!AE$64*EXP(-'sGamma '!H44)),""))</f>
        <v>0.76875096693935852</v>
      </c>
      <c r="I44">
        <f>IF('Binding Energies'!I44 = "","",IF('Binding Energies'!I44&lt;HV,(Parameters!AF$68+Parameters!AF$69*SIN(Parameters!AF$70*($A44/100)+Parameters!AF$71)+Parameters!AF$61*EXP(-rGamma!I44)+Parameters!AF$64*EXP(-'sGamma '!I44)),""))</f>
        <v>0.94663748901544986</v>
      </c>
      <c r="J44">
        <f>IF('Binding Energies'!J44 = "","",IF('Binding Energies'!J44&lt;HV,(Parameters!AG$68+Parameters!AG$69*SIN(Parameters!AG$70*($A44/100)+Parameters!AG$71)+Parameters!AG$61*EXP(-rGamma!J44)+Parameters!AG$64*EXP(-'sGamma '!J44)),""))</f>
        <v>0.99433463885635687</v>
      </c>
      <c r="K44" t="str">
        <f>IF('Binding Energies'!K44 = "","",IF('Binding Energies'!K44&lt;HV,(Parameters!AH$68+Parameters!AH$69*SIN(Parameters!AH$70*($A44/100)+Parameters!AH$71)+Parameters!AH$61*EXP(-rGamma!K44)+Parameters!AH$64*EXP(-'sGamma '!K44)),""))</f>
        <v/>
      </c>
      <c r="L44" t="str">
        <f>IF('Binding Energies'!L44 = "","",IF('Binding Energies'!L44&lt;HV,(Parameters!AI$68+Parameters!AI$69*SIN(Parameters!AI$70*($A44/100)+Parameters!AI$71)+Parameters!AI$61*EXP(-rGamma!L44)+Parameters!AI$64*EXP(-'sGamma '!L44)),""))</f>
        <v/>
      </c>
      <c r="M44" t="str">
        <f>IF('Binding Energies'!M44 = "","",IF('Binding Energies'!M44&lt;HV,(Parameters!AJ$68+Parameters!AJ$69*SIN(Parameters!AJ$70*($A44/100)+Parameters!AJ$71)+Parameters!AJ$61*EXP(-rGamma!M44)+Parameters!AJ$64*EXP(-'sGamma '!M44)),""))</f>
        <v/>
      </c>
      <c r="N44" t="str">
        <f>IF('Binding Energies'!N44 = "","",IF('Binding Energies'!N44&lt;HV,(Parameters!AK$68+Parameters!AK$69*SIN(Parameters!AK$70*($A44/100)+Parameters!AK$71)+Parameters!AK$61*EXP(-rGamma!N44)+Parameters!AK$64*EXP(-'sGamma '!N44)),""))</f>
        <v/>
      </c>
      <c r="O44">
        <f>IF('Binding Energies'!O44 = "","",IF('Binding Energies'!O44&lt;HV,(Parameters!AL$68+Parameters!AL$69*SIN(Parameters!AL$70*($A44/100)+Parameters!AL$71)+Parameters!AL$61*EXP(-rGamma!O44)+Parameters!AL$64*EXP(-'sGamma '!O44)),""))</f>
        <v>1.1689158145953926</v>
      </c>
      <c r="P44">
        <f>IF('Binding Energies'!P44 = "","",IF('Binding Energies'!P44&lt;HV,(Parameters!AM$68+Parameters!AM$69*SIN(Parameters!AM$70*($A44/100)+Parameters!AM$71)+Parameters!AM$61*EXP(-rGamma!P44)+Parameters!AM$64*EXP(-'sGamma '!P44)),""))</f>
        <v>1.1552304511350504</v>
      </c>
      <c r="Q44" t="str">
        <f>IF('Binding Energies'!Q44 = "","",IF('Binding Energies'!Q44&lt;HV,(Parameters!AN$68+Parameters!AN$69*SIN(Parameters!AN$70*($A44/100)+Parameters!AN$71)+Parameters!AN$61*EXP(-rGamma!Q44)+Parameters!AN$64*EXP(-'sGamma '!Q44)),""))</f>
        <v/>
      </c>
      <c r="R44" t="str">
        <f>IF('Binding Energies'!R44 = "","",IF('Binding Energies'!R44&lt;HV,(Parameters!AO$68+Parameters!AO$69*SIN(Parameters!AO$70*($A44/100)+Parameters!AO$71)+Parameters!AO$61*EXP(-rGamma!R44)+Parameters!AO$64*EXP(-'sGamma '!R44)),""))</f>
        <v/>
      </c>
      <c r="S44" t="str">
        <f>IF('Binding Energies'!S44 = "","",IF('Binding Energies'!S44&lt;HV,(Parameters!AP$68+Parameters!AP$69*SIN(Parameters!AP$70*($A44/100)+Parameters!AP$71)+Parameters!AP$61*EXP(-rGamma!S44)+Parameters!AP$64*EXP(-'sGamma '!S44)),""))</f>
        <v/>
      </c>
      <c r="T44" t="str">
        <f>IF('Binding Energies'!T44 = "","",IF('Binding Energies'!T44&lt;HV,(Parameters!AQ$68+Parameters!AQ$69*SIN(Parameters!AQ$70*($A44/100)+Parameters!AQ$71)+Parameters!AQ$61*EXP(-rGamma!T44)+Parameters!AQ$64*EXP(-'sGamma '!T44)),""))</f>
        <v/>
      </c>
    </row>
    <row r="45" spans="1:20" x14ac:dyDescent="0.35">
      <c r="A45" s="43">
        <v>45</v>
      </c>
      <c r="B45" s="2" t="str">
        <f>IF('Binding Energies'!B45 = "","",IF('Binding Energies'!B45&lt;HV,((Parameters!W$55*SIN(Parameters!W$56*((Gamma!$A45/(Parameters!W$53*HV^Parameters!W$54))^Parameters!W$59)+Parameters!W$57)+Parameters!W$60*((Gamma!$A45/(Parameters!W$53*HV^Parameters!W$54))^Parameters!W$59)+Parameters!W$58)*SQRT(HV)),""))</f>
        <v/>
      </c>
      <c r="C45" s="2">
        <f>IF('Binding Energies'!C45 = "","",IF('Binding Energies'!C45&lt;HV,((Parameters!X$55*SIN(Parameters!X$56*((Gamma!$A45/(Parameters!X$53*HV^Parameters!X$54))^Parameters!X$59)+Parameters!X$57)+Parameters!X$60*((Gamma!$A45/(Parameters!X$53*HV^Parameters!X$54))^Parameters!X$59)+Parameters!X$58)*SQRT(HV)),""))</f>
        <v>-9.03139076705093E-2</v>
      </c>
      <c r="D45" s="2">
        <f>IF('Binding Energies'!D45 = "","",IF('Binding Energies'!D45&lt;HV,((Parameters!Y$55*SIN(Parameters!Y$56*((Gamma!$A45/(Parameters!Y$53*HV^Parameters!Y$54))^Parameters!Y$59)+Parameters!Y$57)+Parameters!Y$60*((Gamma!$A45/(Parameters!Y$53*HV^Parameters!Y$54))^Parameters!Y$59)+Parameters!Y$58)*SQRT(HV)),""))</f>
        <v>0.21585394009205786</v>
      </c>
      <c r="E45" s="2">
        <f>IF('Binding Energies'!E45 = "","",IF('Binding Energies'!E45&lt;HV,((Parameters!Z$55*SIN(Parameters!Z$56*((Gamma!$A45/(Parameters!Z$53*HV^Parameters!Z$54))^Parameters!Z$59)+Parameters!Z$57)+Parameters!Z$60*((Gamma!$A45/(Parameters!Z$53*HV^Parameters!Z$54))^Parameters!Z$59)+Parameters!Z$58)*SQRT(HV)),""))</f>
        <v>0.2271569658445716</v>
      </c>
      <c r="F45" s="2" t="str">
        <f>IF('Binding Energies'!F45 = "","",IF('Binding Energies'!F45&lt;HV,((Parameters!AA$55*SIN(Parameters!AA$56*((Gamma!$A45/(Parameters!AA$53*HV^Parameters!AA$54))^Parameters!AA$59)+Parameters!AA$57)+Parameters!AA$60*((Gamma!$A45/(Parameters!AA$53*HV^Parameters!AA$54))^Parameters!AA$59)+Parameters!AA$58)*SQRT(HV)),""))</f>
        <v/>
      </c>
      <c r="G45">
        <f>IF('Binding Energies'!G45 = "","",IF('Binding Energies'!G45&lt;HV,(Parameters!AD$68+Parameters!AD$69*SIN(Parameters!AD$70*($A45/100)+Parameters!AD$71)+Parameters!AD$61*EXP(-rGamma!G45)+Parameters!AD$64*EXP(-'sGamma '!G45)),""))</f>
        <v>0.64788471456169827</v>
      </c>
      <c r="H45">
        <f>IF('Binding Energies'!H45 = "","",IF('Binding Energies'!H45&lt;HV,(Parameters!AE$68+Parameters!AE$69*SIN(Parameters!AE$70*($A45/100)+Parameters!AE$71)+Parameters!AE$61*EXP(-rGamma!H45)+Parameters!AE$64*EXP(-'sGamma '!H45)),""))</f>
        <v>0.71177567152379206</v>
      </c>
      <c r="I45">
        <f>IF('Binding Energies'!I45 = "","",IF('Binding Energies'!I45&lt;HV,(Parameters!AF$68+Parameters!AF$69*SIN(Parameters!AF$70*($A45/100)+Parameters!AF$71)+Parameters!AF$61*EXP(-rGamma!I45)+Parameters!AF$64*EXP(-'sGamma '!I45)),""))</f>
        <v>0.91994132898849978</v>
      </c>
      <c r="J45">
        <f>IF('Binding Energies'!J45 = "","",IF('Binding Energies'!J45&lt;HV,(Parameters!AG$68+Parameters!AG$69*SIN(Parameters!AG$70*($A45/100)+Parameters!AG$71)+Parameters!AG$61*EXP(-rGamma!J45)+Parameters!AG$64*EXP(-'sGamma '!J45)),""))</f>
        <v>0.96929956480070367</v>
      </c>
      <c r="K45">
        <f>IF('Binding Energies'!K45 = "","",IF('Binding Energies'!K45&lt;HV,(Parameters!AH$68+Parameters!AH$69*SIN(Parameters!AH$70*($A45/100)+Parameters!AH$71)+Parameters!AH$61*EXP(-rGamma!K45)+Parameters!AH$64*EXP(-'sGamma '!K45)),""))</f>
        <v>0.93906381080746981</v>
      </c>
      <c r="L45" t="str">
        <f>IF('Binding Energies'!L45 = "","",IF('Binding Energies'!L45&lt;HV,(Parameters!AI$68+Parameters!AI$69*SIN(Parameters!AI$70*($A45/100)+Parameters!AI$71)+Parameters!AI$61*EXP(-rGamma!L45)+Parameters!AI$64*EXP(-'sGamma '!L45)),""))</f>
        <v/>
      </c>
      <c r="M45" t="str">
        <f>IF('Binding Energies'!M45 = "","",IF('Binding Energies'!M45&lt;HV,(Parameters!AJ$68+Parameters!AJ$69*SIN(Parameters!AJ$70*($A45/100)+Parameters!AJ$71)+Parameters!AJ$61*EXP(-rGamma!M45)+Parameters!AJ$64*EXP(-'sGamma '!M45)),""))</f>
        <v/>
      </c>
      <c r="N45" t="str">
        <f>IF('Binding Energies'!N45 = "","",IF('Binding Energies'!N45&lt;HV,(Parameters!AK$68+Parameters!AK$69*SIN(Parameters!AK$70*($A45/100)+Parameters!AK$71)+Parameters!AK$61*EXP(-rGamma!N45)+Parameters!AK$64*EXP(-'sGamma '!N45)),""))</f>
        <v/>
      </c>
      <c r="O45">
        <f>IF('Binding Energies'!O45 = "","",IF('Binding Energies'!O45&lt;HV,(Parameters!AL$68+Parameters!AL$69*SIN(Parameters!AL$70*($A45/100)+Parameters!AL$71)+Parameters!AL$61*EXP(-rGamma!O45)+Parameters!AL$64*EXP(-'sGamma '!O45)),""))</f>
        <v>1.1765892596466314</v>
      </c>
      <c r="P45">
        <f>IF('Binding Energies'!P45 = "","",IF('Binding Energies'!P45&lt;HV,(Parameters!AM$68+Parameters!AM$69*SIN(Parameters!AM$70*($A45/100)+Parameters!AM$71)+Parameters!AM$61*EXP(-rGamma!P45)+Parameters!AM$64*EXP(-'sGamma '!P45)),""))</f>
        <v>1.1611560239996819</v>
      </c>
      <c r="Q45" t="str">
        <f>IF('Binding Energies'!Q45 = "","",IF('Binding Energies'!Q45&lt;HV,(Parameters!AN$68+Parameters!AN$69*SIN(Parameters!AN$70*($A45/100)+Parameters!AN$71)+Parameters!AN$61*EXP(-rGamma!Q45)+Parameters!AN$64*EXP(-'sGamma '!Q45)),""))</f>
        <v/>
      </c>
      <c r="R45" t="str">
        <f>IF('Binding Energies'!R45 = "","",IF('Binding Energies'!R45&lt;HV,(Parameters!AO$68+Parameters!AO$69*SIN(Parameters!AO$70*($A45/100)+Parameters!AO$71)+Parameters!AO$61*EXP(-rGamma!R45)+Parameters!AO$64*EXP(-'sGamma '!R45)),""))</f>
        <v/>
      </c>
      <c r="S45" t="str">
        <f>IF('Binding Energies'!S45 = "","",IF('Binding Energies'!S45&lt;HV,(Parameters!AP$68+Parameters!AP$69*SIN(Parameters!AP$70*($A45/100)+Parameters!AP$71)+Parameters!AP$61*EXP(-rGamma!S45)+Parameters!AP$64*EXP(-'sGamma '!S45)),""))</f>
        <v/>
      </c>
      <c r="T45" t="str">
        <f>IF('Binding Energies'!T45 = "","",IF('Binding Energies'!T45&lt;HV,(Parameters!AQ$68+Parameters!AQ$69*SIN(Parameters!AQ$70*($A45/100)+Parameters!AQ$71)+Parameters!AQ$61*EXP(-rGamma!T45)+Parameters!AQ$64*EXP(-'sGamma '!T45)),""))</f>
        <v/>
      </c>
    </row>
    <row r="46" spans="1:20" x14ac:dyDescent="0.35">
      <c r="A46" s="43">
        <v>46</v>
      </c>
      <c r="B46" s="2" t="str">
        <f>IF('Binding Energies'!B46 = "","",IF('Binding Energies'!B46&lt;HV,((Parameters!W$55*SIN(Parameters!W$56*((Gamma!$A46/(Parameters!W$53*HV^Parameters!W$54))^Parameters!W$59)+Parameters!W$57)+Parameters!W$60*((Gamma!$A46/(Parameters!W$53*HV^Parameters!W$54))^Parameters!W$59)+Parameters!W$58)*SQRT(HV)),""))</f>
        <v/>
      </c>
      <c r="C46" s="2">
        <f>IF('Binding Energies'!C46 = "","",IF('Binding Energies'!C46&lt;HV,((Parameters!X$55*SIN(Parameters!X$56*((Gamma!$A46/(Parameters!X$53*HV^Parameters!X$54))^Parameters!X$59)+Parameters!X$57)+Parameters!X$60*((Gamma!$A46/(Parameters!X$53*HV^Parameters!X$54))^Parameters!X$59)+Parameters!X$58)*SQRT(HV)),""))</f>
        <v>-8.7249913178395547E-2</v>
      </c>
      <c r="D46" s="2">
        <f>IF('Binding Energies'!D46 = "","",IF('Binding Energies'!D46&lt;HV,((Parameters!Y$55*SIN(Parameters!Y$56*((Gamma!$A46/(Parameters!Y$53*HV^Parameters!Y$54))^Parameters!Y$59)+Parameters!Y$57)+Parameters!Y$60*((Gamma!$A46/(Parameters!Y$53*HV^Parameters!Y$54))^Parameters!Y$59)+Parameters!Y$58)*SQRT(HV)),""))</f>
        <v>0.18448445429667648</v>
      </c>
      <c r="E46" s="2">
        <f>IF('Binding Energies'!E46 = "","",IF('Binding Energies'!E46&lt;HV,((Parameters!Z$55*SIN(Parameters!Z$56*((Gamma!$A46/(Parameters!Z$53*HV^Parameters!Z$54))^Parameters!Z$59)+Parameters!Z$57)+Parameters!Z$60*((Gamma!$A46/(Parameters!Z$53*HV^Parameters!Z$54))^Parameters!Z$59)+Parameters!Z$58)*SQRT(HV)),""))</f>
        <v>0.19320966595733879</v>
      </c>
      <c r="F46" s="2" t="str">
        <f>IF('Binding Energies'!F46 = "","",IF('Binding Energies'!F46&lt;HV,((Parameters!AA$55*SIN(Parameters!AA$56*((Gamma!$A46/(Parameters!AA$53*HV^Parameters!AA$54))^Parameters!AA$59)+Parameters!AA$57)+Parameters!AA$60*((Gamma!$A46/(Parameters!AA$53*HV^Parameters!AA$54))^Parameters!AA$59)+Parameters!AA$58)*SQRT(HV)),""))</f>
        <v/>
      </c>
      <c r="G46">
        <f>IF('Binding Energies'!G46 = "","",IF('Binding Energies'!G46&lt;HV,(Parameters!AD$68+Parameters!AD$69*SIN(Parameters!AD$70*($A46/100)+Parameters!AD$71)+Parameters!AD$61*EXP(-rGamma!G46)+Parameters!AD$64*EXP(-'sGamma '!G46)),""))</f>
        <v>0.58383691832943407</v>
      </c>
      <c r="H46">
        <f>IF('Binding Energies'!H46 = "","",IF('Binding Energies'!H46&lt;HV,(Parameters!AE$68+Parameters!AE$69*SIN(Parameters!AE$70*($A46/100)+Parameters!AE$71)+Parameters!AE$61*EXP(-rGamma!H46)+Parameters!AE$64*EXP(-'sGamma '!H46)),""))</f>
        <v>0.65103959609103668</v>
      </c>
      <c r="I46">
        <f>IF('Binding Energies'!I46 = "","",IF('Binding Energies'!I46&lt;HV,(Parameters!AF$68+Parameters!AF$69*SIN(Parameters!AF$70*($A46/100)+Parameters!AF$71)+Parameters!AF$61*EXP(-rGamma!I46)+Parameters!AF$64*EXP(-'sGamma '!I46)),""))</f>
        <v>0.89179583351021274</v>
      </c>
      <c r="J46">
        <f>IF('Binding Energies'!J46 = "","",IF('Binding Energies'!J46&lt;HV,(Parameters!AG$68+Parameters!AG$69*SIN(Parameters!AG$70*($A46/100)+Parameters!AG$71)+Parameters!AG$61*EXP(-rGamma!J46)+Parameters!AG$64*EXP(-'sGamma '!J46)),""))</f>
        <v>0.94275897941596043</v>
      </c>
      <c r="K46">
        <f>IF('Binding Energies'!K46 = "","",IF('Binding Energies'!K46&lt;HV,(Parameters!AH$68+Parameters!AH$69*SIN(Parameters!AH$70*($A46/100)+Parameters!AH$71)+Parameters!AH$61*EXP(-rGamma!K46)+Parameters!AH$64*EXP(-'sGamma '!K46)),""))</f>
        <v>0.91805923127731726</v>
      </c>
      <c r="L46">
        <f>IF('Binding Energies'!L46 = "","",IF('Binding Energies'!L46&lt;HV,(Parameters!AI$68+Parameters!AI$69*SIN(Parameters!AI$70*($A46/100)+Parameters!AI$71)+Parameters!AI$61*EXP(-rGamma!L46)+Parameters!AI$64*EXP(-'sGamma '!L46)),""))</f>
        <v>0.94757692563267537</v>
      </c>
      <c r="M46" t="str">
        <f>IF('Binding Energies'!M46 = "","",IF('Binding Energies'!M46&lt;HV,(Parameters!AJ$68+Parameters!AJ$69*SIN(Parameters!AJ$70*($A46/100)+Parameters!AJ$71)+Parameters!AJ$61*EXP(-rGamma!M46)+Parameters!AJ$64*EXP(-'sGamma '!M46)),""))</f>
        <v/>
      </c>
      <c r="N46" t="str">
        <f>IF('Binding Energies'!N46 = "","",IF('Binding Energies'!N46&lt;HV,(Parameters!AK$68+Parameters!AK$69*SIN(Parameters!AK$70*($A46/100)+Parameters!AK$71)+Parameters!AK$61*EXP(-rGamma!N46)+Parameters!AK$64*EXP(-'sGamma '!N46)),""))</f>
        <v/>
      </c>
      <c r="O46">
        <f>IF('Binding Energies'!O46 = "","",IF('Binding Energies'!O46&lt;HV,(Parameters!AL$68+Parameters!AL$69*SIN(Parameters!AL$70*($A46/100)+Parameters!AL$71)+Parameters!AL$61*EXP(-rGamma!O46)+Parameters!AL$64*EXP(-'sGamma '!O46)),""))</f>
        <v>1.1825765838781253</v>
      </c>
      <c r="P46">
        <f>IF('Binding Energies'!P46 = "","",IF('Binding Energies'!P46&lt;HV,(Parameters!AM$68+Parameters!AM$69*SIN(Parameters!AM$70*($A46/100)+Parameters!AM$71)+Parameters!AM$61*EXP(-rGamma!P46)+Parameters!AM$64*EXP(-'sGamma '!P46)),""))</f>
        <v>1.1657067571736111</v>
      </c>
      <c r="Q46" t="str">
        <f>IF('Binding Energies'!Q46 = "","",IF('Binding Energies'!Q46&lt;HV,(Parameters!AN$68+Parameters!AN$69*SIN(Parameters!AN$70*($A46/100)+Parameters!AN$71)+Parameters!AN$61*EXP(-rGamma!Q46)+Parameters!AN$64*EXP(-'sGamma '!Q46)),""))</f>
        <v/>
      </c>
      <c r="R46" t="str">
        <f>IF('Binding Energies'!R46 = "","",IF('Binding Energies'!R46&lt;HV,(Parameters!AO$68+Parameters!AO$69*SIN(Parameters!AO$70*($A46/100)+Parameters!AO$71)+Parameters!AO$61*EXP(-rGamma!R46)+Parameters!AO$64*EXP(-'sGamma '!R46)),""))</f>
        <v/>
      </c>
      <c r="S46" t="str">
        <f>IF('Binding Energies'!S46 = "","",IF('Binding Energies'!S46&lt;HV,(Parameters!AP$68+Parameters!AP$69*SIN(Parameters!AP$70*($A46/100)+Parameters!AP$71)+Parameters!AP$61*EXP(-rGamma!S46)+Parameters!AP$64*EXP(-'sGamma '!S46)),""))</f>
        <v/>
      </c>
      <c r="T46" t="str">
        <f>IF('Binding Energies'!T46 = "","",IF('Binding Energies'!T46&lt;HV,(Parameters!AQ$68+Parameters!AQ$69*SIN(Parameters!AQ$70*($A46/100)+Parameters!AQ$71)+Parameters!AQ$61*EXP(-rGamma!T46)+Parameters!AQ$64*EXP(-'sGamma '!T46)),""))</f>
        <v/>
      </c>
    </row>
    <row r="47" spans="1:20" x14ac:dyDescent="0.35">
      <c r="A47" s="43">
        <v>47</v>
      </c>
      <c r="B47" s="2" t="str">
        <f>IF('Binding Energies'!B47 = "","",IF('Binding Energies'!B47&lt;HV,((Parameters!W$55*SIN(Parameters!W$56*((Gamma!$A47/(Parameters!W$53*HV^Parameters!W$54))^Parameters!W$59)+Parameters!W$57)+Parameters!W$60*((Gamma!$A47/(Parameters!W$53*HV^Parameters!W$54))^Parameters!W$59)+Parameters!W$58)*SQRT(HV)),""))</f>
        <v/>
      </c>
      <c r="C47" s="2">
        <f>IF('Binding Energies'!C47 = "","",IF('Binding Energies'!C47&lt;HV,((Parameters!X$55*SIN(Parameters!X$56*((Gamma!$A47/(Parameters!X$53*HV^Parameters!X$54))^Parameters!X$59)+Parameters!X$57)+Parameters!X$60*((Gamma!$A47/(Parameters!X$53*HV^Parameters!X$54))^Parameters!X$59)+Parameters!X$58)*SQRT(HV)),""))</f>
        <v>-7.0099615596989365E-2</v>
      </c>
      <c r="D47" s="2">
        <f>IF('Binding Energies'!D47 = "","",IF('Binding Energies'!D47&lt;HV,((Parameters!Y$55*SIN(Parameters!Y$56*((Gamma!$A47/(Parameters!Y$53*HV^Parameters!Y$54))^Parameters!Y$59)+Parameters!Y$57)+Parameters!Y$60*((Gamma!$A47/(Parameters!Y$53*HV^Parameters!Y$54))^Parameters!Y$59)+Parameters!Y$58)*SQRT(HV)),""))</f>
        <v>0.15460876842461324</v>
      </c>
      <c r="E47" s="2">
        <f>IF('Binding Energies'!E47 = "","",IF('Binding Energies'!E47&lt;HV,((Parameters!Z$55*SIN(Parameters!Z$56*((Gamma!$A47/(Parameters!Z$53*HV^Parameters!Z$54))^Parameters!Z$59)+Parameters!Z$57)+Parameters!Z$60*((Gamma!$A47/(Parameters!Z$53*HV^Parameters!Z$54))^Parameters!Z$59)+Parameters!Z$58)*SQRT(HV)),""))</f>
        <v>0.16072305275097329</v>
      </c>
      <c r="F47" s="2" t="str">
        <f>IF('Binding Energies'!F47 = "","",IF('Binding Energies'!F47&lt;HV,((Parameters!AA$55*SIN(Parameters!AA$56*((Gamma!$A47/(Parameters!AA$53*HV^Parameters!AA$54))^Parameters!AA$59)+Parameters!AA$57)+Parameters!AA$60*((Gamma!$A47/(Parameters!AA$53*HV^Parameters!AA$54))^Parameters!AA$59)+Parameters!AA$58)*SQRT(HV)),""))</f>
        <v/>
      </c>
      <c r="G47">
        <f>IF('Binding Energies'!G47 = "","",IF('Binding Energies'!G47&lt;HV,(Parameters!AD$68+Parameters!AD$69*SIN(Parameters!AD$70*($A47/100)+Parameters!AD$71)+Parameters!AD$61*EXP(-rGamma!G47)+Parameters!AD$64*EXP(-'sGamma '!G47)),""))</f>
        <v>0.51505442841224092</v>
      </c>
      <c r="H47">
        <f>IF('Binding Energies'!H47 = "","",IF('Binding Energies'!H47&lt;HV,(Parameters!AE$68+Parameters!AE$69*SIN(Parameters!AE$70*($A47/100)+Parameters!AE$71)+Parameters!AE$61*EXP(-rGamma!H47)+Parameters!AE$64*EXP(-'sGamma '!H47)),""))</f>
        <v>0.58583847934292277</v>
      </c>
      <c r="I47">
        <f>IF('Binding Energies'!I47 = "","",IF('Binding Energies'!I47&lt;HV,(Parameters!AF$68+Parameters!AF$69*SIN(Parameters!AF$70*($A47/100)+Parameters!AF$71)+Parameters!AF$61*EXP(-rGamma!I47)+Parameters!AF$64*EXP(-'sGamma '!I47)),""))</f>
        <v>0.86234172135863307</v>
      </c>
      <c r="J47">
        <f>IF('Binding Energies'!J47 = "","",IF('Binding Energies'!J47&lt;HV,(Parameters!AG$68+Parameters!AG$69*SIN(Parameters!AG$70*($A47/100)+Parameters!AG$71)+Parameters!AG$61*EXP(-rGamma!J47)+Parameters!AG$64*EXP(-'sGamma '!J47)),""))</f>
        <v>0.91482947626858613</v>
      </c>
      <c r="K47">
        <f>IF('Binding Energies'!K47 = "","",IF('Binding Energies'!K47&lt;HV,(Parameters!AH$68+Parameters!AH$69*SIN(Parameters!AH$70*($A47/100)+Parameters!AH$71)+Parameters!AH$61*EXP(-rGamma!K47)+Parameters!AH$64*EXP(-'sGamma '!K47)),""))</f>
        <v>0.8962537530520025</v>
      </c>
      <c r="L47">
        <f>IF('Binding Energies'!L47 = "","",IF('Binding Energies'!L47&lt;HV,(Parameters!AI$68+Parameters!AI$69*SIN(Parameters!AI$70*($A47/100)+Parameters!AI$71)+Parameters!AI$61*EXP(-rGamma!L47)+Parameters!AI$64*EXP(-'sGamma '!L47)),""))</f>
        <v>0.92601942939175641</v>
      </c>
      <c r="M47" t="str">
        <f>IF('Binding Energies'!M47 = "","",IF('Binding Energies'!M47&lt;HV,(Parameters!AJ$68+Parameters!AJ$69*SIN(Parameters!AJ$70*($A47/100)+Parameters!AJ$71)+Parameters!AJ$61*EXP(-rGamma!M47)+Parameters!AJ$64*EXP(-'sGamma '!M47)),""))</f>
        <v/>
      </c>
      <c r="N47" t="str">
        <f>IF('Binding Energies'!N47 = "","",IF('Binding Energies'!N47&lt;HV,(Parameters!AK$68+Parameters!AK$69*SIN(Parameters!AK$70*($A47/100)+Parameters!AK$71)+Parameters!AK$61*EXP(-rGamma!N47)+Parameters!AK$64*EXP(-'sGamma '!N47)),""))</f>
        <v/>
      </c>
      <c r="O47">
        <f>IF('Binding Energies'!O47 = "","",IF('Binding Energies'!O47&lt;HV,(Parameters!AL$68+Parameters!AL$69*SIN(Parameters!AL$70*($A47/100)+Parameters!AL$71)+Parameters!AL$61*EXP(-rGamma!O47)+Parameters!AL$64*EXP(-'sGamma '!O47)),""))</f>
        <v>1.1868692645354686</v>
      </c>
      <c r="P47">
        <f>IF('Binding Energies'!P47 = "","",IF('Binding Energies'!P47&lt;HV,(Parameters!AM$68+Parameters!AM$69*SIN(Parameters!AM$70*($A47/100)+Parameters!AM$71)+Parameters!AM$61*EXP(-rGamma!P47)+Parameters!AM$64*EXP(-'sGamma '!P47)),""))</f>
        <v>1.1688772613486729</v>
      </c>
      <c r="Q47" t="str">
        <f>IF('Binding Energies'!Q47 = "","",IF('Binding Energies'!Q47&lt;HV,(Parameters!AN$68+Parameters!AN$69*SIN(Parameters!AN$70*($A47/100)+Parameters!AN$71)+Parameters!AN$61*EXP(-rGamma!Q47)+Parameters!AN$64*EXP(-'sGamma '!Q47)),""))</f>
        <v/>
      </c>
      <c r="R47" t="str">
        <f>IF('Binding Energies'!R47 = "","",IF('Binding Energies'!R47&lt;HV,(Parameters!AO$68+Parameters!AO$69*SIN(Parameters!AO$70*($A47/100)+Parameters!AO$71)+Parameters!AO$61*EXP(-rGamma!R47)+Parameters!AO$64*EXP(-'sGamma '!R47)),""))</f>
        <v/>
      </c>
      <c r="S47" t="str">
        <f>IF('Binding Energies'!S47 = "","",IF('Binding Energies'!S47&lt;HV,(Parameters!AP$68+Parameters!AP$69*SIN(Parameters!AP$70*($A47/100)+Parameters!AP$71)+Parameters!AP$61*EXP(-rGamma!S47)+Parameters!AP$64*EXP(-'sGamma '!S47)),""))</f>
        <v/>
      </c>
      <c r="T47" t="str">
        <f>IF('Binding Energies'!T47 = "","",IF('Binding Energies'!T47&lt;HV,(Parameters!AQ$68+Parameters!AQ$69*SIN(Parameters!AQ$70*($A47/100)+Parameters!AQ$71)+Parameters!AQ$61*EXP(-rGamma!T47)+Parameters!AQ$64*EXP(-'sGamma '!T47)),""))</f>
        <v/>
      </c>
    </row>
    <row r="48" spans="1:20" x14ac:dyDescent="0.35">
      <c r="A48" s="43">
        <v>48</v>
      </c>
      <c r="B48" s="2" t="str">
        <f>IF('Binding Energies'!B48 = "","",IF('Binding Energies'!B48&lt;HV,((Parameters!W$55*SIN(Parameters!W$56*((Gamma!$A48/(Parameters!W$53*HV^Parameters!W$54))^Parameters!W$59)+Parameters!W$57)+Parameters!W$60*((Gamma!$A48/(Parameters!W$53*HV^Parameters!W$54))^Parameters!W$59)+Parameters!W$58)*SQRT(HV)),""))</f>
        <v/>
      </c>
      <c r="C48" s="2">
        <f>IF('Binding Energies'!C48 = "","",IF('Binding Energies'!C48&lt;HV,((Parameters!X$55*SIN(Parameters!X$56*((Gamma!$A48/(Parameters!X$53*HV^Parameters!X$54))^Parameters!X$59)+Parameters!X$57)+Parameters!X$60*((Gamma!$A48/(Parameters!X$53*HV^Parameters!X$54))^Parameters!X$59)+Parameters!X$58)*SQRT(HV)),""))</f>
        <v>-3.7123947856251005E-2</v>
      </c>
      <c r="D48" s="2">
        <f>IF('Binding Energies'!D48 = "","",IF('Binding Energies'!D48&lt;HV,((Parameters!Y$55*SIN(Parameters!Y$56*((Gamma!$A48/(Parameters!Y$53*HV^Parameters!Y$54))^Parameters!Y$59)+Parameters!Y$57)+Parameters!Y$60*((Gamma!$A48/(Parameters!Y$53*HV^Parameters!Y$54))^Parameters!Y$59)+Parameters!Y$58)*SQRT(HV)),""))</f>
        <v>0.12629147448687039</v>
      </c>
      <c r="E48" s="2">
        <f>IF('Binding Energies'!E48 = "","",IF('Binding Energies'!E48&lt;HV,((Parameters!Z$55*SIN(Parameters!Z$56*((Gamma!$A48/(Parameters!Z$53*HV^Parameters!Z$54))^Parameters!Z$59)+Parameters!Z$57)+Parameters!Z$60*((Gamma!$A48/(Parameters!Z$53*HV^Parameters!Z$54))^Parameters!Z$59)+Parameters!Z$58)*SQRT(HV)),""))</f>
        <v>0.12974797355857992</v>
      </c>
      <c r="F48" s="2" t="str">
        <f>IF('Binding Energies'!F48 = "","",IF('Binding Energies'!F48&lt;HV,((Parameters!AA$55*SIN(Parameters!AA$56*((Gamma!$A48/(Parameters!AA$53*HV^Parameters!AA$54))^Parameters!AA$59)+Parameters!AA$57)+Parameters!AA$60*((Gamma!$A48/(Parameters!AA$53*HV^Parameters!AA$54))^Parameters!AA$59)+Parameters!AA$58)*SQRT(HV)),""))</f>
        <v/>
      </c>
      <c r="G48">
        <f>IF('Binding Energies'!G48 = "","",IF('Binding Energies'!G48&lt;HV,(Parameters!AD$68+Parameters!AD$69*SIN(Parameters!AD$70*($A48/100)+Parameters!AD$71)+Parameters!AD$61*EXP(-rGamma!G48)+Parameters!AD$64*EXP(-'sGamma '!G48)),""))</f>
        <v>0.44118425606548528</v>
      </c>
      <c r="H48">
        <f>IF('Binding Energies'!H48 = "","",IF('Binding Energies'!H48&lt;HV,(Parameters!AE$68+Parameters!AE$69*SIN(Parameters!AE$70*($A48/100)+Parameters!AE$71)+Parameters!AE$61*EXP(-rGamma!H48)+Parameters!AE$64*EXP(-'sGamma '!H48)),""))</f>
        <v>0.51595108160442238</v>
      </c>
      <c r="I48">
        <f>IF('Binding Energies'!I48 = "","",IF('Binding Energies'!I48&lt;HV,(Parameters!AF$68+Parameters!AF$69*SIN(Parameters!AF$70*($A48/100)+Parameters!AF$71)+Parameters!AF$61*EXP(-rGamma!I48)+Parameters!AF$64*EXP(-'sGamma '!I48)),""))</f>
        <v>0.83168555395700183</v>
      </c>
      <c r="J48">
        <f>IF('Binding Energies'!J48 = "","",IF('Binding Energies'!J48&lt;HV,(Parameters!AG$68+Parameters!AG$69*SIN(Parameters!AG$70*($A48/100)+Parameters!AG$71)+Parameters!AG$61*EXP(-rGamma!J48)+Parameters!AG$64*EXP(-'sGamma '!J48)),""))</f>
        <v>0.88560980909765419</v>
      </c>
      <c r="K48">
        <f>IF('Binding Energies'!K48 = "","",IF('Binding Energies'!K48&lt;HV,(Parameters!AH$68+Parameters!AH$69*SIN(Parameters!AH$70*($A48/100)+Parameters!AH$71)+Parameters!AH$61*EXP(-rGamma!K48)+Parameters!AH$64*EXP(-'sGamma '!K48)),""))</f>
        <v>0.87342388099305146</v>
      </c>
      <c r="L48">
        <f>IF('Binding Energies'!L48 = "","",IF('Binding Energies'!L48&lt;HV,(Parameters!AI$68+Parameters!AI$69*SIN(Parameters!AI$70*($A48/100)+Parameters!AI$71)+Parameters!AI$61*EXP(-rGamma!L48)+Parameters!AI$64*EXP(-'sGamma '!L48)),""))</f>
        <v>0.9037946339265196</v>
      </c>
      <c r="M48" t="str">
        <f>IF('Binding Energies'!M48 = "","",IF('Binding Energies'!M48&lt;HV,(Parameters!AJ$68+Parameters!AJ$69*SIN(Parameters!AJ$70*($A48/100)+Parameters!AJ$71)+Parameters!AJ$61*EXP(-rGamma!M48)+Parameters!AJ$64*EXP(-'sGamma '!M48)),""))</f>
        <v/>
      </c>
      <c r="N48" t="str">
        <f>IF('Binding Energies'!N48 = "","",IF('Binding Energies'!N48&lt;HV,(Parameters!AK$68+Parameters!AK$69*SIN(Parameters!AK$70*($A48/100)+Parameters!AK$71)+Parameters!AK$61*EXP(-rGamma!N48)+Parameters!AK$64*EXP(-'sGamma '!N48)),""))</f>
        <v/>
      </c>
      <c r="O48">
        <f>IF('Binding Energies'!O48 = "","",IF('Binding Energies'!O48&lt;HV,(Parameters!AL$68+Parameters!AL$69*SIN(Parameters!AL$70*($A48/100)+Parameters!AL$71)+Parameters!AL$61*EXP(-rGamma!O48)+Parameters!AL$64*EXP(-'sGamma '!O48)),""))</f>
        <v>1.1894611539551239</v>
      </c>
      <c r="P48">
        <f>IF('Binding Energies'!P48 = "","",IF('Binding Energies'!P48&lt;HV,(Parameters!AM$68+Parameters!AM$69*SIN(Parameters!AM$70*($A48/100)+Parameters!AM$71)+Parameters!AM$61*EXP(-rGamma!P48)+Parameters!AM$64*EXP(-'sGamma '!P48)),""))</f>
        <v>1.170663781779637</v>
      </c>
      <c r="Q48" t="str">
        <f>IF('Binding Energies'!Q48 = "","",IF('Binding Energies'!Q48&lt;HV,(Parameters!AN$68+Parameters!AN$69*SIN(Parameters!AN$70*($A48/100)+Parameters!AN$71)+Parameters!AN$61*EXP(-rGamma!Q48)+Parameters!AN$64*EXP(-'sGamma '!Q48)),""))</f>
        <v/>
      </c>
      <c r="R48" t="str">
        <f>IF('Binding Energies'!R48 = "","",IF('Binding Energies'!R48&lt;HV,(Parameters!AO$68+Parameters!AO$69*SIN(Parameters!AO$70*($A48/100)+Parameters!AO$71)+Parameters!AO$61*EXP(-rGamma!R48)+Parameters!AO$64*EXP(-'sGamma '!R48)),""))</f>
        <v/>
      </c>
      <c r="S48" t="str">
        <f>IF('Binding Energies'!S48 = "","",IF('Binding Energies'!S48&lt;HV,(Parameters!AP$68+Parameters!AP$69*SIN(Parameters!AP$70*($A48/100)+Parameters!AP$71)+Parameters!AP$61*EXP(-rGamma!S48)+Parameters!AP$64*EXP(-'sGamma '!S48)),""))</f>
        <v/>
      </c>
      <c r="T48" t="str">
        <f>IF('Binding Energies'!T48 = "","",IF('Binding Energies'!T48&lt;HV,(Parameters!AQ$68+Parameters!AQ$69*SIN(Parameters!AQ$70*($A48/100)+Parameters!AQ$71)+Parameters!AQ$61*EXP(-rGamma!T48)+Parameters!AQ$64*EXP(-'sGamma '!T48)),""))</f>
        <v/>
      </c>
    </row>
    <row r="49" spans="1:20" x14ac:dyDescent="0.35">
      <c r="A49" s="43">
        <v>49</v>
      </c>
      <c r="B49" s="2" t="str">
        <f>IF('Binding Energies'!B49 = "","",IF('Binding Energies'!B49&lt;HV,((Parameters!W$55*SIN(Parameters!W$56*((Gamma!$A49/(Parameters!W$53*HV^Parameters!W$54))^Parameters!W$59)+Parameters!W$57)+Parameters!W$60*((Gamma!$A49/(Parameters!W$53*HV^Parameters!W$54))^Parameters!W$59)+Parameters!W$58)*SQRT(HV)),""))</f>
        <v/>
      </c>
      <c r="C49" s="2">
        <f>IF('Binding Energies'!C49 = "","",IF('Binding Energies'!C49&lt;HV,((Parameters!X$55*SIN(Parameters!X$56*((Gamma!$A49/(Parameters!X$53*HV^Parameters!X$54))^Parameters!X$59)+Parameters!X$57)+Parameters!X$60*((Gamma!$A49/(Parameters!X$53*HV^Parameters!X$54))^Parameters!X$59)+Parameters!X$58)*SQRT(HV)),""))</f>
        <v>1.352752084341587E-2</v>
      </c>
      <c r="D49" s="2">
        <f>IF('Binding Energies'!D49 = "","",IF('Binding Energies'!D49&lt;HV,((Parameters!Y$55*SIN(Parameters!Y$56*((Gamma!$A49/(Parameters!Y$53*HV^Parameters!Y$54))^Parameters!Y$59)+Parameters!Y$57)+Parameters!Y$60*((Gamma!$A49/(Parameters!Y$53*HV^Parameters!Y$54))^Parameters!Y$59)+Parameters!Y$58)*SQRT(HV)),""))</f>
        <v>9.9597357676952963E-2</v>
      </c>
      <c r="E49" s="2">
        <f>IF('Binding Energies'!E49 = "","",IF('Binding Energies'!E49&lt;HV,((Parameters!Z$55*SIN(Parameters!Z$56*((Gamma!$A49/(Parameters!Z$53*HV^Parameters!Z$54))^Parameters!Z$59)+Parameters!Z$57)+Parameters!Z$60*((Gamma!$A49/(Parameters!Z$53*HV^Parameters!Z$54))^Parameters!Z$59)+Parameters!Z$58)*SQRT(HV)),""))</f>
        <v>0.10032933690241486</v>
      </c>
      <c r="F49" s="2" t="str">
        <f>IF('Binding Energies'!F49 = "","",IF('Binding Energies'!F49&lt;HV,((Parameters!AA$55*SIN(Parameters!AA$56*((Gamma!$A49/(Parameters!AA$53*HV^Parameters!AA$54))^Parameters!AA$59)+Parameters!AA$57)+Parameters!AA$60*((Gamma!$A49/(Parameters!AA$53*HV^Parameters!AA$54))^Parameters!AA$59)+Parameters!AA$58)*SQRT(HV)),""))</f>
        <v/>
      </c>
      <c r="G49">
        <f>IF('Binding Energies'!G49 = "","",IF('Binding Energies'!G49&lt;HV,(Parameters!AD$68+Parameters!AD$69*SIN(Parameters!AD$70*($A49/100)+Parameters!AD$71)+Parameters!AD$61*EXP(-rGamma!G49)+Parameters!AD$64*EXP(-'sGamma '!G49)),""))</f>
        <v>0.36224293648309364</v>
      </c>
      <c r="H49">
        <f>IF('Binding Energies'!H49 = "","",IF('Binding Energies'!H49&lt;HV,(Parameters!AE$68+Parameters!AE$69*SIN(Parameters!AE$70*($A49/100)+Parameters!AE$71)+Parameters!AE$61*EXP(-rGamma!H49)+Parameters!AE$64*EXP(-'sGamma '!H49)),""))</f>
        <v>0.44153085624661004</v>
      </c>
      <c r="I49">
        <f>IF('Binding Energies'!I49 = "","",IF('Binding Energies'!I49&lt;HV,(Parameters!AF$68+Parameters!AF$69*SIN(Parameters!AF$70*($A49/100)+Parameters!AF$71)+Parameters!AF$61*EXP(-rGamma!I49)+Parameters!AF$64*EXP(-'sGamma '!I49)),""))</f>
        <v>0.79992460795446296</v>
      </c>
      <c r="J49">
        <f>IF('Binding Energies'!J49 = "","",IF('Binding Energies'!J49&lt;HV,(Parameters!AG$68+Parameters!AG$69*SIN(Parameters!AG$70*($A49/100)+Parameters!AG$71)+Parameters!AG$61*EXP(-rGamma!J49)+Parameters!AG$64*EXP(-'sGamma '!J49)),""))</f>
        <v>0.85518401047614101</v>
      </c>
      <c r="K49">
        <f>IF('Binding Energies'!K49 = "","",IF('Binding Energies'!K49&lt;HV,(Parameters!AH$68+Parameters!AH$69*SIN(Parameters!AH$70*($A49/100)+Parameters!AH$71)+Parameters!AH$61*EXP(-rGamma!K49)+Parameters!AH$64*EXP(-'sGamma '!K49)),""))</f>
        <v>0.84977866540333924</v>
      </c>
      <c r="L49">
        <f>IF('Binding Energies'!L49 = "","",IF('Binding Energies'!L49&lt;HV,(Parameters!AI$68+Parameters!AI$69*SIN(Parameters!AI$70*($A49/100)+Parameters!AI$71)+Parameters!AI$61*EXP(-rGamma!L49)+Parameters!AI$64*EXP(-'sGamma '!L49)),""))</f>
        <v>0.88086786926662464</v>
      </c>
      <c r="M49" t="str">
        <f>IF('Binding Energies'!M49 = "","",IF('Binding Energies'!M49&lt;HV,(Parameters!AJ$68+Parameters!AJ$69*SIN(Parameters!AJ$70*($A49/100)+Parameters!AJ$71)+Parameters!AJ$61*EXP(-rGamma!M49)+Parameters!AJ$64*EXP(-'sGamma '!M49)),""))</f>
        <v/>
      </c>
      <c r="N49" t="str">
        <f>IF('Binding Energies'!N49 = "","",IF('Binding Energies'!N49&lt;HV,(Parameters!AK$68+Parameters!AK$69*SIN(Parameters!AK$70*($A49/100)+Parameters!AK$71)+Parameters!AK$61*EXP(-rGamma!N49)+Parameters!AK$64*EXP(-'sGamma '!N49)),""))</f>
        <v/>
      </c>
      <c r="O49">
        <f>IF('Binding Energies'!O49 = "","",IF('Binding Energies'!O49&lt;HV,(Parameters!AL$68+Parameters!AL$69*SIN(Parameters!AL$70*($A49/100)+Parameters!AL$71)+Parameters!AL$61*EXP(-rGamma!O49)+Parameters!AL$64*EXP(-'sGamma '!O49)),""))</f>
        <v>1.1903484933176591</v>
      </c>
      <c r="P49">
        <f>IF('Binding Energies'!P49 = "","",IF('Binding Energies'!P49&lt;HV,(Parameters!AM$68+Parameters!AM$69*SIN(Parameters!AM$70*($A49/100)+Parameters!AM$71)+Parameters!AM$61*EXP(-rGamma!P49)+Parameters!AM$64*EXP(-'sGamma '!P49)),""))</f>
        <v>1.1710642027203264</v>
      </c>
      <c r="Q49" t="str">
        <f>IF('Binding Energies'!Q49 = "","",IF('Binding Energies'!Q49&lt;HV,(Parameters!AN$68+Parameters!AN$69*SIN(Parameters!AN$70*($A49/100)+Parameters!AN$71)+Parameters!AN$61*EXP(-rGamma!Q49)+Parameters!AN$64*EXP(-'sGamma '!Q49)),""))</f>
        <v/>
      </c>
      <c r="R49" t="str">
        <f>IF('Binding Energies'!R49 = "","",IF('Binding Energies'!R49&lt;HV,(Parameters!AO$68+Parameters!AO$69*SIN(Parameters!AO$70*($A49/100)+Parameters!AO$71)+Parameters!AO$61*EXP(-rGamma!R49)+Parameters!AO$64*EXP(-'sGamma '!R49)),""))</f>
        <v/>
      </c>
      <c r="S49" t="str">
        <f>IF('Binding Energies'!S49 = "","",IF('Binding Energies'!S49&lt;HV,(Parameters!AP$68+Parameters!AP$69*SIN(Parameters!AP$70*($A49/100)+Parameters!AP$71)+Parameters!AP$61*EXP(-rGamma!S49)+Parameters!AP$64*EXP(-'sGamma '!S49)),""))</f>
        <v/>
      </c>
      <c r="T49" t="str">
        <f>IF('Binding Energies'!T49 = "","",IF('Binding Energies'!T49&lt;HV,(Parameters!AQ$68+Parameters!AQ$69*SIN(Parameters!AQ$70*($A49/100)+Parameters!AQ$71)+Parameters!AQ$61*EXP(-rGamma!T49)+Parameters!AQ$64*EXP(-'sGamma '!T49)),""))</f>
        <v/>
      </c>
    </row>
    <row r="50" spans="1:20" x14ac:dyDescent="0.35">
      <c r="A50" s="43">
        <v>50</v>
      </c>
      <c r="B50" s="2" t="str">
        <f>IF('Binding Energies'!B50 = "","",IF('Binding Energies'!B50&lt;HV,((Parameters!W$55*SIN(Parameters!W$56*((Gamma!$A50/(Parameters!W$53*HV^Parameters!W$54))^Parameters!W$59)+Parameters!W$57)+Parameters!W$60*((Gamma!$A50/(Parameters!W$53*HV^Parameters!W$54))^Parameters!W$59)+Parameters!W$58)*SQRT(HV)),""))</f>
        <v/>
      </c>
      <c r="C50" s="2">
        <f>IF('Binding Energies'!C50 = "","",IF('Binding Energies'!C50&lt;HV,((Parameters!X$55*SIN(Parameters!X$56*((Gamma!$A50/(Parameters!X$53*HV^Parameters!X$54))^Parameters!X$59)+Parameters!X$57)+Parameters!X$60*((Gamma!$A50/(Parameters!X$53*HV^Parameters!X$54))^Parameters!X$59)+Parameters!X$58)*SQRT(HV)),""))</f>
        <v>8.3817136936290185E-2</v>
      </c>
      <c r="D50" s="2">
        <f>IF('Binding Energies'!D50 = "","",IF('Binding Energies'!D50&lt;HV,((Parameters!Y$55*SIN(Parameters!Y$56*((Gamma!$A50/(Parameters!Y$53*HV^Parameters!Y$54))^Parameters!Y$59)+Parameters!Y$57)+Parameters!Y$60*((Gamma!$A50/(Parameters!Y$53*HV^Parameters!Y$54))^Parameters!Y$59)+Parameters!Y$58)*SQRT(HV)),""))</f>
        <v>7.4591376142424837E-2</v>
      </c>
      <c r="E50" s="2">
        <f>IF('Binding Energies'!E50 = "","",IF('Binding Energies'!E50&lt;HV,((Parameters!Z$55*SIN(Parameters!Z$56*((Gamma!$A50/(Parameters!Z$53*HV^Parameters!Z$54))^Parameters!Z$59)+Parameters!Z$57)+Parameters!Z$60*((Gamma!$A50/(Parameters!Z$53*HV^Parameters!Z$54))^Parameters!Z$59)+Parameters!Z$58)*SQRT(HV)),""))</f>
        <v>7.2506394625097295E-2</v>
      </c>
      <c r="F50" s="2" t="str">
        <f>IF('Binding Energies'!F50 = "","",IF('Binding Energies'!F50&lt;HV,((Parameters!AA$55*SIN(Parameters!AA$56*((Gamma!$A50/(Parameters!AA$53*HV^Parameters!AA$54))^Parameters!AA$59)+Parameters!AA$57)+Parameters!AA$60*((Gamma!$A50/(Parameters!AA$53*HV^Parameters!AA$54))^Parameters!AA$59)+Parameters!AA$58)*SQRT(HV)),""))</f>
        <v/>
      </c>
      <c r="G50">
        <f>IF('Binding Energies'!G50 = "","",IF('Binding Energies'!G50&lt;HV,(Parameters!AD$68+Parameters!AD$69*SIN(Parameters!AD$70*($A50/100)+Parameters!AD$71)+Parameters!AD$61*EXP(-rGamma!G50)+Parameters!AD$64*EXP(-'sGamma '!G50)),""))</f>
        <v>0.27801944826987712</v>
      </c>
      <c r="H50">
        <f>IF('Binding Energies'!H50 = "","",IF('Binding Energies'!H50&lt;HV,(Parameters!AE$68+Parameters!AE$69*SIN(Parameters!AE$70*($A50/100)+Parameters!AE$71)+Parameters!AE$61*EXP(-rGamma!H50)+Parameters!AE$64*EXP(-'sGamma '!H50)),""))</f>
        <v>0.36240795573867879</v>
      </c>
      <c r="I50">
        <f>IF('Binding Energies'!I50 = "","",IF('Binding Energies'!I50&lt;HV,(Parameters!AF$68+Parameters!AF$69*SIN(Parameters!AF$70*($A50/100)+Parameters!AF$71)+Parameters!AF$61*EXP(-rGamma!I50)+Parameters!AF$64*EXP(-'sGamma '!I50)),""))</f>
        <v>0.76717014116086135</v>
      </c>
      <c r="J50">
        <f>IF('Binding Energies'!J50 = "","",IF('Binding Energies'!J50&lt;HV,(Parameters!AG$68+Parameters!AG$69*SIN(Parameters!AG$70*($A50/100)+Parameters!AG$71)+Parameters!AG$61*EXP(-rGamma!J50)+Parameters!AG$64*EXP(-'sGamma '!J50)),""))</f>
        <v>0.82365223807721943</v>
      </c>
      <c r="K50">
        <f>IF('Binding Energies'!K50 = "","",IF('Binding Energies'!K50&lt;HV,(Parameters!AH$68+Parameters!AH$69*SIN(Parameters!AH$70*($A50/100)+Parameters!AH$71)+Parameters!AH$61*EXP(-rGamma!K50)+Parameters!AH$64*EXP(-'sGamma '!K50)),""))</f>
        <v>0.82528399538552388</v>
      </c>
      <c r="L50">
        <f>IF('Binding Energies'!L50 = "","",IF('Binding Energies'!L50&lt;HV,(Parameters!AI$68+Parameters!AI$69*SIN(Parameters!AI$70*($A50/100)+Parameters!AI$71)+Parameters!AI$61*EXP(-rGamma!L50)+Parameters!AI$64*EXP(-'sGamma '!L50)),""))</f>
        <v>0.85727750818741888</v>
      </c>
      <c r="M50" t="str">
        <f>IF('Binding Energies'!M50 = "","",IF('Binding Energies'!M50&lt;HV,(Parameters!AJ$68+Parameters!AJ$69*SIN(Parameters!AJ$70*($A50/100)+Parameters!AJ$71)+Parameters!AJ$61*EXP(-rGamma!M50)+Parameters!AJ$64*EXP(-'sGamma '!M50)),""))</f>
        <v/>
      </c>
      <c r="N50" t="str">
        <f>IF('Binding Energies'!N50 = "","",IF('Binding Energies'!N50&lt;HV,(Parameters!AK$68+Parameters!AK$69*SIN(Parameters!AK$70*($A50/100)+Parameters!AK$71)+Parameters!AK$61*EXP(-rGamma!N50)+Parameters!AK$64*EXP(-'sGamma '!N50)),""))</f>
        <v/>
      </c>
      <c r="O50">
        <f>IF('Binding Energies'!O50 = "","",IF('Binding Energies'!O50&lt;HV,(Parameters!AL$68+Parameters!AL$69*SIN(Parameters!AL$70*($A50/100)+Parameters!AL$71)+Parameters!AL$61*EXP(-rGamma!O50)+Parameters!AL$64*EXP(-'sGamma '!O50)),""))</f>
        <v>1.1895300173908594</v>
      </c>
      <c r="P50">
        <f>IF('Binding Energies'!P50 = "","",IF('Binding Energies'!P50&lt;HV,(Parameters!AM$68+Parameters!AM$69*SIN(Parameters!AM$70*($A50/100)+Parameters!AM$71)+Parameters!AM$61*EXP(-rGamma!P50)+Parameters!AM$64*EXP(-'sGamma '!P50)),""))</f>
        <v>1.170078049975922</v>
      </c>
      <c r="Q50" t="str">
        <f>IF('Binding Energies'!Q50 = "","",IF('Binding Energies'!Q50&lt;HV,(Parameters!AN$68+Parameters!AN$69*SIN(Parameters!AN$70*($A50/100)+Parameters!AN$71)+Parameters!AN$61*EXP(-rGamma!Q50)+Parameters!AN$64*EXP(-'sGamma '!Q50)),""))</f>
        <v/>
      </c>
      <c r="R50" t="str">
        <f>IF('Binding Energies'!R50 = "","",IF('Binding Energies'!R50&lt;HV,(Parameters!AO$68+Parameters!AO$69*SIN(Parameters!AO$70*($A50/100)+Parameters!AO$71)+Parameters!AO$61*EXP(-rGamma!R50)+Parameters!AO$64*EXP(-'sGamma '!R50)),""))</f>
        <v/>
      </c>
      <c r="S50" t="str">
        <f>IF('Binding Energies'!S50 = "","",IF('Binding Energies'!S50&lt;HV,(Parameters!AP$68+Parameters!AP$69*SIN(Parameters!AP$70*($A50/100)+Parameters!AP$71)+Parameters!AP$61*EXP(-rGamma!S50)+Parameters!AP$64*EXP(-'sGamma '!S50)),""))</f>
        <v/>
      </c>
      <c r="T50" t="str">
        <f>IF('Binding Energies'!T50 = "","",IF('Binding Energies'!T50&lt;HV,(Parameters!AQ$68+Parameters!AQ$69*SIN(Parameters!AQ$70*($A50/100)+Parameters!AQ$71)+Parameters!AQ$61*EXP(-rGamma!T50)+Parameters!AQ$64*EXP(-'sGamma '!T50)),""))</f>
        <v/>
      </c>
    </row>
    <row r="51" spans="1:20" x14ac:dyDescent="0.35">
      <c r="A51" s="43">
        <v>51</v>
      </c>
      <c r="B51" s="2" t="str">
        <f>IF('Binding Energies'!B51 = "","",IF('Binding Energies'!B51&lt;HV,((Parameters!W$55*SIN(Parameters!W$56*((Gamma!$A51/(Parameters!W$53*HV^Parameters!W$54))^Parameters!W$59)+Parameters!W$57)+Parameters!W$60*((Gamma!$A51/(Parameters!W$53*HV^Parameters!W$54))^Parameters!W$59)+Parameters!W$58)*SQRT(HV)),""))</f>
        <v/>
      </c>
      <c r="C51" s="2">
        <f>IF('Binding Energies'!C51 = "","",IF('Binding Energies'!C51&lt;HV,((Parameters!X$55*SIN(Parameters!X$56*((Gamma!$A51/(Parameters!X$53*HV^Parameters!X$54))^Parameters!X$59)+Parameters!X$57)+Parameters!X$60*((Gamma!$A51/(Parameters!X$53*HV^Parameters!X$54))^Parameters!X$59)+Parameters!X$58)*SQRT(HV)),""))</f>
        <v>0.17581892659217971</v>
      </c>
      <c r="D51" s="2">
        <f>IF('Binding Energies'!D51 = "","",IF('Binding Energies'!D51&lt;HV,((Parameters!Y$55*SIN(Parameters!Y$56*((Gamma!$A51/(Parameters!Y$53*HV^Parameters!Y$54))^Parameters!Y$59)+Parameters!Y$57)+Parameters!Y$60*((Gamma!$A51/(Parameters!Y$53*HV^Parameters!Y$54))^Parameters!Y$59)+Parameters!Y$58)*SQRT(HV)),""))</f>
        <v>5.133864022255881E-2</v>
      </c>
      <c r="E51" s="2">
        <f>IF('Binding Energies'!E51 = "","",IF('Binding Energies'!E51&lt;HV,((Parameters!Z$55*SIN(Parameters!Z$56*((Gamma!$A51/(Parameters!Z$53*HV^Parameters!Z$54))^Parameters!Z$59)+Parameters!Z$57)+Parameters!Z$60*((Gamma!$A51/(Parameters!Z$53*HV^Parameters!Z$54))^Parameters!Z$59)+Parameters!Z$58)*SQRT(HV)),""))</f>
        <v>4.6313012231729421E-2</v>
      </c>
      <c r="F51" s="2" t="str">
        <f>IF('Binding Energies'!F51 = "","",IF('Binding Energies'!F51&lt;HV,((Parameters!AA$55*SIN(Parameters!AA$56*((Gamma!$A51/(Parameters!AA$53*HV^Parameters!AA$54))^Parameters!AA$59)+Parameters!AA$57)+Parameters!AA$60*((Gamma!$A51/(Parameters!AA$53*HV^Parameters!AA$54))^Parameters!AA$59)+Parameters!AA$58)*SQRT(HV)),""))</f>
        <v/>
      </c>
      <c r="G51">
        <f>IF('Binding Energies'!G51 = "","",IF('Binding Energies'!G51&lt;HV,(Parameters!AD$68+Parameters!AD$69*SIN(Parameters!AD$70*($A51/100)+Parameters!AD$71)+Parameters!AD$61*EXP(-rGamma!G51)+Parameters!AD$64*EXP(-'sGamma '!G51)),""))</f>
        <v>0.18832984878246345</v>
      </c>
      <c r="H51">
        <f>IF('Binding Energies'!H51 = "","",IF('Binding Energies'!H51&lt;HV,(Parameters!AE$68+Parameters!AE$69*SIN(Parameters!AE$70*($A51/100)+Parameters!AE$71)+Parameters!AE$61*EXP(-rGamma!H51)+Parameters!AE$64*EXP(-'sGamma '!H51)),""))</f>
        <v>0.27859557886141417</v>
      </c>
      <c r="I51">
        <f>IF('Binding Energies'!I51 = "","",IF('Binding Energies'!I51&lt;HV,(Parameters!AF$68+Parameters!AF$69*SIN(Parameters!AF$70*($A51/100)+Parameters!AF$71)+Parameters!AF$61*EXP(-rGamma!I51)+Parameters!AF$64*EXP(-'sGamma '!I51)),""))</f>
        <v>0.73352752122907039</v>
      </c>
      <c r="J51">
        <f>IF('Binding Energies'!J51 = "","",IF('Binding Energies'!J51&lt;HV,(Parameters!AG$68+Parameters!AG$69*SIN(Parameters!AG$70*($A51/100)+Parameters!AG$71)+Parameters!AG$61*EXP(-rGamma!J51)+Parameters!AG$64*EXP(-'sGamma '!J51)),""))</f>
        <v>0.79111242418591876</v>
      </c>
      <c r="K51">
        <f>IF('Binding Energies'!K51 = "","",IF('Binding Energies'!K51&lt;HV,(Parameters!AH$68+Parameters!AH$69*SIN(Parameters!AH$70*($A51/100)+Parameters!AH$71)+Parameters!AH$61*EXP(-rGamma!K51)+Parameters!AH$64*EXP(-'sGamma '!K51)),""))</f>
        <v>0.79988035836601112</v>
      </c>
      <c r="L51">
        <f>IF('Binding Energies'!L51 = "","",IF('Binding Energies'!L51&lt;HV,(Parameters!AI$68+Parameters!AI$69*SIN(Parameters!AI$70*($A51/100)+Parameters!AI$71)+Parameters!AI$61*EXP(-rGamma!L51)+Parameters!AI$64*EXP(-'sGamma '!L51)),""))</f>
        <v>0.83298646401761722</v>
      </c>
      <c r="M51" t="str">
        <f>IF('Binding Energies'!M51 = "","",IF('Binding Energies'!M51&lt;HV,(Parameters!AJ$68+Parameters!AJ$69*SIN(Parameters!AJ$70*($A51/100)+Parameters!AJ$71)+Parameters!AJ$61*EXP(-rGamma!M51)+Parameters!AJ$64*EXP(-'sGamma '!M51)),""))</f>
        <v/>
      </c>
      <c r="N51" t="str">
        <f>IF('Binding Energies'!N51 = "","",IF('Binding Energies'!N51&lt;HV,(Parameters!AK$68+Parameters!AK$69*SIN(Parameters!AK$70*($A51/100)+Parameters!AK$71)+Parameters!AK$61*EXP(-rGamma!N51)+Parameters!AK$64*EXP(-'sGamma '!N51)),""))</f>
        <v/>
      </c>
      <c r="O51">
        <f>IF('Binding Energies'!O51 = "","",IF('Binding Energies'!O51&lt;HV,(Parameters!AL$68+Parameters!AL$69*SIN(Parameters!AL$70*($A51/100)+Parameters!AL$71)+Parameters!AL$61*EXP(-rGamma!O51)+Parameters!AL$64*EXP(-'sGamma '!O51)),""))</f>
        <v>1.1870068959131646</v>
      </c>
      <c r="P51">
        <f>IF('Binding Energies'!P51 = "","",IF('Binding Energies'!P51&lt;HV,(Parameters!AM$68+Parameters!AM$69*SIN(Parameters!AM$70*($A51/100)+Parameters!AM$71)+Parameters!AM$61*EXP(-rGamma!P51)+Parameters!AM$64*EXP(-'sGamma '!P51)),""))</f>
        <v>1.1677064914308433</v>
      </c>
      <c r="Q51" t="str">
        <f>IF('Binding Energies'!Q51 = "","",IF('Binding Energies'!Q51&lt;HV,(Parameters!AN$68+Parameters!AN$69*SIN(Parameters!AN$70*($A51/100)+Parameters!AN$71)+Parameters!AN$61*EXP(-rGamma!Q51)+Parameters!AN$64*EXP(-'sGamma '!Q51)),""))</f>
        <v/>
      </c>
      <c r="R51" t="str">
        <f>IF('Binding Energies'!R51 = "","",IF('Binding Energies'!R51&lt;HV,(Parameters!AO$68+Parameters!AO$69*SIN(Parameters!AO$70*($A51/100)+Parameters!AO$71)+Parameters!AO$61*EXP(-rGamma!R51)+Parameters!AO$64*EXP(-'sGamma '!R51)),""))</f>
        <v/>
      </c>
      <c r="S51" t="str">
        <f>IF('Binding Energies'!S51 = "","",IF('Binding Energies'!S51&lt;HV,(Parameters!AP$68+Parameters!AP$69*SIN(Parameters!AP$70*($A51/100)+Parameters!AP$71)+Parameters!AP$61*EXP(-rGamma!S51)+Parameters!AP$64*EXP(-'sGamma '!S51)),""))</f>
        <v/>
      </c>
      <c r="T51" t="str">
        <f>IF('Binding Energies'!T51 = "","",IF('Binding Energies'!T51&lt;HV,(Parameters!AQ$68+Parameters!AQ$69*SIN(Parameters!AQ$70*($A51/100)+Parameters!AQ$71)+Parameters!AQ$61*EXP(-rGamma!T51)+Parameters!AQ$64*EXP(-'sGamma '!T51)),""))</f>
        <v/>
      </c>
    </row>
    <row r="52" spans="1:20" x14ac:dyDescent="0.35">
      <c r="A52" s="43">
        <v>52</v>
      </c>
      <c r="B52" s="2" t="str">
        <f>IF('Binding Energies'!B52 = "","",IF('Binding Energies'!B52&lt;HV,((Parameters!W$55*SIN(Parameters!W$56*((Gamma!$A52/(Parameters!W$53*HV^Parameters!W$54))^Parameters!W$59)+Parameters!W$57)+Parameters!W$60*((Gamma!$A52/(Parameters!W$53*HV^Parameters!W$54))^Parameters!W$59)+Parameters!W$58)*SQRT(HV)),""))</f>
        <v/>
      </c>
      <c r="C52" s="2">
        <f>IF('Binding Energies'!C52 = "","",IF('Binding Energies'!C52&lt;HV,((Parameters!X$55*SIN(Parameters!X$56*((Gamma!$A52/(Parameters!X$53*HV^Parameters!X$54))^Parameters!X$59)+Parameters!X$57)+Parameters!X$60*((Gamma!$A52/(Parameters!X$53*HV^Parameters!X$54))^Parameters!X$59)+Parameters!X$58)*SQRT(HV)),""))</f>
        <v>0.29171748057237507</v>
      </c>
      <c r="D52" s="2">
        <f>IF('Binding Energies'!D52 = "","",IF('Binding Energies'!D52&lt;HV,((Parameters!Y$55*SIN(Parameters!Y$56*((Gamma!$A52/(Parameters!Y$53*HV^Parameters!Y$54))^Parameters!Y$59)+Parameters!Y$57)+Parameters!Y$60*((Gamma!$A52/(Parameters!Y$53*HV^Parameters!Y$54))^Parameters!Y$59)+Parameters!Y$58)*SQRT(HV)),""))</f>
        <v>2.9904391198786219E-2</v>
      </c>
      <c r="E52" s="2">
        <f>IF('Binding Energies'!E52 = "","",IF('Binding Energies'!E52&lt;HV,((Parameters!Z$55*SIN(Parameters!Z$56*((Gamma!$A52/(Parameters!Z$53*HV^Parameters!Z$54))^Parameters!Z$59)+Parameters!Z$57)+Parameters!Z$60*((Gamma!$A52/(Parameters!Z$53*HV^Parameters!Z$54))^Parameters!Z$59)+Parameters!Z$58)*SQRT(HV)),""))</f>
        <v>2.1777928187308414E-2</v>
      </c>
      <c r="F52" s="2" t="str">
        <f>IF('Binding Energies'!F52 = "","",IF('Binding Energies'!F52&lt;HV,((Parameters!AA$55*SIN(Parameters!AA$56*((Gamma!$A52/(Parameters!AA$53*HV^Parameters!AA$54))^Parameters!AA$59)+Parameters!AA$57)+Parameters!AA$60*((Gamma!$A52/(Parameters!AA$53*HV^Parameters!AA$54))^Parameters!AA$59)+Parameters!AA$58)*SQRT(HV)),""))</f>
        <v/>
      </c>
      <c r="G52">
        <f>IF('Binding Energies'!G52 = "","",IF('Binding Energies'!G52&lt;HV,(Parameters!AD$68+Parameters!AD$69*SIN(Parameters!AD$70*($A52/100)+Parameters!AD$71)+Parameters!AD$61*EXP(-rGamma!G52)+Parameters!AD$64*EXP(-'sGamma '!G52)),""))</f>
        <v>9.2592249239405316E-2</v>
      </c>
      <c r="H52">
        <f>IF('Binding Energies'!H52 = "","",IF('Binding Energies'!H52&lt;HV,(Parameters!AE$68+Parameters!AE$69*SIN(Parameters!AE$70*($A52/100)+Parameters!AE$71)+Parameters!AE$61*EXP(-rGamma!H52)+Parameters!AE$64*EXP(-'sGamma '!H52)),""))</f>
        <v>0.18974000824266848</v>
      </c>
      <c r="I52">
        <f>IF('Binding Energies'!I52 = "","",IF('Binding Energies'!I52&lt;HV,(Parameters!AF$68+Parameters!AF$69*SIN(Parameters!AF$70*($A52/100)+Parameters!AF$71)+Parameters!AF$61*EXP(-rGamma!I52)+Parameters!AF$64*EXP(-'sGamma '!I52)),""))</f>
        <v>0.69912860383848707</v>
      </c>
      <c r="J52">
        <f>IF('Binding Energies'!J52 = "","",IF('Binding Energies'!J52&lt;HV,(Parameters!AG$68+Parameters!AG$69*SIN(Parameters!AG$70*($A52/100)+Parameters!AG$71)+Parameters!AG$61*EXP(-rGamma!J52)+Parameters!AG$64*EXP(-'sGamma '!J52)),""))</f>
        <v>0.75767958278906233</v>
      </c>
      <c r="K52">
        <f>IF('Binding Energies'!K52 = "","",IF('Binding Energies'!K52&lt;HV,(Parameters!AH$68+Parameters!AH$69*SIN(Parameters!AH$70*($A52/100)+Parameters!AH$71)+Parameters!AH$61*EXP(-rGamma!K52)+Parameters!AH$64*EXP(-'sGamma '!K52)),""))</f>
        <v>0.77382651785600864</v>
      </c>
      <c r="L52">
        <f>IF('Binding Energies'!L52 = "","",IF('Binding Energies'!L52&lt;HV,(Parameters!AI$68+Parameters!AI$69*SIN(Parameters!AI$70*($A52/100)+Parameters!AI$71)+Parameters!AI$61*EXP(-rGamma!L52)+Parameters!AI$64*EXP(-'sGamma '!L52)),""))</f>
        <v>0.80780778809483522</v>
      </c>
      <c r="M52" t="str">
        <f>IF('Binding Energies'!M52 = "","",IF('Binding Energies'!M52&lt;HV,(Parameters!AJ$68+Parameters!AJ$69*SIN(Parameters!AJ$70*($A52/100)+Parameters!AJ$71)+Parameters!AJ$61*EXP(-rGamma!M52)+Parameters!AJ$64*EXP(-'sGamma '!M52)),""))</f>
        <v/>
      </c>
      <c r="N52" t="str">
        <f>IF('Binding Energies'!N52 = "","",IF('Binding Energies'!N52&lt;HV,(Parameters!AK$68+Parameters!AK$69*SIN(Parameters!AK$70*($A52/100)+Parameters!AK$71)+Parameters!AK$61*EXP(-rGamma!N52)+Parameters!AK$64*EXP(-'sGamma '!N52)),""))</f>
        <v/>
      </c>
      <c r="O52">
        <f>IF('Binding Energies'!O52 = "","",IF('Binding Energies'!O52&lt;HV,(Parameters!AL$68+Parameters!AL$69*SIN(Parameters!AL$70*($A52/100)+Parameters!AL$71)+Parameters!AL$61*EXP(-rGamma!O52)+Parameters!AL$64*EXP(-'sGamma '!O52)),""))</f>
        <v>1.18278281096285</v>
      </c>
      <c r="P52">
        <f>IF('Binding Energies'!P52 = "","",IF('Binding Energies'!P52&lt;HV,(Parameters!AM$68+Parameters!AM$69*SIN(Parameters!AM$70*($A52/100)+Parameters!AM$71)+Parameters!AM$61*EXP(-rGamma!P52)+Parameters!AM$64*EXP(-'sGamma '!P52)),""))</f>
        <v>1.1639523357079116</v>
      </c>
      <c r="Q52" t="str">
        <f>IF('Binding Energies'!Q52 = "","",IF('Binding Energies'!Q52&lt;HV,(Parameters!AN$68+Parameters!AN$69*SIN(Parameters!AN$70*($A52/100)+Parameters!AN$71)+Parameters!AN$61*EXP(-rGamma!Q52)+Parameters!AN$64*EXP(-'sGamma '!Q52)),""))</f>
        <v/>
      </c>
      <c r="R52" t="str">
        <f>IF('Binding Energies'!R52 = "","",IF('Binding Energies'!R52&lt;HV,(Parameters!AO$68+Parameters!AO$69*SIN(Parameters!AO$70*($A52/100)+Parameters!AO$71)+Parameters!AO$61*EXP(-rGamma!R52)+Parameters!AO$64*EXP(-'sGamma '!R52)),""))</f>
        <v/>
      </c>
      <c r="S52" t="str">
        <f>IF('Binding Energies'!S52 = "","",IF('Binding Energies'!S52&lt;HV,(Parameters!AP$68+Parameters!AP$69*SIN(Parameters!AP$70*($A52/100)+Parameters!AP$71)+Parameters!AP$61*EXP(-rGamma!S52)+Parameters!AP$64*EXP(-'sGamma '!S52)),""))</f>
        <v/>
      </c>
      <c r="T52" t="str">
        <f>IF('Binding Energies'!T52 = "","",IF('Binding Energies'!T52&lt;HV,(Parameters!AQ$68+Parameters!AQ$69*SIN(Parameters!AQ$70*($A52/100)+Parameters!AQ$71)+Parameters!AQ$61*EXP(-rGamma!T52)+Parameters!AQ$64*EXP(-'sGamma '!T52)),""))</f>
        <v/>
      </c>
    </row>
    <row r="53" spans="1:20" x14ac:dyDescent="0.35">
      <c r="A53" s="43">
        <v>53</v>
      </c>
      <c r="B53" s="2" t="str">
        <f>IF('Binding Energies'!B53 = "","",IF('Binding Energies'!B53&lt;HV,((Parameters!W$55*SIN(Parameters!W$56*((Gamma!$A53/(Parameters!W$53*HV^Parameters!W$54))^Parameters!W$59)+Parameters!W$57)+Parameters!W$60*((Gamma!$A53/(Parameters!W$53*HV^Parameters!W$54))^Parameters!W$59)+Parameters!W$58)*SQRT(HV)),""))</f>
        <v/>
      </c>
      <c r="C53" s="2">
        <f>IF('Binding Energies'!C53 = "","",IF('Binding Energies'!C53&lt;HV,((Parameters!X$55*SIN(Parameters!X$56*((Gamma!$A53/(Parameters!X$53*HV^Parameters!X$54))^Parameters!X$59)+Parameters!X$57)+Parameters!X$60*((Gamma!$A53/(Parameters!X$53*HV^Parameters!X$54))^Parameters!X$59)+Parameters!X$58)*SQRT(HV)),""))</f>
        <v>0.43380586542845967</v>
      </c>
      <c r="D53" s="2">
        <f>IF('Binding Energies'!D53 = "","",IF('Binding Energies'!D53&lt;HV,((Parameters!Y$55*SIN(Parameters!Y$56*((Gamma!$A53/(Parameters!Y$53*HV^Parameters!Y$54))^Parameters!Y$59)+Parameters!Y$57)+Parameters!Y$60*((Gamma!$A53/(Parameters!Y$53*HV^Parameters!Y$54))^Parameters!Y$59)+Parameters!Y$58)*SQRT(HV)),""))</f>
        <v>1.0353979599529954E-2</v>
      </c>
      <c r="E53" s="2">
        <f>IF('Binding Energies'!E53 = "","",IF('Binding Energies'!E53&lt;HV,((Parameters!Z$55*SIN(Parameters!Z$56*((Gamma!$A53/(Parameters!Z$53*HV^Parameters!Z$54))^Parameters!Z$59)+Parameters!Z$57)+Parameters!Z$60*((Gamma!$A53/(Parameters!Z$53*HV^Parameters!Z$54))^Parameters!Z$59)+Parameters!Z$58)*SQRT(HV)),""))</f>
        <v>-1.0749971643614709E-3</v>
      </c>
      <c r="F53" s="2" t="str">
        <f>IF('Binding Energies'!F53 = "","",IF('Binding Energies'!F53&lt;HV,((Parameters!AA$55*SIN(Parameters!AA$56*((Gamma!$A53/(Parameters!AA$53*HV^Parameters!AA$54))^Parameters!AA$59)+Parameters!AA$57)+Parameters!AA$60*((Gamma!$A53/(Parameters!AA$53*HV^Parameters!AA$54))^Parameters!AA$59)+Parameters!AA$58)*SQRT(HV)),""))</f>
        <v/>
      </c>
      <c r="G53">
        <f>IF('Binding Energies'!G53 = "","",IF('Binding Energies'!G53&lt;HV,(Parameters!AD$68+Parameters!AD$69*SIN(Parameters!AD$70*($A53/100)+Parameters!AD$71)+Parameters!AD$61*EXP(-rGamma!G53)+Parameters!AD$64*EXP(-'sGamma '!G53)),""))</f>
        <v>-9.9319474407786046E-3</v>
      </c>
      <c r="H53">
        <f>IF('Binding Energies'!H53 = "","",IF('Binding Energies'!H53&lt;HV,(Parameters!AE$68+Parameters!AE$69*SIN(Parameters!AE$70*($A53/100)+Parameters!AE$71)+Parameters!AE$61*EXP(-rGamma!H53)+Parameters!AE$64*EXP(-'sGamma '!H53)),""))</f>
        <v>9.5374030319719777E-2</v>
      </c>
      <c r="I53">
        <f>IF('Binding Energies'!I53 = "","",IF('Binding Energies'!I53&lt;HV,(Parameters!AF$68+Parameters!AF$69*SIN(Parameters!AF$70*($A53/100)+Parameters!AF$71)+Parameters!AF$61*EXP(-rGamma!I53)+Parameters!AF$64*EXP(-'sGamma '!I53)),""))</f>
        <v>0.66410785394976302</v>
      </c>
      <c r="J53">
        <f>IF('Binding Energies'!J53 = "","",IF('Binding Energies'!J53&lt;HV,(Parameters!AG$68+Parameters!AG$69*SIN(Parameters!AG$70*($A53/100)+Parameters!AG$71)+Parameters!AG$61*EXP(-rGamma!J53)+Parameters!AG$64*EXP(-'sGamma '!J53)),""))</f>
        <v>0.72347392731442639</v>
      </c>
      <c r="K53">
        <f>IF('Binding Energies'!K53 = "","",IF('Binding Energies'!K53&lt;HV,(Parameters!AH$68+Parameters!AH$69*SIN(Parameters!AH$70*($A53/100)+Parameters!AH$71)+Parameters!AH$61*EXP(-rGamma!K53)+Parameters!AH$64*EXP(-'sGamma '!K53)),""))</f>
        <v>0.74712902458304331</v>
      </c>
      <c r="L53">
        <f>IF('Binding Energies'!L53 = "","",IF('Binding Energies'!L53&lt;HV,(Parameters!AI$68+Parameters!AI$69*SIN(Parameters!AI$70*($A53/100)+Parameters!AI$71)+Parameters!AI$61*EXP(-rGamma!L53)+Parameters!AI$64*EXP(-'sGamma '!L53)),""))</f>
        <v>0.78283452524567199</v>
      </c>
      <c r="M53" t="str">
        <f>IF('Binding Energies'!M53 = "","",IF('Binding Energies'!M53&lt;HV,(Parameters!AJ$68+Parameters!AJ$69*SIN(Parameters!AJ$70*($A53/100)+Parameters!AJ$71)+Parameters!AJ$61*EXP(-rGamma!M53)+Parameters!AJ$64*EXP(-'sGamma '!M53)),""))</f>
        <v/>
      </c>
      <c r="N53" t="str">
        <f>IF('Binding Energies'!N53 = "","",IF('Binding Energies'!N53&lt;HV,(Parameters!AK$68+Parameters!AK$69*SIN(Parameters!AK$70*($A53/100)+Parameters!AK$71)+Parameters!AK$61*EXP(-rGamma!N53)+Parameters!AK$64*EXP(-'sGamma '!N53)),""))</f>
        <v/>
      </c>
      <c r="O53">
        <f>IF('Binding Energies'!O53 = "","",IF('Binding Energies'!O53&lt;HV,(Parameters!AL$68+Parameters!AL$69*SIN(Parameters!AL$70*($A53/100)+Parameters!AL$71)+Parameters!AL$61*EXP(-rGamma!O53)+Parameters!AL$64*EXP(-'sGamma '!O53)),""))</f>
        <v>1.1768639191530041</v>
      </c>
      <c r="P53">
        <f>IF('Binding Energies'!P53 = "","",IF('Binding Energies'!P53&lt;HV,(Parameters!AM$68+Parameters!AM$69*SIN(Parameters!AM$70*($A53/100)+Parameters!AM$71)+Parameters!AM$61*EXP(-rGamma!P53)+Parameters!AM$64*EXP(-'sGamma '!P53)),""))</f>
        <v>1.1588200288246844</v>
      </c>
      <c r="Q53" t="str">
        <f>IF('Binding Energies'!Q53 = "","",IF('Binding Energies'!Q53&lt;HV,(Parameters!AN$68+Parameters!AN$69*SIN(Parameters!AN$70*($A53/100)+Parameters!AN$71)+Parameters!AN$61*EXP(-rGamma!Q53)+Parameters!AN$64*EXP(-'sGamma '!Q53)),""))</f>
        <v/>
      </c>
      <c r="R53" t="str">
        <f>IF('Binding Energies'!R53 = "","",IF('Binding Energies'!R53&lt;HV,(Parameters!AO$68+Parameters!AO$69*SIN(Parameters!AO$70*($A53/100)+Parameters!AO$71)+Parameters!AO$61*EXP(-rGamma!R53)+Parameters!AO$64*EXP(-'sGamma '!R53)),""))</f>
        <v/>
      </c>
      <c r="S53" t="str">
        <f>IF('Binding Energies'!S53 = "","",IF('Binding Energies'!S53&lt;HV,(Parameters!AP$68+Parameters!AP$69*SIN(Parameters!AP$70*($A53/100)+Parameters!AP$71)+Parameters!AP$61*EXP(-rGamma!S53)+Parameters!AP$64*EXP(-'sGamma '!S53)),""))</f>
        <v/>
      </c>
      <c r="T53" t="str">
        <f>IF('Binding Energies'!T53 = "","",IF('Binding Energies'!T53&lt;HV,(Parameters!AQ$68+Parameters!AQ$69*SIN(Parameters!AQ$70*($A53/100)+Parameters!AQ$71)+Parameters!AQ$61*EXP(-rGamma!T53)+Parameters!AQ$64*EXP(-'sGamma '!T53)),""))</f>
        <v/>
      </c>
    </row>
    <row r="54" spans="1:20" x14ac:dyDescent="0.35">
      <c r="A54" s="43">
        <v>54</v>
      </c>
      <c r="B54" s="2" t="str">
        <f>IF('Binding Energies'!B54 = "","",IF('Binding Energies'!B54&lt;HV,((Parameters!W$55*SIN(Parameters!W$56*((Gamma!$A54/(Parameters!W$53*HV^Parameters!W$54))^Parameters!W$59)+Parameters!W$57)+Parameters!W$60*((Gamma!$A54/(Parameters!W$53*HV^Parameters!W$54))^Parameters!W$59)+Parameters!W$58)*SQRT(HV)),""))</f>
        <v/>
      </c>
      <c r="C54" s="2">
        <f>IF('Binding Energies'!C54 = "","",IF('Binding Energies'!C54&lt;HV,((Parameters!X$55*SIN(Parameters!X$56*((Gamma!$A54/(Parameters!X$53*HV^Parameters!X$54))^Parameters!X$59)+Parameters!X$57)+Parameters!X$60*((Gamma!$A54/(Parameters!X$53*HV^Parameters!X$54))^Parameters!X$59)+Parameters!X$58)*SQRT(HV)),""))</f>
        <v>0.60448246431407571</v>
      </c>
      <c r="D54" s="2">
        <f>IF('Binding Energies'!D54 = "","",IF('Binding Energies'!D54&lt;HV,((Parameters!Y$55*SIN(Parameters!Y$56*((Gamma!$A54/(Parameters!Y$53*HV^Parameters!Y$54))^Parameters!Y$59)+Parameters!Y$57)+Parameters!Y$60*((Gamma!$A54/(Parameters!Y$53*HV^Parameters!Y$54))^Parameters!Y$59)+Parameters!Y$58)*SQRT(HV)),""))</f>
        <v>-7.2471569029980733E-3</v>
      </c>
      <c r="E54" s="2">
        <f>IF('Binding Energies'!E54 = "","",IF('Binding Energies'!E54&lt;HV,((Parameters!Z$55*SIN(Parameters!Z$56*((Gamma!$A54/(Parameters!Z$53*HV^Parameters!Z$54))^Parameters!Z$59)+Parameters!Z$57)+Parameters!Z$60*((Gamma!$A54/(Parameters!Z$53*HV^Parameters!Z$54))^Parameters!Z$59)+Parameters!Z$58)*SQRT(HV)),""))</f>
        <v>-2.2226542461796433E-2</v>
      </c>
      <c r="F54" s="2" t="str">
        <f>IF('Binding Energies'!F54 = "","",IF('Binding Energies'!F54&lt;HV,((Parameters!AA$55*SIN(Parameters!AA$56*((Gamma!$A54/(Parameters!AA$53*HV^Parameters!AA$54))^Parameters!AA$59)+Parameters!AA$57)+Parameters!AA$60*((Gamma!$A54/(Parameters!AA$53*HV^Parameters!AA$54))^Parameters!AA$59)+Parameters!AA$58)*SQRT(HV)),""))</f>
        <v/>
      </c>
      <c r="G54">
        <f>IF('Binding Energies'!G54 = "","",IF('Binding Energies'!G54&lt;HV,(Parameters!AD$68+Parameters!AD$69*SIN(Parameters!AD$70*($A54/100)+Parameters!AD$71)+Parameters!AD$61*EXP(-rGamma!G54)+Parameters!AD$64*EXP(-'sGamma '!G54)),""))</f>
        <v>-0.12056884019036071</v>
      </c>
      <c r="H54">
        <f>IF('Binding Energies'!H54 = "","",IF('Binding Energies'!H54&lt;HV,(Parameters!AE$68+Parameters!AE$69*SIN(Parameters!AE$70*($A54/100)+Parameters!AE$71)+Parameters!AE$61*EXP(-rGamma!H54)+Parameters!AE$64*EXP(-'sGamma '!H54)),""))</f>
        <v>-5.455603931290548E-3</v>
      </c>
      <c r="I54">
        <f>IF('Binding Energies'!I54 = "","",IF('Binding Energies'!I54&lt;HV,(Parameters!AF$68+Parameters!AF$69*SIN(Parameters!AF$70*($A54/100)+Parameters!AF$71)+Parameters!AF$61*EXP(-rGamma!I54)+Parameters!AF$64*EXP(-'sGamma '!I54)),""))</f>
        <v>0.62865505110499498</v>
      </c>
      <c r="J54">
        <f>IF('Binding Energies'!J54 = "","",IF('Binding Energies'!J54&lt;HV,(Parameters!AG$68+Parameters!AG$69*SIN(Parameters!AG$70*($A54/100)+Parameters!AG$71)+Parameters!AG$61*EXP(-rGamma!J54)+Parameters!AG$64*EXP(-'sGamma '!J54)),""))</f>
        <v>0.68864370893226945</v>
      </c>
      <c r="K54">
        <f>IF('Binding Energies'!K54 = "","",IF('Binding Energies'!K54&lt;HV,(Parameters!AH$68+Parameters!AH$69*SIN(Parameters!AH$70*($A54/100)+Parameters!AH$71)+Parameters!AH$61*EXP(-rGamma!K54)+Parameters!AH$64*EXP(-'sGamma '!K54)),""))</f>
        <v>0.72089609977911073</v>
      </c>
      <c r="L54">
        <f>IF('Binding Energies'!L54 = "","",IF('Binding Energies'!L54&lt;HV,(Parameters!AI$68+Parameters!AI$69*SIN(Parameters!AI$70*($A54/100)+Parameters!AI$71)+Parameters!AI$61*EXP(-rGamma!L54)+Parameters!AI$64*EXP(-'sGamma '!L54)),""))</f>
        <v>0.75794210492148728</v>
      </c>
      <c r="M54" t="str">
        <f>IF('Binding Energies'!M54 = "","",IF('Binding Energies'!M54&lt;HV,(Parameters!AJ$68+Parameters!AJ$69*SIN(Parameters!AJ$70*($A54/100)+Parameters!AJ$71)+Parameters!AJ$61*EXP(-rGamma!M54)+Parameters!AJ$64*EXP(-'sGamma '!M54)),""))</f>
        <v/>
      </c>
      <c r="N54" t="str">
        <f>IF('Binding Energies'!N54 = "","",IF('Binding Energies'!N54&lt;HV,(Parameters!AK$68+Parameters!AK$69*SIN(Parameters!AK$70*($A54/100)+Parameters!AK$71)+Parameters!AK$61*EXP(-rGamma!N54)+Parameters!AK$64*EXP(-'sGamma '!N54)),""))</f>
        <v/>
      </c>
      <c r="O54">
        <f>IF('Binding Energies'!O54 = "","",IF('Binding Energies'!O54&lt;HV,(Parameters!AL$68+Parameters!AL$69*SIN(Parameters!AL$70*($A54/100)+Parameters!AL$71)+Parameters!AL$61*EXP(-rGamma!O54)+Parameters!AL$64*EXP(-'sGamma '!O54)),""))</f>
        <v>1.1692590919119754</v>
      </c>
      <c r="P54">
        <f>IF('Binding Energies'!P54 = "","",IF('Binding Energies'!P54&lt;HV,(Parameters!AM$68+Parameters!AM$69*SIN(Parameters!AM$70*($A54/100)+Parameters!AM$71)+Parameters!AM$61*EXP(-rGamma!P54)+Parameters!AM$64*EXP(-'sGamma '!P54)),""))</f>
        <v>1.1523156490381545</v>
      </c>
      <c r="Q54">
        <f>IF('Binding Energies'!Q54 = "","",IF('Binding Energies'!Q54&lt;HV,(Parameters!AN$68+Parameters!AN$69*SIN(Parameters!AN$70*($A54/100)+Parameters!AN$71)+Parameters!AN$61*EXP(-rGamma!Q54)+Parameters!AN$64*EXP(-'sGamma '!Q54)),""))</f>
        <v>1.159641857088703</v>
      </c>
      <c r="R54">
        <f>IF('Binding Energies'!R54 = "","",IF('Binding Energies'!R54&lt;HV,(Parameters!AO$68+Parameters!AO$69*SIN(Parameters!AO$70*($A54/100)+Parameters!AO$71)+Parameters!AO$61*EXP(-rGamma!R54)+Parameters!AO$64*EXP(-'sGamma '!R54)),""))</f>
        <v>1.1326841236509368</v>
      </c>
      <c r="S54" t="str">
        <f>IF('Binding Energies'!S54 = "","",IF('Binding Energies'!S54&lt;HV,(Parameters!AP$68+Parameters!AP$69*SIN(Parameters!AP$70*($A54/100)+Parameters!AP$71)+Parameters!AP$61*EXP(-rGamma!S54)+Parameters!AP$64*EXP(-'sGamma '!S54)),""))</f>
        <v/>
      </c>
      <c r="T54" t="str">
        <f>IF('Binding Energies'!T54 = "","",IF('Binding Energies'!T54&lt;HV,(Parameters!AQ$68+Parameters!AQ$69*SIN(Parameters!AQ$70*($A54/100)+Parameters!AQ$71)+Parameters!AQ$61*EXP(-rGamma!T54)+Parameters!AQ$64*EXP(-'sGamma '!T54)),""))</f>
        <v/>
      </c>
    </row>
    <row r="55" spans="1:20" x14ac:dyDescent="0.35">
      <c r="A55" s="43">
        <v>55</v>
      </c>
      <c r="B55" s="2" t="str">
        <f>IF('Binding Energies'!B55 = "","",IF('Binding Energies'!B55&lt;HV,((Parameters!W$55*SIN(Parameters!W$56*((Gamma!$A55/(Parameters!W$53*HV^Parameters!W$54))^Parameters!W$59)+Parameters!W$57)+Parameters!W$60*((Gamma!$A55/(Parameters!W$53*HV^Parameters!W$54))^Parameters!W$59)+Parameters!W$58)*SQRT(HV)),""))</f>
        <v/>
      </c>
      <c r="C55" s="2">
        <f>IF('Binding Energies'!C55 = "","",IF('Binding Energies'!C55&lt;HV,((Parameters!X$55*SIN(Parameters!X$56*((Gamma!$A55/(Parameters!X$53*HV^Parameters!X$54))^Parameters!X$59)+Parameters!X$57)+Parameters!X$60*((Gamma!$A55/(Parameters!X$53*HV^Parameters!X$54))^Parameters!X$59)+Parameters!X$58)*SQRT(HV)),""))</f>
        <v>0.80624664914583022</v>
      </c>
      <c r="D55" s="2">
        <f>IF('Binding Energies'!D55 = "","",IF('Binding Energies'!D55&lt;HV,((Parameters!Y$55*SIN(Parameters!Y$56*((Gamma!$A55/(Parameters!Y$53*HV^Parameters!Y$54))^Parameters!Y$59)+Parameters!Y$57)+Parameters!Y$60*((Gamma!$A55/(Parameters!Y$53*HV^Parameters!Y$54))^Parameters!Y$59)+Parameters!Y$58)*SQRT(HV)),""))</f>
        <v>-2.2833515970326179E-2</v>
      </c>
      <c r="E55" s="2">
        <f>IF('Binding Energies'!E55 = "","",IF('Binding Energies'!E55&lt;HV,((Parameters!Z$55*SIN(Parameters!Z$56*((Gamma!$A55/(Parameters!Z$53*HV^Parameters!Z$54))^Parameters!Z$59)+Parameters!Z$57)+Parameters!Z$60*((Gamma!$A55/(Parameters!Z$53*HV^Parameters!Z$54))^Parameters!Z$59)+Parameters!Z$58)*SQRT(HV)),""))</f>
        <v>-4.1661895427412193E-2</v>
      </c>
      <c r="F55" s="2" t="str">
        <f>IF('Binding Energies'!F55 = "","",IF('Binding Energies'!F55&lt;HV,((Parameters!AA$55*SIN(Parameters!AA$56*((Gamma!$A55/(Parameters!AA$53*HV^Parameters!AA$54))^Parameters!AA$59)+Parameters!AA$57)+Parameters!AA$60*((Gamma!$A55/(Parameters!AA$53*HV^Parameters!AA$54))^Parameters!AA$59)+Parameters!AA$58)*SQRT(HV)),""))</f>
        <v/>
      </c>
      <c r="G55">
        <f>IF('Binding Energies'!G55 = "","",IF('Binding Energies'!G55&lt;HV,(Parameters!AD$68+Parameters!AD$69*SIN(Parameters!AD$70*($A55/100)+Parameters!AD$71)+Parameters!AD$61*EXP(-rGamma!G55)+Parameters!AD$64*EXP(-'sGamma '!G55)),""))</f>
        <v>-0.23842322749382544</v>
      </c>
      <c r="H55">
        <f>IF('Binding Energies'!H55 = "","",IF('Binding Energies'!H55&lt;HV,(Parameters!AE$68+Parameters!AE$69*SIN(Parameters!AE$70*($A55/100)+Parameters!AE$71)+Parameters!AE$61*EXP(-rGamma!H55)+Parameters!AE$64*EXP(-'sGamma '!H55)),""))</f>
        <v>-0.11219137020353986</v>
      </c>
      <c r="I55">
        <f>IF('Binding Energies'!I55 = "","",IF('Binding Energies'!I55&lt;HV,(Parameters!AF$68+Parameters!AF$69*SIN(Parameters!AF$70*($A55/100)+Parameters!AF$71)+Parameters!AF$61*EXP(-rGamma!I55)+Parameters!AF$64*EXP(-'sGamma '!I55)),""))</f>
        <v>0.59278171448368921</v>
      </c>
      <c r="J55">
        <f>IF('Binding Energies'!J55 = "","",IF('Binding Energies'!J55&lt;HV,(Parameters!AG$68+Parameters!AG$69*SIN(Parameters!AG$70*($A55/100)+Parameters!AG$71)+Parameters!AG$61*EXP(-rGamma!J55)+Parameters!AG$64*EXP(-'sGamma '!J55)),""))</f>
        <v>0.65324071495959446</v>
      </c>
      <c r="K55">
        <f>IF('Binding Energies'!K55 = "","",IF('Binding Energies'!K55&lt;HV,(Parameters!AH$68+Parameters!AH$69*SIN(Parameters!AH$70*($A55/100)+Parameters!AH$71)+Parameters!AH$61*EXP(-rGamma!K55)+Parameters!AH$64*EXP(-'sGamma '!K55)),""))</f>
        <v>0.69279982922455829</v>
      </c>
      <c r="L55">
        <f>IF('Binding Energies'!L55 = "","",IF('Binding Energies'!L55&lt;HV,(Parameters!AI$68+Parameters!AI$69*SIN(Parameters!AI$70*($A55/100)+Parameters!AI$71)+Parameters!AI$61*EXP(-rGamma!L55)+Parameters!AI$64*EXP(-'sGamma '!L55)),""))</f>
        <v>0.73139818157649616</v>
      </c>
      <c r="M55" t="str">
        <f>IF('Binding Energies'!M55 = "","",IF('Binding Energies'!M55&lt;HV,(Parameters!AJ$68+Parameters!AJ$69*SIN(Parameters!AJ$70*($A55/100)+Parameters!AJ$71)+Parameters!AJ$61*EXP(-rGamma!M55)+Parameters!AJ$64*EXP(-'sGamma '!M55)),""))</f>
        <v/>
      </c>
      <c r="N55" t="str">
        <f>IF('Binding Energies'!N55 = "","",IF('Binding Energies'!N55&lt;HV,(Parameters!AK$68+Parameters!AK$69*SIN(Parameters!AK$70*($A55/100)+Parameters!AK$71)+Parameters!AK$61*EXP(-rGamma!N55)+Parameters!AK$64*EXP(-'sGamma '!N55)),""))</f>
        <v/>
      </c>
      <c r="O55">
        <f>IF('Binding Energies'!O55 = "","",IF('Binding Energies'!O55&lt;HV,(Parameters!AL$68+Parameters!AL$69*SIN(Parameters!AL$70*($A55/100)+Parameters!AL$71)+Parameters!AL$61*EXP(-rGamma!O55)+Parameters!AL$64*EXP(-'sGamma '!O55)),""))</f>
        <v>1.1599784902044761</v>
      </c>
      <c r="P55">
        <f>IF('Binding Energies'!P55 = "","",IF('Binding Energies'!P55&lt;HV,(Parameters!AM$68+Parameters!AM$69*SIN(Parameters!AM$70*($A55/100)+Parameters!AM$71)+Parameters!AM$61*EXP(-rGamma!P55)+Parameters!AM$64*EXP(-'sGamma '!P55)),""))</f>
        <v>1.1444468991485288</v>
      </c>
      <c r="Q55">
        <f>IF('Binding Energies'!Q55 = "","",IF('Binding Energies'!Q55&lt;HV,(Parameters!AN$68+Parameters!AN$69*SIN(Parameters!AN$70*($A55/100)+Parameters!AN$71)+Parameters!AN$61*EXP(-rGamma!Q55)+Parameters!AN$64*EXP(-'sGamma '!Q55)),""))</f>
        <v>1.1572533085641297</v>
      </c>
      <c r="R55">
        <f>IF('Binding Energies'!R55 = "","",IF('Binding Energies'!R55&lt;HV,(Parameters!AO$68+Parameters!AO$69*SIN(Parameters!AO$70*($A55/100)+Parameters!AO$71)+Parameters!AO$61*EXP(-rGamma!R55)+Parameters!AO$64*EXP(-'sGamma '!R55)),""))</f>
        <v>1.1303208685311605</v>
      </c>
      <c r="S55" t="str">
        <f>IF('Binding Energies'!S55 = "","",IF('Binding Energies'!S55&lt;HV,(Parameters!AP$68+Parameters!AP$69*SIN(Parameters!AP$70*($A55/100)+Parameters!AP$71)+Parameters!AP$61*EXP(-rGamma!S55)+Parameters!AP$64*EXP(-'sGamma '!S55)),""))</f>
        <v/>
      </c>
      <c r="T55" t="str">
        <f>IF('Binding Energies'!T55 = "","",IF('Binding Energies'!T55&lt;HV,(Parameters!AQ$68+Parameters!AQ$69*SIN(Parameters!AQ$70*($A55/100)+Parameters!AQ$71)+Parameters!AQ$61*EXP(-rGamma!T55)+Parameters!AQ$64*EXP(-'sGamma '!T55)),""))</f>
        <v/>
      </c>
    </row>
    <row r="56" spans="1:20" x14ac:dyDescent="0.35">
      <c r="A56" s="43">
        <v>56</v>
      </c>
      <c r="B56" s="2" t="str">
        <f>IF('Binding Energies'!B56 = "","",IF('Binding Energies'!B56&lt;HV,((Parameters!W$55*SIN(Parameters!W$56*((Gamma!$A56/(Parameters!W$53*HV^Parameters!W$54))^Parameters!W$59)+Parameters!W$57)+Parameters!W$60*((Gamma!$A56/(Parameters!W$53*HV^Parameters!W$54))^Parameters!W$59)+Parameters!W$58)*SQRT(HV)),""))</f>
        <v/>
      </c>
      <c r="C56" s="2">
        <f>IF('Binding Energies'!C56 = "","",IF('Binding Energies'!C56&lt;HV,((Parameters!X$55*SIN(Parameters!X$56*((Gamma!$A56/(Parameters!X$53*HV^Parameters!X$54))^Parameters!X$59)+Parameters!X$57)+Parameters!X$60*((Gamma!$A56/(Parameters!X$53*HV^Parameters!X$54))^Parameters!X$59)+Parameters!X$58)*SQRT(HV)),""))</f>
        <v>1.0416931852357698</v>
      </c>
      <c r="D56" s="2">
        <f>IF('Binding Energies'!D56 = "","",IF('Binding Energies'!D56&lt;HV,((Parameters!Y$55*SIN(Parameters!Y$56*((Gamma!$A56/(Parameters!Y$53*HV^Parameters!Y$54))^Parameters!Y$59)+Parameters!Y$57)+Parameters!Y$60*((Gamma!$A56/(Parameters!Y$53*HV^Parameters!Y$54))^Parameters!Y$59)+Parameters!Y$58)*SQRT(HV)),""))</f>
        <v>-3.6339553418793913E-2</v>
      </c>
      <c r="E56" s="2">
        <f>IF('Binding Energies'!E56 = "","",IF('Binding Energies'!E56&lt;HV,((Parameters!Z$55*SIN(Parameters!Z$56*((Gamma!$A56/(Parameters!Z$53*HV^Parameters!Z$54))^Parameters!Z$59)+Parameters!Z$57)+Parameters!Z$60*((Gamma!$A56/(Parameters!Z$53*HV^Parameters!Z$54))^Parameters!Z$59)+Parameters!Z$58)*SQRT(HV)),""))</f>
        <v>-5.9370431721322232E-2</v>
      </c>
      <c r="F56" s="2" t="str">
        <f>IF('Binding Energies'!F56 = "","",IF('Binding Energies'!F56&lt;HV,((Parameters!AA$55*SIN(Parameters!AA$56*((Gamma!$A56/(Parameters!AA$53*HV^Parameters!AA$54))^Parameters!AA$59)+Parameters!AA$57)+Parameters!AA$60*((Gamma!$A56/(Parameters!AA$53*HV^Parameters!AA$54))^Parameters!AA$59)+Parameters!AA$58)*SQRT(HV)),""))</f>
        <v/>
      </c>
      <c r="G56">
        <f>IF('Binding Energies'!G56 = "","",IF('Binding Energies'!G56&lt;HV,(Parameters!AD$68+Parameters!AD$69*SIN(Parameters!AD$70*($A56/100)+Parameters!AD$71)+Parameters!AD$61*EXP(-rGamma!G56)+Parameters!AD$64*EXP(-'sGamma '!G56)),""))</f>
        <v>-0.36531478442725762</v>
      </c>
      <c r="H56">
        <f>IF('Binding Energies'!H56 = "","",IF('Binding Energies'!H56&lt;HV,(Parameters!AE$68+Parameters!AE$69*SIN(Parameters!AE$70*($A56/100)+Parameters!AE$71)+Parameters!AE$61*EXP(-rGamma!H56)+Parameters!AE$64*EXP(-'sGamma '!H56)),""))</f>
        <v>-0.22542157563537493</v>
      </c>
      <c r="I56">
        <f>IF('Binding Energies'!I56 = "","",IF('Binding Energies'!I56&lt;HV,(Parameters!AF$68+Parameters!AF$69*SIN(Parameters!AF$70*($A56/100)+Parameters!AF$71)+Parameters!AF$61*EXP(-rGamma!I56)+Parameters!AF$64*EXP(-'sGamma '!I56)),""))</f>
        <v>0.55672847692195715</v>
      </c>
      <c r="J56">
        <f>IF('Binding Energies'!J56 = "","",IF('Binding Energies'!J56&lt;HV,(Parameters!AG$68+Parameters!AG$69*SIN(Parameters!AG$70*($A56/100)+Parameters!AG$71)+Parameters!AG$61*EXP(-rGamma!J56)+Parameters!AG$64*EXP(-'sGamma '!J56)),""))</f>
        <v>0.61743541168770877</v>
      </c>
      <c r="K56">
        <f>IF('Binding Energies'!K56 = "","",IF('Binding Energies'!K56&lt;HV,(Parameters!AH$68+Parameters!AH$69*SIN(Parameters!AH$70*($A56/100)+Parameters!AH$71)+Parameters!AH$61*EXP(-rGamma!K56)+Parameters!AH$64*EXP(-'sGamma '!K56)),""))</f>
        <v>0.66483417020292102</v>
      </c>
      <c r="L56">
        <f>IF('Binding Energies'!L56 = "","",IF('Binding Energies'!L56&lt;HV,(Parameters!AI$68+Parameters!AI$69*SIN(Parameters!AI$70*($A56/100)+Parameters!AI$71)+Parameters!AI$61*EXP(-rGamma!L56)+Parameters!AI$64*EXP(-'sGamma '!L56)),""))</f>
        <v>0.70494636855205239</v>
      </c>
      <c r="M56" t="str">
        <f>IF('Binding Energies'!M56 = "","",IF('Binding Energies'!M56&lt;HV,(Parameters!AJ$68+Parameters!AJ$69*SIN(Parameters!AJ$70*($A56/100)+Parameters!AJ$71)+Parameters!AJ$61*EXP(-rGamma!M56)+Parameters!AJ$64*EXP(-'sGamma '!M56)),""))</f>
        <v/>
      </c>
      <c r="N56" t="str">
        <f>IF('Binding Energies'!N56 = "","",IF('Binding Energies'!N56&lt;HV,(Parameters!AK$68+Parameters!AK$69*SIN(Parameters!AK$70*($A56/100)+Parameters!AK$71)+Parameters!AK$61*EXP(-rGamma!N56)+Parameters!AK$64*EXP(-'sGamma '!N56)),""))</f>
        <v/>
      </c>
      <c r="O56">
        <f>IF('Binding Energies'!O56 = "","",IF('Binding Energies'!O56&lt;HV,(Parameters!AL$68+Parameters!AL$69*SIN(Parameters!AL$70*($A56/100)+Parameters!AL$71)+Parameters!AL$61*EXP(-rGamma!O56)+Parameters!AL$64*EXP(-'sGamma '!O56)),""))</f>
        <v>1.1490362719441456</v>
      </c>
      <c r="P56">
        <f>IF('Binding Energies'!P56 = "","",IF('Binding Energies'!P56&lt;HV,(Parameters!AM$68+Parameters!AM$69*SIN(Parameters!AM$70*($A56/100)+Parameters!AM$71)+Parameters!AM$61*EXP(-rGamma!P56)+Parameters!AM$64*EXP(-'sGamma '!P56)),""))</f>
        <v>1.1352230982323559</v>
      </c>
      <c r="Q56">
        <f>IF('Binding Energies'!Q56 = "","",IF('Binding Energies'!Q56&lt;HV,(Parameters!AN$68+Parameters!AN$69*SIN(Parameters!AN$70*($A56/100)+Parameters!AN$71)+Parameters!AN$61*EXP(-rGamma!Q56)+Parameters!AN$64*EXP(-'sGamma '!Q56)),""))</f>
        <v>1.1539973851366689</v>
      </c>
      <c r="R56">
        <f>IF('Binding Energies'!R56 = "","",IF('Binding Energies'!R56&lt;HV,(Parameters!AO$68+Parameters!AO$69*SIN(Parameters!AO$70*($A56/100)+Parameters!AO$71)+Parameters!AO$61*EXP(-rGamma!R56)+Parameters!AO$64*EXP(-'sGamma '!R56)),""))</f>
        <v>1.1273476144476047</v>
      </c>
      <c r="S56" t="str">
        <f>IF('Binding Energies'!S56 = "","",IF('Binding Energies'!S56&lt;HV,(Parameters!AP$68+Parameters!AP$69*SIN(Parameters!AP$70*($A56/100)+Parameters!AP$71)+Parameters!AP$61*EXP(-rGamma!S56)+Parameters!AP$64*EXP(-'sGamma '!S56)),""))</f>
        <v/>
      </c>
      <c r="T56" t="str">
        <f>IF('Binding Energies'!T56 = "","",IF('Binding Energies'!T56&lt;HV,(Parameters!AQ$68+Parameters!AQ$69*SIN(Parameters!AQ$70*($A56/100)+Parameters!AQ$71)+Parameters!AQ$61*EXP(-rGamma!T56)+Parameters!AQ$64*EXP(-'sGamma '!T56)),""))</f>
        <v/>
      </c>
    </row>
    <row r="57" spans="1:20" x14ac:dyDescent="0.35">
      <c r="A57" s="43">
        <v>57</v>
      </c>
      <c r="B57" s="2" t="str">
        <f>IF('Binding Energies'!B57 = "","",IF('Binding Energies'!B57&lt;HV,((Parameters!W$55*SIN(Parameters!W$56*((Gamma!$A57/(Parameters!W$53*HV^Parameters!W$54))^Parameters!W$59)+Parameters!W$57)+Parameters!W$60*((Gamma!$A57/(Parameters!W$53*HV^Parameters!W$54))^Parameters!W$59)+Parameters!W$58)*SQRT(HV)),""))</f>
        <v/>
      </c>
      <c r="C57" s="2" t="str">
        <f>IF('Binding Energies'!C57 = "","",IF('Binding Energies'!C57&lt;HV,((Parameters!X$55*SIN(Parameters!X$56*((Gamma!$A57/(Parameters!X$53*HV^Parameters!X$54))^Parameters!X$59)+Parameters!X$57)+Parameters!X$60*((Gamma!$A57/(Parameters!X$53*HV^Parameters!X$54))^Parameters!X$59)+Parameters!X$58)*SQRT(HV)),""))</f>
        <v/>
      </c>
      <c r="D57" s="2">
        <f>IF('Binding Energies'!D57 = "","",IF('Binding Energies'!D57&lt;HV,((Parameters!Y$55*SIN(Parameters!Y$56*((Gamma!$A57/(Parameters!Y$53*HV^Parameters!Y$54))^Parameters!Y$59)+Parameters!Y$57)+Parameters!Y$60*((Gamma!$A57/(Parameters!Y$53*HV^Parameters!Y$54))^Parameters!Y$59)+Parameters!Y$58)*SQRT(HV)),""))</f>
        <v>-4.7699706356215663E-2</v>
      </c>
      <c r="E57" s="2">
        <f>IF('Binding Energies'!E57 = "","",IF('Binding Energies'!E57&lt;HV,((Parameters!Z$55*SIN(Parameters!Z$56*((Gamma!$A57/(Parameters!Z$53*HV^Parameters!Z$54))^Parameters!Z$59)+Parameters!Z$57)+Parameters!Z$60*((Gamma!$A57/(Parameters!Z$53*HV^Parameters!Z$54))^Parameters!Z$59)+Parameters!Z$58)*SQRT(HV)),""))</f>
        <v>-7.5345502104008102E-2</v>
      </c>
      <c r="F57" s="2" t="str">
        <f>IF('Binding Energies'!F57 = "","",IF('Binding Energies'!F57&lt;HV,((Parameters!AA$55*SIN(Parameters!AA$56*((Gamma!$A57/(Parameters!AA$53*HV^Parameters!AA$54))^Parameters!AA$59)+Parameters!AA$57)+Parameters!AA$60*((Gamma!$A57/(Parameters!AA$53*HV^Parameters!AA$54))^Parameters!AA$59)+Parameters!AA$58)*SQRT(HV)),""))</f>
        <v/>
      </c>
      <c r="G57">
        <f>IF('Binding Energies'!G57 = "","",IF('Binding Energies'!G57&lt;HV,(Parameters!AD$68+Parameters!AD$69*SIN(Parameters!AD$70*($A57/100)+Parameters!AD$71)+Parameters!AD$61*EXP(-rGamma!G57)+Parameters!AD$64*EXP(-'sGamma '!G57)),""))</f>
        <v>-0.50060372424528965</v>
      </c>
      <c r="H57">
        <f>IF('Binding Energies'!H57 = "","",IF('Binding Energies'!H57&lt;HV,(Parameters!AE$68+Parameters!AE$69*SIN(Parameters!AE$70*($A57/100)+Parameters!AE$71)+Parameters!AE$61*EXP(-rGamma!H57)+Parameters!AE$64*EXP(-'sGamma '!H57)),""))</f>
        <v>-0.34436071552788861</v>
      </c>
      <c r="I57">
        <f>IF('Binding Energies'!I57 = "","",IF('Binding Energies'!I57&lt;HV,(Parameters!AF$68+Parameters!AF$69*SIN(Parameters!AF$70*($A57/100)+Parameters!AF$71)+Parameters!AF$61*EXP(-rGamma!I57)+Parameters!AF$64*EXP(-'sGamma '!I57)),""))</f>
        <v>0.52049470428621114</v>
      </c>
      <c r="J57">
        <f>IF('Binding Energies'!J57 = "","",IF('Binding Energies'!J57&lt;HV,(Parameters!AG$68+Parameters!AG$69*SIN(Parameters!AG$70*($A57/100)+Parameters!AG$71)+Parameters!AG$61*EXP(-rGamma!J57)+Parameters!AG$64*EXP(-'sGamma '!J57)),""))</f>
        <v>0.58128088030985525</v>
      </c>
      <c r="K57">
        <f>IF('Binding Energies'!K57 = "","",IF('Binding Energies'!K57&lt;HV,(Parameters!AH$68+Parameters!AH$69*SIN(Parameters!AH$70*($A57/100)+Parameters!AH$71)+Parameters!AH$61*EXP(-rGamma!K57)+Parameters!AH$64*EXP(-'sGamma '!K57)),""))</f>
        <v>0.63619682661989319</v>
      </c>
      <c r="L57">
        <f>IF('Binding Energies'!L57 = "","",IF('Binding Energies'!L57&lt;HV,(Parameters!AI$68+Parameters!AI$69*SIN(Parameters!AI$70*($A57/100)+Parameters!AI$71)+Parameters!AI$61*EXP(-rGamma!L57)+Parameters!AI$64*EXP(-'sGamma '!L57)),""))</f>
        <v>0.67791107715473564</v>
      </c>
      <c r="M57" t="str">
        <f>IF('Binding Energies'!M57 = "","",IF('Binding Energies'!M57&lt;HV,(Parameters!AJ$68+Parameters!AJ$69*SIN(Parameters!AJ$70*($A57/100)+Parameters!AJ$71)+Parameters!AJ$61*EXP(-rGamma!M57)+Parameters!AJ$64*EXP(-'sGamma '!M57)),""))</f>
        <v/>
      </c>
      <c r="N57" t="str">
        <f>IF('Binding Energies'!N57 = "","",IF('Binding Energies'!N57&lt;HV,(Parameters!AK$68+Parameters!AK$69*SIN(Parameters!AK$70*($A57/100)+Parameters!AK$71)+Parameters!AK$61*EXP(-rGamma!N57)+Parameters!AK$64*EXP(-'sGamma '!N57)),""))</f>
        <v/>
      </c>
      <c r="O57">
        <f>IF('Binding Energies'!O57 = "","",IF('Binding Energies'!O57&lt;HV,(Parameters!AL$68+Parameters!AL$69*SIN(Parameters!AL$70*($A57/100)+Parameters!AL$71)+Parameters!AL$61*EXP(-rGamma!O57)+Parameters!AL$64*EXP(-'sGamma '!O57)),""))</f>
        <v>1.1364476752467989</v>
      </c>
      <c r="P57">
        <f>IF('Binding Energies'!P57 = "","",IF('Binding Energies'!P57&lt;HV,(Parameters!AM$68+Parameters!AM$69*SIN(Parameters!AM$70*($A57/100)+Parameters!AM$71)+Parameters!AM$61*EXP(-rGamma!P57)+Parameters!AM$64*EXP(-'sGamma '!P57)),""))</f>
        <v>1.1246551696499918</v>
      </c>
      <c r="Q57">
        <f>IF('Binding Energies'!Q57 = "","",IF('Binding Energies'!Q57&lt;HV,(Parameters!AN$68+Parameters!AN$69*SIN(Parameters!AN$70*($A57/100)+Parameters!AN$71)+Parameters!AN$61*EXP(-rGamma!Q57)+Parameters!AN$64*EXP(-'sGamma '!Q57)),""))</f>
        <v>1.1490532512135243</v>
      </c>
      <c r="R57">
        <f>IF('Binding Energies'!R57 = "","",IF('Binding Energies'!R57&lt;HV,(Parameters!AO$68+Parameters!AO$69*SIN(Parameters!AO$70*($A57/100)+Parameters!AO$71)+Parameters!AO$61*EXP(-rGamma!R57)+Parameters!AO$64*EXP(-'sGamma '!R57)),""))</f>
        <v>1.1229223334576894</v>
      </c>
      <c r="S57" t="str">
        <f>IF('Binding Energies'!S57 = "","",IF('Binding Energies'!S57&lt;HV,(Parameters!AP$68+Parameters!AP$69*SIN(Parameters!AP$70*($A57/100)+Parameters!AP$71)+Parameters!AP$61*EXP(-rGamma!S57)+Parameters!AP$64*EXP(-'sGamma '!S57)),""))</f>
        <v/>
      </c>
      <c r="T57" t="str">
        <f>IF('Binding Energies'!T57 = "","",IF('Binding Energies'!T57&lt;HV,(Parameters!AQ$68+Parameters!AQ$69*SIN(Parameters!AQ$70*($A57/100)+Parameters!AQ$71)+Parameters!AQ$61*EXP(-rGamma!T57)+Parameters!AQ$64*EXP(-'sGamma '!T57)),""))</f>
        <v/>
      </c>
    </row>
    <row r="58" spans="1:20" x14ac:dyDescent="0.35">
      <c r="A58" s="43">
        <v>58</v>
      </c>
      <c r="B58" s="2" t="str">
        <f>IF('Binding Energies'!B58 = "","",IF('Binding Energies'!B58&lt;HV,((Parameters!W$55*SIN(Parameters!W$56*((Gamma!$A58/(Parameters!W$53*HV^Parameters!W$54))^Parameters!W$59)+Parameters!W$57)+Parameters!W$60*((Gamma!$A58/(Parameters!W$53*HV^Parameters!W$54))^Parameters!W$59)+Parameters!W$58)*SQRT(HV)),""))</f>
        <v/>
      </c>
      <c r="C58" s="2" t="str">
        <f>IF('Binding Energies'!C58 = "","",IF('Binding Energies'!C58&lt;HV,((Parameters!X$55*SIN(Parameters!X$56*((Gamma!$A58/(Parameters!X$53*HV^Parameters!X$54))^Parameters!X$59)+Parameters!X$57)+Parameters!X$60*((Gamma!$A58/(Parameters!X$53*HV^Parameters!X$54))^Parameters!X$59)+Parameters!X$58)*SQRT(HV)),""))</f>
        <v/>
      </c>
      <c r="D58" s="2">
        <f>IF('Binding Energies'!D58 = "","",IF('Binding Energies'!D58&lt;HV,((Parameters!Y$55*SIN(Parameters!Y$56*((Gamma!$A58/(Parameters!Y$53*HV^Parameters!Y$54))^Parameters!Y$59)+Parameters!Y$57)+Parameters!Y$60*((Gamma!$A58/(Parameters!Y$53*HV^Parameters!Y$54))^Parameters!Y$59)+Parameters!Y$58)*SQRT(HV)),""))</f>
        <v>-5.6848416608464382E-2</v>
      </c>
      <c r="E58" s="2">
        <f>IF('Binding Energies'!E58 = "","",IF('Binding Energies'!E58&lt;HV,((Parameters!Z$55*SIN(Parameters!Z$56*((Gamma!$A58/(Parameters!Z$53*HV^Parameters!Z$54))^Parameters!Z$59)+Parameters!Z$57)+Parameters!Z$60*((Gamma!$A58/(Parameters!Z$53*HV^Parameters!Z$54))^Parameters!Z$59)+Parameters!Z$58)*SQRT(HV)),""))</f>
        <v>-8.9584227503887337E-2</v>
      </c>
      <c r="F58" s="2" t="str">
        <f>IF('Binding Energies'!F58 = "","",IF('Binding Energies'!F58&lt;HV,((Parameters!AA$55*SIN(Parameters!AA$56*((Gamma!$A58/(Parameters!AA$53*HV^Parameters!AA$54))^Parameters!AA$59)+Parameters!AA$57)+Parameters!AA$60*((Gamma!$A58/(Parameters!AA$53*HV^Parameters!AA$54))^Parameters!AA$59)+Parameters!AA$58)*SQRT(HV)),""))</f>
        <v/>
      </c>
      <c r="G58" t="str">
        <f>IF('Binding Energies'!G58 = "","",IF('Binding Energies'!G58&lt;HV,(Parameters!AD$68+Parameters!AD$69*SIN(Parameters!AD$70*($A58/100)+Parameters!AD$71)+Parameters!AD$61*EXP(-rGamma!G58)+Parameters!AD$64*EXP(-'sGamma '!G58)),""))</f>
        <v/>
      </c>
      <c r="H58">
        <f>IF('Binding Energies'!H58 = "","",IF('Binding Energies'!H58&lt;HV,(Parameters!AE$68+Parameters!AE$69*SIN(Parameters!AE$70*($A58/100)+Parameters!AE$71)+Parameters!AE$61*EXP(-rGamma!H58)+Parameters!AE$64*EXP(-'sGamma '!H58)),""))</f>
        <v>-0.47054505542026914</v>
      </c>
      <c r="I58">
        <f>IF('Binding Energies'!I58 = "","",IF('Binding Energies'!I58&lt;HV,(Parameters!AF$68+Parameters!AF$69*SIN(Parameters!AF$70*($A58/100)+Parameters!AF$71)+Parameters!AF$61*EXP(-rGamma!I58)+Parameters!AF$64*EXP(-'sGamma '!I58)),""))</f>
        <v>0.48427811829283035</v>
      </c>
      <c r="J58">
        <f>IF('Binding Energies'!J58 = "","",IF('Binding Energies'!J58&lt;HV,(Parameters!AG$68+Parameters!AG$69*SIN(Parameters!AG$70*($A58/100)+Parameters!AG$71)+Parameters!AG$61*EXP(-rGamma!J58)+Parameters!AG$64*EXP(-'sGamma '!J58)),""))</f>
        <v>0.54493725998939146</v>
      </c>
      <c r="K58">
        <f>IF('Binding Energies'!K58 = "","",IF('Binding Energies'!K58&lt;HV,(Parameters!AH$68+Parameters!AH$69*SIN(Parameters!AH$70*($A58/100)+Parameters!AH$71)+Parameters!AH$61*EXP(-rGamma!K58)+Parameters!AH$64*EXP(-'sGamma '!K58)),""))</f>
        <v>0.60744870400233875</v>
      </c>
      <c r="L58">
        <f>IF('Binding Energies'!L58 = "","",IF('Binding Energies'!L58&lt;HV,(Parameters!AI$68+Parameters!AI$69*SIN(Parameters!AI$70*($A58/100)+Parameters!AI$71)+Parameters!AI$61*EXP(-rGamma!L58)+Parameters!AI$64*EXP(-'sGamma '!L58)),""))</f>
        <v>0.65074227395381978</v>
      </c>
      <c r="M58" t="str">
        <f>IF('Binding Energies'!M58 = "","",IF('Binding Energies'!M58&lt;HV,(Parameters!AJ$68+Parameters!AJ$69*SIN(Parameters!AJ$70*($A58/100)+Parameters!AJ$71)+Parameters!AJ$61*EXP(-rGamma!M58)+Parameters!AJ$64*EXP(-'sGamma '!M58)),""))</f>
        <v/>
      </c>
      <c r="N58" t="str">
        <f>IF('Binding Energies'!N58 = "","",IF('Binding Energies'!N58&lt;HV,(Parameters!AK$68+Parameters!AK$69*SIN(Parameters!AK$70*($A58/100)+Parameters!AK$71)+Parameters!AK$61*EXP(-rGamma!N58)+Parameters!AK$64*EXP(-'sGamma '!N58)),""))</f>
        <v/>
      </c>
      <c r="O58">
        <f>IF('Binding Energies'!O58 = "","",IF('Binding Energies'!O58&lt;HV,(Parameters!AL$68+Parameters!AL$69*SIN(Parameters!AL$70*($A58/100)+Parameters!AL$71)+Parameters!AL$61*EXP(-rGamma!O58)+Parameters!AL$64*EXP(-'sGamma '!O58)),""))</f>
        <v>1.1222310749429751</v>
      </c>
      <c r="P58">
        <f>IF('Binding Energies'!P58 = "","",IF('Binding Energies'!P58&lt;HV,(Parameters!AM$68+Parameters!AM$69*SIN(Parameters!AM$70*($A58/100)+Parameters!AM$71)+Parameters!AM$61*EXP(-rGamma!P58)+Parameters!AM$64*EXP(-'sGamma '!P58)),""))</f>
        <v>1.1127556289937708</v>
      </c>
      <c r="Q58">
        <f>IF('Binding Energies'!Q58 = "","",IF('Binding Energies'!Q58&lt;HV,(Parameters!AN$68+Parameters!AN$69*SIN(Parameters!AN$70*($A58/100)+Parameters!AN$71)+Parameters!AN$61*EXP(-rGamma!Q58)+Parameters!AN$64*EXP(-'sGamma '!Q58)),""))</f>
        <v>1.1430606373720722</v>
      </c>
      <c r="R58">
        <f>IF('Binding Energies'!R58 = "","",IF('Binding Energies'!R58&lt;HV,(Parameters!AO$68+Parameters!AO$69*SIN(Parameters!AO$70*($A58/100)+Parameters!AO$71)+Parameters!AO$61*EXP(-rGamma!R58)+Parameters!AO$64*EXP(-'sGamma '!R58)),""))</f>
        <v>1.1176973252941966</v>
      </c>
      <c r="S58" t="str">
        <f>IF('Binding Energies'!S58 = "","",IF('Binding Energies'!S58&lt;HV,(Parameters!AP$68+Parameters!AP$69*SIN(Parameters!AP$70*($A58/100)+Parameters!AP$71)+Parameters!AP$61*EXP(-rGamma!S58)+Parameters!AP$64*EXP(-'sGamma '!S58)),""))</f>
        <v/>
      </c>
      <c r="T58" t="str">
        <f>IF('Binding Energies'!T58 = "","",IF('Binding Energies'!T58&lt;HV,(Parameters!AQ$68+Parameters!AQ$69*SIN(Parameters!AQ$70*($A58/100)+Parameters!AQ$71)+Parameters!AQ$61*EXP(-rGamma!T58)+Parameters!AQ$64*EXP(-'sGamma '!T58)),""))</f>
        <v/>
      </c>
    </row>
    <row r="59" spans="1:20" x14ac:dyDescent="0.35">
      <c r="A59" s="43">
        <v>59</v>
      </c>
      <c r="B59" s="2" t="str">
        <f>IF('Binding Energies'!B59 = "","",IF('Binding Energies'!B59&lt;HV,((Parameters!W$55*SIN(Parameters!W$56*((Gamma!$A59/(Parameters!W$53*HV^Parameters!W$54))^Parameters!W$59)+Parameters!W$57)+Parameters!W$60*((Gamma!$A59/(Parameters!W$53*HV^Parameters!W$54))^Parameters!W$59)+Parameters!W$58)*SQRT(HV)),""))</f>
        <v/>
      </c>
      <c r="C59" s="2" t="str">
        <f>IF('Binding Energies'!C59 = "","",IF('Binding Energies'!C59&lt;HV,((Parameters!X$55*SIN(Parameters!X$56*((Gamma!$A59/(Parameters!X$53*HV^Parameters!X$54))^Parameters!X$59)+Parameters!X$57)+Parameters!X$60*((Gamma!$A59/(Parameters!X$53*HV^Parameters!X$54))^Parameters!X$59)+Parameters!X$58)*SQRT(HV)),""))</f>
        <v/>
      </c>
      <c r="D59" s="2">
        <f>IF('Binding Energies'!D59 = "","",IF('Binding Energies'!D59&lt;HV,((Parameters!Y$55*SIN(Parameters!Y$56*((Gamma!$A59/(Parameters!Y$53*HV^Parameters!Y$54))^Parameters!Y$59)+Parameters!Y$57)+Parameters!Y$60*((Gamma!$A59/(Parameters!Y$53*HV^Parameters!Y$54))^Parameters!Y$59)+Parameters!Y$58)*SQRT(HV)),""))</f>
        <v>-6.3720154412396104E-2</v>
      </c>
      <c r="E59" s="2">
        <f>IF('Binding Energies'!E59 = "","",IF('Binding Energies'!E59&lt;HV,((Parameters!Z$55*SIN(Parameters!Z$56*((Gamma!$A59/(Parameters!Z$53*HV^Parameters!Z$54))^Parameters!Z$59)+Parameters!Z$57)+Parameters!Z$60*((Gamma!$A59/(Parameters!Z$53*HV^Parameters!Z$54))^Parameters!Z$59)+Parameters!Z$58)*SQRT(HV)),""))</f>
        <v>-0.1020873016204315</v>
      </c>
      <c r="F59" s="2" t="str">
        <f>IF('Binding Energies'!F59 = "","",IF('Binding Energies'!F59&lt;HV,((Parameters!AA$55*SIN(Parameters!AA$56*((Gamma!$A59/(Parameters!AA$53*HV^Parameters!AA$54))^Parameters!AA$59)+Parameters!AA$57)+Parameters!AA$60*((Gamma!$A59/(Parameters!AA$53*HV^Parameters!AA$54))^Parameters!AA$59)+Parameters!AA$58)*SQRT(HV)),""))</f>
        <v/>
      </c>
      <c r="G59" t="str">
        <f>IF('Binding Energies'!G59 = "","",IF('Binding Energies'!G59&lt;HV,(Parameters!AD$68+Parameters!AD$69*SIN(Parameters!AD$70*($A59/100)+Parameters!AD$71)+Parameters!AD$61*EXP(-rGamma!G59)+Parameters!AD$64*EXP(-'sGamma '!G59)),""))</f>
        <v/>
      </c>
      <c r="H59">
        <f>IF('Binding Energies'!H59 = "","",IF('Binding Energies'!H59&lt;HV,(Parameters!AE$68+Parameters!AE$69*SIN(Parameters!AE$70*($A59/100)+Parameters!AE$71)+Parameters!AE$61*EXP(-rGamma!H59)+Parameters!AE$64*EXP(-'sGamma '!H59)),""))</f>
        <v>-0.60308546206761604</v>
      </c>
      <c r="I59">
        <f>IF('Binding Energies'!I59 = "","",IF('Binding Energies'!I59&lt;HV,(Parameters!AF$68+Parameters!AF$69*SIN(Parameters!AF$70*($A59/100)+Parameters!AF$71)+Parameters!AF$61*EXP(-rGamma!I59)+Parameters!AF$64*EXP(-'sGamma '!I59)),""))</f>
        <v>0.44813389785452756</v>
      </c>
      <c r="J59">
        <f>IF('Binding Energies'!J59 = "","",IF('Binding Energies'!J59&lt;HV,(Parameters!AG$68+Parameters!AG$69*SIN(Parameters!AG$70*($A59/100)+Parameters!AG$71)+Parameters!AG$61*EXP(-rGamma!J59)+Parameters!AG$64*EXP(-'sGamma '!J59)),""))</f>
        <v>0.50846163194393312</v>
      </c>
      <c r="K59">
        <f>IF('Binding Energies'!K59 = "","",IF('Binding Energies'!K59&lt;HV,(Parameters!AH$68+Parameters!AH$69*SIN(Parameters!AH$70*($A59/100)+Parameters!AH$71)+Parameters!AH$61*EXP(-rGamma!K59)+Parameters!AH$64*EXP(-'sGamma '!K59)),""))</f>
        <v>0.57823620817068455</v>
      </c>
      <c r="L59">
        <f>IF('Binding Energies'!L59 = "","",IF('Binding Energies'!L59&lt;HV,(Parameters!AI$68+Parameters!AI$69*SIN(Parameters!AI$70*($A59/100)+Parameters!AI$71)+Parameters!AI$61*EXP(-rGamma!L59)+Parameters!AI$64*EXP(-'sGamma '!L59)),""))</f>
        <v>0.62313197663805853</v>
      </c>
      <c r="M59" t="str">
        <f>IF('Binding Energies'!M59 = "","",IF('Binding Energies'!M59&lt;HV,(Parameters!AJ$68+Parameters!AJ$69*SIN(Parameters!AJ$70*($A59/100)+Parameters!AJ$71)+Parameters!AJ$61*EXP(-rGamma!M59)+Parameters!AJ$64*EXP(-'sGamma '!M59)),""))</f>
        <v/>
      </c>
      <c r="N59" t="str">
        <f>IF('Binding Energies'!N59 = "","",IF('Binding Energies'!N59&lt;HV,(Parameters!AK$68+Parameters!AK$69*SIN(Parameters!AK$70*($A59/100)+Parameters!AK$71)+Parameters!AK$61*EXP(-rGamma!N59)+Parameters!AK$64*EXP(-'sGamma '!N59)),""))</f>
        <v/>
      </c>
      <c r="O59">
        <f>IF('Binding Energies'!O59 = "","",IF('Binding Energies'!O59&lt;HV,(Parameters!AL$68+Parameters!AL$69*SIN(Parameters!AL$70*($A59/100)+Parameters!AL$71)+Parameters!AL$61*EXP(-rGamma!O59)+Parameters!AL$64*EXP(-'sGamma '!O59)),""))</f>
        <v>1.1064067481677917</v>
      </c>
      <c r="P59">
        <f>IF('Binding Energies'!P59 = "","",IF('Binding Energies'!P59&lt;HV,(Parameters!AM$68+Parameters!AM$69*SIN(Parameters!AM$70*($A59/100)+Parameters!AM$71)+Parameters!AM$61*EXP(-rGamma!P59)+Parameters!AM$64*EXP(-'sGamma '!P59)),""))</f>
        <v>1.0995385684904369</v>
      </c>
      <c r="Q59">
        <f>IF('Binding Energies'!Q59 = "","",IF('Binding Energies'!Q59&lt;HV,(Parameters!AN$68+Parameters!AN$69*SIN(Parameters!AN$70*($A59/100)+Parameters!AN$71)+Parameters!AN$61*EXP(-rGamma!Q59)+Parameters!AN$64*EXP(-'sGamma '!Q59)),""))</f>
        <v>1.1352517112034857</v>
      </c>
      <c r="R59">
        <f>IF('Binding Energies'!R59 = "","",IF('Binding Energies'!R59&lt;HV,(Parameters!AO$68+Parameters!AO$69*SIN(Parameters!AO$70*($A59/100)+Parameters!AO$71)+Parameters!AO$61*EXP(-rGamma!R59)+Parameters!AO$64*EXP(-'sGamma '!R59)),""))</f>
        <v>1.1108821611683632</v>
      </c>
      <c r="S59" t="str">
        <f>IF('Binding Energies'!S59 = "","",IF('Binding Energies'!S59&lt;HV,(Parameters!AP$68+Parameters!AP$69*SIN(Parameters!AP$70*($A59/100)+Parameters!AP$71)+Parameters!AP$61*EXP(-rGamma!S59)+Parameters!AP$64*EXP(-'sGamma '!S59)),""))</f>
        <v/>
      </c>
      <c r="T59" t="str">
        <f>IF('Binding Energies'!T59 = "","",IF('Binding Energies'!T59&lt;HV,(Parameters!AQ$68+Parameters!AQ$69*SIN(Parameters!AQ$70*($A59/100)+Parameters!AQ$71)+Parameters!AQ$61*EXP(-rGamma!T59)+Parameters!AQ$64*EXP(-'sGamma '!T59)),""))</f>
        <v/>
      </c>
    </row>
    <row r="60" spans="1:20" x14ac:dyDescent="0.35">
      <c r="A60" s="43">
        <v>60</v>
      </c>
      <c r="B60" s="2" t="str">
        <f>IF('Binding Energies'!B60 = "","",IF('Binding Energies'!B60&lt;HV,((Parameters!W$55*SIN(Parameters!W$56*((Gamma!$A60/(Parameters!W$53*HV^Parameters!W$54))^Parameters!W$59)+Parameters!W$57)+Parameters!W$60*((Gamma!$A60/(Parameters!W$53*HV^Parameters!W$54))^Parameters!W$59)+Parameters!W$58)*SQRT(HV)),""))</f>
        <v/>
      </c>
      <c r="C60" s="2" t="str">
        <f>IF('Binding Energies'!C60 = "","",IF('Binding Energies'!C60&lt;HV,((Parameters!X$55*SIN(Parameters!X$56*((Gamma!$A60/(Parameters!X$53*HV^Parameters!X$54))^Parameters!X$59)+Parameters!X$57)+Parameters!X$60*((Gamma!$A60/(Parameters!X$53*HV^Parameters!X$54))^Parameters!X$59)+Parameters!X$58)*SQRT(HV)),""))</f>
        <v/>
      </c>
      <c r="D60" s="2">
        <f>IF('Binding Energies'!D60 = "","",IF('Binding Energies'!D60&lt;HV,((Parameters!Y$55*SIN(Parameters!Y$56*((Gamma!$A60/(Parameters!Y$53*HV^Parameters!Y$54))^Parameters!Y$59)+Parameters!Y$57)+Parameters!Y$60*((Gamma!$A60/(Parameters!Y$53*HV^Parameters!Y$54))^Parameters!Y$59)+Parameters!Y$58)*SQRT(HV)),""))</f>
        <v>-6.8249442353139525E-2</v>
      </c>
      <c r="E60" s="2">
        <f>IF('Binding Energies'!E60 = "","",IF('Binding Energies'!E60&lt;HV,((Parameters!Z$55*SIN(Parameters!Z$56*((Gamma!$A60/(Parameters!Z$53*HV^Parameters!Z$54))^Parameters!Z$59)+Parameters!Z$57)+Parameters!Z$60*((Gamma!$A60/(Parameters!Z$53*HV^Parameters!Z$54))^Parameters!Z$59)+Parameters!Z$58)*SQRT(HV)),""))</f>
        <v>-0.11285880072401505</v>
      </c>
      <c r="F60" s="2" t="str">
        <f>IF('Binding Energies'!F60 = "","",IF('Binding Energies'!F60&lt;HV,((Parameters!AA$55*SIN(Parameters!AA$56*((Gamma!$A60/(Parameters!AA$53*HV^Parameters!AA$54))^Parameters!AA$59)+Parameters!AA$57)+Parameters!AA$60*((Gamma!$A60/(Parameters!AA$53*HV^Parameters!AA$54))^Parameters!AA$59)+Parameters!AA$58)*SQRT(HV)),""))</f>
        <v/>
      </c>
      <c r="G60" t="str">
        <f>IF('Binding Energies'!G60 = "","",IF('Binding Energies'!G60&lt;HV,(Parameters!AD$68+Parameters!AD$69*SIN(Parameters!AD$70*($A60/100)+Parameters!AD$71)+Parameters!AD$61*EXP(-rGamma!G60)+Parameters!AD$64*EXP(-'sGamma '!G60)),""))</f>
        <v/>
      </c>
      <c r="H60" t="str">
        <f>IF('Binding Energies'!H60 = "","",IF('Binding Energies'!H60&lt;HV,(Parameters!AE$68+Parameters!AE$69*SIN(Parameters!AE$70*($A60/100)+Parameters!AE$71)+Parameters!AE$61*EXP(-rGamma!H60)+Parameters!AE$64*EXP(-'sGamma '!H60)),""))</f>
        <v/>
      </c>
      <c r="I60">
        <f>IF('Binding Energies'!I60 = "","",IF('Binding Energies'!I60&lt;HV,(Parameters!AF$68+Parameters!AF$69*SIN(Parameters!AF$70*($A60/100)+Parameters!AF$71)+Parameters!AF$61*EXP(-rGamma!I60)+Parameters!AF$64*EXP(-'sGamma '!I60)),""))</f>
        <v>0.41226890472758648</v>
      </c>
      <c r="J60">
        <f>IF('Binding Energies'!J60 = "","",IF('Binding Energies'!J60&lt;HV,(Parameters!AG$68+Parameters!AG$69*SIN(Parameters!AG$70*($A60/100)+Parameters!AG$71)+Parameters!AG$61*EXP(-rGamma!J60)+Parameters!AG$64*EXP(-'sGamma '!J60)),""))</f>
        <v>0.47200961109564865</v>
      </c>
      <c r="K60">
        <f>IF('Binding Energies'!K60 = "","",IF('Binding Energies'!K60&lt;HV,(Parameters!AH$68+Parameters!AH$69*SIN(Parameters!AH$70*($A60/100)+Parameters!AH$71)+Parameters!AH$61*EXP(-rGamma!K60)+Parameters!AH$64*EXP(-'sGamma '!K60)),""))</f>
        <v>0.54855263488598849</v>
      </c>
      <c r="L60">
        <f>IF('Binding Energies'!L60 = "","",IF('Binding Energies'!L60&lt;HV,(Parameters!AI$68+Parameters!AI$69*SIN(Parameters!AI$70*($A60/100)+Parameters!AI$71)+Parameters!AI$61*EXP(-rGamma!L60)+Parameters!AI$64*EXP(-'sGamma '!L60)),""))</f>
        <v>0.59520885802806978</v>
      </c>
      <c r="M60" t="str">
        <f>IF('Binding Energies'!M60 = "","",IF('Binding Energies'!M60&lt;HV,(Parameters!AJ$68+Parameters!AJ$69*SIN(Parameters!AJ$70*($A60/100)+Parameters!AJ$71)+Parameters!AJ$61*EXP(-rGamma!M60)+Parameters!AJ$64*EXP(-'sGamma '!M60)),""))</f>
        <v/>
      </c>
      <c r="N60" t="str">
        <f>IF('Binding Energies'!N60 = "","",IF('Binding Energies'!N60&lt;HV,(Parameters!AK$68+Parameters!AK$69*SIN(Parameters!AK$70*($A60/100)+Parameters!AK$71)+Parameters!AK$61*EXP(-rGamma!N60)+Parameters!AK$64*EXP(-'sGamma '!N60)),""))</f>
        <v/>
      </c>
      <c r="O60">
        <f>IF('Binding Energies'!O60 = "","",IF('Binding Energies'!O60&lt;HV,(Parameters!AL$68+Parameters!AL$69*SIN(Parameters!AL$70*($A60/100)+Parameters!AL$71)+Parameters!AL$61*EXP(-rGamma!O60)+Parameters!AL$64*EXP(-'sGamma '!O60)),""))</f>
        <v>1.0889976070821021</v>
      </c>
      <c r="P60">
        <f>IF('Binding Energies'!P60 = "","",IF('Binding Energies'!P60&lt;HV,(Parameters!AM$68+Parameters!AM$69*SIN(Parameters!AM$70*($A60/100)+Parameters!AM$71)+Parameters!AM$61*EXP(-rGamma!P60)+Parameters!AM$64*EXP(-'sGamma '!P60)),""))</f>
        <v>1.0850196410021831</v>
      </c>
      <c r="Q60">
        <f>IF('Binding Energies'!Q60 = "","",IF('Binding Energies'!Q60&lt;HV,(Parameters!AN$68+Parameters!AN$69*SIN(Parameters!AN$70*($A60/100)+Parameters!AN$71)+Parameters!AN$61*EXP(-rGamma!Q60)+Parameters!AN$64*EXP(-'sGamma '!Q60)),""))</f>
        <v>1.1263192207775834</v>
      </c>
      <c r="R60">
        <f>IF('Binding Energies'!R60 = "","",IF('Binding Energies'!R60&lt;HV,(Parameters!AO$68+Parameters!AO$69*SIN(Parameters!AO$70*($A60/100)+Parameters!AO$71)+Parameters!AO$61*EXP(-rGamma!R60)+Parameters!AO$64*EXP(-'sGamma '!R60)),""))</f>
        <v>1.1031826457839984</v>
      </c>
      <c r="S60" t="str">
        <f>IF('Binding Energies'!S60 = "","",IF('Binding Energies'!S60&lt;HV,(Parameters!AP$68+Parameters!AP$69*SIN(Parameters!AP$70*($A60/100)+Parameters!AP$71)+Parameters!AP$61*EXP(-rGamma!S60)+Parameters!AP$64*EXP(-'sGamma '!S60)),""))</f>
        <v/>
      </c>
      <c r="T60" t="str">
        <f>IF('Binding Energies'!T60 = "","",IF('Binding Energies'!T60&lt;HV,(Parameters!AQ$68+Parameters!AQ$69*SIN(Parameters!AQ$70*($A60/100)+Parameters!AQ$71)+Parameters!AQ$61*EXP(-rGamma!T60)+Parameters!AQ$64*EXP(-'sGamma '!T60)),""))</f>
        <v/>
      </c>
    </row>
    <row r="61" spans="1:20" x14ac:dyDescent="0.35">
      <c r="A61" s="43">
        <v>61</v>
      </c>
      <c r="B61" s="2" t="str">
        <f>IF('Binding Energies'!B61 = "","",IF('Binding Energies'!B61&lt;HV,((Parameters!W$55*SIN(Parameters!W$56*((Gamma!$A61/(Parameters!W$53*HV^Parameters!W$54))^Parameters!W$59)+Parameters!W$57)+Parameters!W$60*((Gamma!$A61/(Parameters!W$53*HV^Parameters!W$54))^Parameters!W$59)+Parameters!W$58)*SQRT(HV)),""))</f>
        <v/>
      </c>
      <c r="C61" s="2" t="str">
        <f>IF('Binding Energies'!C61 = "","",IF('Binding Energies'!C61&lt;HV,((Parameters!X$55*SIN(Parameters!X$56*((Gamma!$A61/(Parameters!X$53*HV^Parameters!X$54))^Parameters!X$59)+Parameters!X$57)+Parameters!X$60*((Gamma!$A61/(Parameters!X$53*HV^Parameters!X$54))^Parameters!X$59)+Parameters!X$58)*SQRT(HV)),""))</f>
        <v/>
      </c>
      <c r="D61" s="2">
        <f>IF('Binding Energies'!D61 = "","",IF('Binding Energies'!D61&lt;HV,((Parameters!Y$55*SIN(Parameters!Y$56*((Gamma!$A61/(Parameters!Y$53*HV^Parameters!Y$54))^Parameters!Y$59)+Parameters!Y$57)+Parameters!Y$60*((Gamma!$A61/(Parameters!Y$53*HV^Parameters!Y$54))^Parameters!Y$59)+Parameters!Y$58)*SQRT(HV)),""))</f>
        <v>-7.0370879525602614E-2</v>
      </c>
      <c r="E61" s="2">
        <f>IF('Binding Energies'!E61 = "","",IF('Binding Energies'!E61&lt;HV,((Parameters!Z$55*SIN(Parameters!Z$56*((Gamma!$A61/(Parameters!Z$53*HV^Parameters!Z$54))^Parameters!Z$59)+Parameters!Z$57)+Parameters!Z$60*((Gamma!$A61/(Parameters!Z$53*HV^Parameters!Z$54))^Parameters!Z$59)+Parameters!Z$58)*SQRT(HV)),""))</f>
        <v>-0.12190600034067071</v>
      </c>
      <c r="F61" s="2" t="str">
        <f>IF('Binding Energies'!F61 = "","",IF('Binding Energies'!F61&lt;HV,((Parameters!AA$55*SIN(Parameters!AA$56*((Gamma!$A61/(Parameters!AA$53*HV^Parameters!AA$54))^Parameters!AA$59)+Parameters!AA$57)+Parameters!AA$60*((Gamma!$A61/(Parameters!AA$53*HV^Parameters!AA$54))^Parameters!AA$59)+Parameters!AA$58)*SQRT(HV)),""))</f>
        <v/>
      </c>
      <c r="G61" t="str">
        <f>IF('Binding Energies'!G61 = "","",IF('Binding Energies'!G61&lt;HV,(Parameters!AD$68+Parameters!AD$69*SIN(Parameters!AD$70*($A61/100)+Parameters!AD$71)+Parameters!AD$61*EXP(-rGamma!G61)+Parameters!AD$64*EXP(-'sGamma '!G61)),""))</f>
        <v/>
      </c>
      <c r="H61" t="str">
        <f>IF('Binding Energies'!H61 = "","",IF('Binding Energies'!H61&lt;HV,(Parameters!AE$68+Parameters!AE$69*SIN(Parameters!AE$70*($A61/100)+Parameters!AE$71)+Parameters!AE$61*EXP(-rGamma!H61)+Parameters!AE$64*EXP(-'sGamma '!H61)),""))</f>
        <v/>
      </c>
      <c r="I61">
        <f>IF('Binding Energies'!I61 = "","",IF('Binding Energies'!I61&lt;HV,(Parameters!AF$68+Parameters!AF$69*SIN(Parameters!AF$70*($A61/100)+Parameters!AF$71)+Parameters!AF$61*EXP(-rGamma!I61)+Parameters!AF$64*EXP(-'sGamma '!I61)),""))</f>
        <v>0.37686805896939518</v>
      </c>
      <c r="J61">
        <f>IF('Binding Energies'!J61 = "","",IF('Binding Energies'!J61&lt;HV,(Parameters!AG$68+Parameters!AG$69*SIN(Parameters!AG$70*($A61/100)+Parameters!AG$71)+Parameters!AG$61*EXP(-rGamma!J61)+Parameters!AG$64*EXP(-'sGamma '!J61)),""))</f>
        <v>0.43577318434028861</v>
      </c>
      <c r="K61">
        <f>IF('Binding Energies'!K61 = "","",IF('Binding Energies'!K61&lt;HV,(Parameters!AH$68+Parameters!AH$69*SIN(Parameters!AH$70*($A61/100)+Parameters!AH$71)+Parameters!AH$61*EXP(-rGamma!K61)+Parameters!AH$64*EXP(-'sGamma '!K61)),""))</f>
        <v>0.51904828867899389</v>
      </c>
      <c r="L61">
        <f>IF('Binding Energies'!L61 = "","",IF('Binding Energies'!L61&lt;HV,(Parameters!AI$68+Parameters!AI$69*SIN(Parameters!AI$70*($A61/100)+Parameters!AI$71)+Parameters!AI$61*EXP(-rGamma!L61)+Parameters!AI$64*EXP(-'sGamma '!L61)),""))</f>
        <v>0.56733493493891674</v>
      </c>
      <c r="M61" t="str">
        <f>IF('Binding Energies'!M61 = "","",IF('Binding Energies'!M61&lt;HV,(Parameters!AJ$68+Parameters!AJ$69*SIN(Parameters!AJ$70*($A61/100)+Parameters!AJ$71)+Parameters!AJ$61*EXP(-rGamma!M61)+Parameters!AJ$64*EXP(-'sGamma '!M61)),""))</f>
        <v/>
      </c>
      <c r="N61" t="str">
        <f>IF('Binding Energies'!N61 = "","",IF('Binding Energies'!N61&lt;HV,(Parameters!AK$68+Parameters!AK$69*SIN(Parameters!AK$70*($A61/100)+Parameters!AK$71)+Parameters!AK$61*EXP(-rGamma!N61)+Parameters!AK$64*EXP(-'sGamma '!N61)),""))</f>
        <v/>
      </c>
      <c r="O61">
        <f>IF('Binding Energies'!O61 = "","",IF('Binding Energies'!O61&lt;HV,(Parameters!AL$68+Parameters!AL$69*SIN(Parameters!AL$70*($A61/100)+Parameters!AL$71)+Parameters!AL$61*EXP(-rGamma!O61)+Parameters!AL$64*EXP(-'sGamma '!O61)),""))</f>
        <v>1.070029053325563</v>
      </c>
      <c r="P61">
        <f>IF('Binding Energies'!P61 = "","",IF('Binding Energies'!P61&lt;HV,(Parameters!AM$68+Parameters!AM$69*SIN(Parameters!AM$70*($A61/100)+Parameters!AM$71)+Parameters!AM$61*EXP(-rGamma!P61)+Parameters!AM$64*EXP(-'sGamma '!P61)),""))</f>
        <v>1.0692160413228899</v>
      </c>
      <c r="Q61">
        <f>IF('Binding Energies'!Q61 = "","",IF('Binding Energies'!Q61&lt;HV,(Parameters!AN$68+Parameters!AN$69*SIN(Parameters!AN$70*($A61/100)+Parameters!AN$71)+Parameters!AN$61*EXP(-rGamma!Q61)+Parameters!AN$64*EXP(-'sGamma '!Q61)),""))</f>
        <v>1.1160973410585506</v>
      </c>
      <c r="R61">
        <f>IF('Binding Energies'!R61 = "","",IF('Binding Energies'!R61&lt;HV,(Parameters!AO$68+Parameters!AO$69*SIN(Parameters!AO$70*($A61/100)+Parameters!AO$71)+Parameters!AO$61*EXP(-rGamma!R61)+Parameters!AO$64*EXP(-'sGamma '!R61)),""))</f>
        <v>1.0944239544321233</v>
      </c>
      <c r="S61" t="str">
        <f>IF('Binding Energies'!S61 = "","",IF('Binding Energies'!S61&lt;HV,(Parameters!AP$68+Parameters!AP$69*SIN(Parameters!AP$70*($A61/100)+Parameters!AP$71)+Parameters!AP$61*EXP(-rGamma!S61)+Parameters!AP$64*EXP(-'sGamma '!S61)),""))</f>
        <v/>
      </c>
      <c r="T61" t="str">
        <f>IF('Binding Energies'!T61 = "","",IF('Binding Energies'!T61&lt;HV,(Parameters!AQ$68+Parameters!AQ$69*SIN(Parameters!AQ$70*($A61/100)+Parameters!AQ$71)+Parameters!AQ$61*EXP(-rGamma!T61)+Parameters!AQ$64*EXP(-'sGamma '!T61)),""))</f>
        <v/>
      </c>
    </row>
    <row r="62" spans="1:20" x14ac:dyDescent="0.35">
      <c r="A62" s="43">
        <v>62</v>
      </c>
      <c r="B62" s="2" t="str">
        <f>IF('Binding Energies'!B62 = "","",IF('Binding Energies'!B62&lt;HV,((Parameters!W$55*SIN(Parameters!W$56*((Gamma!$A62/(Parameters!W$53*HV^Parameters!W$54))^Parameters!W$59)+Parameters!W$57)+Parameters!W$60*((Gamma!$A62/(Parameters!W$53*HV^Parameters!W$54))^Parameters!W$59)+Parameters!W$58)*SQRT(HV)),""))</f>
        <v/>
      </c>
      <c r="C62" s="2" t="str">
        <f>IF('Binding Energies'!C62 = "","",IF('Binding Energies'!C62&lt;HV,((Parameters!X$55*SIN(Parameters!X$56*((Gamma!$A62/(Parameters!X$53*HV^Parameters!X$54))^Parameters!X$59)+Parameters!X$57)+Parameters!X$60*((Gamma!$A62/(Parameters!X$53*HV^Parameters!X$54))^Parameters!X$59)+Parameters!X$58)*SQRT(HV)),""))</f>
        <v/>
      </c>
      <c r="D62" s="2">
        <f>IF('Binding Energies'!D62 = "","",IF('Binding Energies'!D62&lt;HV,((Parameters!Y$55*SIN(Parameters!Y$56*((Gamma!$A62/(Parameters!Y$53*HV^Parameters!Y$54))^Parameters!Y$59)+Parameters!Y$57)+Parameters!Y$60*((Gamma!$A62/(Parameters!Y$53*HV^Parameters!Y$54))^Parameters!Y$59)+Parameters!Y$58)*SQRT(HV)),""))</f>
        <v>-7.0019165900911312E-2</v>
      </c>
      <c r="E62" s="2">
        <f>IF('Binding Energies'!E62 = "","",IF('Binding Energies'!E62&lt;HV,((Parameters!Z$55*SIN(Parameters!Z$56*((Gamma!$A62/(Parameters!Z$53*HV^Parameters!Z$54))^Parameters!Z$59)+Parameters!Z$57)+Parameters!Z$60*((Gamma!$A62/(Parameters!Z$53*HV^Parameters!Z$54))^Parameters!Z$59)+Parameters!Z$58)*SQRT(HV)),""))</f>
        <v>-0.12923919853385873</v>
      </c>
      <c r="F62" s="2" t="str">
        <f>IF('Binding Energies'!F62 = "","",IF('Binding Energies'!F62&lt;HV,((Parameters!AA$55*SIN(Parameters!AA$56*((Gamma!$A62/(Parameters!AA$53*HV^Parameters!AA$54))^Parameters!AA$59)+Parameters!AA$57)+Parameters!AA$60*((Gamma!$A62/(Parameters!AA$53*HV^Parameters!AA$54))^Parameters!AA$59)+Parameters!AA$58)*SQRT(HV)),""))</f>
        <v/>
      </c>
      <c r="G62" t="str">
        <f>IF('Binding Energies'!G62 = "","",IF('Binding Energies'!G62&lt;HV,(Parameters!AD$68+Parameters!AD$69*SIN(Parameters!AD$70*($A62/100)+Parameters!AD$71)+Parameters!AD$61*EXP(-rGamma!G62)+Parameters!AD$64*EXP(-'sGamma '!G62)),""))</f>
        <v/>
      </c>
      <c r="H62" t="str">
        <f>IF('Binding Energies'!H62 = "","",IF('Binding Energies'!H62&lt;HV,(Parameters!AE$68+Parameters!AE$69*SIN(Parameters!AE$70*($A62/100)+Parameters!AE$71)+Parameters!AE$61*EXP(-rGamma!H62)+Parameters!AE$64*EXP(-'sGamma '!H62)),""))</f>
        <v/>
      </c>
      <c r="I62">
        <f>IF('Binding Energies'!I62 = "","",IF('Binding Energies'!I62&lt;HV,(Parameters!AF$68+Parameters!AF$69*SIN(Parameters!AF$70*($A62/100)+Parameters!AF$71)+Parameters!AF$61*EXP(-rGamma!I62)+Parameters!AF$64*EXP(-'sGamma '!I62)),""))</f>
        <v>0.34202262130418537</v>
      </c>
      <c r="J62">
        <f>IF('Binding Energies'!J62 = "","",IF('Binding Energies'!J62&lt;HV,(Parameters!AG$68+Parameters!AG$69*SIN(Parameters!AG$70*($A62/100)+Parameters!AG$71)+Parameters!AG$61*EXP(-rGamma!J62)+Parameters!AG$64*EXP(-'sGamma '!J62)),""))</f>
        <v>0.39987138121071453</v>
      </c>
      <c r="K62">
        <f>IF('Binding Energies'!K62 = "","",IF('Binding Energies'!K62&lt;HV,(Parameters!AH$68+Parameters!AH$69*SIN(Parameters!AH$70*($A62/100)+Parameters!AH$71)+Parameters!AH$61*EXP(-rGamma!K62)+Parameters!AH$64*EXP(-'sGamma '!K62)),""))</f>
        <v>0.48953601952757236</v>
      </c>
      <c r="L62">
        <f>IF('Binding Energies'!L62 = "","",IF('Binding Energies'!L62&lt;HV,(Parameters!AI$68+Parameters!AI$69*SIN(Parameters!AI$70*($A62/100)+Parameters!AI$71)+Parameters!AI$61*EXP(-rGamma!L62)+Parameters!AI$64*EXP(-'sGamma '!L62)),""))</f>
        <v>0.53937351325037819</v>
      </c>
      <c r="M62" t="str">
        <f>IF('Binding Energies'!M62 = "","",IF('Binding Energies'!M62&lt;HV,(Parameters!AJ$68+Parameters!AJ$69*SIN(Parameters!AJ$70*($A62/100)+Parameters!AJ$71)+Parameters!AJ$61*EXP(-rGamma!M62)+Parameters!AJ$64*EXP(-'sGamma '!M62)),""))</f>
        <v/>
      </c>
      <c r="N62" t="str">
        <f>IF('Binding Energies'!N62 = "","",IF('Binding Energies'!N62&lt;HV,(Parameters!AK$68+Parameters!AK$69*SIN(Parameters!AK$70*($A62/100)+Parameters!AK$71)+Parameters!AK$61*EXP(-rGamma!N62)+Parameters!AK$64*EXP(-'sGamma '!N62)),""))</f>
        <v/>
      </c>
      <c r="O62">
        <f>IF('Binding Energies'!O62 = "","",IF('Binding Energies'!O62&lt;HV,(Parameters!AL$68+Parameters!AL$69*SIN(Parameters!AL$70*($A62/100)+Parameters!AL$71)+Parameters!AL$61*EXP(-rGamma!O62)+Parameters!AL$64*EXP(-'sGamma '!O62)),""))</f>
        <v>1.0495285247666395</v>
      </c>
      <c r="P62">
        <f>IF('Binding Energies'!P62 = "","",IF('Binding Energies'!P62&lt;HV,(Parameters!AM$68+Parameters!AM$69*SIN(Parameters!AM$70*($A62/100)+Parameters!AM$71)+Parameters!AM$61*EXP(-rGamma!P62)+Parameters!AM$64*EXP(-'sGamma '!P62)),""))</f>
        <v>1.0521464856861114</v>
      </c>
      <c r="Q62">
        <f>IF('Binding Energies'!Q62 = "","",IF('Binding Energies'!Q62&lt;HV,(Parameters!AN$68+Parameters!AN$69*SIN(Parameters!AN$70*($A62/100)+Parameters!AN$71)+Parameters!AN$61*EXP(-rGamma!Q62)+Parameters!AN$64*EXP(-'sGamma '!Q62)),""))</f>
        <v>1.105167806545875</v>
      </c>
      <c r="R62">
        <f>IF('Binding Energies'!R62 = "","",IF('Binding Energies'!R62&lt;HV,(Parameters!AO$68+Parameters!AO$69*SIN(Parameters!AO$70*($A62/100)+Parameters!AO$71)+Parameters!AO$61*EXP(-rGamma!R62)+Parameters!AO$64*EXP(-'sGamma '!R62)),""))</f>
        <v>1.0851972946538495</v>
      </c>
      <c r="S62" t="str">
        <f>IF('Binding Energies'!S62 = "","",IF('Binding Energies'!S62&lt;HV,(Parameters!AP$68+Parameters!AP$69*SIN(Parameters!AP$70*($A62/100)+Parameters!AP$71)+Parameters!AP$61*EXP(-rGamma!S62)+Parameters!AP$64*EXP(-'sGamma '!S62)),""))</f>
        <v/>
      </c>
      <c r="T62" t="str">
        <f>IF('Binding Energies'!T62 = "","",IF('Binding Energies'!T62&lt;HV,(Parameters!AQ$68+Parameters!AQ$69*SIN(Parameters!AQ$70*($A62/100)+Parameters!AQ$71)+Parameters!AQ$61*EXP(-rGamma!T62)+Parameters!AQ$64*EXP(-'sGamma '!T62)),""))</f>
        <v/>
      </c>
    </row>
    <row r="63" spans="1:20" x14ac:dyDescent="0.35">
      <c r="A63" s="43">
        <v>63</v>
      </c>
      <c r="B63" s="2" t="str">
        <f>IF('Binding Energies'!B63 = "","",IF('Binding Energies'!B63&lt;HV,((Parameters!W$55*SIN(Parameters!W$56*((Gamma!$A63/(Parameters!W$53*HV^Parameters!W$54))^Parameters!W$59)+Parameters!W$57)+Parameters!W$60*((Gamma!$A63/(Parameters!W$53*HV^Parameters!W$54))^Parameters!W$59)+Parameters!W$58)*SQRT(HV)),""))</f>
        <v/>
      </c>
      <c r="C63" s="2" t="str">
        <f>IF('Binding Energies'!C63 = "","",IF('Binding Energies'!C63&lt;HV,((Parameters!X$55*SIN(Parameters!X$56*((Gamma!$A63/(Parameters!X$53*HV^Parameters!X$54))^Parameters!X$59)+Parameters!X$57)+Parameters!X$60*((Gamma!$A63/(Parameters!X$53*HV^Parameters!X$54))^Parameters!X$59)+Parameters!X$58)*SQRT(HV)),""))</f>
        <v/>
      </c>
      <c r="D63" s="2">
        <f>IF('Binding Energies'!D63 = "","",IF('Binding Energies'!D63&lt;HV,((Parameters!Y$55*SIN(Parameters!Y$56*((Gamma!$A63/(Parameters!Y$53*HV^Parameters!Y$54))^Parameters!Y$59)+Parameters!Y$57)+Parameters!Y$60*((Gamma!$A63/(Parameters!Y$53*HV^Parameters!Y$54))^Parameters!Y$59)+Parameters!Y$58)*SQRT(HV)),""))</f>
        <v>-6.7129126880225973E-2</v>
      </c>
      <c r="E63" s="2">
        <f>IF('Binding Energies'!E63 = "","",IF('Binding Energies'!E63&lt;HV,((Parameters!Z$55*SIN(Parameters!Z$56*((Gamma!$A63/(Parameters!Z$53*HV^Parameters!Z$54))^Parameters!Z$59)+Parameters!Z$57)+Parameters!Z$60*((Gamma!$A63/(Parameters!Z$53*HV^Parameters!Z$54))^Parameters!Z$59)+Parameters!Z$58)*SQRT(HV)),""))</f>
        <v>-0.13487154551662131</v>
      </c>
      <c r="F63" s="2" t="str">
        <f>IF('Binding Energies'!F63 = "","",IF('Binding Energies'!F63&lt;HV,((Parameters!AA$55*SIN(Parameters!AA$56*((Gamma!$A63/(Parameters!AA$53*HV^Parameters!AA$54))^Parameters!AA$59)+Parameters!AA$57)+Parameters!AA$60*((Gamma!$A63/(Parameters!AA$53*HV^Parameters!AA$54))^Parameters!AA$59)+Parameters!AA$58)*SQRT(HV)),""))</f>
        <v/>
      </c>
      <c r="G63" t="str">
        <f>IF('Binding Energies'!G63 = "","",IF('Binding Energies'!G63&lt;HV,(Parameters!AD$68+Parameters!AD$69*SIN(Parameters!AD$70*($A63/100)+Parameters!AD$71)+Parameters!AD$61*EXP(-rGamma!G63)+Parameters!AD$64*EXP(-'sGamma '!G63)),""))</f>
        <v/>
      </c>
      <c r="H63" t="str">
        <f>IF('Binding Energies'!H63 = "","",IF('Binding Energies'!H63&lt;HV,(Parameters!AE$68+Parameters!AE$69*SIN(Parameters!AE$70*($A63/100)+Parameters!AE$71)+Parameters!AE$61*EXP(-rGamma!H63)+Parameters!AE$64*EXP(-'sGamma '!H63)),""))</f>
        <v/>
      </c>
      <c r="I63">
        <f>IF('Binding Energies'!I63 = "","",IF('Binding Energies'!I63&lt;HV,(Parameters!AF$68+Parameters!AF$69*SIN(Parameters!AF$70*($A63/100)+Parameters!AF$71)+Parameters!AF$61*EXP(-rGamma!I63)+Parameters!AF$64*EXP(-'sGamma '!I63)),""))</f>
        <v>0.30794452938962763</v>
      </c>
      <c r="J63">
        <f>IF('Binding Energies'!J63 = "","",IF('Binding Energies'!J63&lt;HV,(Parameters!AG$68+Parameters!AG$69*SIN(Parameters!AG$70*($A63/100)+Parameters!AG$71)+Parameters!AG$61*EXP(-rGamma!J63)+Parameters!AG$64*EXP(-'sGamma '!J63)),""))</f>
        <v>0.36435776184935931</v>
      </c>
      <c r="K63">
        <f>IF('Binding Energies'!K63 = "","",IF('Binding Energies'!K63&lt;HV,(Parameters!AH$68+Parameters!AH$69*SIN(Parameters!AH$70*($A63/100)+Parameters!AH$71)+Parameters!AH$61*EXP(-rGamma!K63)+Parameters!AH$64*EXP(-'sGamma '!K63)),""))</f>
        <v>0.46053834362188301</v>
      </c>
      <c r="L63">
        <f>IF('Binding Energies'!L63 = "","",IF('Binding Energies'!L63&lt;HV,(Parameters!AI$68+Parameters!AI$69*SIN(Parameters!AI$70*($A63/100)+Parameters!AI$71)+Parameters!AI$61*EXP(-rGamma!L63)+Parameters!AI$64*EXP(-'sGamma '!L63)),""))</f>
        <v>0.51131721916835104</v>
      </c>
      <c r="M63" t="str">
        <f>IF('Binding Energies'!M63 = "","",IF('Binding Energies'!M63&lt;HV,(Parameters!AJ$68+Parameters!AJ$69*SIN(Parameters!AJ$70*($A63/100)+Parameters!AJ$71)+Parameters!AJ$61*EXP(-rGamma!M63)+Parameters!AJ$64*EXP(-'sGamma '!M63)),""))</f>
        <v/>
      </c>
      <c r="N63" t="str">
        <f>IF('Binding Energies'!N63 = "","",IF('Binding Energies'!N63&lt;HV,(Parameters!AK$68+Parameters!AK$69*SIN(Parameters!AK$70*($A63/100)+Parameters!AK$71)+Parameters!AK$61*EXP(-rGamma!N63)+Parameters!AK$64*EXP(-'sGamma '!N63)),""))</f>
        <v/>
      </c>
      <c r="O63">
        <f>IF('Binding Energies'!O63 = "","",IF('Binding Energies'!O63&lt;HV,(Parameters!AL$68+Parameters!AL$69*SIN(Parameters!AL$70*($A63/100)+Parameters!AL$71)+Parameters!AL$61*EXP(-rGamma!O63)+Parameters!AL$64*EXP(-'sGamma '!O63)),""))</f>
        <v>1.0275253890358989</v>
      </c>
      <c r="P63">
        <f>IF('Binding Energies'!P63 = "","",IF('Binding Energies'!P63&lt;HV,(Parameters!AM$68+Parameters!AM$69*SIN(Parameters!AM$70*($A63/100)+Parameters!AM$71)+Parameters!AM$61*EXP(-rGamma!P63)+Parameters!AM$64*EXP(-'sGamma '!P63)),""))</f>
        <v>1.0338311888346565</v>
      </c>
      <c r="Q63">
        <f>IF('Binding Energies'!Q63 = "","",IF('Binding Energies'!Q63&lt;HV,(Parameters!AN$68+Parameters!AN$69*SIN(Parameters!AN$70*($A63/100)+Parameters!AN$71)+Parameters!AN$61*EXP(-rGamma!Q63)+Parameters!AN$64*EXP(-'sGamma '!Q63)),""))</f>
        <v>1.0928194476724207</v>
      </c>
      <c r="R63">
        <f>IF('Binding Energies'!R63 = "","",IF('Binding Energies'!R63&lt;HV,(Parameters!AO$68+Parameters!AO$69*SIN(Parameters!AO$70*($A63/100)+Parameters!AO$71)+Parameters!AO$61*EXP(-rGamma!R63)+Parameters!AO$64*EXP(-'sGamma '!R63)),""))</f>
        <v>1.0747670175337114</v>
      </c>
      <c r="S63" t="str">
        <f>IF('Binding Energies'!S63 = "","",IF('Binding Energies'!S63&lt;HV,(Parameters!AP$68+Parameters!AP$69*SIN(Parameters!AP$70*($A63/100)+Parameters!AP$71)+Parameters!AP$61*EXP(-rGamma!S63)+Parameters!AP$64*EXP(-'sGamma '!S63)),""))</f>
        <v/>
      </c>
      <c r="T63" t="str">
        <f>IF('Binding Energies'!T63 = "","",IF('Binding Energies'!T63&lt;HV,(Parameters!AQ$68+Parameters!AQ$69*SIN(Parameters!AQ$70*($A63/100)+Parameters!AQ$71)+Parameters!AQ$61*EXP(-rGamma!T63)+Parameters!AQ$64*EXP(-'sGamma '!T63)),""))</f>
        <v/>
      </c>
    </row>
    <row r="64" spans="1:20" x14ac:dyDescent="0.35">
      <c r="A64" s="43">
        <v>64</v>
      </c>
      <c r="B64" s="2" t="str">
        <f>IF('Binding Energies'!B64 = "","",IF('Binding Energies'!B64&lt;HV,((Parameters!W$55*SIN(Parameters!W$56*((Gamma!$A64/(Parameters!W$53*HV^Parameters!W$54))^Parameters!W$59)+Parameters!W$57)+Parameters!W$60*((Gamma!$A64/(Parameters!W$53*HV^Parameters!W$54))^Parameters!W$59)+Parameters!W$58)*SQRT(HV)),""))</f>
        <v/>
      </c>
      <c r="C64" s="2" t="str">
        <f>IF('Binding Energies'!C64 = "","",IF('Binding Energies'!C64&lt;HV,((Parameters!X$55*SIN(Parameters!X$56*((Gamma!$A64/(Parameters!X$53*HV^Parameters!X$54))^Parameters!X$59)+Parameters!X$57)+Parameters!X$60*((Gamma!$A64/(Parameters!X$53*HV^Parameters!X$54))^Parameters!X$59)+Parameters!X$58)*SQRT(HV)),""))</f>
        <v/>
      </c>
      <c r="D64" s="2">
        <f>IF('Binding Energies'!D64 = "","",IF('Binding Energies'!D64&lt;HV,((Parameters!Y$55*SIN(Parameters!Y$56*((Gamma!$A64/(Parameters!Y$53*HV^Parameters!Y$54))^Parameters!Y$59)+Parameters!Y$57)+Parameters!Y$60*((Gamma!$A64/(Parameters!Y$53*HV^Parameters!Y$54))^Parameters!Y$59)+Parameters!Y$58)*SQRT(HV)),""))</f>
        <v>-6.1635738018796404E-2</v>
      </c>
      <c r="E64" s="2">
        <f>IF('Binding Energies'!E64 = "","",IF('Binding Energies'!E64&lt;HV,((Parameters!Z$55*SIN(Parameters!Z$56*((Gamma!$A64/(Parameters!Z$53*HV^Parameters!Z$54))^Parameters!Z$59)+Parameters!Z$57)+Parameters!Z$60*((Gamma!$A64/(Parameters!Z$53*HV^Parameters!Z$54))^Parameters!Z$59)+Parameters!Z$58)*SQRT(HV)),""))</f>
        <v>-0.13881887934645026</v>
      </c>
      <c r="F64" s="2" t="str">
        <f>IF('Binding Energies'!F64 = "","",IF('Binding Energies'!F64&lt;HV,((Parameters!AA$55*SIN(Parameters!AA$56*((Gamma!$A64/(Parameters!AA$53*HV^Parameters!AA$54))^Parameters!AA$59)+Parameters!AA$57)+Parameters!AA$60*((Gamma!$A64/(Parameters!AA$53*HV^Parameters!AA$54))^Parameters!AA$59)+Parameters!AA$58)*SQRT(HV)),""))</f>
        <v/>
      </c>
      <c r="G64" t="str">
        <f>IF('Binding Energies'!G64 = "","",IF('Binding Energies'!G64&lt;HV,(Parameters!AD$68+Parameters!AD$69*SIN(Parameters!AD$70*($A64/100)+Parameters!AD$71)+Parameters!AD$61*EXP(-rGamma!G64)+Parameters!AD$64*EXP(-'sGamma '!G64)),""))</f>
        <v/>
      </c>
      <c r="H64" t="str">
        <f>IF('Binding Energies'!H64 = "","",IF('Binding Energies'!H64&lt;HV,(Parameters!AE$68+Parameters!AE$69*SIN(Parameters!AE$70*($A64/100)+Parameters!AE$71)+Parameters!AE$61*EXP(-rGamma!H64)+Parameters!AE$64*EXP(-'sGamma '!H64)),""))</f>
        <v/>
      </c>
      <c r="I64">
        <f>IF('Binding Energies'!I64 = "","",IF('Binding Energies'!I64&lt;HV,(Parameters!AF$68+Parameters!AF$69*SIN(Parameters!AF$70*($A64/100)+Parameters!AF$71)+Parameters!AF$61*EXP(-rGamma!I64)+Parameters!AF$64*EXP(-'sGamma '!I64)),""))</f>
        <v>0.27471707850680549</v>
      </c>
      <c r="J64">
        <f>IF('Binding Energies'!J64 = "","",IF('Binding Energies'!J64&lt;HV,(Parameters!AG$68+Parameters!AG$69*SIN(Parameters!AG$70*($A64/100)+Parameters!AG$71)+Parameters!AG$61*EXP(-rGamma!J64)+Parameters!AG$64*EXP(-'sGamma '!J64)),""))</f>
        <v>0.32941683985159814</v>
      </c>
      <c r="K64">
        <f>IF('Binding Energies'!K64 = "","",IF('Binding Energies'!K64&lt;HV,(Parameters!AH$68+Parameters!AH$69*SIN(Parameters!AH$70*($A64/100)+Parameters!AH$71)+Parameters!AH$61*EXP(-rGamma!K64)+Parameters!AH$64*EXP(-'sGamma '!K64)),""))</f>
        <v>0.43095586090412941</v>
      </c>
      <c r="L64">
        <f>IF('Binding Energies'!L64 = "","",IF('Binding Energies'!L64&lt;HV,(Parameters!AI$68+Parameters!AI$69*SIN(Parameters!AI$70*($A64/100)+Parameters!AI$71)+Parameters!AI$61*EXP(-rGamma!L64)+Parameters!AI$64*EXP(-'sGamma '!L64)),""))</f>
        <v>0.48349780420049737</v>
      </c>
      <c r="M64" t="str">
        <f>IF('Binding Energies'!M64 = "","",IF('Binding Energies'!M64&lt;HV,(Parameters!AJ$68+Parameters!AJ$69*SIN(Parameters!AJ$70*($A64/100)+Parameters!AJ$71)+Parameters!AJ$61*EXP(-rGamma!M64)+Parameters!AJ$64*EXP(-'sGamma '!M64)),""))</f>
        <v/>
      </c>
      <c r="N64" t="str">
        <f>IF('Binding Energies'!N64 = "","",IF('Binding Energies'!N64&lt;HV,(Parameters!AK$68+Parameters!AK$69*SIN(Parameters!AK$70*($A64/100)+Parameters!AK$71)+Parameters!AK$61*EXP(-rGamma!N64)+Parameters!AK$64*EXP(-'sGamma '!N64)),""))</f>
        <v/>
      </c>
      <c r="O64">
        <f>IF('Binding Energies'!O64 = "","",IF('Binding Energies'!O64&lt;HV,(Parameters!AL$68+Parameters!AL$69*SIN(Parameters!AL$70*($A64/100)+Parameters!AL$71)+Parameters!AL$61*EXP(-rGamma!O64)+Parameters!AL$64*EXP(-'sGamma '!O64)),""))</f>
        <v>1.0040516229881944</v>
      </c>
      <c r="P64">
        <f>IF('Binding Energies'!P64 = "","",IF('Binding Energies'!P64&lt;HV,(Parameters!AM$68+Parameters!AM$69*SIN(Parameters!AM$70*($A64/100)+Parameters!AM$71)+Parameters!AM$61*EXP(-rGamma!P64)+Parameters!AM$64*EXP(-'sGamma '!P64)),""))</f>
        <v>1.0142918420496414</v>
      </c>
      <c r="Q64">
        <f>IF('Binding Energies'!Q64 = "","",IF('Binding Energies'!Q64&lt;HV,(Parameters!AN$68+Parameters!AN$69*SIN(Parameters!AN$70*($A64/100)+Parameters!AN$71)+Parameters!AN$61*EXP(-rGamma!Q64)+Parameters!AN$64*EXP(-'sGamma '!Q64)),""))</f>
        <v>1.0795392816727094</v>
      </c>
      <c r="R64">
        <f>IF('Binding Energies'!R64 = "","",IF('Binding Energies'!R64&lt;HV,(Parameters!AO$68+Parameters!AO$69*SIN(Parameters!AO$70*($A64/100)+Parameters!AO$71)+Parameters!AO$61*EXP(-rGamma!R64)+Parameters!AO$64*EXP(-'sGamma '!R64)),""))</f>
        <v>1.0636259539497714</v>
      </c>
      <c r="S64" t="str">
        <f>IF('Binding Energies'!S64 = "","",IF('Binding Energies'!S64&lt;HV,(Parameters!AP$68+Parameters!AP$69*SIN(Parameters!AP$70*($A64/100)+Parameters!AP$71)+Parameters!AP$61*EXP(-rGamma!S64)+Parameters!AP$64*EXP(-'sGamma '!S64)),""))</f>
        <v/>
      </c>
      <c r="T64" t="str">
        <f>IF('Binding Energies'!T64 = "","",IF('Binding Energies'!T64&lt;HV,(Parameters!AQ$68+Parameters!AQ$69*SIN(Parameters!AQ$70*($A64/100)+Parameters!AQ$71)+Parameters!AQ$61*EXP(-rGamma!T64)+Parameters!AQ$64*EXP(-'sGamma '!T64)),""))</f>
        <v/>
      </c>
    </row>
    <row r="65" spans="1:20" x14ac:dyDescent="0.35">
      <c r="A65" s="43">
        <v>65</v>
      </c>
      <c r="B65" s="2" t="str">
        <f>IF('Binding Energies'!B65 = "","",IF('Binding Energies'!B65&lt;HV,((Parameters!W$55*SIN(Parameters!W$56*((Gamma!$A65/(Parameters!W$53*HV^Parameters!W$54))^Parameters!W$59)+Parameters!W$57)+Parameters!W$60*((Gamma!$A65/(Parameters!W$53*HV^Parameters!W$54))^Parameters!W$59)+Parameters!W$58)*SQRT(HV)),""))</f>
        <v/>
      </c>
      <c r="C65" s="2" t="str">
        <f>IF('Binding Energies'!C65 = "","",IF('Binding Energies'!C65&lt;HV,((Parameters!X$55*SIN(Parameters!X$56*((Gamma!$A65/(Parameters!X$53*HV^Parameters!X$54))^Parameters!X$59)+Parameters!X$57)+Parameters!X$60*((Gamma!$A65/(Parameters!X$53*HV^Parameters!X$54))^Parameters!X$59)+Parameters!X$58)*SQRT(HV)),""))</f>
        <v/>
      </c>
      <c r="D65" s="2">
        <f>IF('Binding Energies'!D65 = "","",IF('Binding Energies'!D65&lt;HV,((Parameters!Y$55*SIN(Parameters!Y$56*((Gamma!$A65/(Parameters!Y$53*HV^Parameters!Y$54))^Parameters!Y$59)+Parameters!Y$57)+Parameters!Y$60*((Gamma!$A65/(Parameters!Y$53*HV^Parameters!Y$54))^Parameters!Y$59)+Parameters!Y$58)*SQRT(HV)),""))</f>
        <v>-5.3474149904481239E-2</v>
      </c>
      <c r="E65" s="2">
        <f>IF('Binding Energies'!E65 = "","",IF('Binding Energies'!E65&lt;HV,((Parameters!Z$55*SIN(Parameters!Z$56*((Gamma!$A65/(Parameters!Z$53*HV^Parameters!Z$54))^Parameters!Z$59)+Parameters!Z$57)+Parameters!Z$60*((Gamma!$A65/(Parameters!Z$53*HV^Parameters!Z$54))^Parameters!Z$59)+Parameters!Z$58)*SQRT(HV)),""))</f>
        <v>-0.14109956747212465</v>
      </c>
      <c r="F65" s="2" t="str">
        <f>IF('Binding Energies'!F65 = "","",IF('Binding Energies'!F65&lt;HV,((Parameters!AA$55*SIN(Parameters!AA$56*((Gamma!$A65/(Parameters!AA$53*HV^Parameters!AA$54))^Parameters!AA$59)+Parameters!AA$57)+Parameters!AA$60*((Gamma!$A65/(Parameters!AA$53*HV^Parameters!AA$54))^Parameters!AA$59)+Parameters!AA$58)*SQRT(HV)),""))</f>
        <v/>
      </c>
      <c r="G65" t="str">
        <f>IF('Binding Energies'!G65 = "","",IF('Binding Energies'!G65&lt;HV,(Parameters!AD$68+Parameters!AD$69*SIN(Parameters!AD$70*($A65/100)+Parameters!AD$71)+Parameters!AD$61*EXP(-rGamma!G65)+Parameters!AD$64*EXP(-'sGamma '!G65)),""))</f>
        <v/>
      </c>
      <c r="H65" t="str">
        <f>IF('Binding Energies'!H65 = "","",IF('Binding Energies'!H65&lt;HV,(Parameters!AE$68+Parameters!AE$69*SIN(Parameters!AE$70*($A65/100)+Parameters!AE$71)+Parameters!AE$61*EXP(-rGamma!H65)+Parameters!AE$64*EXP(-'sGamma '!H65)),""))</f>
        <v/>
      </c>
      <c r="I65">
        <f>IF('Binding Energies'!I65 = "","",IF('Binding Energies'!I65&lt;HV,(Parameters!AF$68+Parameters!AF$69*SIN(Parameters!AF$70*($A65/100)+Parameters!AF$71)+Parameters!AF$61*EXP(-rGamma!I65)+Parameters!AF$64*EXP(-'sGamma '!I65)),""))</f>
        <v>0.24258573117550514</v>
      </c>
      <c r="J65">
        <f>IF('Binding Energies'!J65 = "","",IF('Binding Energies'!J65&lt;HV,(Parameters!AG$68+Parameters!AG$69*SIN(Parameters!AG$70*($A65/100)+Parameters!AG$71)+Parameters!AG$61*EXP(-rGamma!J65)+Parameters!AG$64*EXP(-'sGamma '!J65)),""))</f>
        <v>0.29519480935499876</v>
      </c>
      <c r="K65">
        <f>IF('Binding Energies'!K65 = "","",IF('Binding Energies'!K65&lt;HV,(Parameters!AH$68+Parameters!AH$69*SIN(Parameters!AH$70*($A65/100)+Parameters!AH$71)+Parameters!AH$61*EXP(-rGamma!K65)+Parameters!AH$64*EXP(-'sGamma '!K65)),""))</f>
        <v>0.40259938291053399</v>
      </c>
      <c r="L65">
        <f>IF('Binding Energies'!L65 = "","",IF('Binding Energies'!L65&lt;HV,(Parameters!AI$68+Parameters!AI$69*SIN(Parameters!AI$70*($A65/100)+Parameters!AI$71)+Parameters!AI$61*EXP(-rGamma!L65)+Parameters!AI$64*EXP(-'sGamma '!L65)),""))</f>
        <v>0.45576492068745544</v>
      </c>
      <c r="M65" t="str">
        <f>IF('Binding Energies'!M65 = "","",IF('Binding Energies'!M65&lt;HV,(Parameters!AJ$68+Parameters!AJ$69*SIN(Parameters!AJ$70*($A65/100)+Parameters!AJ$71)+Parameters!AJ$61*EXP(-rGamma!M65)+Parameters!AJ$64*EXP(-'sGamma '!M65)),""))</f>
        <v/>
      </c>
      <c r="N65" t="str">
        <f>IF('Binding Energies'!N65 = "","",IF('Binding Energies'!N65&lt;HV,(Parameters!AK$68+Parameters!AK$69*SIN(Parameters!AK$70*($A65/100)+Parameters!AK$71)+Parameters!AK$61*EXP(-rGamma!N65)+Parameters!AK$64*EXP(-'sGamma '!N65)),""))</f>
        <v/>
      </c>
      <c r="O65">
        <f>IF('Binding Energies'!O65 = "","",IF('Binding Energies'!O65&lt;HV,(Parameters!AL$68+Parameters!AL$69*SIN(Parameters!AL$70*($A65/100)+Parameters!AL$71)+Parameters!AL$61*EXP(-rGamma!O65)+Parameters!AL$64*EXP(-'sGamma '!O65)),""))</f>
        <v>0.97914108059657767</v>
      </c>
      <c r="P65">
        <f>IF('Binding Energies'!P65 = "","",IF('Binding Energies'!P65&lt;HV,(Parameters!AM$68+Parameters!AM$69*SIN(Parameters!AM$70*($A65/100)+Parameters!AM$71)+Parameters!AM$61*EXP(-rGamma!P65)+Parameters!AM$64*EXP(-'sGamma '!P65)),""))</f>
        <v>0.99355158557191081</v>
      </c>
      <c r="Q65">
        <f>IF('Binding Energies'!Q65 = "","",IF('Binding Energies'!Q65&lt;HV,(Parameters!AN$68+Parameters!AN$69*SIN(Parameters!AN$70*($A65/100)+Parameters!AN$71)+Parameters!AN$61*EXP(-rGamma!Q65)+Parameters!AN$64*EXP(-'sGamma '!Q65)),""))</f>
        <v>1.0652097092790458</v>
      </c>
      <c r="R65">
        <f>IF('Binding Energies'!R65 = "","",IF('Binding Energies'!R65&lt;HV,(Parameters!AO$68+Parameters!AO$69*SIN(Parameters!AO$70*($A65/100)+Parameters!AO$71)+Parameters!AO$61*EXP(-rGamma!R65)+Parameters!AO$64*EXP(-'sGamma '!R65)),""))</f>
        <v>1.0516459527861657</v>
      </c>
      <c r="S65" t="str">
        <f>IF('Binding Energies'!S65 = "","",IF('Binding Energies'!S65&lt;HV,(Parameters!AP$68+Parameters!AP$69*SIN(Parameters!AP$70*($A65/100)+Parameters!AP$71)+Parameters!AP$61*EXP(-rGamma!S65)+Parameters!AP$64*EXP(-'sGamma '!S65)),""))</f>
        <v/>
      </c>
      <c r="T65" t="str">
        <f>IF('Binding Energies'!T65 = "","",IF('Binding Energies'!T65&lt;HV,(Parameters!AQ$68+Parameters!AQ$69*SIN(Parameters!AQ$70*($A65/100)+Parameters!AQ$71)+Parameters!AQ$61*EXP(-rGamma!T65)+Parameters!AQ$64*EXP(-'sGamma '!T65)),""))</f>
        <v/>
      </c>
    </row>
    <row r="66" spans="1:20" x14ac:dyDescent="0.35">
      <c r="A66" s="43">
        <v>66</v>
      </c>
      <c r="B66" s="2" t="str">
        <f>IF('Binding Energies'!B66 = "","",IF('Binding Energies'!B66&lt;HV,((Parameters!W$55*SIN(Parameters!W$56*((Gamma!$A66/(Parameters!W$53*HV^Parameters!W$54))^Parameters!W$59)+Parameters!W$57)+Parameters!W$60*((Gamma!$A66/(Parameters!W$53*HV^Parameters!W$54))^Parameters!W$59)+Parameters!W$58)*SQRT(HV)),""))</f>
        <v/>
      </c>
      <c r="C66" s="2" t="str">
        <f>IF('Binding Energies'!C66 = "","",IF('Binding Energies'!C66&lt;HV,((Parameters!X$55*SIN(Parameters!X$56*((Gamma!$A66/(Parameters!X$53*HV^Parameters!X$54))^Parameters!X$59)+Parameters!X$57)+Parameters!X$60*((Gamma!$A66/(Parameters!X$53*HV^Parameters!X$54))^Parameters!X$59)+Parameters!X$58)*SQRT(HV)),""))</f>
        <v/>
      </c>
      <c r="D66" s="2">
        <f>IF('Binding Energies'!D66 = "","",IF('Binding Energies'!D66&lt;HV,((Parameters!Y$55*SIN(Parameters!Y$56*((Gamma!$A66/(Parameters!Y$53*HV^Parameters!Y$54))^Parameters!Y$59)+Parameters!Y$57)+Parameters!Y$60*((Gamma!$A66/(Parameters!Y$53*HV^Parameters!Y$54))^Parameters!Y$59)+Parameters!Y$58)*SQRT(HV)),""))</f>
        <v>-4.2579713175391991E-2</v>
      </c>
      <c r="E66" s="2">
        <f>IF('Binding Energies'!E66 = "","",IF('Binding Energies'!E66&lt;HV,((Parameters!Z$55*SIN(Parameters!Z$56*((Gamma!$A66/(Parameters!Z$53*HV^Parameters!Z$54))^Parameters!Z$59)+Parameters!Z$57)+Parameters!Z$60*((Gamma!$A66/(Parameters!Z$53*HV^Parameters!Z$54))^Parameters!Z$59)+Parameters!Z$58)*SQRT(HV)),""))</f>
        <v>-0.1417343539169279</v>
      </c>
      <c r="F66" s="2">
        <f>IF('Binding Energies'!F66 = "","",IF('Binding Energies'!F66&lt;HV,((Parameters!AA$55*SIN(Parameters!AA$56*((Gamma!$A66/(Parameters!AA$53*HV^Parameters!AA$54))^Parameters!AA$59)+Parameters!AA$57)+Parameters!AA$60*((Gamma!$A66/(Parameters!AA$53*HV^Parameters!AA$54))^Parameters!AA$59)+Parameters!AA$58)*SQRT(HV)),""))</f>
        <v>-0.13478479934677817</v>
      </c>
      <c r="G66" t="str">
        <f>IF('Binding Energies'!G66 = "","",IF('Binding Energies'!G66&lt;HV,(Parameters!AD$68+Parameters!AD$69*SIN(Parameters!AD$70*($A66/100)+Parameters!AD$71)+Parameters!AD$61*EXP(-rGamma!G66)+Parameters!AD$64*EXP(-'sGamma '!G66)),""))</f>
        <v/>
      </c>
      <c r="H66" t="str">
        <f>IF('Binding Energies'!H66 = "","",IF('Binding Energies'!H66&lt;HV,(Parameters!AE$68+Parameters!AE$69*SIN(Parameters!AE$70*($A66/100)+Parameters!AE$71)+Parameters!AE$61*EXP(-rGamma!H66)+Parameters!AE$64*EXP(-'sGamma '!H66)),""))</f>
        <v/>
      </c>
      <c r="I66">
        <f>IF('Binding Energies'!I66 = "","",IF('Binding Energies'!I66&lt;HV,(Parameters!AF$68+Parameters!AF$69*SIN(Parameters!AF$70*($A66/100)+Parameters!AF$71)+Parameters!AF$61*EXP(-rGamma!I66)+Parameters!AF$64*EXP(-'sGamma '!I66)),""))</f>
        <v>0.21140113933259785</v>
      </c>
      <c r="J66">
        <f>IF('Binding Energies'!J66 = "","",IF('Binding Energies'!J66&lt;HV,(Parameters!AG$68+Parameters!AG$69*SIN(Parameters!AG$70*($A66/100)+Parameters!AG$71)+Parameters!AG$61*EXP(-rGamma!J66)+Parameters!AG$64*EXP(-'sGamma '!J66)),""))</f>
        <v>0.26170717919043551</v>
      </c>
      <c r="K66">
        <f>IF('Binding Energies'!K66 = "","",IF('Binding Energies'!K66&lt;HV,(Parameters!AH$68+Parameters!AH$69*SIN(Parameters!AH$70*($A66/100)+Parameters!AH$71)+Parameters!AH$61*EXP(-rGamma!K66)+Parameters!AH$64*EXP(-'sGamma '!K66)),""))</f>
        <v>0.3745885563374185</v>
      </c>
      <c r="L66">
        <f>IF('Binding Energies'!L66 = "","",IF('Binding Energies'!L66&lt;HV,(Parameters!AI$68+Parameters!AI$69*SIN(Parameters!AI$70*($A66/100)+Parameters!AI$71)+Parameters!AI$61*EXP(-rGamma!L66)+Parameters!AI$64*EXP(-'sGamma '!L66)),""))</f>
        <v>0.42793629804622568</v>
      </c>
      <c r="M66" t="str">
        <f>IF('Binding Energies'!M66 = "","",IF('Binding Energies'!M66&lt;HV,(Parameters!AJ$68+Parameters!AJ$69*SIN(Parameters!AJ$70*($A66/100)+Parameters!AJ$71)+Parameters!AJ$61*EXP(-rGamma!M66)+Parameters!AJ$64*EXP(-'sGamma '!M66)),""))</f>
        <v/>
      </c>
      <c r="N66" t="str">
        <f>IF('Binding Energies'!N66 = "","",IF('Binding Energies'!N66&lt;HV,(Parameters!AK$68+Parameters!AK$69*SIN(Parameters!AK$70*($A66/100)+Parameters!AK$71)+Parameters!AK$61*EXP(-rGamma!N66)+Parameters!AK$64*EXP(-'sGamma '!N66)),""))</f>
        <v/>
      </c>
      <c r="O66">
        <f>IF('Binding Energies'!O66 = "","",IF('Binding Energies'!O66&lt;HV,(Parameters!AL$68+Parameters!AL$69*SIN(Parameters!AL$70*($A66/100)+Parameters!AL$71)+Parameters!AL$61*EXP(-rGamma!O66)+Parameters!AL$64*EXP(-'sGamma '!O66)),""))</f>
        <v>0.95282956003939967</v>
      </c>
      <c r="P66">
        <f>IF('Binding Energies'!P66 = "","",IF('Binding Energies'!P66&lt;HV,(Parameters!AM$68+Parameters!AM$69*SIN(Parameters!AM$70*($A66/100)+Parameters!AM$71)+Parameters!AM$61*EXP(-rGamma!P66)+Parameters!AM$64*EXP(-'sGamma '!P66)),""))</f>
        <v>0.97163498135895721</v>
      </c>
      <c r="Q66">
        <f>IF('Binding Energies'!Q66 = "","",IF('Binding Energies'!Q66&lt;HV,(Parameters!AN$68+Parameters!AN$69*SIN(Parameters!AN$70*($A66/100)+Parameters!AN$71)+Parameters!AN$61*EXP(-rGamma!Q66)+Parameters!AN$64*EXP(-'sGamma '!Q66)),""))</f>
        <v>1.049788627912964</v>
      </c>
      <c r="R66">
        <f>IF('Binding Energies'!R66 = "","",IF('Binding Energies'!R66&lt;HV,(Parameters!AO$68+Parameters!AO$69*SIN(Parameters!AO$70*($A66/100)+Parameters!AO$71)+Parameters!AO$61*EXP(-rGamma!R66)+Parameters!AO$64*EXP(-'sGamma '!R66)),""))</f>
        <v>1.0387755584821465</v>
      </c>
      <c r="S66" t="str">
        <f>IF('Binding Energies'!S66 = "","",IF('Binding Energies'!S66&lt;HV,(Parameters!AP$68+Parameters!AP$69*SIN(Parameters!AP$70*($A66/100)+Parameters!AP$71)+Parameters!AP$61*EXP(-rGamma!S66)+Parameters!AP$64*EXP(-'sGamma '!S66)),""))</f>
        <v/>
      </c>
      <c r="T66" t="str">
        <f>IF('Binding Energies'!T66 = "","",IF('Binding Energies'!T66&lt;HV,(Parameters!AQ$68+Parameters!AQ$69*SIN(Parameters!AQ$70*($A66/100)+Parameters!AQ$71)+Parameters!AQ$61*EXP(-rGamma!T66)+Parameters!AQ$64*EXP(-'sGamma '!T66)),""))</f>
        <v/>
      </c>
    </row>
    <row r="67" spans="1:20" x14ac:dyDescent="0.35">
      <c r="A67" s="43">
        <v>67</v>
      </c>
      <c r="B67" s="2" t="str">
        <f>IF('Binding Energies'!B67 = "","",IF('Binding Energies'!B67&lt;HV,((Parameters!W$55*SIN(Parameters!W$56*((Gamma!$A67/(Parameters!W$53*HV^Parameters!W$54))^Parameters!W$59)+Parameters!W$57)+Parameters!W$60*((Gamma!$A67/(Parameters!W$53*HV^Parameters!W$54))^Parameters!W$59)+Parameters!W$58)*SQRT(HV)),""))</f>
        <v/>
      </c>
      <c r="C67" s="2" t="str">
        <f>IF('Binding Energies'!C67 = "","",IF('Binding Energies'!C67&lt;HV,((Parameters!X$55*SIN(Parameters!X$56*((Gamma!$A67/(Parameters!X$53*HV^Parameters!X$54))^Parameters!X$59)+Parameters!X$57)+Parameters!X$60*((Gamma!$A67/(Parameters!X$53*HV^Parameters!X$54))^Parameters!X$59)+Parameters!X$58)*SQRT(HV)),""))</f>
        <v/>
      </c>
      <c r="D67" s="2">
        <f>IF('Binding Energies'!D67 = "","",IF('Binding Energies'!D67&lt;HV,((Parameters!Y$55*SIN(Parameters!Y$56*((Gamma!$A67/(Parameters!Y$53*HV^Parameters!Y$54))^Parameters!Y$59)+Parameters!Y$57)+Parameters!Y$60*((Gamma!$A67/(Parameters!Y$53*HV^Parameters!Y$54))^Parameters!Y$59)+Parameters!Y$58)*SQRT(HV)),""))</f>
        <v>-2.8888003662162511E-2</v>
      </c>
      <c r="E67" s="2">
        <f>IF('Binding Energies'!E67 = "","",IF('Binding Energies'!E67&lt;HV,((Parameters!Z$55*SIN(Parameters!Z$56*((Gamma!$A67/(Parameters!Z$53*HV^Parameters!Z$54))^Parameters!Z$59)+Parameters!Z$57)+Parameters!Z$60*((Gamma!$A67/(Parameters!Z$53*HV^Parameters!Z$54))^Parameters!Z$59)+Parameters!Z$58)*SQRT(HV)),""))</f>
        <v>-0.1407462118962754</v>
      </c>
      <c r="F67" s="2">
        <f>IF('Binding Energies'!F67 = "","",IF('Binding Energies'!F67&lt;HV,((Parameters!AA$55*SIN(Parameters!AA$56*((Gamma!$A67/(Parameters!AA$53*HV^Parameters!AA$54))^Parameters!AA$59)+Parameters!AA$57)+Parameters!AA$60*((Gamma!$A67/(Parameters!AA$53*HV^Parameters!AA$54))^Parameters!AA$59)+Parameters!AA$58)*SQRT(HV)),""))</f>
        <v>-0.13873844457212234</v>
      </c>
      <c r="G67" t="str">
        <f>IF('Binding Energies'!G67 = "","",IF('Binding Energies'!G67&lt;HV,(Parameters!AD$68+Parameters!AD$69*SIN(Parameters!AD$70*($A67/100)+Parameters!AD$71)+Parameters!AD$61*EXP(-rGamma!G67)+Parameters!AD$64*EXP(-'sGamma '!G67)),""))</f>
        <v/>
      </c>
      <c r="H67" t="str">
        <f>IF('Binding Energies'!H67 = "","",IF('Binding Energies'!H67&lt;HV,(Parameters!AE$68+Parameters!AE$69*SIN(Parameters!AE$70*($A67/100)+Parameters!AE$71)+Parameters!AE$61*EXP(-rGamma!H67)+Parameters!AE$64*EXP(-'sGamma '!H67)),""))</f>
        <v/>
      </c>
      <c r="I67">
        <f>IF('Binding Energies'!I67 = "","",IF('Binding Energies'!I67&lt;HV,(Parameters!AF$68+Parameters!AF$69*SIN(Parameters!AF$70*($A67/100)+Parameters!AF$71)+Parameters!AF$61*EXP(-rGamma!I67)+Parameters!AF$64*EXP(-'sGamma '!I67)),""))</f>
        <v>0.18165706343819765</v>
      </c>
      <c r="J67">
        <f>IF('Binding Energies'!J67 = "","",IF('Binding Energies'!J67&lt;HV,(Parameters!AG$68+Parameters!AG$69*SIN(Parameters!AG$70*($A67/100)+Parameters!AG$71)+Parameters!AG$61*EXP(-rGamma!J67)+Parameters!AG$64*EXP(-'sGamma '!J67)),""))</f>
        <v>0.22913630848046096</v>
      </c>
      <c r="K67">
        <f>IF('Binding Energies'!K67 = "","",IF('Binding Energies'!K67&lt;HV,(Parameters!AH$68+Parameters!AH$69*SIN(Parameters!AH$70*($A67/100)+Parameters!AH$71)+Parameters!AH$61*EXP(-rGamma!K67)+Parameters!AH$64*EXP(-'sGamma '!K67)),""))</f>
        <v>0.34643467133607309</v>
      </c>
      <c r="L67">
        <f>IF('Binding Energies'!L67 = "","",IF('Binding Energies'!L67&lt;HV,(Parameters!AI$68+Parameters!AI$69*SIN(Parameters!AI$70*($A67/100)+Parameters!AI$71)+Parameters!AI$61*EXP(-rGamma!L67)+Parameters!AI$64*EXP(-'sGamma '!L67)),""))</f>
        <v>0.40053926876438861</v>
      </c>
      <c r="M67" t="str">
        <f>IF('Binding Energies'!M67 = "","",IF('Binding Energies'!M67&lt;HV,(Parameters!AJ$68+Parameters!AJ$69*SIN(Parameters!AJ$70*($A67/100)+Parameters!AJ$71)+Parameters!AJ$61*EXP(-rGamma!M67)+Parameters!AJ$64*EXP(-'sGamma '!M67)),""))</f>
        <v/>
      </c>
      <c r="N67" t="str">
        <f>IF('Binding Energies'!N67 = "","",IF('Binding Energies'!N67&lt;HV,(Parameters!AK$68+Parameters!AK$69*SIN(Parameters!AK$70*($A67/100)+Parameters!AK$71)+Parameters!AK$61*EXP(-rGamma!N67)+Parameters!AK$64*EXP(-'sGamma '!N67)),""))</f>
        <v/>
      </c>
      <c r="O67">
        <f>IF('Binding Energies'!O67 = "","",IF('Binding Energies'!O67&lt;HV,(Parameters!AL$68+Parameters!AL$69*SIN(Parameters!AL$70*($A67/100)+Parameters!AL$71)+Parameters!AL$61*EXP(-rGamma!O67)+Parameters!AL$64*EXP(-'sGamma '!O67)),""))</f>
        <v>0.92515534516153886</v>
      </c>
      <c r="P67">
        <f>IF('Binding Energies'!P67 = "","",IF('Binding Energies'!P67&lt;HV,(Parameters!AM$68+Parameters!AM$69*SIN(Parameters!AM$70*($A67/100)+Parameters!AM$71)+Parameters!AM$61*EXP(-rGamma!P67)+Parameters!AM$64*EXP(-'sGamma '!P67)),""))</f>
        <v>0.94856798610464466</v>
      </c>
      <c r="Q67">
        <f>IF('Binding Energies'!Q67 = "","",IF('Binding Energies'!Q67&lt;HV,(Parameters!AN$68+Parameters!AN$69*SIN(Parameters!AN$70*($A67/100)+Parameters!AN$71)+Parameters!AN$61*EXP(-rGamma!Q67)+Parameters!AN$64*EXP(-'sGamma '!Q67)),""))</f>
        <v>1.0332848056159105</v>
      </c>
      <c r="R67">
        <f>IF('Binding Energies'!R67 = "","",IF('Binding Energies'!R67&lt;HV,(Parameters!AO$68+Parameters!AO$69*SIN(Parameters!AO$70*($A67/100)+Parameters!AO$71)+Parameters!AO$61*EXP(-rGamma!R67)+Parameters!AO$64*EXP(-'sGamma '!R67)),""))</f>
        <v>1.0250148563475543</v>
      </c>
      <c r="S67" t="str">
        <f>IF('Binding Energies'!S67 = "","",IF('Binding Energies'!S67&lt;HV,(Parameters!AP$68+Parameters!AP$69*SIN(Parameters!AP$70*($A67/100)+Parameters!AP$71)+Parameters!AP$61*EXP(-rGamma!S67)+Parameters!AP$64*EXP(-'sGamma '!S67)),""))</f>
        <v/>
      </c>
      <c r="T67" t="str">
        <f>IF('Binding Energies'!T67 = "","",IF('Binding Energies'!T67&lt;HV,(Parameters!AQ$68+Parameters!AQ$69*SIN(Parameters!AQ$70*($A67/100)+Parameters!AQ$71)+Parameters!AQ$61*EXP(-rGamma!T67)+Parameters!AQ$64*EXP(-'sGamma '!T67)),""))</f>
        <v/>
      </c>
    </row>
    <row r="68" spans="1:20" x14ac:dyDescent="0.35">
      <c r="A68" s="43">
        <v>68</v>
      </c>
      <c r="B68" s="2" t="str">
        <f>IF('Binding Energies'!B68 = "","",IF('Binding Energies'!B68&lt;HV,((Parameters!W$55*SIN(Parameters!W$56*((Gamma!$A68/(Parameters!W$53*HV^Parameters!W$54))^Parameters!W$59)+Parameters!W$57)+Parameters!W$60*((Gamma!$A68/(Parameters!W$53*HV^Parameters!W$54))^Parameters!W$59)+Parameters!W$58)*SQRT(HV)),""))</f>
        <v/>
      </c>
      <c r="C68" s="2" t="str">
        <f>IF('Binding Energies'!C68 = "","",IF('Binding Energies'!C68&lt;HV,((Parameters!X$55*SIN(Parameters!X$56*((Gamma!$A68/(Parameters!X$53*HV^Parameters!X$54))^Parameters!X$59)+Parameters!X$57)+Parameters!X$60*((Gamma!$A68/(Parameters!X$53*HV^Parameters!X$54))^Parameters!X$59)+Parameters!X$58)*SQRT(HV)),""))</f>
        <v/>
      </c>
      <c r="D68" s="2">
        <f>IF('Binding Energies'!D68 = "","",IF('Binding Energies'!D68&lt;HV,((Parameters!Y$55*SIN(Parameters!Y$56*((Gamma!$A68/(Parameters!Y$53*HV^Parameters!Y$54))^Parameters!Y$59)+Parameters!Y$57)+Parameters!Y$60*((Gamma!$A68/(Parameters!Y$53*HV^Parameters!Y$54))^Parameters!Y$59)+Parameters!Y$58)*SQRT(HV)),""))</f>
        <v>-1.2334847640822001E-2</v>
      </c>
      <c r="E68" s="2">
        <f>IF('Binding Energies'!E68 = "","",IF('Binding Energies'!E68&lt;HV,((Parameters!Z$55*SIN(Parameters!Z$56*((Gamma!$A68/(Parameters!Z$53*HV^Parameters!Z$54))^Parameters!Z$59)+Parameters!Z$57)+Parameters!Z$60*((Gamma!$A68/(Parameters!Z$53*HV^Parameters!Z$54))^Parameters!Z$59)+Parameters!Z$58)*SQRT(HV)),""))</f>
        <v>-0.13816020168001764</v>
      </c>
      <c r="F68" s="2">
        <f>IF('Binding Energies'!F68 = "","",IF('Binding Energies'!F68&lt;HV,((Parameters!AA$55*SIN(Parameters!AA$56*((Gamma!$A68/(Parameters!AA$53*HV^Parameters!AA$54))^Parameters!AA$59)+Parameters!AA$57)+Parameters!AA$60*((Gamma!$A68/(Parameters!AA$53*HV^Parameters!AA$54))^Parameters!AA$59)+Parameters!AA$58)*SQRT(HV)),""))</f>
        <v>-0.14116820149555226</v>
      </c>
      <c r="G68" t="str">
        <f>IF('Binding Energies'!G68 = "","",IF('Binding Energies'!G68&lt;HV,(Parameters!AD$68+Parameters!AD$69*SIN(Parameters!AD$70*($A68/100)+Parameters!AD$71)+Parameters!AD$61*EXP(-rGamma!G68)+Parameters!AD$64*EXP(-'sGamma '!G68)),""))</f>
        <v/>
      </c>
      <c r="H68" t="str">
        <f>IF('Binding Energies'!H68 = "","",IF('Binding Energies'!H68&lt;HV,(Parameters!AE$68+Parameters!AE$69*SIN(Parameters!AE$70*($A68/100)+Parameters!AE$71)+Parameters!AE$61*EXP(-rGamma!H68)+Parameters!AE$64*EXP(-'sGamma '!H68)),""))</f>
        <v/>
      </c>
      <c r="I68">
        <f>IF('Binding Energies'!I68 = "","",IF('Binding Energies'!I68&lt;HV,(Parameters!AF$68+Parameters!AF$69*SIN(Parameters!AF$70*($A68/100)+Parameters!AF$71)+Parameters!AF$61*EXP(-rGamma!I68)+Parameters!AF$64*EXP(-'sGamma '!I68)),""))</f>
        <v>0.15336153108919331</v>
      </c>
      <c r="J68">
        <f>IF('Binding Energies'!J68 = "","",IF('Binding Energies'!J68&lt;HV,(Parameters!AG$68+Parameters!AG$69*SIN(Parameters!AG$70*($A68/100)+Parameters!AG$71)+Parameters!AG$61*EXP(-rGamma!J68)+Parameters!AG$64*EXP(-'sGamma '!J68)),""))</f>
        <v>0.19766845223362561</v>
      </c>
      <c r="K68">
        <f>IF('Binding Energies'!K68 = "","",IF('Binding Energies'!K68&lt;HV,(Parameters!AH$68+Parameters!AH$69*SIN(Parameters!AH$70*($A68/100)+Parameters!AH$71)+Parameters!AH$61*EXP(-rGamma!K68)+Parameters!AH$64*EXP(-'sGamma '!K68)),""))</f>
        <v>0.31941970770923694</v>
      </c>
      <c r="L68">
        <f>IF('Binding Energies'!L68 = "","",IF('Binding Energies'!L68&lt;HV,(Parameters!AI$68+Parameters!AI$69*SIN(Parameters!AI$70*($A68/100)+Parameters!AI$71)+Parameters!AI$61*EXP(-rGamma!L68)+Parameters!AI$64*EXP(-'sGamma '!L68)),""))</f>
        <v>0.37338816584728607</v>
      </c>
      <c r="M68" t="str">
        <f>IF('Binding Energies'!M68 = "","",IF('Binding Energies'!M68&lt;HV,(Parameters!AJ$68+Parameters!AJ$69*SIN(Parameters!AJ$70*($A68/100)+Parameters!AJ$71)+Parameters!AJ$61*EXP(-rGamma!M68)+Parameters!AJ$64*EXP(-'sGamma '!M68)),""))</f>
        <v/>
      </c>
      <c r="N68" t="str">
        <f>IF('Binding Energies'!N68 = "","",IF('Binding Energies'!N68&lt;HV,(Parameters!AK$68+Parameters!AK$69*SIN(Parameters!AK$70*($A68/100)+Parameters!AK$71)+Parameters!AK$61*EXP(-rGamma!N68)+Parameters!AK$64*EXP(-'sGamma '!N68)),""))</f>
        <v/>
      </c>
      <c r="O68">
        <f>IF('Binding Energies'!O68 = "","",IF('Binding Energies'!O68&lt;HV,(Parameters!AL$68+Parameters!AL$69*SIN(Parameters!AL$70*($A68/100)+Parameters!AL$71)+Parameters!AL$61*EXP(-rGamma!O68)+Parameters!AL$64*EXP(-'sGamma '!O68)),""))</f>
        <v>0.89615875034878978</v>
      </c>
      <c r="P68">
        <f>IF('Binding Energies'!P68 = "","",IF('Binding Energies'!P68&lt;HV,(Parameters!AM$68+Parameters!AM$69*SIN(Parameters!AM$70*($A68/100)+Parameters!AM$71)+Parameters!AM$61*EXP(-rGamma!P68)+Parameters!AM$64*EXP(-'sGamma '!P68)),""))</f>
        <v>0.92437791801588975</v>
      </c>
      <c r="Q68">
        <f>IF('Binding Energies'!Q68 = "","",IF('Binding Energies'!Q68&lt;HV,(Parameters!AN$68+Parameters!AN$69*SIN(Parameters!AN$70*($A68/100)+Parameters!AN$71)+Parameters!AN$61*EXP(-rGamma!Q68)+Parameters!AN$64*EXP(-'sGamma '!Q68)),""))</f>
        <v>1.0160772524109043</v>
      </c>
      <c r="R68">
        <f>IF('Binding Energies'!R68 = "","",IF('Binding Energies'!R68&lt;HV,(Parameters!AO$68+Parameters!AO$69*SIN(Parameters!AO$70*($A68/100)+Parameters!AO$71)+Parameters!AO$61*EXP(-rGamma!R68)+Parameters!AO$64*EXP(-'sGamma '!R68)),""))</f>
        <v>1.0107442132782833</v>
      </c>
      <c r="S68" t="str">
        <f>IF('Binding Energies'!S68 = "","",IF('Binding Energies'!S68&lt;HV,(Parameters!AP$68+Parameters!AP$69*SIN(Parameters!AP$70*($A68/100)+Parameters!AP$71)+Parameters!AP$61*EXP(-rGamma!S68)+Parameters!AP$64*EXP(-'sGamma '!S68)),""))</f>
        <v/>
      </c>
      <c r="T68" t="str">
        <f>IF('Binding Energies'!T68 = "","",IF('Binding Energies'!T68&lt;HV,(Parameters!AQ$68+Parameters!AQ$69*SIN(Parameters!AQ$70*($A68/100)+Parameters!AQ$71)+Parameters!AQ$61*EXP(-rGamma!T68)+Parameters!AQ$64*EXP(-'sGamma '!T68)),""))</f>
        <v/>
      </c>
    </row>
    <row r="69" spans="1:20" x14ac:dyDescent="0.35">
      <c r="A69" s="43">
        <v>69</v>
      </c>
      <c r="B69" s="2" t="str">
        <f>IF('Binding Energies'!B69 = "","",IF('Binding Energies'!B69&lt;HV,((Parameters!W$55*SIN(Parameters!W$56*((Gamma!$A69/(Parameters!W$53*HV^Parameters!W$54))^Parameters!W$59)+Parameters!W$57)+Parameters!W$60*((Gamma!$A69/(Parameters!W$53*HV^Parameters!W$54))^Parameters!W$59)+Parameters!W$58)*SQRT(HV)),""))</f>
        <v/>
      </c>
      <c r="C69" s="2" t="str">
        <f>IF('Binding Energies'!C69 = "","",IF('Binding Energies'!C69&lt;HV,((Parameters!X$55*SIN(Parameters!X$56*((Gamma!$A69/(Parameters!X$53*HV^Parameters!X$54))^Parameters!X$59)+Parameters!X$57)+Parameters!X$60*((Gamma!$A69/(Parameters!X$53*HV^Parameters!X$54))^Parameters!X$59)+Parameters!X$58)*SQRT(HV)),""))</f>
        <v/>
      </c>
      <c r="D69" s="2">
        <f>IF('Binding Energies'!D69 = "","",IF('Binding Energies'!D69&lt;HV,((Parameters!Y$55*SIN(Parameters!Y$56*((Gamma!$A69/(Parameters!Y$53*HV^Parameters!Y$54))^Parameters!Y$59)+Parameters!Y$57)+Parameters!Y$60*((Gamma!$A69/(Parameters!Y$53*HV^Parameters!Y$54))^Parameters!Y$59)+Parameters!Y$58)*SQRT(HV)),""))</f>
        <v>7.1436528171634059E-3</v>
      </c>
      <c r="E69" s="2">
        <f>IF('Binding Energies'!E69 = "","",IF('Binding Energies'!E69&lt;HV,((Parameters!Z$55*SIN(Parameters!Z$56*((Gamma!$A69/(Parameters!Z$53*HV^Parameters!Z$54))^Parameters!Z$59)+Parameters!Z$57)+Parameters!Z$60*((Gamma!$A69/(Parameters!Z$53*HV^Parameters!Z$54))^Parameters!Z$59)+Parameters!Z$58)*SQRT(HV)),""))</f>
        <v>-0.13400333352074578</v>
      </c>
      <c r="F69" s="2">
        <f>IF('Binding Energies'!F69 = "","",IF('Binding Energies'!F69&lt;HV,((Parameters!AA$55*SIN(Parameters!AA$56*((Gamma!$A69/(Parameters!AA$53*HV^Parameters!AA$54))^Parameters!AA$59)+Parameters!AA$57)+Parameters!AA$60*((Gamma!$A69/(Parameters!AA$53*HV^Parameters!AA$54))^Parameters!AA$59)+Parameters!AA$58)*SQRT(HV)),""))</f>
        <v>-0.1421080034334386</v>
      </c>
      <c r="G69" t="str">
        <f>IF('Binding Energies'!G69 = "","",IF('Binding Energies'!G69&lt;HV,(Parameters!AD$68+Parameters!AD$69*SIN(Parameters!AD$70*($A69/100)+Parameters!AD$71)+Parameters!AD$61*EXP(-rGamma!G69)+Parameters!AD$64*EXP(-'sGamma '!G69)),""))</f>
        <v/>
      </c>
      <c r="H69" t="str">
        <f>IF('Binding Energies'!H69 = "","",IF('Binding Energies'!H69&lt;HV,(Parameters!AE$68+Parameters!AE$69*SIN(Parameters!AE$70*($A69/100)+Parameters!AE$71)+Parameters!AE$61*EXP(-rGamma!H69)+Parameters!AE$64*EXP(-'sGamma '!H69)),""))</f>
        <v/>
      </c>
      <c r="I69">
        <f>IF('Binding Energies'!I69 = "","",IF('Binding Energies'!I69&lt;HV,(Parameters!AF$68+Parameters!AF$69*SIN(Parameters!AF$70*($A69/100)+Parameters!AF$71)+Parameters!AF$61*EXP(-rGamma!I69)+Parameters!AF$64*EXP(-'sGamma '!I69)),""))</f>
        <v>0.12662199741164626</v>
      </c>
      <c r="J69">
        <f>IF('Binding Energies'!J69 = "","",IF('Binding Energies'!J69&lt;HV,(Parameters!AG$68+Parameters!AG$69*SIN(Parameters!AG$70*($A69/100)+Parameters!AG$71)+Parameters!AG$61*EXP(-rGamma!J69)+Parameters!AG$64*EXP(-'sGamma '!J69)),""))</f>
        <v>0.16737511368852101</v>
      </c>
      <c r="K69">
        <f>IF('Binding Energies'!K69 = "","",IF('Binding Energies'!K69&lt;HV,(Parameters!AH$68+Parameters!AH$69*SIN(Parameters!AH$70*($A69/100)+Parameters!AH$71)+Parameters!AH$61*EXP(-rGamma!K69)+Parameters!AH$64*EXP(-'sGamma '!K69)),""))</f>
        <v>0.29281315448217438</v>
      </c>
      <c r="L69">
        <f>IF('Binding Energies'!L69 = "","",IF('Binding Energies'!L69&lt;HV,(Parameters!AI$68+Parameters!AI$69*SIN(Parameters!AI$70*($A69/100)+Parameters!AI$71)+Parameters!AI$61*EXP(-rGamma!L69)+Parameters!AI$64*EXP(-'sGamma '!L69)),""))</f>
        <v>0.34667688259063062</v>
      </c>
      <c r="M69" t="str">
        <f>IF('Binding Energies'!M69 = "","",IF('Binding Energies'!M69&lt;HV,(Parameters!AJ$68+Parameters!AJ$69*SIN(Parameters!AJ$70*($A69/100)+Parameters!AJ$71)+Parameters!AJ$61*EXP(-rGamma!M69)+Parameters!AJ$64*EXP(-'sGamma '!M69)),""))</f>
        <v/>
      </c>
      <c r="N69" t="str">
        <f>IF('Binding Energies'!N69 = "","",IF('Binding Energies'!N69&lt;HV,(Parameters!AK$68+Parameters!AK$69*SIN(Parameters!AK$70*($A69/100)+Parameters!AK$71)+Parameters!AK$61*EXP(-rGamma!N69)+Parameters!AK$64*EXP(-'sGamma '!N69)),""))</f>
        <v/>
      </c>
      <c r="O69">
        <f>IF('Binding Energies'!O69 = "","",IF('Binding Energies'!O69&lt;HV,(Parameters!AL$68+Parameters!AL$69*SIN(Parameters!AL$70*($A69/100)+Parameters!AL$71)+Parameters!AL$61*EXP(-rGamma!O69)+Parameters!AL$64*EXP(-'sGamma '!O69)),""))</f>
        <v>0.86588118169024408</v>
      </c>
      <c r="P69">
        <f>IF('Binding Energies'!P69 = "","",IF('Binding Energies'!P69&lt;HV,(Parameters!AM$68+Parameters!AM$69*SIN(Parameters!AM$70*($A69/100)+Parameters!AM$71)+Parameters!AM$61*EXP(-rGamma!P69)+Parameters!AM$64*EXP(-'sGamma '!P69)),""))</f>
        <v>0.89909342542960957</v>
      </c>
      <c r="Q69">
        <f>IF('Binding Energies'!Q69 = "","",IF('Binding Energies'!Q69&lt;HV,(Parameters!AN$68+Parameters!AN$69*SIN(Parameters!AN$70*($A69/100)+Parameters!AN$71)+Parameters!AN$61*EXP(-rGamma!Q69)+Parameters!AN$64*EXP(-'sGamma '!Q69)),""))</f>
        <v>0.99762100910432405</v>
      </c>
      <c r="R69">
        <f>IF('Binding Energies'!R69 = "","",IF('Binding Energies'!R69&lt;HV,(Parameters!AO$68+Parameters!AO$69*SIN(Parameters!AO$70*($A69/100)+Parameters!AO$71)+Parameters!AO$61*EXP(-rGamma!R69)+Parameters!AO$64*EXP(-'sGamma '!R69)),""))</f>
        <v>0.9953929781602443</v>
      </c>
      <c r="S69" t="str">
        <f>IF('Binding Energies'!S69 = "","",IF('Binding Energies'!S69&lt;HV,(Parameters!AP$68+Parameters!AP$69*SIN(Parameters!AP$70*($A69/100)+Parameters!AP$71)+Parameters!AP$61*EXP(-rGamma!S69)+Parameters!AP$64*EXP(-'sGamma '!S69)),""))</f>
        <v/>
      </c>
      <c r="T69" t="str">
        <f>IF('Binding Energies'!T69 = "","",IF('Binding Energies'!T69&lt;HV,(Parameters!AQ$68+Parameters!AQ$69*SIN(Parameters!AQ$70*($A69/100)+Parameters!AQ$71)+Parameters!AQ$61*EXP(-rGamma!T69)+Parameters!AQ$64*EXP(-'sGamma '!T69)),""))</f>
        <v/>
      </c>
    </row>
    <row r="70" spans="1:20" x14ac:dyDescent="0.35">
      <c r="A70" s="43">
        <v>70</v>
      </c>
      <c r="B70" s="2" t="str">
        <f>IF('Binding Energies'!B70 = "","",IF('Binding Energies'!B70&lt;HV,((Parameters!W$55*SIN(Parameters!W$56*((Gamma!$A70/(Parameters!W$53*HV^Parameters!W$54))^Parameters!W$59)+Parameters!W$57)+Parameters!W$60*((Gamma!$A70/(Parameters!W$53*HV^Parameters!W$54))^Parameters!W$59)+Parameters!W$58)*SQRT(HV)),""))</f>
        <v/>
      </c>
      <c r="C70" s="2" t="str">
        <f>IF('Binding Energies'!C70 = "","",IF('Binding Energies'!C70&lt;HV,((Parameters!X$55*SIN(Parameters!X$56*((Gamma!$A70/(Parameters!X$53*HV^Parameters!X$54))^Parameters!X$59)+Parameters!X$57)+Parameters!X$60*((Gamma!$A70/(Parameters!X$53*HV^Parameters!X$54))^Parameters!X$59)+Parameters!X$58)*SQRT(HV)),""))</f>
        <v/>
      </c>
      <c r="D70" s="2">
        <f>IF('Binding Energies'!D70 = "","",IF('Binding Energies'!D70&lt;HV,((Parameters!Y$55*SIN(Parameters!Y$56*((Gamma!$A70/(Parameters!Y$53*HV^Parameters!Y$54))^Parameters!Y$59)+Parameters!Y$57)+Parameters!Y$60*((Gamma!$A70/(Parameters!Y$53*HV^Parameters!Y$54))^Parameters!Y$59)+Parameters!Y$58)*SQRT(HV)),""))</f>
        <v>2.9611094410743492E-2</v>
      </c>
      <c r="E70" s="2">
        <f>IF('Binding Energies'!E70 = "","",IF('Binding Energies'!E70&lt;HV,((Parameters!Z$55*SIN(Parameters!Z$56*((Gamma!$A70/(Parameters!Z$53*HV^Parameters!Z$54))^Parameters!Z$59)+Parameters!Z$57)+Parameters!Z$60*((Gamma!$A70/(Parameters!Z$53*HV^Parameters!Z$54))^Parameters!Z$59)+Parameters!Z$58)*SQRT(HV)),""))</f>
        <v>-0.12830443547940901</v>
      </c>
      <c r="F70" s="2">
        <f>IF('Binding Energies'!F70 = "","",IF('Binding Energies'!F70&lt;HV,((Parameters!AA$55*SIN(Parameters!AA$56*((Gamma!$A70/(Parameters!AA$53*HV^Parameters!AA$54))^Parameters!AA$59)+Parameters!AA$57)+Parameters!AA$60*((Gamma!$A70/(Parameters!AA$53*HV^Parameters!AA$54))^Parameters!AA$59)+Parameters!AA$58)*SQRT(HV)),""))</f>
        <v>-0.14159309280714799</v>
      </c>
      <c r="G70" t="str">
        <f>IF('Binding Energies'!G70 = "","",IF('Binding Energies'!G70&lt;HV,(Parameters!AD$68+Parameters!AD$69*SIN(Parameters!AD$70*($A70/100)+Parameters!AD$71)+Parameters!AD$61*EXP(-rGamma!G70)+Parameters!AD$64*EXP(-'sGamma '!G70)),""))</f>
        <v/>
      </c>
      <c r="H70" t="str">
        <f>IF('Binding Energies'!H70 = "","",IF('Binding Energies'!H70&lt;HV,(Parameters!AE$68+Parameters!AE$69*SIN(Parameters!AE$70*($A70/100)+Parameters!AE$71)+Parameters!AE$61*EXP(-rGamma!H70)+Parameters!AE$64*EXP(-'sGamma '!H70)),""))</f>
        <v/>
      </c>
      <c r="I70">
        <f>IF('Binding Energies'!I70 = "","",IF('Binding Energies'!I70&lt;HV,(Parameters!AF$68+Parameters!AF$69*SIN(Parameters!AF$70*($A70/100)+Parameters!AF$71)+Parameters!AF$61*EXP(-rGamma!I70)+Parameters!AF$64*EXP(-'sGamma '!I70)),""))</f>
        <v>0.10149790078868659</v>
      </c>
      <c r="J70">
        <f>IF('Binding Energies'!J70 = "","",IF('Binding Energies'!J70&lt;HV,(Parameters!AG$68+Parameters!AG$69*SIN(Parameters!AG$70*($A70/100)+Parameters!AG$71)+Parameters!AG$61*EXP(-rGamma!J70)+Parameters!AG$64*EXP(-'sGamma '!J70)),""))</f>
        <v>0.13817240735461145</v>
      </c>
      <c r="K70">
        <f>IF('Binding Energies'!K70 = "","",IF('Binding Energies'!K70&lt;HV,(Parameters!AH$68+Parameters!AH$69*SIN(Parameters!AH$70*($A70/100)+Parameters!AH$71)+Parameters!AH$61*EXP(-rGamma!K70)+Parameters!AH$64*EXP(-'sGamma '!K70)),""))</f>
        <v>0.26633428150658733</v>
      </c>
      <c r="L70">
        <f>IF('Binding Energies'!L70 = "","",IF('Binding Energies'!L70&lt;HV,(Parameters!AI$68+Parameters!AI$69*SIN(Parameters!AI$70*($A70/100)+Parameters!AI$71)+Parameters!AI$61*EXP(-rGamma!L70)+Parameters!AI$64*EXP(-'sGamma '!L70)),""))</f>
        <v>0.31994074052738186</v>
      </c>
      <c r="M70" t="str">
        <f>IF('Binding Energies'!M70 = "","",IF('Binding Energies'!M70&lt;HV,(Parameters!AJ$68+Parameters!AJ$69*SIN(Parameters!AJ$70*($A70/100)+Parameters!AJ$71)+Parameters!AJ$61*EXP(-rGamma!M70)+Parameters!AJ$64*EXP(-'sGamma '!M70)),""))</f>
        <v/>
      </c>
      <c r="N70" t="str">
        <f>IF('Binding Energies'!N70 = "","",IF('Binding Energies'!N70&lt;HV,(Parameters!AK$68+Parameters!AK$69*SIN(Parameters!AK$70*($A70/100)+Parameters!AK$71)+Parameters!AK$61*EXP(-rGamma!N70)+Parameters!AK$64*EXP(-'sGamma '!N70)),""))</f>
        <v/>
      </c>
      <c r="O70">
        <f>IF('Binding Energies'!O70 = "","",IF('Binding Energies'!O70&lt;HV,(Parameters!AL$68+Parameters!AL$69*SIN(Parameters!AL$70*($A70/100)+Parameters!AL$71)+Parameters!AL$61*EXP(-rGamma!O70)+Parameters!AL$64*EXP(-'sGamma '!O70)),""))</f>
        <v>0.83436661213195962</v>
      </c>
      <c r="P70">
        <f>IF('Binding Energies'!P70 = "","",IF('Binding Energies'!P70&lt;HV,(Parameters!AM$68+Parameters!AM$69*SIN(Parameters!AM$70*($A70/100)+Parameters!AM$71)+Parameters!AM$61*EXP(-rGamma!P70)+Parameters!AM$64*EXP(-'sGamma '!P70)),""))</f>
        <v>0.87274445364702791</v>
      </c>
      <c r="Q70">
        <f>IF('Binding Energies'!Q70 = "","",IF('Binding Energies'!Q70&lt;HV,(Parameters!AN$68+Parameters!AN$69*SIN(Parameters!AN$70*($A70/100)+Parameters!AN$71)+Parameters!AN$61*EXP(-rGamma!Q70)+Parameters!AN$64*EXP(-'sGamma '!Q70)),""))</f>
        <v>0.97828188296656282</v>
      </c>
      <c r="R70">
        <f>IF('Binding Energies'!R70 = "","",IF('Binding Energies'!R70&lt;HV,(Parameters!AO$68+Parameters!AO$69*SIN(Parameters!AO$70*($A70/100)+Parameters!AO$71)+Parameters!AO$61*EXP(-rGamma!R70)+Parameters!AO$64*EXP(-'sGamma '!R70)),""))</f>
        <v>0.97932678164280085</v>
      </c>
      <c r="S70" t="str">
        <f>IF('Binding Energies'!S70 = "","",IF('Binding Energies'!S70&lt;HV,(Parameters!AP$68+Parameters!AP$69*SIN(Parameters!AP$70*($A70/100)+Parameters!AP$71)+Parameters!AP$61*EXP(-rGamma!S70)+Parameters!AP$64*EXP(-'sGamma '!S70)),""))</f>
        <v/>
      </c>
      <c r="T70" t="str">
        <f>IF('Binding Energies'!T70 = "","",IF('Binding Energies'!T70&lt;HV,(Parameters!AQ$68+Parameters!AQ$69*SIN(Parameters!AQ$70*($A70/100)+Parameters!AQ$71)+Parameters!AQ$61*EXP(-rGamma!T70)+Parameters!AQ$64*EXP(-'sGamma '!T70)),""))</f>
        <v/>
      </c>
    </row>
    <row r="71" spans="1:20" x14ac:dyDescent="0.35">
      <c r="A71" s="43">
        <v>71</v>
      </c>
      <c r="B71" s="2" t="str">
        <f>IF('Binding Energies'!B71 = "","",IF('Binding Energies'!B71&lt;HV,((Parameters!W$55*SIN(Parameters!W$56*((Gamma!$A71/(Parameters!W$53*HV^Parameters!W$54))^Parameters!W$59)+Parameters!W$57)+Parameters!W$60*((Gamma!$A71/(Parameters!W$53*HV^Parameters!W$54))^Parameters!W$59)+Parameters!W$58)*SQRT(HV)),""))</f>
        <v/>
      </c>
      <c r="C71" s="2" t="str">
        <f>IF('Binding Energies'!C71 = "","",IF('Binding Energies'!C71&lt;HV,((Parameters!X$55*SIN(Parameters!X$56*((Gamma!$A71/(Parameters!X$53*HV^Parameters!X$54))^Parameters!X$59)+Parameters!X$57)+Parameters!X$60*((Gamma!$A71/(Parameters!X$53*HV^Parameters!X$54))^Parameters!X$59)+Parameters!X$58)*SQRT(HV)),""))</f>
        <v/>
      </c>
      <c r="D71" s="2">
        <f>IF('Binding Energies'!D71 = "","",IF('Binding Energies'!D71&lt;HV,((Parameters!Y$55*SIN(Parameters!Y$56*((Gamma!$A71/(Parameters!Y$53*HV^Parameters!Y$54))^Parameters!Y$59)+Parameters!Y$57)+Parameters!Y$60*((Gamma!$A71/(Parameters!Y$53*HV^Parameters!Y$54))^Parameters!Y$59)+Parameters!Y$58)*SQRT(HV)),""))</f>
        <v>5.5130747103655682E-2</v>
      </c>
      <c r="E71" s="2">
        <f>IF('Binding Energies'!E71 = "","",IF('Binding Energies'!E71&lt;HV,((Parameters!Z$55*SIN(Parameters!Z$56*((Gamma!$A71/(Parameters!Z$53*HV^Parameters!Z$54))^Parameters!Z$59)+Parameters!Z$57)+Parameters!Z$60*((Gamma!$A71/(Parameters!Z$53*HV^Parameters!Z$54))^Parameters!Z$59)+Parameters!Z$58)*SQRT(HV)),""))</f>
        <v>-0.12109402598861234</v>
      </c>
      <c r="F71" s="2">
        <f>IF('Binding Energies'!F71 = "","",IF('Binding Energies'!F71&lt;HV,((Parameters!AA$55*SIN(Parameters!AA$56*((Gamma!$A71/(Parameters!AA$53*HV^Parameters!AA$54))^Parameters!AA$59)+Parameters!AA$57)+Parameters!AA$60*((Gamma!$A71/(Parameters!AA$53*HV^Parameters!AA$54))^Parameters!AA$59)+Parameters!AA$58)*SQRT(HV)),""))</f>
        <v>-0.13965988050050956</v>
      </c>
      <c r="G71" t="str">
        <f>IF('Binding Energies'!G71 = "","",IF('Binding Energies'!G71&lt;HV,(Parameters!AD$68+Parameters!AD$69*SIN(Parameters!AD$70*($A71/100)+Parameters!AD$71)+Parameters!AD$61*EXP(-rGamma!G71)+Parameters!AD$64*EXP(-'sGamma '!G71)),""))</f>
        <v/>
      </c>
      <c r="H71" t="str">
        <f>IF('Binding Energies'!H71 = "","",IF('Binding Energies'!H71&lt;HV,(Parameters!AE$68+Parameters!AE$69*SIN(Parameters!AE$70*($A71/100)+Parameters!AE$71)+Parameters!AE$61*EXP(-rGamma!H71)+Parameters!AE$64*EXP(-'sGamma '!H71)),""))</f>
        <v/>
      </c>
      <c r="I71">
        <f>IF('Binding Energies'!I71 = "","",IF('Binding Energies'!I71&lt;HV,(Parameters!AF$68+Parameters!AF$69*SIN(Parameters!AF$70*($A71/100)+Parameters!AF$71)+Parameters!AF$61*EXP(-rGamma!I71)+Parameters!AF$64*EXP(-'sGamma '!I71)),""))</f>
        <v>7.8489481846820239E-2</v>
      </c>
      <c r="J71">
        <f>IF('Binding Energies'!J71 = "","",IF('Binding Energies'!J71&lt;HV,(Parameters!AG$68+Parameters!AG$69*SIN(Parameters!AG$70*($A71/100)+Parameters!AG$71)+Parameters!AG$61*EXP(-rGamma!J71)+Parameters!AG$64*EXP(-'sGamma '!J71)),""))</f>
        <v>0.11049345712301385</v>
      </c>
      <c r="K71">
        <f>IF('Binding Energies'!K71 = "","",IF('Binding Energies'!K71&lt;HV,(Parameters!AH$68+Parameters!AH$69*SIN(Parameters!AH$70*($A71/100)+Parameters!AH$71)+Parameters!AH$61*EXP(-rGamma!K71)+Parameters!AH$64*EXP(-'sGamma '!K71)),""))</f>
        <v>0.24073214121781933</v>
      </c>
      <c r="L71">
        <f>IF('Binding Energies'!L71 = "","",IF('Binding Energies'!L71&lt;HV,(Parameters!AI$68+Parameters!AI$69*SIN(Parameters!AI$70*($A71/100)+Parameters!AI$71)+Parameters!AI$61*EXP(-rGamma!L71)+Parameters!AI$64*EXP(-'sGamma '!L71)),""))</f>
        <v>0.29397923474360149</v>
      </c>
      <c r="M71" t="str">
        <f>IF('Binding Energies'!M71 = "","",IF('Binding Energies'!M71&lt;HV,(Parameters!AJ$68+Parameters!AJ$69*SIN(Parameters!AJ$70*($A71/100)+Parameters!AJ$71)+Parameters!AJ$61*EXP(-rGamma!M71)+Parameters!AJ$64*EXP(-'sGamma '!M71)),""))</f>
        <v/>
      </c>
      <c r="N71" t="str">
        <f>IF('Binding Energies'!N71 = "","",IF('Binding Energies'!N71&lt;HV,(Parameters!AK$68+Parameters!AK$69*SIN(Parameters!AK$70*($A71/100)+Parameters!AK$71)+Parameters!AK$61*EXP(-rGamma!N71)+Parameters!AK$64*EXP(-'sGamma '!N71)),""))</f>
        <v/>
      </c>
      <c r="O71">
        <f>IF('Binding Energies'!O71 = "","",IF('Binding Energies'!O71&lt;HV,(Parameters!AL$68+Parameters!AL$69*SIN(Parameters!AL$70*($A71/100)+Parameters!AL$71)+Parameters!AL$61*EXP(-rGamma!O71)+Parameters!AL$64*EXP(-'sGamma '!O71)),""))</f>
        <v>0.80166095427407147</v>
      </c>
      <c r="P71">
        <f>IF('Binding Energies'!P71 = "","",IF('Binding Energies'!P71&lt;HV,(Parameters!AM$68+Parameters!AM$69*SIN(Parameters!AM$70*($A71/100)+Parameters!AM$71)+Parameters!AM$61*EXP(-rGamma!P71)+Parameters!AM$64*EXP(-'sGamma '!P71)),""))</f>
        <v>0.8453622080889599</v>
      </c>
      <c r="Q71">
        <f>IF('Binding Energies'!Q71 = "","",IF('Binding Energies'!Q71&lt;HV,(Parameters!AN$68+Parameters!AN$69*SIN(Parameters!AN$70*($A71/100)+Parameters!AN$71)+Parameters!AN$61*EXP(-rGamma!Q71)+Parameters!AN$64*EXP(-'sGamma '!Q71)),""))</f>
        <v>0.95807497347961801</v>
      </c>
      <c r="R71">
        <f>IF('Binding Energies'!R71 = "","",IF('Binding Energies'!R71&lt;HV,(Parameters!AO$68+Parameters!AO$69*SIN(Parameters!AO$70*($A71/100)+Parameters!AO$71)+Parameters!AO$61*EXP(-rGamma!R71)+Parameters!AO$64*EXP(-'sGamma '!R71)),""))</f>
        <v>0.96255000645282074</v>
      </c>
      <c r="S71" t="str">
        <f>IF('Binding Energies'!S71 = "","",IF('Binding Energies'!S71&lt;HV,(Parameters!AP$68+Parameters!AP$69*SIN(Parameters!AP$70*($A71/100)+Parameters!AP$71)+Parameters!AP$61*EXP(-rGamma!S71)+Parameters!AP$64*EXP(-'sGamma '!S71)),""))</f>
        <v/>
      </c>
      <c r="T71" t="str">
        <f>IF('Binding Energies'!T71 = "","",IF('Binding Energies'!T71&lt;HV,(Parameters!AQ$68+Parameters!AQ$69*SIN(Parameters!AQ$70*($A71/100)+Parameters!AQ$71)+Parameters!AQ$61*EXP(-rGamma!T71)+Parameters!AQ$64*EXP(-'sGamma '!T71)),""))</f>
        <v/>
      </c>
    </row>
    <row r="72" spans="1:20" x14ac:dyDescent="0.35">
      <c r="A72" s="43">
        <v>72</v>
      </c>
      <c r="B72" s="2" t="str">
        <f>IF('Binding Energies'!B72 = "","",IF('Binding Energies'!B72&lt;HV,((Parameters!W$55*SIN(Parameters!W$56*((Gamma!$A72/(Parameters!W$53*HV^Parameters!W$54))^Parameters!W$59)+Parameters!W$57)+Parameters!W$60*((Gamma!$A72/(Parameters!W$53*HV^Parameters!W$54))^Parameters!W$59)+Parameters!W$58)*SQRT(HV)),""))</f>
        <v/>
      </c>
      <c r="C72" s="2" t="str">
        <f>IF('Binding Energies'!C72 = "","",IF('Binding Energies'!C72&lt;HV,((Parameters!X$55*SIN(Parameters!X$56*((Gamma!$A72/(Parameters!X$53*HV^Parameters!X$54))^Parameters!X$59)+Parameters!X$57)+Parameters!X$60*((Gamma!$A72/(Parameters!X$53*HV^Parameters!X$54))^Parameters!X$59)+Parameters!X$58)*SQRT(HV)),""))</f>
        <v/>
      </c>
      <c r="D72" s="2">
        <f>IF('Binding Energies'!D72 = "","",IF('Binding Energies'!D72&lt;HV,((Parameters!Y$55*SIN(Parameters!Y$56*((Gamma!$A72/(Parameters!Y$53*HV^Parameters!Y$54))^Parameters!Y$59)+Parameters!Y$57)+Parameters!Y$60*((Gamma!$A72/(Parameters!Y$53*HV^Parameters!Y$54))^Parameters!Y$59)+Parameters!Y$58)*SQRT(HV)),""))</f>
        <v>8.3765528559731517E-2</v>
      </c>
      <c r="E72" s="2">
        <f>IF('Binding Energies'!E72 = "","",IF('Binding Energies'!E72&lt;HV,((Parameters!Z$55*SIN(Parameters!Z$56*((Gamma!$A72/(Parameters!Z$53*HV^Parameters!Z$54))^Parameters!Z$59)+Parameters!Z$57)+Parameters!Z$60*((Gamma!$A72/(Parameters!Z$53*HV^Parameters!Z$54))^Parameters!Z$59)+Parameters!Z$58)*SQRT(HV)),""))</f>
        <v>-0.11240419100219998</v>
      </c>
      <c r="F72" s="2">
        <f>IF('Binding Energies'!F72 = "","",IF('Binding Energies'!F72&lt;HV,((Parameters!AA$55*SIN(Parameters!AA$56*((Gamma!$A72/(Parameters!AA$53*HV^Parameters!AA$54))^Parameters!AA$59)+Parameters!AA$57)+Parameters!AA$60*((Gamma!$A72/(Parameters!AA$53*HV^Parameters!AA$54))^Parameters!AA$59)+Parameters!AA$58)*SQRT(HV)),""))</f>
        <v>-0.13634581312333582</v>
      </c>
      <c r="G72" t="str">
        <f>IF('Binding Energies'!G72 = "","",IF('Binding Energies'!G72&lt;HV,(Parameters!AD$68+Parameters!AD$69*SIN(Parameters!AD$70*($A72/100)+Parameters!AD$71)+Parameters!AD$61*EXP(-rGamma!G72)+Parameters!AD$64*EXP(-'sGamma '!G72)),""))</f>
        <v/>
      </c>
      <c r="H72" t="str">
        <f>IF('Binding Energies'!H72 = "","",IF('Binding Energies'!H72&lt;HV,(Parameters!AE$68+Parameters!AE$69*SIN(Parameters!AE$70*($A72/100)+Parameters!AE$71)+Parameters!AE$61*EXP(-rGamma!H72)+Parameters!AE$64*EXP(-'sGamma '!H72)),""))</f>
        <v/>
      </c>
      <c r="I72">
        <f>IF('Binding Energies'!I72 = "","",IF('Binding Energies'!I72&lt;HV,(Parameters!AF$68+Parameters!AF$69*SIN(Parameters!AF$70*($A72/100)+Parameters!AF$71)+Parameters!AF$61*EXP(-rGamma!I72)+Parameters!AF$64*EXP(-'sGamma '!I72)),""))</f>
        <v>5.8040339862188865E-2</v>
      </c>
      <c r="J72">
        <f>IF('Binding Energies'!J72 = "","",IF('Binding Energies'!J72&lt;HV,(Parameters!AG$68+Parameters!AG$69*SIN(Parameters!AG$70*($A72/100)+Parameters!AG$71)+Parameters!AG$61*EXP(-rGamma!J72)+Parameters!AG$64*EXP(-'sGamma '!J72)),""))</f>
        <v>8.4519590429149735E-2</v>
      </c>
      <c r="K72">
        <f>IF('Binding Energies'!K72 = "","",IF('Binding Energies'!K72&lt;HV,(Parameters!AH$68+Parameters!AH$69*SIN(Parameters!AH$70*($A72/100)+Parameters!AH$71)+Parameters!AH$61*EXP(-rGamma!K72)+Parameters!AH$64*EXP(-'sGamma '!K72)),""))</f>
        <v>0.21673841695378615</v>
      </c>
      <c r="L72">
        <f>IF('Binding Energies'!L72 = "","",IF('Binding Energies'!L72&lt;HV,(Parameters!AI$68+Parameters!AI$69*SIN(Parameters!AI$70*($A72/100)+Parameters!AI$71)+Parameters!AI$61*EXP(-rGamma!L72)+Parameters!AI$64*EXP(-'sGamma '!L72)),""))</f>
        <v>0.26870347076416878</v>
      </c>
      <c r="M72" t="str">
        <f>IF('Binding Energies'!M72 = "","",IF('Binding Energies'!M72&lt;HV,(Parameters!AJ$68+Parameters!AJ$69*SIN(Parameters!AJ$70*($A72/100)+Parameters!AJ$71)+Parameters!AJ$61*EXP(-rGamma!M72)+Parameters!AJ$64*EXP(-'sGamma '!M72)),""))</f>
        <v/>
      </c>
      <c r="N72" t="str">
        <f>IF('Binding Energies'!N72 = "","",IF('Binding Energies'!N72&lt;HV,(Parameters!AK$68+Parameters!AK$69*SIN(Parameters!AK$70*($A72/100)+Parameters!AK$71)+Parameters!AK$61*EXP(-rGamma!N72)+Parameters!AK$64*EXP(-'sGamma '!N72)),""))</f>
        <v/>
      </c>
      <c r="O72">
        <f>IF('Binding Energies'!O72 = "","",IF('Binding Energies'!O72&lt;HV,(Parameters!AL$68+Parameters!AL$69*SIN(Parameters!AL$70*($A72/100)+Parameters!AL$71)+Parameters!AL$61*EXP(-rGamma!O72)+Parameters!AL$64*EXP(-'sGamma '!O72)),""))</f>
        <v>0.76781567170934983</v>
      </c>
      <c r="P72">
        <f>IF('Binding Energies'!P72 = "","",IF('Binding Energies'!P72&lt;HV,(Parameters!AM$68+Parameters!AM$69*SIN(Parameters!AM$70*($A72/100)+Parameters!AM$71)+Parameters!AM$61*EXP(-rGamma!P72)+Parameters!AM$64*EXP(-'sGamma '!P72)),""))</f>
        <v>0.81697912639648507</v>
      </c>
      <c r="Q72">
        <f>IF('Binding Energies'!Q72 = "","",IF('Binding Energies'!Q72&lt;HV,(Parameters!AN$68+Parameters!AN$69*SIN(Parameters!AN$70*($A72/100)+Parameters!AN$71)+Parameters!AN$61*EXP(-rGamma!Q72)+Parameters!AN$64*EXP(-'sGamma '!Q72)),""))</f>
        <v>0.93766326568438252</v>
      </c>
      <c r="R72">
        <f>IF('Binding Energies'!R72 = "","",IF('Binding Energies'!R72&lt;HV,(Parameters!AO$68+Parameters!AO$69*SIN(Parameters!AO$70*($A72/100)+Parameters!AO$71)+Parameters!AO$61*EXP(-rGamma!R72)+Parameters!AO$64*EXP(-'sGamma '!R72)),""))</f>
        <v>0.9457350630747493</v>
      </c>
      <c r="S72" t="str">
        <f>IF('Binding Energies'!S72 = "","",IF('Binding Energies'!S72&lt;HV,(Parameters!AP$68+Parameters!AP$69*SIN(Parameters!AP$70*($A72/100)+Parameters!AP$71)+Parameters!AP$61*EXP(-rGamma!S72)+Parameters!AP$64*EXP(-'sGamma '!S72)),""))</f>
        <v/>
      </c>
      <c r="T72" t="str">
        <f>IF('Binding Energies'!T72 = "","",IF('Binding Energies'!T72&lt;HV,(Parameters!AQ$68+Parameters!AQ$69*SIN(Parameters!AQ$70*($A72/100)+Parameters!AQ$71)+Parameters!AQ$61*EXP(-rGamma!T72)+Parameters!AQ$64*EXP(-'sGamma '!T72)),""))</f>
        <v/>
      </c>
    </row>
    <row r="73" spans="1:20" x14ac:dyDescent="0.35">
      <c r="A73" s="43">
        <v>73</v>
      </c>
      <c r="B73" s="2" t="str">
        <f>IF('Binding Energies'!B73 = "","",IF('Binding Energies'!B73&lt;HV,((Parameters!W$55*SIN(Parameters!W$56*((Gamma!$A73/(Parameters!W$53*HV^Parameters!W$54))^Parameters!W$59)+Parameters!W$57)+Parameters!W$60*((Gamma!$A73/(Parameters!W$53*HV^Parameters!W$54))^Parameters!W$59)+Parameters!W$58)*SQRT(HV)),""))</f>
        <v/>
      </c>
      <c r="C73" s="2" t="str">
        <f>IF('Binding Energies'!C73 = "","",IF('Binding Energies'!C73&lt;HV,((Parameters!X$55*SIN(Parameters!X$56*((Gamma!$A73/(Parameters!X$53*HV^Parameters!X$54))^Parameters!X$59)+Parameters!X$57)+Parameters!X$60*((Gamma!$A73/(Parameters!X$53*HV^Parameters!X$54))^Parameters!X$59)+Parameters!X$58)*SQRT(HV)),""))</f>
        <v/>
      </c>
      <c r="D73" s="2">
        <f>IF('Binding Energies'!D73 = "","",IF('Binding Energies'!D73&lt;HV,((Parameters!Y$55*SIN(Parameters!Y$56*((Gamma!$A73/(Parameters!Y$53*HV^Parameters!Y$54))^Parameters!Y$59)+Parameters!Y$57)+Parameters!Y$60*((Gamma!$A73/(Parameters!Y$53*HV^Parameters!Y$54))^Parameters!Y$59)+Parameters!Y$58)*SQRT(HV)),""))</f>
        <v>0.11557797853098838</v>
      </c>
      <c r="E73" s="2">
        <f>IF('Binding Energies'!E73 = "","",IF('Binding Energies'!E73&lt;HV,((Parameters!Z$55*SIN(Parameters!Z$56*((Gamma!$A73/(Parameters!Z$53*HV^Parameters!Z$54))^Parameters!Z$59)+Parameters!Z$57)+Parameters!Z$60*((Gamma!$A73/(Parameters!Z$53*HV^Parameters!Z$54))^Parameters!Z$59)+Parameters!Z$58)*SQRT(HV)),""))</f>
        <v>-0.10226846558721678</v>
      </c>
      <c r="F73" s="2">
        <f>IF('Binding Energies'!F73 = "","",IF('Binding Energies'!F73&lt;HV,((Parameters!AA$55*SIN(Parameters!AA$56*((Gamma!$A73/(Parameters!AA$53*HV^Parameters!AA$54))^Parameters!AA$59)+Parameters!AA$57)+Parameters!AA$60*((Gamma!$A73/(Parameters!AA$53*HV^Parameters!AA$54))^Parameters!AA$59)+Parameters!AA$58)*SQRT(HV)),""))</f>
        <v>-0.13168924777351007</v>
      </c>
      <c r="G73" t="str">
        <f>IF('Binding Energies'!G73 = "","",IF('Binding Energies'!G73&lt;HV,(Parameters!AD$68+Parameters!AD$69*SIN(Parameters!AD$70*($A73/100)+Parameters!AD$71)+Parameters!AD$61*EXP(-rGamma!G73)+Parameters!AD$64*EXP(-'sGamma '!G73)),""))</f>
        <v/>
      </c>
      <c r="H73" t="str">
        <f>IF('Binding Energies'!H73 = "","",IF('Binding Energies'!H73&lt;HV,(Parameters!AE$68+Parameters!AE$69*SIN(Parameters!AE$70*($A73/100)+Parameters!AE$71)+Parameters!AE$61*EXP(-rGamma!H73)+Parameters!AE$64*EXP(-'sGamma '!H73)),""))</f>
        <v/>
      </c>
      <c r="I73">
        <f>IF('Binding Energies'!I73 = "","",IF('Binding Energies'!I73&lt;HV,(Parameters!AF$68+Parameters!AF$69*SIN(Parameters!AF$70*($A73/100)+Parameters!AF$71)+Parameters!AF$61*EXP(-rGamma!I73)+Parameters!AF$64*EXP(-'sGamma '!I73)),""))</f>
        <v>3.9888512708099108E-2</v>
      </c>
      <c r="J73">
        <f>IF('Binding Energies'!J73 = "","",IF('Binding Energies'!J73&lt;HV,(Parameters!AG$68+Parameters!AG$69*SIN(Parameters!AG$70*($A73/100)+Parameters!AG$71)+Parameters!AG$61*EXP(-rGamma!J73)+Parameters!AG$64*EXP(-'sGamma '!J73)),""))</f>
        <v>6.0202197757601446E-2</v>
      </c>
      <c r="K73">
        <f>IF('Binding Energies'!K73 = "","",IF('Binding Energies'!K73&lt;HV,(Parameters!AH$68+Parameters!AH$69*SIN(Parameters!AH$70*($A73/100)+Parameters!AH$71)+Parameters!AH$61*EXP(-rGamma!K73)+Parameters!AH$64*EXP(-'sGamma '!K73)),""))</f>
        <v>0.19367956240221842</v>
      </c>
      <c r="L73">
        <f>IF('Binding Energies'!L73 = "","",IF('Binding Energies'!L73&lt;HV,(Parameters!AI$68+Parameters!AI$69*SIN(Parameters!AI$70*($A73/100)+Parameters!AI$71)+Parameters!AI$61*EXP(-rGamma!L73)+Parameters!AI$64*EXP(-'sGamma '!L73)),""))</f>
        <v>0.2440745906872489</v>
      </c>
      <c r="M73" t="str">
        <f>IF('Binding Energies'!M73 = "","",IF('Binding Energies'!M73&lt;HV,(Parameters!AJ$68+Parameters!AJ$69*SIN(Parameters!AJ$70*($A73/100)+Parameters!AJ$71)+Parameters!AJ$61*EXP(-rGamma!M73)+Parameters!AJ$64*EXP(-'sGamma '!M73)),""))</f>
        <v/>
      </c>
      <c r="N73" t="str">
        <f>IF('Binding Energies'!N73 = "","",IF('Binding Energies'!N73&lt;HV,(Parameters!AK$68+Parameters!AK$69*SIN(Parameters!AK$70*($A73/100)+Parameters!AK$71)+Parameters!AK$61*EXP(-rGamma!N73)+Parameters!AK$64*EXP(-'sGamma '!N73)),""))</f>
        <v/>
      </c>
      <c r="O73">
        <f>IF('Binding Energies'!O73 = "","",IF('Binding Energies'!O73&lt;HV,(Parameters!AL$68+Parameters!AL$69*SIN(Parameters!AL$70*($A73/100)+Parameters!AL$71)+Parameters!AL$61*EXP(-rGamma!O73)+Parameters!AL$64*EXP(-'sGamma '!O73)),""))</f>
        <v>0.73287666921954464</v>
      </c>
      <c r="P73">
        <f>IF('Binding Energies'!P73 = "","",IF('Binding Energies'!P73&lt;HV,(Parameters!AM$68+Parameters!AM$69*SIN(Parameters!AM$70*($A73/100)+Parameters!AM$71)+Parameters!AM$61*EXP(-rGamma!P73)+Parameters!AM$64*EXP(-'sGamma '!P73)),""))</f>
        <v>0.78762881985713407</v>
      </c>
      <c r="Q73">
        <f>IF('Binding Energies'!Q73 = "","",IF('Binding Energies'!Q73&lt;HV,(Parameters!AN$68+Parameters!AN$69*SIN(Parameters!AN$70*($A73/100)+Parameters!AN$71)+Parameters!AN$61*EXP(-rGamma!Q73)+Parameters!AN$64*EXP(-'sGamma '!Q73)),""))</f>
        <v>0.91612338102931623</v>
      </c>
      <c r="R73">
        <f>IF('Binding Energies'!R73 = "","",IF('Binding Energies'!R73&lt;HV,(Parameters!AO$68+Parameters!AO$69*SIN(Parameters!AO$70*($A73/100)+Parameters!AO$71)+Parameters!AO$61*EXP(-rGamma!R73)+Parameters!AO$64*EXP(-'sGamma '!R73)),""))</f>
        <v>0.92791770533193918</v>
      </c>
      <c r="S73" t="str">
        <f>IF('Binding Energies'!S73 = "","",IF('Binding Energies'!S73&lt;HV,(Parameters!AP$68+Parameters!AP$69*SIN(Parameters!AP$70*($A73/100)+Parameters!AP$71)+Parameters!AP$61*EXP(-rGamma!S73)+Parameters!AP$64*EXP(-'sGamma '!S73)),""))</f>
        <v/>
      </c>
      <c r="T73" t="str">
        <f>IF('Binding Energies'!T73 = "","",IF('Binding Energies'!T73&lt;HV,(Parameters!AQ$68+Parameters!AQ$69*SIN(Parameters!AQ$70*($A73/100)+Parameters!AQ$71)+Parameters!AQ$61*EXP(-rGamma!T73)+Parameters!AQ$64*EXP(-'sGamma '!T73)),""))</f>
        <v/>
      </c>
    </row>
    <row r="74" spans="1:20" x14ac:dyDescent="0.35">
      <c r="A74" s="43">
        <v>74</v>
      </c>
      <c r="B74" s="2" t="str">
        <f>IF('Binding Energies'!B74 = "","",IF('Binding Energies'!B74&lt;HV,((Parameters!W$55*SIN(Parameters!W$56*((Gamma!$A74/(Parameters!W$53*HV^Parameters!W$54))^Parameters!W$59)+Parameters!W$57)+Parameters!W$60*((Gamma!$A74/(Parameters!W$53*HV^Parameters!W$54))^Parameters!W$59)+Parameters!W$58)*SQRT(HV)),""))</f>
        <v/>
      </c>
      <c r="C74" s="2" t="str">
        <f>IF('Binding Energies'!C74 = "","",IF('Binding Energies'!C74&lt;HV,((Parameters!X$55*SIN(Parameters!X$56*((Gamma!$A74/(Parameters!X$53*HV^Parameters!X$54))^Parameters!X$59)+Parameters!X$57)+Parameters!X$60*((Gamma!$A74/(Parameters!X$53*HV^Parameters!X$54))^Parameters!X$59)+Parameters!X$58)*SQRT(HV)),""))</f>
        <v/>
      </c>
      <c r="D74" s="2">
        <f>IF('Binding Energies'!D74 = "","",IF('Binding Energies'!D74&lt;HV,((Parameters!Y$55*SIN(Parameters!Y$56*((Gamma!$A74/(Parameters!Y$53*HV^Parameters!Y$54))^Parameters!Y$59)+Parameters!Y$57)+Parameters!Y$60*((Gamma!$A74/(Parameters!Y$53*HV^Parameters!Y$54))^Parameters!Y$59)+Parameters!Y$58)*SQRT(HV)),""))</f>
        <v>0.15063023321050953</v>
      </c>
      <c r="E74" s="2">
        <f>IF('Binding Energies'!E74 = "","",IF('Binding Energies'!E74&lt;HV,((Parameters!Z$55*SIN(Parameters!Z$56*((Gamma!$A74/(Parameters!Z$53*HV^Parameters!Z$54))^Parameters!Z$59)+Parameters!Z$57)+Parameters!Z$60*((Gamma!$A74/(Parameters!Z$53*HV^Parameters!Z$54))^Parameters!Z$59)+Parameters!Z$58)*SQRT(HV)),""))</f>
        <v>-9.0721719821191954E-2</v>
      </c>
      <c r="F74" s="2">
        <f>IF('Binding Energies'!F74 = "","",IF('Binding Energies'!F74&lt;HV,((Parameters!AA$55*SIN(Parameters!AA$56*((Gamma!$A74/(Parameters!AA$53*HV^Parameters!AA$54))^Parameters!AA$59)+Parameters!AA$57)+Parameters!AA$60*((Gamma!$A74/(Parameters!AA$53*HV^Parameters!AA$54))^Parameters!AA$59)+Parameters!AA$58)*SQRT(HV)),""))</f>
        <v>-0.12572933391341679</v>
      </c>
      <c r="G74" t="str">
        <f>IF('Binding Energies'!G74 = "","",IF('Binding Energies'!G74&lt;HV,(Parameters!AD$68+Parameters!AD$69*SIN(Parameters!AD$70*($A74/100)+Parameters!AD$71)+Parameters!AD$61*EXP(-rGamma!G74)+Parameters!AD$64*EXP(-'sGamma '!G74)),""))</f>
        <v/>
      </c>
      <c r="H74" t="str">
        <f>IF('Binding Energies'!H74 = "","",IF('Binding Energies'!H74&lt;HV,(Parameters!AE$68+Parameters!AE$69*SIN(Parameters!AE$70*($A74/100)+Parameters!AE$71)+Parameters!AE$61*EXP(-rGamma!H74)+Parameters!AE$64*EXP(-'sGamma '!H74)),""))</f>
        <v/>
      </c>
      <c r="I74">
        <f>IF('Binding Energies'!I74 = "","",IF('Binding Energies'!I74&lt;HV,(Parameters!AF$68+Parameters!AF$69*SIN(Parameters!AF$70*($A74/100)+Parameters!AF$71)+Parameters!AF$61*EXP(-rGamma!I74)+Parameters!AF$64*EXP(-'sGamma '!I74)),""))</f>
        <v>2.4309149060535523E-2</v>
      </c>
      <c r="J74">
        <f>IF('Binding Energies'!J74 = "","",IF('Binding Energies'!J74&lt;HV,(Parameters!AG$68+Parameters!AG$69*SIN(Parameters!AG$70*($A74/100)+Parameters!AG$71)+Parameters!AG$61*EXP(-rGamma!J74)+Parameters!AG$64*EXP(-'sGamma '!J74)),""))</f>
        <v>3.7603984342916598E-2</v>
      </c>
      <c r="K74">
        <f>IF('Binding Energies'!K74 = "","",IF('Binding Energies'!K74&lt;HV,(Parameters!AH$68+Parameters!AH$69*SIN(Parameters!AH$70*($A74/100)+Parameters!AH$71)+Parameters!AH$61*EXP(-rGamma!K74)+Parameters!AH$64*EXP(-'sGamma '!K74)),""))</f>
        <v>0.17150654819044489</v>
      </c>
      <c r="L74">
        <f>IF('Binding Energies'!L74 = "","",IF('Binding Energies'!L74&lt;HV,(Parameters!AI$68+Parameters!AI$69*SIN(Parameters!AI$70*($A74/100)+Parameters!AI$71)+Parameters!AI$61*EXP(-rGamma!L74)+Parameters!AI$64*EXP(-'sGamma '!L74)),""))</f>
        <v>0.21988401342051245</v>
      </c>
      <c r="M74" t="str">
        <f>IF('Binding Energies'!M74 = "","",IF('Binding Energies'!M74&lt;HV,(Parameters!AJ$68+Parameters!AJ$69*SIN(Parameters!AJ$70*($A74/100)+Parameters!AJ$71)+Parameters!AJ$61*EXP(-rGamma!M74)+Parameters!AJ$64*EXP(-'sGamma '!M74)),""))</f>
        <v/>
      </c>
      <c r="N74" t="str">
        <f>IF('Binding Energies'!N74 = "","",IF('Binding Energies'!N74&lt;HV,(Parameters!AK$68+Parameters!AK$69*SIN(Parameters!AK$70*($A74/100)+Parameters!AK$71)+Parameters!AK$61*EXP(-rGamma!N74)+Parameters!AK$64*EXP(-'sGamma '!N74)),""))</f>
        <v/>
      </c>
      <c r="O74">
        <f>IF('Binding Energies'!O74 = "","",IF('Binding Energies'!O74&lt;HV,(Parameters!AL$68+Parameters!AL$69*SIN(Parameters!AL$70*($A74/100)+Parameters!AL$71)+Parameters!AL$61*EXP(-rGamma!O74)+Parameters!AL$64*EXP(-'sGamma '!O74)),""))</f>
        <v>0.69689566699865146</v>
      </c>
      <c r="P74">
        <f>IF('Binding Energies'!P74 = "","",IF('Binding Energies'!P74&lt;HV,(Parameters!AM$68+Parameters!AM$69*SIN(Parameters!AM$70*($A74/100)+Parameters!AM$71)+Parameters!AM$61*EXP(-rGamma!P74)+Parameters!AM$64*EXP(-'sGamma '!P74)),""))</f>
        <v>0.75734605181678938</v>
      </c>
      <c r="Q74">
        <f>IF('Binding Energies'!Q74 = "","",IF('Binding Energies'!Q74&lt;HV,(Parameters!AN$68+Parameters!AN$69*SIN(Parameters!AN$70*($A74/100)+Parameters!AN$71)+Parameters!AN$61*EXP(-rGamma!Q74)+Parameters!AN$64*EXP(-'sGamma '!Q74)),""))</f>
        <v>0.89378565385182529</v>
      </c>
      <c r="R74">
        <f>IF('Binding Energies'!R74 = "","",IF('Binding Energies'!R74&lt;HV,(Parameters!AO$68+Parameters!AO$69*SIN(Parameters!AO$70*($A74/100)+Parameters!AO$71)+Parameters!AO$61*EXP(-rGamma!R74)+Parameters!AO$64*EXP(-'sGamma '!R74)),""))</f>
        <v>0.90942578832412446</v>
      </c>
      <c r="S74" t="str">
        <f>IF('Binding Energies'!S74 = "","",IF('Binding Energies'!S74&lt;HV,(Parameters!AP$68+Parameters!AP$69*SIN(Parameters!AP$70*($A74/100)+Parameters!AP$71)+Parameters!AP$61*EXP(-rGamma!S74)+Parameters!AP$64*EXP(-'sGamma '!S74)),""))</f>
        <v/>
      </c>
      <c r="T74" t="str">
        <f>IF('Binding Energies'!T74 = "","",IF('Binding Energies'!T74&lt;HV,(Parameters!AQ$68+Parameters!AQ$69*SIN(Parameters!AQ$70*($A74/100)+Parameters!AQ$71)+Parameters!AQ$61*EXP(-rGamma!T74)+Parameters!AQ$64*EXP(-'sGamma '!T74)),""))</f>
        <v/>
      </c>
    </row>
    <row r="75" spans="1:20" x14ac:dyDescent="0.35">
      <c r="A75" s="43">
        <v>75</v>
      </c>
      <c r="B75" s="2" t="str">
        <f>IF('Binding Energies'!B75 = "","",IF('Binding Energies'!B75&lt;HV,((Parameters!W$55*SIN(Parameters!W$56*((Gamma!$A75/(Parameters!W$53*HV^Parameters!W$54))^Parameters!W$59)+Parameters!W$57)+Parameters!W$60*((Gamma!$A75/(Parameters!W$53*HV^Parameters!W$54))^Parameters!W$59)+Parameters!W$58)*SQRT(HV)),""))</f>
        <v/>
      </c>
      <c r="C75" s="2" t="str">
        <f>IF('Binding Energies'!C75 = "","",IF('Binding Energies'!C75&lt;HV,((Parameters!X$55*SIN(Parameters!X$56*((Gamma!$A75/(Parameters!X$53*HV^Parameters!X$54))^Parameters!X$59)+Parameters!X$57)+Parameters!X$60*((Gamma!$A75/(Parameters!X$53*HV^Parameters!X$54))^Parameters!X$59)+Parameters!X$58)*SQRT(HV)),""))</f>
        <v/>
      </c>
      <c r="D75" s="2">
        <f>IF('Binding Energies'!D75 = "","",IF('Binding Energies'!D75&lt;HV,((Parameters!Y$55*SIN(Parameters!Y$56*((Gamma!$A75/(Parameters!Y$53*HV^Parameters!Y$54))^Parameters!Y$59)+Parameters!Y$57)+Parameters!Y$60*((Gamma!$A75/(Parameters!Y$53*HV^Parameters!Y$54))^Parameters!Y$59)+Parameters!Y$58)*SQRT(HV)),""))</f>
        <v>0.18898399956146619</v>
      </c>
      <c r="E75" s="2">
        <f>IF('Binding Energies'!E75 = "","",IF('Binding Energies'!E75&lt;HV,((Parameters!Z$55*SIN(Parameters!Z$56*((Gamma!$A75/(Parameters!Z$53*HV^Parameters!Z$54))^Parameters!Z$59)+Parameters!Z$57)+Parameters!Z$60*((Gamma!$A75/(Parameters!Z$53*HV^Parameters!Z$54))^Parameters!Z$59)+Parameters!Z$58)*SQRT(HV)),""))</f>
        <v>-7.7800048863956792E-2</v>
      </c>
      <c r="F75" s="2">
        <f>IF('Binding Energies'!F75 = "","",IF('Binding Energies'!F75&lt;HV,((Parameters!AA$55*SIN(Parameters!AA$56*((Gamma!$A75/(Parameters!AA$53*HV^Parameters!AA$54))^Parameters!AA$59)+Parameters!AA$57)+Parameters!AA$60*((Gamma!$A75/(Parameters!AA$53*HV^Parameters!AA$54))^Parameters!AA$59)+Parameters!AA$58)*SQRT(HV)),""))</f>
        <v>-0.11850590199816205</v>
      </c>
      <c r="G75" t="str">
        <f>IF('Binding Energies'!G75 = "","",IF('Binding Energies'!G75&lt;HV,(Parameters!AD$68+Parameters!AD$69*SIN(Parameters!AD$70*($A75/100)+Parameters!AD$71)+Parameters!AD$61*EXP(-rGamma!G75)+Parameters!AD$64*EXP(-'sGamma '!G75)),""))</f>
        <v/>
      </c>
      <c r="H75" t="str">
        <f>IF('Binding Energies'!H75 = "","",IF('Binding Energies'!H75&lt;HV,(Parameters!AE$68+Parameters!AE$69*SIN(Parameters!AE$70*($A75/100)+Parameters!AE$71)+Parameters!AE$61*EXP(-rGamma!H75)+Parameters!AE$64*EXP(-'sGamma '!H75)),""))</f>
        <v/>
      </c>
      <c r="I75">
        <f>IF('Binding Energies'!I75 = "","",IF('Binding Energies'!I75&lt;HV,(Parameters!AF$68+Parameters!AF$69*SIN(Parameters!AF$70*($A75/100)+Parameters!AF$71)+Parameters!AF$61*EXP(-rGamma!I75)+Parameters!AF$64*EXP(-'sGamma '!I75)),""))</f>
        <v>1.1343614210080861E-2</v>
      </c>
      <c r="J75">
        <f>IF('Binding Energies'!J75 = "","",IF('Binding Energies'!J75&lt;HV,(Parameters!AG$68+Parameters!AG$69*SIN(Parameters!AG$70*($A75/100)+Parameters!AG$71)+Parameters!AG$61*EXP(-rGamma!J75)+Parameters!AG$64*EXP(-'sGamma '!J75)),""))</f>
        <v>1.6784881882044647E-2</v>
      </c>
      <c r="K75">
        <f>IF('Binding Energies'!K75 = "","",IF('Binding Energies'!K75&lt;HV,(Parameters!AH$68+Parameters!AH$69*SIN(Parameters!AH$70*($A75/100)+Parameters!AH$71)+Parameters!AH$61*EXP(-rGamma!K75)+Parameters!AH$64*EXP(-'sGamma '!K75)),""))</f>
        <v>0.15031271705282803</v>
      </c>
      <c r="L75">
        <f>IF('Binding Energies'!L75 = "","",IF('Binding Energies'!L75&lt;HV,(Parameters!AI$68+Parameters!AI$69*SIN(Parameters!AI$70*($A75/100)+Parameters!AI$71)+Parameters!AI$61*EXP(-rGamma!L75)+Parameters!AI$64*EXP(-'sGamma '!L75)),""))</f>
        <v>0.19624402796769985</v>
      </c>
      <c r="M75" t="str">
        <f>IF('Binding Energies'!M75 = "","",IF('Binding Energies'!M75&lt;HV,(Parameters!AJ$68+Parameters!AJ$69*SIN(Parameters!AJ$70*($A75/100)+Parameters!AJ$71)+Parameters!AJ$61*EXP(-rGamma!M75)+Parameters!AJ$64*EXP(-'sGamma '!M75)),""))</f>
        <v/>
      </c>
      <c r="N75" t="str">
        <f>IF('Binding Energies'!N75 = "","",IF('Binding Energies'!N75&lt;HV,(Parameters!AK$68+Parameters!AK$69*SIN(Parameters!AK$70*($A75/100)+Parameters!AK$71)+Parameters!AK$61*EXP(-rGamma!N75)+Parameters!AK$64*EXP(-'sGamma '!N75)),""))</f>
        <v/>
      </c>
      <c r="O75">
        <f>IF('Binding Energies'!O75 = "","",IF('Binding Energies'!O75&lt;HV,(Parameters!AL$68+Parameters!AL$69*SIN(Parameters!AL$70*($A75/100)+Parameters!AL$71)+Parameters!AL$61*EXP(-rGamma!O75)+Parameters!AL$64*EXP(-'sGamma '!O75)),""))</f>
        <v>0.65992421735435525</v>
      </c>
      <c r="P75">
        <f>IF('Binding Energies'!P75 = "","",IF('Binding Energies'!P75&lt;HV,(Parameters!AM$68+Parameters!AM$69*SIN(Parameters!AM$70*($A75/100)+Parameters!AM$71)+Parameters!AM$61*EXP(-rGamma!P75)+Parameters!AM$64*EXP(-'sGamma '!P75)),""))</f>
        <v>0.72616668937455986</v>
      </c>
      <c r="Q75">
        <f>IF('Binding Energies'!Q75 = "","",IF('Binding Energies'!Q75&lt;HV,(Parameters!AN$68+Parameters!AN$69*SIN(Parameters!AN$70*($A75/100)+Parameters!AN$71)+Parameters!AN$61*EXP(-rGamma!Q75)+Parameters!AN$64*EXP(-'sGamma '!Q75)),""))</f>
        <v>0.87054003058352336</v>
      </c>
      <c r="R75">
        <f>IF('Binding Energies'!R75 = "","",IF('Binding Energies'!R75&lt;HV,(Parameters!AO$68+Parameters!AO$69*SIN(Parameters!AO$70*($A75/100)+Parameters!AO$71)+Parameters!AO$61*EXP(-rGamma!R75)+Parameters!AO$64*EXP(-'sGamma '!R75)),""))</f>
        <v>0.89013197934129451</v>
      </c>
      <c r="S75" t="str">
        <f>IF('Binding Energies'!S75 = "","",IF('Binding Energies'!S75&lt;HV,(Parameters!AP$68+Parameters!AP$69*SIN(Parameters!AP$70*($A75/100)+Parameters!AP$71)+Parameters!AP$61*EXP(-rGamma!S75)+Parameters!AP$64*EXP(-'sGamma '!S75)),""))</f>
        <v/>
      </c>
      <c r="T75" t="str">
        <f>IF('Binding Energies'!T75 = "","",IF('Binding Energies'!T75&lt;HV,(Parameters!AQ$68+Parameters!AQ$69*SIN(Parameters!AQ$70*($A75/100)+Parameters!AQ$71)+Parameters!AQ$61*EXP(-rGamma!T75)+Parameters!AQ$64*EXP(-'sGamma '!T75)),""))</f>
        <v/>
      </c>
    </row>
    <row r="76" spans="1:20" x14ac:dyDescent="0.35">
      <c r="A76" s="43">
        <v>76</v>
      </c>
      <c r="B76" s="2" t="str">
        <f>IF('Binding Energies'!B76 = "","",IF('Binding Energies'!B76&lt;HV,((Parameters!W$55*SIN(Parameters!W$56*((Gamma!$A76/(Parameters!W$53*HV^Parameters!W$54))^Parameters!W$59)+Parameters!W$57)+Parameters!W$60*((Gamma!$A76/(Parameters!W$53*HV^Parameters!W$54))^Parameters!W$59)+Parameters!W$58)*SQRT(HV)),""))</f>
        <v/>
      </c>
      <c r="C76" s="2" t="str">
        <f>IF('Binding Energies'!C76 = "","",IF('Binding Energies'!C76&lt;HV,((Parameters!X$55*SIN(Parameters!X$56*((Gamma!$A76/(Parameters!X$53*HV^Parameters!X$54))^Parameters!X$59)+Parameters!X$57)+Parameters!X$60*((Gamma!$A76/(Parameters!X$53*HV^Parameters!X$54))^Parameters!X$59)+Parameters!X$58)*SQRT(HV)),""))</f>
        <v/>
      </c>
      <c r="D76" s="2">
        <f>IF('Binding Energies'!D76 = "","",IF('Binding Energies'!D76&lt;HV,((Parameters!Y$55*SIN(Parameters!Y$56*((Gamma!$A76/(Parameters!Y$53*HV^Parameters!Y$54))^Parameters!Y$59)+Parameters!Y$57)+Parameters!Y$60*((Gamma!$A76/(Parameters!Y$53*HV^Parameters!Y$54))^Parameters!Y$59)+Parameters!Y$58)*SQRT(HV)),""))</f>
        <v>0.2307005296338358</v>
      </c>
      <c r="E76" s="2">
        <f>IF('Binding Energies'!E76 = "","",IF('Binding Energies'!E76&lt;HV,((Parameters!Z$55*SIN(Parameters!Z$56*((Gamma!$A76/(Parameters!Z$53*HV^Parameters!Z$54))^Parameters!Z$59)+Parameters!Z$57)+Parameters!Z$60*((Gamma!$A76/(Parameters!Z$53*HV^Parameters!Z$54))^Parameters!Z$59)+Parameters!Z$58)*SQRT(HV)),""))</f>
        <v>-6.3540667078947455E-2</v>
      </c>
      <c r="F76" s="2">
        <f>IF('Binding Energies'!F76 = "","",IF('Binding Energies'!F76&lt;HV,((Parameters!AA$55*SIN(Parameters!AA$56*((Gamma!$A76/(Parameters!AA$53*HV^Parameters!AA$54))^Parameters!AA$59)+Parameters!AA$57)+Parameters!AA$60*((Gamma!$A76/(Parameters!AA$53*HV^Parameters!AA$54))^Parameters!AA$59)+Parameters!AA$58)*SQRT(HV)),""))</f>
        <v>-0.11005935851325967</v>
      </c>
      <c r="G76" t="str">
        <f>IF('Binding Energies'!G76 = "","",IF('Binding Energies'!G76&lt;HV,(Parameters!AD$68+Parameters!AD$69*SIN(Parameters!AD$70*($A76/100)+Parameters!AD$71)+Parameters!AD$61*EXP(-rGamma!G76)+Parameters!AD$64*EXP(-'sGamma '!G76)),""))</f>
        <v/>
      </c>
      <c r="H76" t="str">
        <f>IF('Binding Energies'!H76 = "","",IF('Binding Energies'!H76&lt;HV,(Parameters!AE$68+Parameters!AE$69*SIN(Parameters!AE$70*($A76/100)+Parameters!AE$71)+Parameters!AE$61*EXP(-rGamma!H76)+Parameters!AE$64*EXP(-'sGamma '!H76)),""))</f>
        <v/>
      </c>
      <c r="I76">
        <f>IF('Binding Energies'!I76 = "","",IF('Binding Energies'!I76&lt;HV,(Parameters!AF$68+Parameters!AF$69*SIN(Parameters!AF$70*($A76/100)+Parameters!AF$71)+Parameters!AF$61*EXP(-rGamma!I76)+Parameters!AF$64*EXP(-'sGamma '!I76)),""))</f>
        <v>1.4488190949979607E-3</v>
      </c>
      <c r="J76">
        <f>IF('Binding Energies'!J76 = "","",IF('Binding Energies'!J76&lt;HV,(Parameters!AG$68+Parameters!AG$69*SIN(Parameters!AG$70*($A76/100)+Parameters!AG$71)+Parameters!AG$61*EXP(-rGamma!J76)+Parameters!AG$64*EXP(-'sGamma '!J76)),""))</f>
        <v>-2.0249908401643361E-3</v>
      </c>
      <c r="K76">
        <f>IF('Binding Energies'!K76 = "","",IF('Binding Energies'!K76&lt;HV,(Parameters!AH$68+Parameters!AH$69*SIN(Parameters!AH$70*($A76/100)+Parameters!AH$71)+Parameters!AH$61*EXP(-rGamma!K76)+Parameters!AH$64*EXP(-'sGamma '!K76)),""))</f>
        <v>0.13033701800417768</v>
      </c>
      <c r="L76">
        <f>IF('Binding Energies'!L76 = "","",IF('Binding Energies'!L76&lt;HV,(Parameters!AI$68+Parameters!AI$69*SIN(Parameters!AI$70*($A76/100)+Parameters!AI$71)+Parameters!AI$61*EXP(-rGamma!L76)+Parameters!AI$64*EXP(-'sGamma '!L76)),""))</f>
        <v>0.173469950393184</v>
      </c>
      <c r="M76">
        <f>IF('Binding Energies'!M76 = "","",IF('Binding Energies'!M76&lt;HV,(Parameters!AJ$68+Parameters!AJ$69*SIN(Parameters!AJ$70*($A76/100)+Parameters!AJ$71)+Parameters!AJ$61*EXP(-rGamma!M76)+Parameters!AJ$64*EXP(-'sGamma '!M76)),""))</f>
        <v>0.16849664420245125</v>
      </c>
      <c r="N76" t="str">
        <f>IF('Binding Energies'!N76 = "","",IF('Binding Energies'!N76&lt;HV,(Parameters!AK$68+Parameters!AK$69*SIN(Parameters!AK$70*($A76/100)+Parameters!AK$71)+Parameters!AK$61*EXP(-rGamma!N76)+Parameters!AK$64*EXP(-'sGamma '!N76)),""))</f>
        <v/>
      </c>
      <c r="O76">
        <f>IF('Binding Energies'!O76 = "","",IF('Binding Energies'!O76&lt;HV,(Parameters!AL$68+Parameters!AL$69*SIN(Parameters!AL$70*($A76/100)+Parameters!AL$71)+Parameters!AL$61*EXP(-rGamma!O76)+Parameters!AL$64*EXP(-'sGamma '!O76)),""))</f>
        <v>0.62201963806503957</v>
      </c>
      <c r="P76">
        <f>IF('Binding Energies'!P76 = "","",IF('Binding Energies'!P76&lt;HV,(Parameters!AM$68+Parameters!AM$69*SIN(Parameters!AM$70*($A76/100)+Parameters!AM$71)+Parameters!AM$61*EXP(-rGamma!P76)+Parameters!AM$64*EXP(-'sGamma '!P76)),""))</f>
        <v>0.69412767072552628</v>
      </c>
      <c r="Q76">
        <f>IF('Binding Energies'!Q76 = "","",IF('Binding Energies'!Q76&lt;HV,(Parameters!AN$68+Parameters!AN$69*SIN(Parameters!AN$70*($A76/100)+Parameters!AN$71)+Parameters!AN$61*EXP(-rGamma!Q76)+Parameters!AN$64*EXP(-'sGamma '!Q76)),""))</f>
        <v>0.84635154428321024</v>
      </c>
      <c r="R76">
        <f>IF('Binding Energies'!R76 = "","",IF('Binding Energies'!R76&lt;HV,(Parameters!AO$68+Parameters!AO$69*SIN(Parameters!AO$70*($A76/100)+Parameters!AO$71)+Parameters!AO$61*EXP(-rGamma!R76)+Parameters!AO$64*EXP(-'sGamma '!R76)),""))</f>
        <v>0.86998571919404588</v>
      </c>
      <c r="S76">
        <f>IF('Binding Energies'!S76 = "","",IF('Binding Energies'!S76&lt;HV,(Parameters!AP$68+Parameters!AP$69*SIN(Parameters!AP$70*($A76/100)+Parameters!AP$71)+Parameters!AP$61*EXP(-rGamma!S76)+Parameters!AP$64*EXP(-'sGamma '!S76)),""))</f>
        <v>1.1423447728582494</v>
      </c>
      <c r="T76">
        <f>IF('Binding Energies'!T76 = "","",IF('Binding Energies'!T76&lt;HV,(Parameters!AQ$68+Parameters!AQ$69*SIN(Parameters!AQ$70*($A76/100)+Parameters!AQ$71)+Parameters!AQ$61*EXP(-rGamma!T76)+Parameters!AQ$64*EXP(-'sGamma '!T76)),""))</f>
        <v>1.1511064747935738</v>
      </c>
    </row>
    <row r="77" spans="1:20" x14ac:dyDescent="0.35">
      <c r="A77" s="43">
        <v>77</v>
      </c>
      <c r="B77" s="2" t="str">
        <f>IF('Binding Energies'!B77 = "","",IF('Binding Energies'!B77&lt;HV,((Parameters!W$55*SIN(Parameters!W$56*((Gamma!$A77/(Parameters!W$53*HV^Parameters!W$54))^Parameters!W$59)+Parameters!W$57)+Parameters!W$60*((Gamma!$A77/(Parameters!W$53*HV^Parameters!W$54))^Parameters!W$59)+Parameters!W$58)*SQRT(HV)),""))</f>
        <v/>
      </c>
      <c r="C77" s="2" t="str">
        <f>IF('Binding Energies'!C77 = "","",IF('Binding Energies'!C77&lt;HV,((Parameters!X$55*SIN(Parameters!X$56*((Gamma!$A77/(Parameters!X$53*HV^Parameters!X$54))^Parameters!X$59)+Parameters!X$57)+Parameters!X$60*((Gamma!$A77/(Parameters!X$53*HV^Parameters!X$54))^Parameters!X$59)+Parameters!X$58)*SQRT(HV)),""))</f>
        <v/>
      </c>
      <c r="D77" s="2">
        <f>IF('Binding Energies'!D77 = "","",IF('Binding Energies'!D77&lt;HV,((Parameters!Y$55*SIN(Parameters!Y$56*((Gamma!$A77/(Parameters!Y$53*HV^Parameters!Y$54))^Parameters!Y$59)+Parameters!Y$57)+Parameters!Y$60*((Gamma!$A77/(Parameters!Y$53*HV^Parameters!Y$54))^Parameters!Y$59)+Parameters!Y$58)*SQRT(HV)),""))</f>
        <v>0.27584059487989443</v>
      </c>
      <c r="E77" s="2">
        <f>IF('Binding Energies'!E77 = "","",IF('Binding Energies'!E77&lt;HV,((Parameters!Z$55*SIN(Parameters!Z$56*((Gamma!$A77/(Parameters!Z$53*HV^Parameters!Z$54))^Parameters!Z$59)+Parameters!Z$57)+Parameters!Z$60*((Gamma!$A77/(Parameters!Z$53*HV^Parameters!Z$54))^Parameters!Z$59)+Parameters!Z$58)*SQRT(HV)),""))</f>
        <v>-4.7981806084242191E-2</v>
      </c>
      <c r="F77" s="2">
        <f>IF('Binding Energies'!F77 = "","",IF('Binding Energies'!F77&lt;HV,((Parameters!AA$55*SIN(Parameters!AA$56*((Gamma!$A77/(Parameters!AA$53*HV^Parameters!AA$54))^Parameters!AA$59)+Parameters!AA$57)+Parameters!AA$60*((Gamma!$A77/(Parameters!AA$53*HV^Parameters!AA$54))^Parameters!AA$59)+Parameters!AA$58)*SQRT(HV)),""))</f>
        <v>-0.1004305870983412</v>
      </c>
      <c r="G77" t="str">
        <f>IF('Binding Energies'!G77 = "","",IF('Binding Energies'!G77&lt;HV,(Parameters!AD$68+Parameters!AD$69*SIN(Parameters!AD$70*($A77/100)+Parameters!AD$71)+Parameters!AD$61*EXP(-rGamma!G77)+Parameters!AD$64*EXP(-'sGamma '!G77)),""))</f>
        <v/>
      </c>
      <c r="H77" t="str">
        <f>IF('Binding Energies'!H77 = "","",IF('Binding Energies'!H77&lt;HV,(Parameters!AE$68+Parameters!AE$69*SIN(Parameters!AE$70*($A77/100)+Parameters!AE$71)+Parameters!AE$61*EXP(-rGamma!H77)+Parameters!AE$64*EXP(-'sGamma '!H77)),""))</f>
        <v/>
      </c>
      <c r="I77">
        <f>IF('Binding Energies'!I77 = "","",IF('Binding Energies'!I77&lt;HV,(Parameters!AF$68+Parameters!AF$69*SIN(Parameters!AF$70*($A77/100)+Parameters!AF$71)+Parameters!AF$61*EXP(-rGamma!I77)+Parameters!AF$64*EXP(-'sGamma '!I77)),""))</f>
        <v>-4.9019505827899799E-3</v>
      </c>
      <c r="J77">
        <f>IF('Binding Energies'!J77 = "","",IF('Binding Energies'!J77&lt;HV,(Parameters!AG$68+Parameters!AG$69*SIN(Parameters!AG$70*($A77/100)+Parameters!AG$71)+Parameters!AG$61*EXP(-rGamma!J77)+Parameters!AG$64*EXP(-'sGamma '!J77)),""))</f>
        <v>-1.8707710169819605E-2</v>
      </c>
      <c r="K77">
        <f>IF('Binding Energies'!K77 = "","",IF('Binding Energies'!K77&lt;HV,(Parameters!AH$68+Parameters!AH$69*SIN(Parameters!AH$70*($A77/100)+Parameters!AH$71)+Parameters!AH$61*EXP(-rGamma!K77)+Parameters!AH$64*EXP(-'sGamma '!K77)),""))</f>
        <v>0.11162492260871826</v>
      </c>
      <c r="L77">
        <f>IF('Binding Energies'!L77 = "","",IF('Binding Energies'!L77&lt;HV,(Parameters!AI$68+Parameters!AI$69*SIN(Parameters!AI$70*($A77/100)+Parameters!AI$71)+Parameters!AI$61*EXP(-rGamma!L77)+Parameters!AI$64*EXP(-'sGamma '!L77)),""))</f>
        <v>0.15151094588579964</v>
      </c>
      <c r="M77">
        <f>IF('Binding Energies'!M77 = "","",IF('Binding Energies'!M77&lt;HV,(Parameters!AJ$68+Parameters!AJ$69*SIN(Parameters!AJ$70*($A77/100)+Parameters!AJ$71)+Parameters!AJ$61*EXP(-rGamma!M77)+Parameters!AJ$64*EXP(-'sGamma '!M77)),""))</f>
        <v>0.14821940727649524</v>
      </c>
      <c r="N77" t="str">
        <f>IF('Binding Energies'!N77 = "","",IF('Binding Energies'!N77&lt;HV,(Parameters!AK$68+Parameters!AK$69*SIN(Parameters!AK$70*($A77/100)+Parameters!AK$71)+Parameters!AK$61*EXP(-rGamma!N77)+Parameters!AK$64*EXP(-'sGamma '!N77)),""))</f>
        <v/>
      </c>
      <c r="O77">
        <f>IF('Binding Energies'!O77 = "","",IF('Binding Energies'!O77&lt;HV,(Parameters!AL$68+Parameters!AL$69*SIN(Parameters!AL$70*($A77/100)+Parameters!AL$71)+Parameters!AL$61*EXP(-rGamma!O77)+Parameters!AL$64*EXP(-'sGamma '!O77)),""))</f>
        <v>0.58323819771843732</v>
      </c>
      <c r="P77">
        <f>IF('Binding Energies'!P77 = "","",IF('Binding Energies'!P77&lt;HV,(Parameters!AM$68+Parameters!AM$69*SIN(Parameters!AM$70*($A77/100)+Parameters!AM$71)+Parameters!AM$61*EXP(-rGamma!P77)+Parameters!AM$64*EXP(-'sGamma '!P77)),""))</f>
        <v>0.66126695198154262</v>
      </c>
      <c r="Q77">
        <f>IF('Binding Energies'!Q77 = "","",IF('Binding Energies'!Q77&lt;HV,(Parameters!AN$68+Parameters!AN$69*SIN(Parameters!AN$70*($A77/100)+Parameters!AN$71)+Parameters!AN$61*EXP(-rGamma!Q77)+Parameters!AN$64*EXP(-'sGamma '!Q77)),""))</f>
        <v>0.82221436485284649</v>
      </c>
      <c r="R77">
        <f>IF('Binding Energies'!R77 = "","",IF('Binding Energies'!R77&lt;HV,(Parameters!AO$68+Parameters!AO$69*SIN(Parameters!AO$70*($A77/100)+Parameters!AO$71)+Parameters!AO$61*EXP(-rGamma!R77)+Parameters!AO$64*EXP(-'sGamma '!R77)),""))</f>
        <v>0.85000379105608825</v>
      </c>
      <c r="S77">
        <f>IF('Binding Energies'!S77 = "","",IF('Binding Energies'!S77&lt;HV,(Parameters!AP$68+Parameters!AP$69*SIN(Parameters!AP$70*($A77/100)+Parameters!AP$71)+Parameters!AP$61*EXP(-rGamma!S77)+Parameters!AP$64*EXP(-'sGamma '!S77)),""))</f>
        <v>1.1401469703119638</v>
      </c>
      <c r="T77">
        <f>IF('Binding Energies'!T77 = "","",IF('Binding Energies'!T77&lt;HV,(Parameters!AQ$68+Parameters!AQ$69*SIN(Parameters!AQ$70*($A77/100)+Parameters!AQ$71)+Parameters!AQ$61*EXP(-rGamma!T77)+Parameters!AQ$64*EXP(-'sGamma '!T77)),""))</f>
        <v>1.1498541838539107</v>
      </c>
    </row>
    <row r="78" spans="1:20" x14ac:dyDescent="0.35">
      <c r="A78" s="43">
        <v>78</v>
      </c>
      <c r="B78" s="2" t="str">
        <f>IF('Binding Energies'!B78 = "","",IF('Binding Energies'!B78&lt;HV,((Parameters!W$55*SIN(Parameters!W$56*((Gamma!$A78/(Parameters!W$53*HV^Parameters!W$54))^Parameters!W$59)+Parameters!W$57)+Parameters!W$60*((Gamma!$A78/(Parameters!W$53*HV^Parameters!W$54))^Parameters!W$59)+Parameters!W$58)*SQRT(HV)),""))</f>
        <v/>
      </c>
      <c r="C78" s="2" t="str">
        <f>IF('Binding Energies'!C78 = "","",IF('Binding Energies'!C78&lt;HV,((Parameters!X$55*SIN(Parameters!X$56*((Gamma!$A78/(Parameters!X$53*HV^Parameters!X$54))^Parameters!X$59)+Parameters!X$57)+Parameters!X$60*((Gamma!$A78/(Parameters!X$53*HV^Parameters!X$54))^Parameters!X$59)+Parameters!X$58)*SQRT(HV)),""))</f>
        <v/>
      </c>
      <c r="D78" s="2">
        <f>IF('Binding Energies'!D78 = "","",IF('Binding Energies'!D78&lt;HV,((Parameters!Y$55*SIN(Parameters!Y$56*((Gamma!$A78/(Parameters!Y$53*HV^Parameters!Y$54))^Parameters!Y$59)+Parameters!Y$57)+Parameters!Y$60*((Gamma!$A78/(Parameters!Y$53*HV^Parameters!Y$54))^Parameters!Y$59)+Parameters!Y$58)*SQRT(HV)),""))</f>
        <v>0.32446446047958849</v>
      </c>
      <c r="E78" s="2">
        <f>IF('Binding Energies'!E78 = "","",IF('Binding Energies'!E78&lt;HV,((Parameters!Z$55*SIN(Parameters!Z$56*((Gamma!$A78/(Parameters!Z$53*HV^Parameters!Z$54))^Parameters!Z$59)+Parameters!Z$57)+Parameters!Z$60*((Gamma!$A78/(Parameters!Z$53*HV^Parameters!Z$54))^Parameters!Z$59)+Parameters!Z$58)*SQRT(HV)),""))</f>
        <v>-3.1162616618444234E-2</v>
      </c>
      <c r="F78" s="2">
        <f>IF('Binding Energies'!F78 = "","",IF('Binding Energies'!F78&lt;HV,((Parameters!AA$55*SIN(Parameters!AA$56*((Gamma!$A78/(Parameters!AA$53*HV^Parameters!AA$54))^Parameters!AA$59)+Parameters!AA$57)+Parameters!AA$60*((Gamma!$A78/(Parameters!AA$53*HV^Parameters!AA$54))^Parameters!AA$59)+Parameters!AA$58)*SQRT(HV)),""))</f>
        <v>-8.966085545110325E-2</v>
      </c>
      <c r="G78" t="str">
        <f>IF('Binding Energies'!G78 = "","",IF('Binding Energies'!G78&lt;HV,(Parameters!AD$68+Parameters!AD$69*SIN(Parameters!AD$70*($A78/100)+Parameters!AD$71)+Parameters!AD$61*EXP(-rGamma!G78)+Parameters!AD$64*EXP(-'sGamma '!G78)),""))</f>
        <v/>
      </c>
      <c r="H78" t="str">
        <f>IF('Binding Energies'!H78 = "","",IF('Binding Energies'!H78&lt;HV,(Parameters!AE$68+Parameters!AE$69*SIN(Parameters!AE$70*($A78/100)+Parameters!AE$71)+Parameters!AE$61*EXP(-rGamma!H78)+Parameters!AE$64*EXP(-'sGamma '!H78)),""))</f>
        <v/>
      </c>
      <c r="I78">
        <f>IF('Binding Energies'!I78 = "","",IF('Binding Energies'!I78&lt;HV,(Parameters!AF$68+Parameters!AF$69*SIN(Parameters!AF$70*($A78/100)+Parameters!AF$71)+Parameters!AF$61*EXP(-rGamma!I78)+Parameters!AF$64*EXP(-'sGamma '!I78)),""))</f>
        <v>-7.7798236901464209E-3</v>
      </c>
      <c r="J78">
        <f>IF('Binding Energies'!J78 = "","",IF('Binding Energies'!J78&lt;HV,(Parameters!AG$68+Parameters!AG$69*SIN(Parameters!AG$70*($A78/100)+Parameters!AG$71)+Parameters!AG$61*EXP(-rGamma!J78)+Parameters!AG$64*EXP(-'sGamma '!J78)),""))</f>
        <v>-3.3226513507012119E-2</v>
      </c>
      <c r="K78">
        <f>IF('Binding Energies'!K78 = "","",IF('Binding Energies'!K78&lt;HV,(Parameters!AH$68+Parameters!AH$69*SIN(Parameters!AH$70*($A78/100)+Parameters!AH$71)+Parameters!AH$61*EXP(-rGamma!K78)+Parameters!AH$64*EXP(-'sGamma '!K78)),""))</f>
        <v>9.4152553621301843E-2</v>
      </c>
      <c r="L78">
        <f>IF('Binding Energies'!L78 = "","",IF('Binding Energies'!L78&lt;HV,(Parameters!AI$68+Parameters!AI$69*SIN(Parameters!AI$70*($A78/100)+Parameters!AI$71)+Parameters!AI$61*EXP(-rGamma!L78)+Parameters!AI$64*EXP(-'sGamma '!L78)),""))</f>
        <v>0.13025564308735282</v>
      </c>
      <c r="M78">
        <f>IF('Binding Energies'!M78 = "","",IF('Binding Energies'!M78&lt;HV,(Parameters!AJ$68+Parameters!AJ$69*SIN(Parameters!AJ$70*($A78/100)+Parameters!AJ$71)+Parameters!AJ$61*EXP(-rGamma!M78)+Parameters!AJ$64*EXP(-'sGamma '!M78)),""))</f>
        <v>0.12918249203776322</v>
      </c>
      <c r="N78">
        <f>IF('Binding Energies'!N78 = "","",IF('Binding Energies'!N78&lt;HV,(Parameters!AK$68+Parameters!AK$69*SIN(Parameters!AK$70*($A78/100)+Parameters!AK$71)+Parameters!AK$61*EXP(-rGamma!N78)+Parameters!AK$64*EXP(-'sGamma '!N78)),""))</f>
        <v>0.17505492654444216</v>
      </c>
      <c r="O78">
        <f>IF('Binding Energies'!O78 = "","",IF('Binding Energies'!O78&lt;HV,(Parameters!AL$68+Parameters!AL$69*SIN(Parameters!AL$70*($A78/100)+Parameters!AL$71)+Parameters!AL$61*EXP(-rGamma!O78)+Parameters!AL$64*EXP(-'sGamma '!O78)),""))</f>
        <v>0.54363596277169501</v>
      </c>
      <c r="P78">
        <f>IF('Binding Energies'!P78 = "","",IF('Binding Energies'!P78&lt;HV,(Parameters!AM$68+Parameters!AM$69*SIN(Parameters!AM$70*($A78/100)+Parameters!AM$71)+Parameters!AM$61*EXP(-rGamma!P78)+Parameters!AM$64*EXP(-'sGamma '!P78)),""))</f>
        <v>0.62762346079867015</v>
      </c>
      <c r="Q78">
        <f>IF('Binding Energies'!Q78 = "","",IF('Binding Energies'!Q78&lt;HV,(Parameters!AN$68+Parameters!AN$69*SIN(Parameters!AN$70*($A78/100)+Parameters!AN$71)+Parameters!AN$61*EXP(-rGamma!Q78)+Parameters!AN$64*EXP(-'sGamma '!Q78)),""))</f>
        <v>0.79709963701929487</v>
      </c>
      <c r="R78">
        <f>IF('Binding Energies'!R78 = "","",IF('Binding Energies'!R78&lt;HV,(Parameters!AO$68+Parameters!AO$69*SIN(Parameters!AO$70*($A78/100)+Parameters!AO$71)+Parameters!AO$61*EXP(-rGamma!R78)+Parameters!AO$64*EXP(-'sGamma '!R78)),""))</f>
        <v>0.82910509368333341</v>
      </c>
      <c r="S78">
        <f>IF('Binding Energies'!S78 = "","",IF('Binding Energies'!S78&lt;HV,(Parameters!AP$68+Parameters!AP$69*SIN(Parameters!AP$70*($A78/100)+Parameters!AP$71)+Parameters!AP$61*EXP(-rGamma!S78)+Parameters!AP$64*EXP(-'sGamma '!S78)),""))</f>
        <v>1.1373489911922925</v>
      </c>
      <c r="T78">
        <f>IF('Binding Energies'!T78 = "","",IF('Binding Energies'!T78&lt;HV,(Parameters!AQ$68+Parameters!AQ$69*SIN(Parameters!AQ$70*($A78/100)+Parameters!AQ$71)+Parameters!AQ$61*EXP(-rGamma!T78)+Parameters!AQ$64*EXP(-'sGamma '!T78)),""))</f>
        <v>1.1480187442429577</v>
      </c>
    </row>
    <row r="79" spans="1:20" x14ac:dyDescent="0.35">
      <c r="A79" s="43">
        <v>79</v>
      </c>
      <c r="B79" s="2" t="str">
        <f>IF('Binding Energies'!B79 = "","",IF('Binding Energies'!B79&lt;HV,((Parameters!W$55*SIN(Parameters!W$56*((Gamma!$A79/(Parameters!W$53*HV^Parameters!W$54))^Parameters!W$59)+Parameters!W$57)+Parameters!W$60*((Gamma!$A79/(Parameters!W$53*HV^Parameters!W$54))^Parameters!W$59)+Parameters!W$58)*SQRT(HV)),""))</f>
        <v/>
      </c>
      <c r="C79" s="2" t="str">
        <f>IF('Binding Energies'!C79 = "","",IF('Binding Energies'!C79&lt;HV,((Parameters!X$55*SIN(Parameters!X$56*((Gamma!$A79/(Parameters!X$53*HV^Parameters!X$54))^Parameters!X$59)+Parameters!X$57)+Parameters!X$60*((Gamma!$A79/(Parameters!X$53*HV^Parameters!X$54))^Parameters!X$59)+Parameters!X$58)*SQRT(HV)),""))</f>
        <v/>
      </c>
      <c r="D79" s="2">
        <f>IF('Binding Energies'!D79 = "","",IF('Binding Energies'!D79&lt;HV,((Parameters!Y$55*SIN(Parameters!Y$56*((Gamma!$A79/(Parameters!Y$53*HV^Parameters!Y$54))^Parameters!Y$59)+Parameters!Y$57)+Parameters!Y$60*((Gamma!$A79/(Parameters!Y$53*HV^Parameters!Y$54))^Parameters!Y$59)+Parameters!Y$58)*SQRT(HV)),""))</f>
        <v>0.37663185968679935</v>
      </c>
      <c r="E79" s="2">
        <f>IF('Binding Energies'!E79 = "","",IF('Binding Energies'!E79&lt;HV,((Parameters!Z$55*SIN(Parameters!Z$56*((Gamma!$A79/(Parameters!Z$53*HV^Parameters!Z$54))^Parameters!Z$59)+Parameters!Z$57)+Parameters!Z$60*((Gamma!$A79/(Parameters!Z$53*HV^Parameters!Z$54))^Parameters!Z$59)+Parameters!Z$58)*SQRT(HV)),""))</f>
        <v>-1.3123074111038928E-2</v>
      </c>
      <c r="F79" s="2">
        <f>IF('Binding Energies'!F79 = "","",IF('Binding Energies'!F79&lt;HV,((Parameters!AA$55*SIN(Parameters!AA$56*((Gamma!$A79/(Parameters!AA$53*HV^Parameters!AA$54))^Parameters!AA$59)+Parameters!AA$57)+Parameters!AA$60*((Gamma!$A79/(Parameters!AA$53*HV^Parameters!AA$54))^Parameters!AA$59)+Parameters!AA$58)*SQRT(HV)),""))</f>
        <v>-7.7791727722220969E-2</v>
      </c>
      <c r="G79" t="str">
        <f>IF('Binding Energies'!G79 = "","",IF('Binding Energies'!G79&lt;HV,(Parameters!AD$68+Parameters!AD$69*SIN(Parameters!AD$70*($A79/100)+Parameters!AD$71)+Parameters!AD$61*EXP(-rGamma!G79)+Parameters!AD$64*EXP(-'sGamma '!G79)),""))</f>
        <v/>
      </c>
      <c r="H79" t="str">
        <f>IF('Binding Energies'!H79 = "","",IF('Binding Energies'!H79&lt;HV,(Parameters!AE$68+Parameters!AE$69*SIN(Parameters!AE$70*($A79/100)+Parameters!AE$71)+Parameters!AE$61*EXP(-rGamma!H79)+Parameters!AE$64*EXP(-'sGamma '!H79)),""))</f>
        <v/>
      </c>
      <c r="I79">
        <f>IF('Binding Energies'!I79 = "","",IF('Binding Energies'!I79&lt;HV,(Parameters!AF$68+Parameters!AF$69*SIN(Parameters!AF$70*($A79/100)+Parameters!AF$71)+Parameters!AF$61*EXP(-rGamma!I79)+Parameters!AF$64*EXP(-'sGamma '!I79)),""))</f>
        <v>-6.714489989886949E-3</v>
      </c>
      <c r="J79">
        <f>IF('Binding Energies'!J79 = "","",IF('Binding Energies'!J79&lt;HV,(Parameters!AG$68+Parameters!AG$69*SIN(Parameters!AG$70*($A79/100)+Parameters!AG$71)+Parameters!AG$61*EXP(-rGamma!J79)+Parameters!AG$64*EXP(-'sGamma '!J79)),""))</f>
        <v>-4.5446799313193884E-2</v>
      </c>
      <c r="K79">
        <f>IF('Binding Energies'!K79 = "","",IF('Binding Energies'!K79&lt;HV,(Parameters!AH$68+Parameters!AH$69*SIN(Parameters!AH$70*($A79/100)+Parameters!AH$71)+Parameters!AH$61*EXP(-rGamma!K79)+Parameters!AH$64*EXP(-'sGamma '!K79)),""))</f>
        <v>7.819511357226426E-2</v>
      </c>
      <c r="L79">
        <f>IF('Binding Energies'!L79 = "","",IF('Binding Energies'!L79&lt;HV,(Parameters!AI$68+Parameters!AI$69*SIN(Parameters!AI$70*($A79/100)+Parameters!AI$71)+Parameters!AI$61*EXP(-rGamma!L79)+Parameters!AI$64*EXP(-'sGamma '!L79)),""))</f>
        <v>0.10988000225493308</v>
      </c>
      <c r="M79">
        <f>IF('Binding Energies'!M79 = "","",IF('Binding Energies'!M79&lt;HV,(Parameters!AJ$68+Parameters!AJ$69*SIN(Parameters!AJ$70*($A79/100)+Parameters!AJ$71)+Parameters!AJ$61*EXP(-rGamma!M79)+Parameters!AJ$64*EXP(-'sGamma '!M79)),""))</f>
        <v>0.11129151950739748</v>
      </c>
      <c r="N79">
        <f>IF('Binding Energies'!N79 = "","",IF('Binding Energies'!N79&lt;HV,(Parameters!AK$68+Parameters!AK$69*SIN(Parameters!AK$70*($A79/100)+Parameters!AK$71)+Parameters!AK$61*EXP(-rGamma!N79)+Parameters!AK$64*EXP(-'sGamma '!N79)),""))</f>
        <v>0.15517922478201035</v>
      </c>
      <c r="O79">
        <f>IF('Binding Energies'!O79 = "","",IF('Binding Energies'!O79&lt;HV,(Parameters!AL$68+Parameters!AL$69*SIN(Parameters!AL$70*($A79/100)+Parameters!AL$71)+Parameters!AL$61*EXP(-rGamma!O79)+Parameters!AL$64*EXP(-'sGamma '!O79)),""))</f>
        <v>0.50327564661387181</v>
      </c>
      <c r="P79">
        <f>IF('Binding Energies'!P79 = "","",IF('Binding Energies'!P79&lt;HV,(Parameters!AM$68+Parameters!AM$69*SIN(Parameters!AM$70*($A79/100)+Parameters!AM$71)+Parameters!AM$61*EXP(-rGamma!P79)+Parameters!AM$64*EXP(-'sGamma '!P79)),""))</f>
        <v>0.59323707187032837</v>
      </c>
      <c r="Q79">
        <f>IF('Binding Energies'!Q79 = "","",IF('Binding Energies'!Q79&lt;HV,(Parameters!AN$68+Parameters!AN$69*SIN(Parameters!AN$70*($A79/100)+Parameters!AN$71)+Parameters!AN$61*EXP(-rGamma!Q79)+Parameters!AN$64*EXP(-'sGamma '!Q79)),""))</f>
        <v>0.77150556192627817</v>
      </c>
      <c r="R79">
        <f>IF('Binding Energies'!R79 = "","",IF('Binding Energies'!R79&lt;HV,(Parameters!AO$68+Parameters!AO$69*SIN(Parameters!AO$70*($A79/100)+Parameters!AO$71)+Parameters!AO$61*EXP(-rGamma!R79)+Parameters!AO$64*EXP(-'sGamma '!R79)),""))</f>
        <v>0.80779175549573756</v>
      </c>
      <c r="S79">
        <f>IF('Binding Energies'!S79 = "","",IF('Binding Energies'!S79&lt;HV,(Parameters!AP$68+Parameters!AP$69*SIN(Parameters!AP$70*($A79/100)+Parameters!AP$71)+Parameters!AP$61*EXP(-rGamma!S79)+Parameters!AP$64*EXP(-'sGamma '!S79)),""))</f>
        <v>1.1339562700120691</v>
      </c>
      <c r="T79">
        <f>IF('Binding Energies'!T79 = "","",IF('Binding Energies'!T79&lt;HV,(Parameters!AQ$68+Parameters!AQ$69*SIN(Parameters!AQ$70*($A79/100)+Parameters!AQ$71)+Parameters!AQ$61*EXP(-rGamma!T79)+Parameters!AQ$64*EXP(-'sGamma '!T79)),""))</f>
        <v>1.1456512095222746</v>
      </c>
    </row>
    <row r="80" spans="1:20" x14ac:dyDescent="0.35">
      <c r="A80" s="43">
        <v>80</v>
      </c>
      <c r="B80" s="2" t="str">
        <f>IF('Binding Energies'!B80 = "","",IF('Binding Energies'!B80&lt;HV,((Parameters!W$55*SIN(Parameters!W$56*((Gamma!$A80/(Parameters!W$53*HV^Parameters!W$54))^Parameters!W$59)+Parameters!W$57)+Parameters!W$60*((Gamma!$A80/(Parameters!W$53*HV^Parameters!W$54))^Parameters!W$59)+Parameters!W$58)*SQRT(HV)),""))</f>
        <v/>
      </c>
      <c r="C80" s="2" t="str">
        <f>IF('Binding Energies'!C80 = "","",IF('Binding Energies'!C80&lt;HV,((Parameters!X$55*SIN(Parameters!X$56*((Gamma!$A80/(Parameters!X$53*HV^Parameters!X$54))^Parameters!X$59)+Parameters!X$57)+Parameters!X$60*((Gamma!$A80/(Parameters!X$53*HV^Parameters!X$54))^Parameters!X$59)+Parameters!X$58)*SQRT(HV)),""))</f>
        <v/>
      </c>
      <c r="D80" s="2">
        <f>IF('Binding Energies'!D80 = "","",IF('Binding Energies'!D80&lt;HV,((Parameters!Y$55*SIN(Parameters!Y$56*((Gamma!$A80/(Parameters!Y$53*HV^Parameters!Y$54))^Parameters!Y$59)+Parameters!Y$57)+Parameters!Y$60*((Gamma!$A80/(Parameters!Y$53*HV^Parameters!Y$54))^Parameters!Y$59)+Parameters!Y$58)*SQRT(HV)),""))</f>
        <v>0.43240196820717552</v>
      </c>
      <c r="E80" s="2">
        <f>IF('Binding Energies'!E80 = "","",IF('Binding Energies'!E80&lt;HV,((Parameters!Z$55*SIN(Parameters!Z$56*((Gamma!$A80/(Parameters!Z$53*HV^Parameters!Z$54))^Parameters!Z$59)+Parameters!Z$57)+Parameters!Z$60*((Gamma!$A80/(Parameters!Z$53*HV^Parameters!Z$54))^Parameters!Z$59)+Parameters!Z$58)*SQRT(HV)),""))</f>
        <v>6.0961121489875635E-3</v>
      </c>
      <c r="F80" s="2">
        <f>IF('Binding Energies'!F80 = "","",IF('Binding Energies'!F80&lt;HV,((Parameters!AA$55*SIN(Parameters!AA$56*((Gamma!$A80/(Parameters!AA$53*HV^Parameters!AA$54))^Parameters!AA$59)+Parameters!AA$57)+Parameters!AA$60*((Gamma!$A80/(Parameters!AA$53*HV^Parameters!AA$54))^Parameters!AA$59)+Parameters!AA$58)*SQRT(HV)),""))</f>
        <v>-6.4864982127428777E-2</v>
      </c>
      <c r="G80" t="str">
        <f>IF('Binding Energies'!G80 = "","",IF('Binding Energies'!G80&lt;HV,(Parameters!AD$68+Parameters!AD$69*SIN(Parameters!AD$70*($A80/100)+Parameters!AD$71)+Parameters!AD$61*EXP(-rGamma!G80)+Parameters!AD$64*EXP(-'sGamma '!G80)),""))</f>
        <v/>
      </c>
      <c r="H80" t="str">
        <f>IF('Binding Energies'!H80 = "","",IF('Binding Energies'!H80&lt;HV,(Parameters!AE$68+Parameters!AE$69*SIN(Parameters!AE$70*($A80/100)+Parameters!AE$71)+Parameters!AE$61*EXP(-rGamma!H80)+Parameters!AE$64*EXP(-'sGamma '!H80)),""))</f>
        <v/>
      </c>
      <c r="I80">
        <f>IF('Binding Energies'!I80 = "","",IF('Binding Energies'!I80&lt;HV,(Parameters!AF$68+Parameters!AF$69*SIN(Parameters!AF$70*($A80/100)+Parameters!AF$71)+Parameters!AF$61*EXP(-rGamma!I80)+Parameters!AF$64*EXP(-'sGamma '!I80)),""))</f>
        <v>-4.3038268446158831E-4</v>
      </c>
      <c r="J80">
        <f>IF('Binding Energies'!J80 = "","",IF('Binding Energies'!J80&lt;HV,(Parameters!AG$68+Parameters!AG$69*SIN(Parameters!AG$70*($A80/100)+Parameters!AG$71)+Parameters!AG$61*EXP(-rGamma!J80)+Parameters!AG$64*EXP(-'sGamma '!J80)),""))</f>
        <v>-5.5046509157936178E-2</v>
      </c>
      <c r="K80">
        <f>IF('Binding Energies'!K80 = "","",IF('Binding Energies'!K80&lt;HV,(Parameters!AH$68+Parameters!AH$69*SIN(Parameters!AH$70*($A80/100)+Parameters!AH$71)+Parameters!AH$61*EXP(-rGamma!K80)+Parameters!AH$64*EXP(-'sGamma '!K80)),""))</f>
        <v>6.3400875142336291E-2</v>
      </c>
      <c r="L80">
        <f>IF('Binding Energies'!L80 = "","",IF('Binding Energies'!L80&lt;HV,(Parameters!AI$68+Parameters!AI$69*SIN(Parameters!AI$70*($A80/100)+Parameters!AI$71)+Parameters!AI$61*EXP(-rGamma!L80)+Parameters!AI$64*EXP(-'sGamma '!L80)),""))</f>
        <v>9.0318500475944988E-2</v>
      </c>
      <c r="M80">
        <f>IF('Binding Energies'!M80 = "","",IF('Binding Energies'!M80&lt;HV,(Parameters!AJ$68+Parameters!AJ$69*SIN(Parameters!AJ$70*($A80/100)+Parameters!AJ$71)+Parameters!AJ$61*EXP(-rGamma!M80)+Parameters!AJ$64*EXP(-'sGamma '!M80)),""))</f>
        <v>9.460952417862202E-2</v>
      </c>
      <c r="N80">
        <f>IF('Binding Energies'!N80 = "","",IF('Binding Energies'!N80&lt;HV,(Parameters!AK$68+Parameters!AK$69*SIN(Parameters!AK$70*($A80/100)+Parameters!AK$71)+Parameters!AK$61*EXP(-rGamma!N80)+Parameters!AK$64*EXP(-'sGamma '!N80)),""))</f>
        <v>0.13636892805736817</v>
      </c>
      <c r="O80">
        <f>IF('Binding Energies'!O80 = "","",IF('Binding Energies'!O80&lt;HV,(Parameters!AL$68+Parameters!AL$69*SIN(Parameters!AL$70*($A80/100)+Parameters!AL$71)+Parameters!AL$61*EXP(-rGamma!O80)+Parameters!AL$64*EXP(-'sGamma '!O80)),""))</f>
        <v>0.46222077364176933</v>
      </c>
      <c r="P80">
        <f>IF('Binding Energies'!P80 = "","",IF('Binding Energies'!P80&lt;HV,(Parameters!AM$68+Parameters!AM$69*SIN(Parameters!AM$70*($A80/100)+Parameters!AM$71)+Parameters!AM$61*EXP(-rGamma!P80)+Parameters!AM$64*EXP(-'sGamma '!P80)),""))</f>
        <v>0.55814855646825667</v>
      </c>
      <c r="Q80">
        <f>IF('Binding Energies'!Q80 = "","",IF('Binding Energies'!Q80&lt;HV,(Parameters!AN$68+Parameters!AN$69*SIN(Parameters!AN$70*($A80/100)+Parameters!AN$71)+Parameters!AN$61*EXP(-rGamma!Q80)+Parameters!AN$64*EXP(-'sGamma '!Q80)),""))</f>
        <v>0.74575023362518955</v>
      </c>
      <c r="R80">
        <f>IF('Binding Energies'!R80 = "","",IF('Binding Energies'!R80&lt;HV,(Parameters!AO$68+Parameters!AO$69*SIN(Parameters!AO$70*($A80/100)+Parameters!AO$71)+Parameters!AO$61*EXP(-rGamma!R80)+Parameters!AO$64*EXP(-'sGamma '!R80)),""))</f>
        <v>0.7863807399730196</v>
      </c>
      <c r="S80">
        <f>IF('Binding Energies'!S80 = "","",IF('Binding Energies'!S80&lt;HV,(Parameters!AP$68+Parameters!AP$69*SIN(Parameters!AP$70*($A80/100)+Parameters!AP$71)+Parameters!AP$61*EXP(-rGamma!S80)+Parameters!AP$64*EXP(-'sGamma '!S80)),""))</f>
        <v>1.129967307820211</v>
      </c>
      <c r="T80">
        <f>IF('Binding Energies'!T80 = "","",IF('Binding Energies'!T80&lt;HV,(Parameters!AQ$68+Parameters!AQ$69*SIN(Parameters!AQ$70*($A80/100)+Parameters!AQ$71)+Parameters!AQ$61*EXP(-rGamma!T80)+Parameters!AQ$64*EXP(-'sGamma '!T80)),""))</f>
        <v>1.1427544556637466</v>
      </c>
    </row>
    <row r="81" spans="1:20" x14ac:dyDescent="0.35">
      <c r="A81" s="43">
        <v>81</v>
      </c>
      <c r="B81" s="2" t="str">
        <f>IF('Binding Energies'!B81 = "","",IF('Binding Energies'!B81&lt;HV,((Parameters!W$55*SIN(Parameters!W$56*((Gamma!$A81/(Parameters!W$53*HV^Parameters!W$54))^Parameters!W$59)+Parameters!W$57)+Parameters!W$60*((Gamma!$A81/(Parameters!W$53*HV^Parameters!W$54))^Parameters!W$59)+Parameters!W$58)*SQRT(HV)),""))</f>
        <v/>
      </c>
      <c r="C81" s="2" t="str">
        <f>IF('Binding Energies'!C81 = "","",IF('Binding Energies'!C81&lt;HV,((Parameters!X$55*SIN(Parameters!X$56*((Gamma!$A81/(Parameters!X$53*HV^Parameters!X$54))^Parameters!X$59)+Parameters!X$57)+Parameters!X$60*((Gamma!$A81/(Parameters!X$53*HV^Parameters!X$54))^Parameters!X$59)+Parameters!X$58)*SQRT(HV)),""))</f>
        <v/>
      </c>
      <c r="D81" s="2">
        <f>IF('Binding Energies'!D81 = "","",IF('Binding Energies'!D81&lt;HV,((Parameters!Y$55*SIN(Parameters!Y$56*((Gamma!$A81/(Parameters!Y$53*HV^Parameters!Y$54))^Parameters!Y$59)+Parameters!Y$57)+Parameters!Y$60*((Gamma!$A81/(Parameters!Y$53*HV^Parameters!Y$54))^Parameters!Y$59)+Parameters!Y$58)*SQRT(HV)),""))</f>
        <v>0.49183337861848636</v>
      </c>
      <c r="E81" s="2">
        <f>IF('Binding Energies'!E81 = "","",IF('Binding Energies'!E81&lt;HV,((Parameters!Z$55*SIN(Parameters!Z$56*((Gamma!$A81/(Parameters!Z$53*HV^Parameters!Z$54))^Parameters!Z$59)+Parameters!Z$57)+Parameters!Z$60*((Gamma!$A81/(Parameters!Z$53*HV^Parameters!Z$54))^Parameters!Z$59)+Parameters!Z$58)*SQRT(HV)),""))</f>
        <v>2.645358634860058E-2</v>
      </c>
      <c r="F81" s="2">
        <f>IF('Binding Energies'!F81 = "","",IF('Binding Energies'!F81&lt;HV,((Parameters!AA$55*SIN(Parameters!AA$56*((Gamma!$A81/(Parameters!AA$53*HV^Parameters!AA$54))^Parameters!AA$59)+Parameters!AA$57)+Parameters!AA$60*((Gamma!$A81/(Parameters!AA$53*HV^Parameters!AA$54))^Parameters!AA$59)+Parameters!AA$58)*SQRT(HV)),""))</f>
        <v>-5.0922533517463738E-2</v>
      </c>
      <c r="G81" t="str">
        <f>IF('Binding Energies'!G81 = "","",IF('Binding Energies'!G81&lt;HV,(Parameters!AD$68+Parameters!AD$69*SIN(Parameters!AD$70*($A81/100)+Parameters!AD$71)+Parameters!AD$61*EXP(-rGamma!G81)+Parameters!AD$64*EXP(-'sGamma '!G81)),""))</f>
        <v/>
      </c>
      <c r="H81" t="str">
        <f>IF('Binding Energies'!H81 = "","",IF('Binding Energies'!H81&lt;HV,(Parameters!AE$68+Parameters!AE$69*SIN(Parameters!AE$70*($A81/100)+Parameters!AE$71)+Parameters!AE$61*EXP(-rGamma!H81)+Parameters!AE$64*EXP(-'sGamma '!H81)),""))</f>
        <v/>
      </c>
      <c r="I81">
        <f>IF('Binding Energies'!I81 = "","",IF('Binding Energies'!I81&lt;HV,(Parameters!AF$68+Parameters!AF$69*SIN(Parameters!AF$70*($A81/100)+Parameters!AF$71)+Parameters!AF$61*EXP(-rGamma!I81)+Parameters!AF$64*EXP(-'sGamma '!I81)),""))</f>
        <v>1.1405816776096847E-2</v>
      </c>
      <c r="J81">
        <f>IF('Binding Energies'!J81 = "","",IF('Binding Energies'!J81&lt;HV,(Parameters!AG$68+Parameters!AG$69*SIN(Parameters!AG$70*($A81/100)+Parameters!AG$71)+Parameters!AG$61*EXP(-rGamma!J81)+Parameters!AG$64*EXP(-'sGamma '!J81)),""))</f>
        <v>-6.1924393529986015E-2</v>
      </c>
      <c r="K81">
        <f>IF('Binding Energies'!K81 = "","",IF('Binding Energies'!K81&lt;HV,(Parameters!AH$68+Parameters!AH$69*SIN(Parameters!AH$70*($A81/100)+Parameters!AH$71)+Parameters!AH$61*EXP(-rGamma!K81)+Parameters!AH$64*EXP(-'sGamma '!K81)),""))</f>
        <v>5.0728282212075898E-2</v>
      </c>
      <c r="L81">
        <f>IF('Binding Energies'!L81 = "","",IF('Binding Energies'!L81&lt;HV,(Parameters!AI$68+Parameters!AI$69*SIN(Parameters!AI$70*($A81/100)+Parameters!AI$71)+Parameters!AI$61*EXP(-rGamma!L81)+Parameters!AI$64*EXP(-'sGamma '!L81)),""))</f>
        <v>7.2193907918592787E-2</v>
      </c>
      <c r="M81">
        <f>IF('Binding Energies'!M81 = "","",IF('Binding Energies'!M81&lt;HV,(Parameters!AJ$68+Parameters!AJ$69*SIN(Parameters!AJ$70*($A81/100)+Parameters!AJ$71)+Parameters!AJ$61*EXP(-rGamma!M81)+Parameters!AJ$64*EXP(-'sGamma '!M81)),""))</f>
        <v>7.9009381307410337E-2</v>
      </c>
      <c r="N81">
        <f>IF('Binding Energies'!N81 = "","",IF('Binding Energies'!N81&lt;HV,(Parameters!AK$68+Parameters!AK$69*SIN(Parameters!AK$70*($A81/100)+Parameters!AK$71)+Parameters!AK$61*EXP(-rGamma!N81)+Parameters!AK$64*EXP(-'sGamma '!N81)),""))</f>
        <v>0.11627432239752272</v>
      </c>
      <c r="O81">
        <f>IF('Binding Energies'!O81 = "","",IF('Binding Energies'!O81&lt;HV,(Parameters!AL$68+Parameters!AL$69*SIN(Parameters!AL$70*($A81/100)+Parameters!AL$71)+Parameters!AL$61*EXP(-rGamma!O81)+Parameters!AL$64*EXP(-'sGamma '!O81)),""))</f>
        <v>0.42054005724459198</v>
      </c>
      <c r="P81">
        <f>IF('Binding Energies'!P81 = "","",IF('Binding Energies'!P81&lt;HV,(Parameters!AM$68+Parameters!AM$69*SIN(Parameters!AM$70*($A81/100)+Parameters!AM$71)+Parameters!AM$61*EXP(-rGamma!P81)+Parameters!AM$64*EXP(-'sGamma '!P81)),""))</f>
        <v>0.52239953935760408</v>
      </c>
      <c r="Q81">
        <f>IF('Binding Energies'!Q81 = "","",IF('Binding Energies'!Q81&lt;HV,(Parameters!AN$68+Parameters!AN$69*SIN(Parameters!AN$70*($A81/100)+Parameters!AN$71)+Parameters!AN$61*EXP(-rGamma!Q81)+Parameters!AN$64*EXP(-'sGamma '!Q81)),""))</f>
        <v>0.71947751212284616</v>
      </c>
      <c r="R81">
        <f>IF('Binding Energies'!R81 = "","",IF('Binding Energies'!R81&lt;HV,(Parameters!AO$68+Parameters!AO$69*SIN(Parameters!AO$70*($A81/100)+Parameters!AO$71)+Parameters!AO$61*EXP(-rGamma!R81)+Parameters!AO$64*EXP(-'sGamma '!R81)),""))</f>
        <v>0.76448639658991679</v>
      </c>
      <c r="S81">
        <f>IF('Binding Energies'!S81 = "","",IF('Binding Energies'!S81&lt;HV,(Parameters!AP$68+Parameters!AP$69*SIN(Parameters!AP$70*($A81/100)+Parameters!AP$71)+Parameters!AP$61*EXP(-rGamma!S81)+Parameters!AP$64*EXP(-'sGamma '!S81)),""))</f>
        <v>1.1253782385398439</v>
      </c>
      <c r="T81">
        <f>IF('Binding Energies'!T81 = "","",IF('Binding Energies'!T81&lt;HV,(Parameters!AQ$68+Parameters!AQ$69*SIN(Parameters!AQ$70*($A81/100)+Parameters!AQ$71)+Parameters!AQ$61*EXP(-rGamma!T81)+Parameters!AQ$64*EXP(-'sGamma '!T81)),""))</f>
        <v>1.1393404337719404</v>
      </c>
    </row>
    <row r="82" spans="1:20" x14ac:dyDescent="0.35">
      <c r="A82" s="43">
        <v>82</v>
      </c>
      <c r="B82" s="2" t="str">
        <f>IF('Binding Energies'!B82 = "","",IF('Binding Energies'!B82&lt;HV,((Parameters!W$55*SIN(Parameters!W$56*((Gamma!$A82/(Parameters!W$53*HV^Parameters!W$54))^Parameters!W$59)+Parameters!W$57)+Parameters!W$60*((Gamma!$A82/(Parameters!W$53*HV^Parameters!W$54))^Parameters!W$59)+Parameters!W$58)*SQRT(HV)),""))</f>
        <v/>
      </c>
      <c r="C82" s="2" t="str">
        <f>IF('Binding Energies'!C82 = "","",IF('Binding Energies'!C82&lt;HV,((Parameters!X$55*SIN(Parameters!X$56*((Gamma!$A82/(Parameters!X$53*HV^Parameters!X$54))^Parameters!X$59)+Parameters!X$57)+Parameters!X$60*((Gamma!$A82/(Parameters!X$53*HV^Parameters!X$54))^Parameters!X$59)+Parameters!X$58)*SQRT(HV)),""))</f>
        <v/>
      </c>
      <c r="D82" s="2">
        <f>IF('Binding Energies'!D82 = "","",IF('Binding Energies'!D82&lt;HV,((Parameters!Y$55*SIN(Parameters!Y$56*((Gamma!$A82/(Parameters!Y$53*HV^Parameters!Y$54))^Parameters!Y$59)+Parameters!Y$57)+Parameters!Y$60*((Gamma!$A82/(Parameters!Y$53*HV^Parameters!Y$54))^Parameters!Y$59)+Parameters!Y$58)*SQRT(HV)),""))</f>
        <v>0.55498407484398249</v>
      </c>
      <c r="E82" s="2">
        <f>IF('Binding Energies'!E82 = "","",IF('Binding Energies'!E82&lt;HV,((Parameters!Z$55*SIN(Parameters!Z$56*((Gamma!$A82/(Parameters!Z$53*HV^Parameters!Z$54))^Parameters!Z$59)+Parameters!Z$57)+Parameters!Z$60*((Gamma!$A82/(Parameters!Z$53*HV^Parameters!Z$54))^Parameters!Z$59)+Parameters!Z$58)*SQRT(HV)),""))</f>
        <v>4.7907430088963622E-2</v>
      </c>
      <c r="F82" s="2">
        <f>IF('Binding Energies'!F82 = "","",IF('Binding Energies'!F82&lt;HV,((Parameters!AA$55*SIN(Parameters!AA$56*((Gamma!$A82/(Parameters!AA$53*HV^Parameters!AA$54))^Parameters!AA$59)+Parameters!AA$57)+Parameters!AA$60*((Gamma!$A82/(Parameters!AA$53*HV^Parameters!AA$54))^Parameters!AA$59)+Parameters!AA$58)*SQRT(HV)),""))</f>
        <v>-3.6006360660170558E-2</v>
      </c>
      <c r="G82" t="str">
        <f>IF('Binding Energies'!G82 = "","",IF('Binding Energies'!G82&lt;HV,(Parameters!AD$68+Parameters!AD$69*SIN(Parameters!AD$70*($A82/100)+Parameters!AD$71)+Parameters!AD$61*EXP(-rGamma!G82)+Parameters!AD$64*EXP(-'sGamma '!G82)),""))</f>
        <v/>
      </c>
      <c r="H82" t="str">
        <f>IF('Binding Energies'!H82 = "","",IF('Binding Energies'!H82&lt;HV,(Parameters!AE$68+Parameters!AE$69*SIN(Parameters!AE$70*($A82/100)+Parameters!AE$71)+Parameters!AE$61*EXP(-rGamma!H82)+Parameters!AE$64*EXP(-'sGamma '!H82)),""))</f>
        <v/>
      </c>
      <c r="I82">
        <f>IF('Binding Energies'!I82 = "","",IF('Binding Energies'!I82&lt;HV,(Parameters!AF$68+Parameters!AF$69*SIN(Parameters!AF$70*($A82/100)+Parameters!AF$71)+Parameters!AF$61*EXP(-rGamma!I82)+Parameters!AF$64*EXP(-'sGamma '!I82)),""))</f>
        <v>2.8641533664301281E-2</v>
      </c>
      <c r="J82">
        <f>IF('Binding Energies'!J82 = "","",IF('Binding Energies'!J82&lt;HV,(Parameters!AG$68+Parameters!AG$69*SIN(Parameters!AG$70*($A82/100)+Parameters!AG$71)+Parameters!AG$61*EXP(-rGamma!J82)+Parameters!AG$64*EXP(-'sGamma '!J82)),""))</f>
        <v>-6.6204227068535487E-2</v>
      </c>
      <c r="K82">
        <f>IF('Binding Energies'!K82 = "","",IF('Binding Energies'!K82&lt;HV,(Parameters!AH$68+Parameters!AH$69*SIN(Parameters!AH$70*($A82/100)+Parameters!AH$71)+Parameters!AH$61*EXP(-rGamma!K82)+Parameters!AH$64*EXP(-'sGamma '!K82)),""))</f>
        <v>3.934655212930329E-2</v>
      </c>
      <c r="L82">
        <f>IF('Binding Energies'!L82 = "","",IF('Binding Energies'!L82&lt;HV,(Parameters!AI$68+Parameters!AI$69*SIN(Parameters!AI$70*($A82/100)+Parameters!AI$71)+Parameters!AI$61*EXP(-rGamma!L82)+Parameters!AI$64*EXP(-'sGamma '!L82)),""))</f>
        <v>5.4896335326973647E-2</v>
      </c>
      <c r="M82">
        <f>IF('Binding Energies'!M82 = "","",IF('Binding Energies'!M82&lt;HV,(Parameters!AJ$68+Parameters!AJ$69*SIN(Parameters!AJ$70*($A82/100)+Parameters!AJ$71)+Parameters!AJ$61*EXP(-rGamma!M82)+Parameters!AJ$64*EXP(-'sGamma '!M82)),""))</f>
        <v>6.4992725689475367E-2</v>
      </c>
      <c r="N82">
        <f>IF('Binding Energies'!N82 = "","",IF('Binding Energies'!N82&lt;HV,(Parameters!AK$68+Parameters!AK$69*SIN(Parameters!AK$70*($A82/100)+Parameters!AK$71)+Parameters!AK$61*EXP(-rGamma!N82)+Parameters!AK$64*EXP(-'sGamma '!N82)),""))</f>
        <v>9.7946146495420883E-2</v>
      </c>
      <c r="O82">
        <f>IF('Binding Energies'!O82 = "","",IF('Binding Energies'!O82&lt;HV,(Parameters!AL$68+Parameters!AL$69*SIN(Parameters!AL$70*($A82/100)+Parameters!AL$71)+Parameters!AL$61*EXP(-rGamma!O82)+Parameters!AL$64*EXP(-'sGamma '!O82)),""))</f>
        <v>0.37829326344192205</v>
      </c>
      <c r="P82">
        <f>IF('Binding Energies'!P82 = "","",IF('Binding Energies'!P82&lt;HV,(Parameters!AM$68+Parameters!AM$69*SIN(Parameters!AM$70*($A82/100)+Parameters!AM$71)+Parameters!AM$61*EXP(-rGamma!P82)+Parameters!AM$64*EXP(-'sGamma '!P82)),""))</f>
        <v>0.48603240914352902</v>
      </c>
      <c r="Q82">
        <f>IF('Binding Energies'!Q82 = "","",IF('Binding Energies'!Q82&lt;HV,(Parameters!AN$68+Parameters!AN$69*SIN(Parameters!AN$70*($A82/100)+Parameters!AN$71)+Parameters!AN$61*EXP(-rGamma!Q82)+Parameters!AN$64*EXP(-'sGamma '!Q82)),""))</f>
        <v>0.69271508625599865</v>
      </c>
      <c r="R82">
        <f>IF('Binding Energies'!R82 = "","",IF('Binding Energies'!R82&lt;HV,(Parameters!AO$68+Parameters!AO$69*SIN(Parameters!AO$70*($A82/100)+Parameters!AO$71)+Parameters!AO$61*EXP(-rGamma!R82)+Parameters!AO$64*EXP(-'sGamma '!R82)),""))</f>
        <v>0.74212168004559997</v>
      </c>
      <c r="S82">
        <f>IF('Binding Energies'!S82 = "","",IF('Binding Energies'!S82&lt;HV,(Parameters!AP$68+Parameters!AP$69*SIN(Parameters!AP$70*($A82/100)+Parameters!AP$71)+Parameters!AP$61*EXP(-rGamma!S82)+Parameters!AP$64*EXP(-'sGamma '!S82)),""))</f>
        <v>1.1201854414451697</v>
      </c>
      <c r="T82">
        <f>IF('Binding Energies'!T82 = "","",IF('Binding Energies'!T82&lt;HV,(Parameters!AQ$68+Parameters!AQ$69*SIN(Parameters!AQ$70*($A82/100)+Parameters!AQ$71)+Parameters!AQ$61*EXP(-rGamma!T82)+Parameters!AQ$64*EXP(-'sGamma '!T82)),""))</f>
        <v>1.1353160499320056</v>
      </c>
    </row>
    <row r="83" spans="1:20" x14ac:dyDescent="0.35">
      <c r="A83" s="43">
        <v>83</v>
      </c>
      <c r="B83" s="2" t="str">
        <f>IF('Binding Energies'!B83 = "","",IF('Binding Energies'!B83&lt;HV,((Parameters!W$55*SIN(Parameters!W$56*((Gamma!$A83/(Parameters!W$53*HV^Parameters!W$54))^Parameters!W$59)+Parameters!W$57)+Parameters!W$60*((Gamma!$A83/(Parameters!W$53*HV^Parameters!W$54))^Parameters!W$59)+Parameters!W$58)*SQRT(HV)),""))</f>
        <v/>
      </c>
      <c r="C83" s="2" t="str">
        <f>IF('Binding Energies'!C83 = "","",IF('Binding Energies'!C83&lt;HV,((Parameters!X$55*SIN(Parameters!X$56*((Gamma!$A83/(Parameters!X$53*HV^Parameters!X$54))^Parameters!X$59)+Parameters!X$57)+Parameters!X$60*((Gamma!$A83/(Parameters!X$53*HV^Parameters!X$54))^Parameters!X$59)+Parameters!X$58)*SQRT(HV)),""))</f>
        <v/>
      </c>
      <c r="D83" s="2">
        <f>IF('Binding Energies'!D83 = "","",IF('Binding Energies'!D83&lt;HV,((Parameters!Y$55*SIN(Parameters!Y$56*((Gamma!$A83/(Parameters!Y$53*HV^Parameters!Y$54))^Parameters!Y$59)+Parameters!Y$57)+Parameters!Y$60*((Gamma!$A83/(Parameters!Y$53*HV^Parameters!Y$54))^Parameters!Y$59)+Parameters!Y$58)*SQRT(HV)),""))</f>
        <v>0.62191140668939215</v>
      </c>
      <c r="E83" s="2">
        <f>IF('Binding Energies'!E83 = "","",IF('Binding Energies'!E83&lt;HV,((Parameters!Z$55*SIN(Parameters!Z$56*((Gamma!$A83/(Parameters!Z$53*HV^Parameters!Z$54))^Parameters!Z$59)+Parameters!Z$57)+Parameters!Z$60*((Gamma!$A83/(Parameters!Z$53*HV^Parameters!Z$54))^Parameters!Z$59)+Parameters!Z$58)*SQRT(HV)),""))</f>
        <v>7.0415243021850954E-2</v>
      </c>
      <c r="F83" s="2">
        <f>IF('Binding Energies'!F83 = "","",IF('Binding Energies'!F83&lt;HV,((Parameters!AA$55*SIN(Parameters!AA$56*((Gamma!$A83/(Parameters!AA$53*HV^Parameters!AA$54))^Parameters!AA$59)+Parameters!AA$57)+Parameters!AA$60*((Gamma!$A83/(Parameters!AA$53*HV^Parameters!AA$54))^Parameters!AA$59)+Parameters!AA$58)*SQRT(HV)),""))</f>
        <v>-2.0158438001834263E-2</v>
      </c>
      <c r="G83" t="str">
        <f>IF('Binding Energies'!G83 = "","",IF('Binding Energies'!G83&lt;HV,(Parameters!AD$68+Parameters!AD$69*SIN(Parameters!AD$70*($A83/100)+Parameters!AD$71)+Parameters!AD$61*EXP(-rGamma!G83)+Parameters!AD$64*EXP(-'sGamma '!G83)),""))</f>
        <v/>
      </c>
      <c r="H83" t="str">
        <f>IF('Binding Energies'!H83 = "","",IF('Binding Energies'!H83&lt;HV,(Parameters!AE$68+Parameters!AE$69*SIN(Parameters!AE$70*($A83/100)+Parameters!AE$71)+Parameters!AE$61*EXP(-rGamma!H83)+Parameters!AE$64*EXP(-'sGamma '!H83)),""))</f>
        <v/>
      </c>
      <c r="I83">
        <f>IF('Binding Energies'!I83 = "","",IF('Binding Energies'!I83&lt;HV,(Parameters!AF$68+Parameters!AF$69*SIN(Parameters!AF$70*($A83/100)+Parameters!AF$71)+Parameters!AF$61*EXP(-rGamma!I83)+Parameters!AF$64*EXP(-'sGamma '!I83)),""))</f>
        <v>5.2276927069064033E-2</v>
      </c>
      <c r="J83">
        <f>IF('Binding Energies'!J83 = "","",IF('Binding Energies'!J83&lt;HV,(Parameters!AG$68+Parameters!AG$69*SIN(Parameters!AG$70*($A83/100)+Parameters!AG$71)+Parameters!AG$61*EXP(-rGamma!J83)+Parameters!AG$64*EXP(-'sGamma '!J83)),""))</f>
        <v>-6.7765316816260482E-2</v>
      </c>
      <c r="K83">
        <f>IF('Binding Energies'!K83 = "","",IF('Binding Energies'!K83&lt;HV,(Parameters!AH$68+Parameters!AH$69*SIN(Parameters!AH$70*($A83/100)+Parameters!AH$71)+Parameters!AH$61*EXP(-rGamma!K83)+Parameters!AH$64*EXP(-'sGamma '!K83)),""))</f>
        <v>2.9330711406431446E-2</v>
      </c>
      <c r="L83">
        <f>IF('Binding Energies'!L83 = "","",IF('Binding Energies'!L83&lt;HV,(Parameters!AI$68+Parameters!AI$69*SIN(Parameters!AI$70*($A83/100)+Parameters!AI$71)+Parameters!AI$61*EXP(-rGamma!L83)+Parameters!AI$64*EXP(-'sGamma '!L83)),""))</f>
        <v>3.8521836796836198E-2</v>
      </c>
      <c r="M83">
        <f>IF('Binding Energies'!M83 = "","",IF('Binding Energies'!M83&lt;HV,(Parameters!AJ$68+Parameters!AJ$69*SIN(Parameters!AJ$70*($A83/100)+Parameters!AJ$71)+Parameters!AJ$61*EXP(-rGamma!M83)+Parameters!AJ$64*EXP(-'sGamma '!M83)),""))</f>
        <v>5.2177296376634666E-2</v>
      </c>
      <c r="N83">
        <f>IF('Binding Energies'!N83 = "","",IF('Binding Energies'!N83&lt;HV,(Parameters!AK$68+Parameters!AK$69*SIN(Parameters!AK$70*($A83/100)+Parameters!AK$71)+Parameters!AK$61*EXP(-rGamma!N83)+Parameters!AK$64*EXP(-'sGamma '!N83)),""))</f>
        <v>8.1102675012087122E-2</v>
      </c>
      <c r="O83">
        <f>IF('Binding Energies'!O83 = "","",IF('Binding Energies'!O83&lt;HV,(Parameters!AL$68+Parameters!AL$69*SIN(Parameters!AL$70*($A83/100)+Parameters!AL$71)+Parameters!AL$61*EXP(-rGamma!O83)+Parameters!AL$64*EXP(-'sGamma '!O83)),""))</f>
        <v>0.33555115881211961</v>
      </c>
      <c r="P83">
        <f>IF('Binding Energies'!P83 = "","",IF('Binding Energies'!P83&lt;HV,(Parameters!AM$68+Parameters!AM$69*SIN(Parameters!AM$70*($A83/100)+Parameters!AM$71)+Parameters!AM$61*EXP(-rGamma!P83)+Parameters!AM$64*EXP(-'sGamma '!P83)),""))</f>
        <v>0.44909034614663934</v>
      </c>
      <c r="Q83">
        <f>IF('Binding Energies'!Q83 = "","",IF('Binding Energies'!Q83&lt;HV,(Parameters!AN$68+Parameters!AN$69*SIN(Parameters!AN$70*($A83/100)+Parameters!AN$71)+Parameters!AN$61*EXP(-rGamma!Q83)+Parameters!AN$64*EXP(-'sGamma '!Q83)),""))</f>
        <v>0.66551572966550476</v>
      </c>
      <c r="R83">
        <f>IF('Binding Energies'!R83 = "","",IF('Binding Energies'!R83&lt;HV,(Parameters!AO$68+Parameters!AO$69*SIN(Parameters!AO$70*($A83/100)+Parameters!AO$71)+Parameters!AO$61*EXP(-rGamma!R83)+Parameters!AO$64*EXP(-'sGamma '!R83)),""))</f>
        <v>0.71932553487206774</v>
      </c>
      <c r="S83">
        <f>IF('Binding Energies'!S83 = "","",IF('Binding Energies'!S83&lt;HV,(Parameters!AP$68+Parameters!AP$69*SIN(Parameters!AP$70*($A83/100)+Parameters!AP$71)+Parameters!AP$61*EXP(-rGamma!S83)+Parameters!AP$64*EXP(-'sGamma '!S83)),""))</f>
        <v>1.1143908144376784</v>
      </c>
      <c r="T83">
        <f>IF('Binding Energies'!T83 = "","",IF('Binding Energies'!T83&lt;HV,(Parameters!AQ$68+Parameters!AQ$69*SIN(Parameters!AQ$70*($A83/100)+Parameters!AQ$71)+Parameters!AQ$61*EXP(-rGamma!T83)+Parameters!AQ$64*EXP(-'sGamma '!T83)),""))</f>
        <v>1.1307454859994939</v>
      </c>
    </row>
    <row r="84" spans="1:20" x14ac:dyDescent="0.35">
      <c r="A84" s="43">
        <v>84</v>
      </c>
      <c r="B84" s="2" t="str">
        <f>IF('Binding Energies'!B84 = "","",IF('Binding Energies'!B84&lt;HV,((Parameters!W$55*SIN(Parameters!W$56*((Gamma!$A84/(Parameters!W$53*HV^Parameters!W$54))^Parameters!W$59)+Parameters!W$57)+Parameters!W$60*((Gamma!$A84/(Parameters!W$53*HV^Parameters!W$54))^Parameters!W$59)+Parameters!W$58)*SQRT(HV)),""))</f>
        <v/>
      </c>
      <c r="C84" s="2" t="str">
        <f>IF('Binding Energies'!C84 = "","",IF('Binding Energies'!C84&lt;HV,((Parameters!X$55*SIN(Parameters!X$56*((Gamma!$A84/(Parameters!X$53*HV^Parameters!X$54))^Parameters!X$59)+Parameters!X$57)+Parameters!X$60*((Gamma!$A84/(Parameters!X$53*HV^Parameters!X$54))^Parameters!X$59)+Parameters!X$58)*SQRT(HV)),""))</f>
        <v/>
      </c>
      <c r="D84" s="2">
        <f>IF('Binding Energies'!D84 = "","",IF('Binding Energies'!D84&lt;HV,((Parameters!Y$55*SIN(Parameters!Y$56*((Gamma!$A84/(Parameters!Y$53*HV^Parameters!Y$54))^Parameters!Y$59)+Parameters!Y$57)+Parameters!Y$60*((Gamma!$A84/(Parameters!Y$53*HV^Parameters!Y$54))^Parameters!Y$59)+Parameters!Y$58)*SQRT(HV)),""))</f>
        <v>0.69267206445424512</v>
      </c>
      <c r="E84" s="2">
        <f>IF('Binding Energies'!E84 = "","",IF('Binding Energies'!E84&lt;HV,((Parameters!Z$55*SIN(Parameters!Z$56*((Gamma!$A84/(Parameters!Z$53*HV^Parameters!Z$54))^Parameters!Z$59)+Parameters!Z$57)+Parameters!Z$60*((Gamma!$A84/(Parameters!Z$53*HV^Parameters!Z$54))^Parameters!Z$59)+Parameters!Z$58)*SQRT(HV)),""))</f>
        <v>9.3934220276442437E-2</v>
      </c>
      <c r="F84" s="2">
        <f>IF('Binding Energies'!F84 = "","",IF('Binding Energies'!F84&lt;HV,((Parameters!AA$55*SIN(Parameters!AA$56*((Gamma!$A84/(Parameters!AA$53*HV^Parameters!AA$54))^Parameters!AA$59)+Parameters!AA$57)+Parameters!AA$60*((Gamma!$A84/(Parameters!AA$53*HV^Parameters!AA$54))^Parameters!AA$59)+Parameters!AA$58)*SQRT(HV)),""))</f>
        <v>-3.420671686817841E-3</v>
      </c>
      <c r="G84" t="str">
        <f>IF('Binding Energies'!G84 = "","",IF('Binding Energies'!G84&lt;HV,(Parameters!AD$68+Parameters!AD$69*SIN(Parameters!AD$70*($A84/100)+Parameters!AD$71)+Parameters!AD$61*EXP(-rGamma!G84)+Parameters!AD$64*EXP(-'sGamma '!G84)),""))</f>
        <v/>
      </c>
      <c r="H84" t="str">
        <f>IF('Binding Energies'!H84 = "","",IF('Binding Energies'!H84&lt;HV,(Parameters!AE$68+Parameters!AE$69*SIN(Parameters!AE$70*($A84/100)+Parameters!AE$71)+Parameters!AE$61*EXP(-rGamma!H84)+Parameters!AE$64*EXP(-'sGamma '!H84)),""))</f>
        <v/>
      </c>
      <c r="I84">
        <f>IF('Binding Energies'!I84 = "","",IF('Binding Energies'!I84&lt;HV,(Parameters!AF$68+Parameters!AF$69*SIN(Parameters!AF$70*($A84/100)+Parameters!AF$71)+Parameters!AF$61*EXP(-rGamma!I84)+Parameters!AF$64*EXP(-'sGamma '!I84)),""))</f>
        <v>8.3638310191912979E-2</v>
      </c>
      <c r="J84">
        <f>IF('Binding Energies'!J84 = "","",IF('Binding Energies'!J84&lt;HV,(Parameters!AG$68+Parameters!AG$69*SIN(Parameters!AG$70*($A84/100)+Parameters!AG$71)+Parameters!AG$61*EXP(-rGamma!J84)+Parameters!AG$64*EXP(-'sGamma '!J84)),""))</f>
        <v>-6.6131170695216929E-2</v>
      </c>
      <c r="K84">
        <f>IF('Binding Energies'!K84 = "","",IF('Binding Energies'!K84&lt;HV,(Parameters!AH$68+Parameters!AH$69*SIN(Parameters!AH$70*($A84/100)+Parameters!AH$71)+Parameters!AH$61*EXP(-rGamma!K84)+Parameters!AH$64*EXP(-'sGamma '!K84)),""))</f>
        <v>2.1108013744855048E-2</v>
      </c>
      <c r="L84">
        <f>IF('Binding Energies'!L84 = "","",IF('Binding Energies'!L84&lt;HV,(Parameters!AI$68+Parameters!AI$69*SIN(Parameters!AI$70*($A84/100)+Parameters!AI$71)+Parameters!AI$61*EXP(-rGamma!L84)+Parameters!AI$64*EXP(-'sGamma '!L84)),""))</f>
        <v>2.3241218347068118E-2</v>
      </c>
      <c r="M84">
        <f>IF('Binding Energies'!M84 = "","",IF('Binding Energies'!M84&lt;HV,(Parameters!AJ$68+Parameters!AJ$69*SIN(Parameters!AJ$70*($A84/100)+Parameters!AJ$71)+Parameters!AJ$61*EXP(-rGamma!M84)+Parameters!AJ$64*EXP(-'sGamma '!M84)),""))</f>
        <v>4.0657941539504451E-2</v>
      </c>
      <c r="N84">
        <f>IF('Binding Energies'!N84 = "","",IF('Binding Energies'!N84&lt;HV,(Parameters!AK$68+Parameters!AK$69*SIN(Parameters!AK$70*($A84/100)+Parameters!AK$71)+Parameters!AK$61*EXP(-rGamma!N84)+Parameters!AK$64*EXP(-'sGamma '!N84)),""))</f>
        <v>6.4586847715904616E-2</v>
      </c>
      <c r="O84">
        <f>IF('Binding Energies'!O84 = "","",IF('Binding Energies'!O84&lt;HV,(Parameters!AL$68+Parameters!AL$69*SIN(Parameters!AL$70*($A84/100)+Parameters!AL$71)+Parameters!AL$61*EXP(-rGamma!O84)+Parameters!AL$64*EXP(-'sGamma '!O84)),""))</f>
        <v>0.29239295926364334</v>
      </c>
      <c r="P84">
        <f>IF('Binding Energies'!P84 = "","",IF('Binding Energies'!P84&lt;HV,(Parameters!AM$68+Parameters!AM$69*SIN(Parameters!AM$70*($A84/100)+Parameters!AM$71)+Parameters!AM$61*EXP(-rGamma!P84)+Parameters!AM$64*EXP(-'sGamma '!P84)),""))</f>
        <v>0.41161732225552994</v>
      </c>
      <c r="Q84">
        <f>IF('Binding Energies'!Q84 = "","",IF('Binding Energies'!Q84&lt;HV,(Parameters!AN$68+Parameters!AN$69*SIN(Parameters!AN$70*($A84/100)+Parameters!AN$71)+Parameters!AN$61*EXP(-rGamma!Q84)+Parameters!AN$64*EXP(-'sGamma '!Q84)),""))</f>
        <v>0.63811770491752295</v>
      </c>
      <c r="R84">
        <f>IF('Binding Energies'!R84 = "","",IF('Binding Energies'!R84&lt;HV,(Parameters!AO$68+Parameters!AO$69*SIN(Parameters!AO$70*($A84/100)+Parameters!AO$71)+Parameters!AO$61*EXP(-rGamma!R84)+Parameters!AO$64*EXP(-'sGamma '!R84)),""))</f>
        <v>0.69633205513166607</v>
      </c>
      <c r="S84">
        <f>IF('Binding Energies'!S84 = "","",IF('Binding Energies'!S84&lt;HV,(Parameters!AP$68+Parameters!AP$69*SIN(Parameters!AP$70*($A84/100)+Parameters!AP$71)+Parameters!AP$61*EXP(-rGamma!S84)+Parameters!AP$64*EXP(-'sGamma '!S84)),""))</f>
        <v>1.1079929023531809</v>
      </c>
      <c r="T84">
        <f>IF('Binding Energies'!T84 = "","",IF('Binding Energies'!T84&lt;HV,(Parameters!AQ$68+Parameters!AQ$69*SIN(Parameters!AQ$70*($A84/100)+Parameters!AQ$71)+Parameters!AQ$61*EXP(-rGamma!T84)+Parameters!AQ$64*EXP(-'sGamma '!T84)),""))</f>
        <v>1.1256157731906409</v>
      </c>
    </row>
    <row r="85" spans="1:20" x14ac:dyDescent="0.35">
      <c r="A85" s="43">
        <v>85</v>
      </c>
      <c r="B85" s="2" t="str">
        <f>IF('Binding Energies'!B85 = "","",IF('Binding Energies'!B85&lt;HV,((Parameters!W$55*SIN(Parameters!W$56*((Gamma!$A85/(Parameters!W$53*HV^Parameters!W$54))^Parameters!W$59)+Parameters!W$57)+Parameters!W$60*((Gamma!$A85/(Parameters!W$53*HV^Parameters!W$54))^Parameters!W$59)+Parameters!W$58)*SQRT(HV)),""))</f>
        <v/>
      </c>
      <c r="C85" s="2" t="str">
        <f>IF('Binding Energies'!C85 = "","",IF('Binding Energies'!C85&lt;HV,((Parameters!X$55*SIN(Parameters!X$56*((Gamma!$A85/(Parameters!X$53*HV^Parameters!X$54))^Parameters!X$59)+Parameters!X$57)+Parameters!X$60*((Gamma!$A85/(Parameters!X$53*HV^Parameters!X$54))^Parameters!X$59)+Parameters!X$58)*SQRT(HV)),""))</f>
        <v/>
      </c>
      <c r="D85" s="2">
        <f>IF('Binding Energies'!D85 = "","",IF('Binding Energies'!D85&lt;HV,((Parameters!Y$55*SIN(Parameters!Y$56*((Gamma!$A85/(Parameters!Y$53*HV^Parameters!Y$54))^Parameters!Y$59)+Parameters!Y$57)+Parameters!Y$60*((Gamma!$A85/(Parameters!Y$53*HV^Parameters!Y$54))^Parameters!Y$59)+Parameters!Y$58)*SQRT(HV)),""))</f>
        <v>0.76732205362773898</v>
      </c>
      <c r="E85" s="2">
        <f>IF('Binding Energies'!E85 = "","",IF('Binding Energies'!E85&lt;HV,((Parameters!Z$55*SIN(Parameters!Z$56*((Gamma!$A85/(Parameters!Z$53*HV^Parameters!Z$54))^Parameters!Z$59)+Parameters!Z$57)+Parameters!Z$60*((Gamma!$A85/(Parameters!Z$53*HV^Parameters!Z$54))^Parameters!Z$59)+Parameters!Z$58)*SQRT(HV)),""))</f>
        <v>0.11842122676577529</v>
      </c>
      <c r="F85" s="2">
        <f>IF('Binding Energies'!F85 = "","",IF('Binding Energies'!F85&lt;HV,((Parameters!AA$55*SIN(Parameters!AA$56*((Gamma!$A85/(Parameters!AA$53*HV^Parameters!AA$54))^Parameters!AA$59)+Parameters!AA$57)+Parameters!AA$60*((Gamma!$A85/(Parameters!AA$53*HV^Parameters!AA$54))^Parameters!AA$59)+Parameters!AA$58)*SQRT(HV)),""))</f>
        <v>1.416516037415886E-2</v>
      </c>
      <c r="G85" t="str">
        <f>IF('Binding Energies'!G85 = "","",IF('Binding Energies'!G85&lt;HV,(Parameters!AD$68+Parameters!AD$69*SIN(Parameters!AD$70*($A85/100)+Parameters!AD$71)+Parameters!AD$61*EXP(-rGamma!G85)+Parameters!AD$64*EXP(-'sGamma '!G85)),""))</f>
        <v/>
      </c>
      <c r="H85" t="str">
        <f>IF('Binding Energies'!H85 = "","",IF('Binding Energies'!H85&lt;HV,(Parameters!AE$68+Parameters!AE$69*SIN(Parameters!AE$70*($A85/100)+Parameters!AE$71)+Parameters!AE$61*EXP(-rGamma!H85)+Parameters!AE$64*EXP(-'sGamma '!H85)),""))</f>
        <v/>
      </c>
      <c r="I85">
        <f>IF('Binding Energies'!I85 = "","",IF('Binding Energies'!I85&lt;HV,(Parameters!AF$68+Parameters!AF$69*SIN(Parameters!AF$70*($A85/100)+Parameters!AF$71)+Parameters!AF$61*EXP(-rGamma!I85)+Parameters!AF$64*EXP(-'sGamma '!I85)),""))</f>
        <v>0.12315376952713041</v>
      </c>
      <c r="J85">
        <f>IF('Binding Energies'!J85 = "","",IF('Binding Energies'!J85&lt;HV,(Parameters!AG$68+Parameters!AG$69*SIN(Parameters!AG$70*($A85/100)+Parameters!AG$71)+Parameters!AG$61*EXP(-rGamma!J85)+Parameters!AG$64*EXP(-'sGamma '!J85)),""))</f>
        <v>-6.1501861696871205E-2</v>
      </c>
      <c r="K85">
        <f>IF('Binding Energies'!K85 = "","",IF('Binding Energies'!K85&lt;HV,(Parameters!AH$68+Parameters!AH$69*SIN(Parameters!AH$70*($A85/100)+Parameters!AH$71)+Parameters!AH$61*EXP(-rGamma!K85)+Parameters!AH$64*EXP(-'sGamma '!K85)),""))</f>
        <v>1.4503698701541341E-2</v>
      </c>
      <c r="L85">
        <f>IF('Binding Energies'!L85 = "","",IF('Binding Energies'!L85&lt;HV,(Parameters!AI$68+Parameters!AI$69*SIN(Parameters!AI$70*($A85/100)+Parameters!AI$71)+Parameters!AI$61*EXP(-rGamma!L85)+Parameters!AI$64*EXP(-'sGamma '!L85)),""))</f>
        <v>9.1044653727451602E-3</v>
      </c>
      <c r="M85">
        <f>IF('Binding Energies'!M85 = "","",IF('Binding Energies'!M85&lt;HV,(Parameters!AJ$68+Parameters!AJ$69*SIN(Parameters!AJ$70*($A85/100)+Parameters!AJ$71)+Parameters!AJ$61*EXP(-rGamma!M85)+Parameters!AJ$64*EXP(-'sGamma '!M85)),""))</f>
        <v>3.05395949420929E-2</v>
      </c>
      <c r="N85">
        <f>IF('Binding Energies'!N85 = "","",IF('Binding Energies'!N85&lt;HV,(Parameters!AK$68+Parameters!AK$69*SIN(Parameters!AK$70*($A85/100)+Parameters!AK$71)+Parameters!AK$61*EXP(-rGamma!N85)+Parameters!AK$64*EXP(-'sGamma '!N85)),""))</f>
        <v>4.9393132212857294E-2</v>
      </c>
      <c r="O85">
        <f>IF('Binding Energies'!O85 = "","",IF('Binding Energies'!O85&lt;HV,(Parameters!AL$68+Parameters!AL$69*SIN(Parameters!AL$70*($A85/100)+Parameters!AL$71)+Parameters!AL$61*EXP(-rGamma!O85)+Parameters!AL$64*EXP(-'sGamma '!O85)),""))</f>
        <v>0.24889334635023685</v>
      </c>
      <c r="P85">
        <f>IF('Binding Energies'!P85 = "","",IF('Binding Energies'!P85&lt;HV,(Parameters!AM$68+Parameters!AM$69*SIN(Parameters!AM$70*($A85/100)+Parameters!AM$71)+Parameters!AM$61*EXP(-rGamma!P85)+Parameters!AM$64*EXP(-'sGamma '!P85)),""))</f>
        <v>0.3736579536524049</v>
      </c>
      <c r="Q85">
        <f>IF('Binding Energies'!Q85 = "","",IF('Binding Energies'!Q85&lt;HV,(Parameters!AN$68+Parameters!AN$69*SIN(Parameters!AN$70*($A85/100)+Parameters!AN$71)+Parameters!AN$61*EXP(-rGamma!Q85)+Parameters!AN$64*EXP(-'sGamma '!Q85)),""))</f>
        <v>0.61036463388229945</v>
      </c>
      <c r="R85">
        <f>IF('Binding Energies'!R85 = "","",IF('Binding Energies'!R85&lt;HV,(Parameters!AO$68+Parameters!AO$69*SIN(Parameters!AO$70*($A85/100)+Parameters!AO$71)+Parameters!AO$61*EXP(-rGamma!R85)+Parameters!AO$64*EXP(-'sGamma '!R85)),""))</f>
        <v>0.67296081212475434</v>
      </c>
      <c r="S85">
        <f>IF('Binding Energies'!S85 = "","",IF('Binding Energies'!S85&lt;HV,(Parameters!AP$68+Parameters!AP$69*SIN(Parameters!AP$70*($A85/100)+Parameters!AP$71)+Parameters!AP$61*EXP(-rGamma!S85)+Parameters!AP$64*EXP(-'sGamma '!S85)),""))</f>
        <v>1.1009970216532714</v>
      </c>
      <c r="T85">
        <f>IF('Binding Energies'!T85 = "","",IF('Binding Energies'!T85&lt;HV,(Parameters!AQ$68+Parameters!AQ$69*SIN(Parameters!AQ$70*($A85/100)+Parameters!AQ$71)+Parameters!AQ$61*EXP(-rGamma!T85)+Parameters!AQ$64*EXP(-'sGamma '!T85)),""))</f>
        <v>1.1199074349590707</v>
      </c>
    </row>
    <row r="86" spans="1:20" x14ac:dyDescent="0.35">
      <c r="A86" s="43">
        <v>86</v>
      </c>
      <c r="B86" s="2" t="str">
        <f>IF('Binding Energies'!B86 = "","",IF('Binding Energies'!B86&lt;HV,((Parameters!W$55*SIN(Parameters!W$56*((Gamma!$A86/(Parameters!W$53*HV^Parameters!W$54))^Parameters!W$59)+Parameters!W$57)+Parameters!W$60*((Gamma!$A86/(Parameters!W$53*HV^Parameters!W$54))^Parameters!W$59)+Parameters!W$58)*SQRT(HV)),""))</f>
        <v/>
      </c>
      <c r="C86" s="2" t="str">
        <f>IF('Binding Energies'!C86 = "","",IF('Binding Energies'!C86&lt;HV,((Parameters!X$55*SIN(Parameters!X$56*((Gamma!$A86/(Parameters!X$53*HV^Parameters!X$54))^Parameters!X$59)+Parameters!X$57)+Parameters!X$60*((Gamma!$A86/(Parameters!X$53*HV^Parameters!X$54))^Parameters!X$59)+Parameters!X$58)*SQRT(HV)),""))</f>
        <v/>
      </c>
      <c r="D86" s="2">
        <f>IF('Binding Energies'!D86 = "","",IF('Binding Energies'!D86&lt;HV,((Parameters!Y$55*SIN(Parameters!Y$56*((Gamma!$A86/(Parameters!Y$53*HV^Parameters!Y$54))^Parameters!Y$59)+Parameters!Y$57)+Parameters!Y$60*((Gamma!$A86/(Parameters!Y$53*HV^Parameters!Y$54))^Parameters!Y$59)+Parameters!Y$58)*SQRT(HV)),""))</f>
        <v>0.84591666967980628</v>
      </c>
      <c r="E86" s="2">
        <f>IF('Binding Energies'!E86 = "","",IF('Binding Energies'!E86&lt;HV,((Parameters!Z$55*SIN(Parameters!Z$56*((Gamma!$A86/(Parameters!Z$53*HV^Parameters!Z$54))^Parameters!Z$59)+Parameters!Z$57)+Parameters!Z$60*((Gamma!$A86/(Parameters!Z$53*HV^Parameters!Z$54))^Parameters!Z$59)+Parameters!Z$58)*SQRT(HV)),""))</f>
        <v>0.14383286845936488</v>
      </c>
      <c r="F86" s="2">
        <f>IF('Binding Energies'!F86 = "","",IF('Binding Energies'!F86&lt;HV,((Parameters!AA$55*SIN(Parameters!AA$56*((Gamma!$A86/(Parameters!AA$53*HV^Parameters!AA$54))^Parameters!AA$59)+Parameters!AA$57)+Parameters!AA$60*((Gamma!$A86/(Parameters!AA$53*HV^Parameters!AA$54))^Parameters!AA$59)+Parameters!AA$58)*SQRT(HV)),""))</f>
        <v>3.2557464586109891E-2</v>
      </c>
      <c r="G86" t="str">
        <f>IF('Binding Energies'!G86 = "","",IF('Binding Energies'!G86&lt;HV,(Parameters!AD$68+Parameters!AD$69*SIN(Parameters!AD$70*($A86/100)+Parameters!AD$71)+Parameters!AD$61*EXP(-rGamma!G86)+Parameters!AD$64*EXP(-'sGamma '!G86)),""))</f>
        <v/>
      </c>
      <c r="H86" t="str">
        <f>IF('Binding Energies'!H86 = "","",IF('Binding Energies'!H86&lt;HV,(Parameters!AE$68+Parameters!AE$69*SIN(Parameters!AE$70*($A86/100)+Parameters!AE$71)+Parameters!AE$61*EXP(-rGamma!H86)+Parameters!AE$64*EXP(-'sGamma '!H86)),""))</f>
        <v/>
      </c>
      <c r="I86">
        <f>IF('Binding Energies'!I86 = "","",IF('Binding Energies'!I86&lt;HV,(Parameters!AF$68+Parameters!AF$69*SIN(Parameters!AF$70*($A86/100)+Parameters!AF$71)+Parameters!AF$61*EXP(-rGamma!I86)+Parameters!AF$64*EXP(-'sGamma '!I86)),""))</f>
        <v>0.17193901554357779</v>
      </c>
      <c r="J86">
        <f>IF('Binding Energies'!J86 = "","",IF('Binding Energies'!J86&lt;HV,(Parameters!AG$68+Parameters!AG$69*SIN(Parameters!AG$70*($A86/100)+Parameters!AG$71)+Parameters!AG$61*EXP(-rGamma!J86)+Parameters!AG$64*EXP(-'sGamma '!J86)),""))</f>
        <v>-5.3564418416611012E-2</v>
      </c>
      <c r="K86">
        <f>IF('Binding Energies'!K86 = "","",IF('Binding Energies'!K86&lt;HV,(Parameters!AH$68+Parameters!AH$69*SIN(Parameters!AH$70*($A86/100)+Parameters!AH$71)+Parameters!AH$61*EXP(-rGamma!K86)+Parameters!AH$64*EXP(-'sGamma '!K86)),""))</f>
        <v>9.5895682902390617E-3</v>
      </c>
      <c r="L86">
        <f>IF('Binding Energies'!L86 = "","",IF('Binding Energies'!L86&lt;HV,(Parameters!AI$68+Parameters!AI$69*SIN(Parameters!AI$70*($A86/100)+Parameters!AI$71)+Parameters!AI$61*EXP(-rGamma!L86)+Parameters!AI$64*EXP(-'sGamma '!L86)),""))</f>
        <v>-4.0045498703709242E-3</v>
      </c>
      <c r="M86">
        <f>IF('Binding Energies'!M86 = "","",IF('Binding Energies'!M86&lt;HV,(Parameters!AJ$68+Parameters!AJ$69*SIN(Parameters!AJ$70*($A86/100)+Parameters!AJ$71)+Parameters!AJ$61*EXP(-rGamma!M86)+Parameters!AJ$64*EXP(-'sGamma '!M86)),""))</f>
        <v>2.1813536753087569E-2</v>
      </c>
      <c r="N86">
        <f>IF('Binding Energies'!N86 = "","",IF('Binding Energies'!N86&lt;HV,(Parameters!AK$68+Parameters!AK$69*SIN(Parameters!AK$70*($A86/100)+Parameters!AK$71)+Parameters!AK$61*EXP(-rGamma!N86)+Parameters!AK$64*EXP(-'sGamma '!N86)),""))</f>
        <v>3.5154068267325644E-2</v>
      </c>
      <c r="O86">
        <f>IF('Binding Energies'!O86 = "","",IF('Binding Energies'!O86&lt;HV,(Parameters!AL$68+Parameters!AL$69*SIN(Parameters!AL$70*($A86/100)+Parameters!AL$71)+Parameters!AL$61*EXP(-rGamma!O86)+Parameters!AL$64*EXP(-'sGamma '!O86)),""))</f>
        <v>0.2051360206961127</v>
      </c>
      <c r="P86">
        <f>IF('Binding Energies'!P86 = "","",IF('Binding Energies'!P86&lt;HV,(Parameters!AM$68+Parameters!AM$69*SIN(Parameters!AM$70*($A86/100)+Parameters!AM$71)+Parameters!AM$61*EXP(-rGamma!P86)+Parameters!AM$64*EXP(-'sGamma '!P86)),""))</f>
        <v>0.33525758800352817</v>
      </c>
      <c r="Q86">
        <f>IF('Binding Energies'!Q86 = "","",IF('Binding Energies'!Q86&lt;HV,(Parameters!AN$68+Parameters!AN$69*SIN(Parameters!AN$70*($A86/100)+Parameters!AN$71)+Parameters!AN$61*EXP(-rGamma!Q86)+Parameters!AN$64*EXP(-'sGamma '!Q86)),""))</f>
        <v>0.58234269048716225</v>
      </c>
      <c r="R86">
        <f>IF('Binding Energies'!R86 = "","",IF('Binding Energies'!R86&lt;HV,(Parameters!AO$68+Parameters!AO$69*SIN(Parameters!AO$70*($A86/100)+Parameters!AO$71)+Parameters!AO$61*EXP(-rGamma!R86)+Parameters!AO$64*EXP(-'sGamma '!R86)),""))</f>
        <v>0.6492858098373836</v>
      </c>
      <c r="S86">
        <f>IF('Binding Energies'!S86 = "","",IF('Binding Energies'!S86&lt;HV,(Parameters!AP$68+Parameters!AP$69*SIN(Parameters!AP$70*($A86/100)+Parameters!AP$71)+Parameters!AP$61*EXP(-rGamma!S86)+Parameters!AP$64*EXP(-'sGamma '!S86)),""))</f>
        <v>1.0934045573470064</v>
      </c>
      <c r="T86">
        <f>IF('Binding Energies'!T86 = "","",IF('Binding Energies'!T86&lt;HV,(Parameters!AQ$68+Parameters!AQ$69*SIN(Parameters!AQ$70*($A86/100)+Parameters!AQ$71)+Parameters!AQ$61*EXP(-rGamma!T86)+Parameters!AQ$64*EXP(-'sGamma '!T86)),""))</f>
        <v>1.1136357214552757</v>
      </c>
    </row>
    <row r="87" spans="1:20" x14ac:dyDescent="0.35">
      <c r="A87" s="43">
        <v>87</v>
      </c>
      <c r="B87" s="2" t="str">
        <f>IF('Binding Energies'!B87 = "","",IF('Binding Energies'!B87&lt;HV,((Parameters!W$55*SIN(Parameters!W$56*((Gamma!$A87/(Parameters!W$53*HV^Parameters!W$54))^Parameters!W$59)+Parameters!W$57)+Parameters!W$60*((Gamma!$A87/(Parameters!W$53*HV^Parameters!W$54))^Parameters!W$59)+Parameters!W$58)*SQRT(HV)),""))</f>
        <v/>
      </c>
      <c r="C87" s="2" t="str">
        <f>IF('Binding Energies'!C87 = "","",IF('Binding Energies'!C87&lt;HV,((Parameters!X$55*SIN(Parameters!X$56*((Gamma!$A87/(Parameters!X$53*HV^Parameters!X$54))^Parameters!X$59)+Parameters!X$57)+Parameters!X$60*((Gamma!$A87/(Parameters!X$53*HV^Parameters!X$54))^Parameters!X$59)+Parameters!X$58)*SQRT(HV)),""))</f>
        <v/>
      </c>
      <c r="D87" s="2">
        <f>IF('Binding Energies'!D87 = "","",IF('Binding Energies'!D87&lt;HV,((Parameters!Y$55*SIN(Parameters!Y$56*((Gamma!$A87/(Parameters!Y$53*HV^Parameters!Y$54))^Parameters!Y$59)+Parameters!Y$57)+Parameters!Y$60*((Gamma!$A87/(Parameters!Y$53*HV^Parameters!Y$54))^Parameters!Y$59)+Parameters!Y$58)*SQRT(HV)),""))</f>
        <v>0.92851047295766453</v>
      </c>
      <c r="E87" s="2">
        <f>IF('Binding Energies'!E87 = "","",IF('Binding Energies'!E87&lt;HV,((Parameters!Z$55*SIN(Parameters!Z$56*((Gamma!$A87/(Parameters!Z$53*HV^Parameters!Z$54))^Parameters!Z$59)+Parameters!Z$57)+Parameters!Z$60*((Gamma!$A87/(Parameters!Z$53*HV^Parameters!Z$54))^Parameters!Z$59)+Parameters!Z$58)*SQRT(HV)),""))</f>
        <v>0.17012556070588408</v>
      </c>
      <c r="F87" s="2">
        <f>IF('Binding Energies'!F87 = "","",IF('Binding Energies'!F87&lt;HV,((Parameters!AA$55*SIN(Parameters!AA$56*((Gamma!$A87/(Parameters!AA$53*HV^Parameters!AA$54))^Parameters!AA$59)+Parameters!AA$57)+Parameters!AA$60*((Gamma!$A87/(Parameters!AA$53*HV^Parameters!AA$54))^Parameters!AA$59)+Parameters!AA$58)*SQRT(HV)),""))</f>
        <v>5.1714884091297653E-2</v>
      </c>
      <c r="G87" t="str">
        <f>IF('Binding Energies'!G87 = "","",IF('Binding Energies'!G87&lt;HV,(Parameters!AD$68+Parameters!AD$69*SIN(Parameters!AD$70*($A87/100)+Parameters!AD$71)+Parameters!AD$61*EXP(-rGamma!G87)+Parameters!AD$64*EXP(-'sGamma '!G87)),""))</f>
        <v/>
      </c>
      <c r="H87" t="str">
        <f>IF('Binding Energies'!H87 = "","",IF('Binding Energies'!H87&lt;HV,(Parameters!AE$68+Parameters!AE$69*SIN(Parameters!AE$70*($A87/100)+Parameters!AE$71)+Parameters!AE$61*EXP(-rGamma!H87)+Parameters!AE$64*EXP(-'sGamma '!H87)),""))</f>
        <v/>
      </c>
      <c r="I87">
        <f>IF('Binding Energies'!I87 = "","",IF('Binding Energies'!I87&lt;HV,(Parameters!AF$68+Parameters!AF$69*SIN(Parameters!AF$70*($A87/100)+Parameters!AF$71)+Parameters!AF$61*EXP(-rGamma!I87)+Parameters!AF$64*EXP(-'sGamma '!I87)),""))</f>
        <v>0.23256625630054353</v>
      </c>
      <c r="J87">
        <f>IF('Binding Energies'!J87 = "","",IF('Binding Energies'!J87&lt;HV,(Parameters!AG$68+Parameters!AG$69*SIN(Parameters!AG$70*($A87/100)+Parameters!AG$71)+Parameters!AG$61*EXP(-rGamma!J87)+Parameters!AG$64*EXP(-'sGamma '!J87)),""))</f>
        <v>-4.1761623930251922E-2</v>
      </c>
      <c r="K87">
        <f>IF('Binding Energies'!K87 = "","",IF('Binding Energies'!K87&lt;HV,(Parameters!AH$68+Parameters!AH$69*SIN(Parameters!AH$70*($A87/100)+Parameters!AH$71)+Parameters!AH$61*EXP(-rGamma!K87)+Parameters!AH$64*EXP(-'sGamma '!K87)),""))</f>
        <v>6.7354335025177972E-3</v>
      </c>
      <c r="L87">
        <f>IF('Binding Energies'!L87 = "","",IF('Binding Energies'!L87&lt;HV,(Parameters!AI$68+Parameters!AI$69*SIN(Parameters!AI$70*($A87/100)+Parameters!AI$71)+Parameters!AI$61*EXP(-rGamma!L87)+Parameters!AI$64*EXP(-'sGamma '!L87)),""))</f>
        <v>-1.5705560809775421E-2</v>
      </c>
      <c r="M87">
        <f>IF('Binding Energies'!M87 = "","",IF('Binding Energies'!M87&lt;HV,(Parameters!AJ$68+Parameters!AJ$69*SIN(Parameters!AJ$70*($A87/100)+Parameters!AJ$71)+Parameters!AJ$61*EXP(-rGamma!M87)+Parameters!AJ$64*EXP(-'sGamma '!M87)),""))</f>
        <v>1.4381435620982885E-2</v>
      </c>
      <c r="N87">
        <f>IF('Binding Energies'!N87 = "","",IF('Binding Energies'!N87&lt;HV,(Parameters!AK$68+Parameters!AK$69*SIN(Parameters!AK$70*($A87/100)+Parameters!AK$71)+Parameters!AK$61*EXP(-rGamma!N87)+Parameters!AK$64*EXP(-'sGamma '!N87)),""))</f>
        <v>2.0631595255788837E-2</v>
      </c>
      <c r="O87">
        <f>IF('Binding Energies'!O87 = "","",IF('Binding Energies'!O87&lt;HV,(Parameters!AL$68+Parameters!AL$69*SIN(Parameters!AL$70*($A87/100)+Parameters!AL$71)+Parameters!AL$61*EXP(-rGamma!O87)+Parameters!AL$64*EXP(-'sGamma '!O87)),""))</f>
        <v>0.1612361218514459</v>
      </c>
      <c r="P87">
        <f>IF('Binding Energies'!P87 = "","",IF('Binding Energies'!P87&lt;HV,(Parameters!AM$68+Parameters!AM$69*SIN(Parameters!AM$70*($A87/100)+Parameters!AM$71)+Parameters!AM$61*EXP(-rGamma!P87)+Parameters!AM$64*EXP(-'sGamma '!P87)),""))</f>
        <v>0.29646262737313145</v>
      </c>
      <c r="Q87">
        <f>IF('Binding Energies'!Q87 = "","",IF('Binding Energies'!Q87&lt;HV,(Parameters!AN$68+Parameters!AN$69*SIN(Parameters!AN$70*($A87/100)+Parameters!AN$71)+Parameters!AN$61*EXP(-rGamma!Q87)+Parameters!AN$64*EXP(-'sGamma '!Q87)),""))</f>
        <v>0.55446322073548449</v>
      </c>
      <c r="R87">
        <f>IF('Binding Energies'!R87 = "","",IF('Binding Energies'!R87&lt;HV,(Parameters!AO$68+Parameters!AO$69*SIN(Parameters!AO$70*($A87/100)+Parameters!AO$71)+Parameters!AO$61*EXP(-rGamma!R87)+Parameters!AO$64*EXP(-'sGamma '!R87)),""))</f>
        <v>0.62572673457703698</v>
      </c>
      <c r="S87">
        <f>IF('Binding Energies'!S87 = "","",IF('Binding Energies'!S87&lt;HV,(Parameters!AP$68+Parameters!AP$69*SIN(Parameters!AP$70*($A87/100)+Parameters!AP$71)+Parameters!AP$61*EXP(-rGamma!S87)+Parameters!AP$64*EXP(-'sGamma '!S87)),""))</f>
        <v>1.0851864160975784</v>
      </c>
      <c r="T87">
        <f>IF('Binding Energies'!T87 = "","",IF('Binding Energies'!T87&lt;HV,(Parameters!AQ$68+Parameters!AQ$69*SIN(Parameters!AQ$70*($A87/100)+Parameters!AQ$71)+Parameters!AQ$61*EXP(-rGamma!T87)+Parameters!AQ$64*EXP(-'sGamma '!T87)),""))</f>
        <v>1.1068694237795358</v>
      </c>
    </row>
    <row r="88" spans="1:20" x14ac:dyDescent="0.35">
      <c r="A88" s="43">
        <v>88</v>
      </c>
      <c r="B88" s="2" t="str">
        <f>IF('Binding Energies'!B88 = "","",IF('Binding Energies'!B88&lt;HV,((Parameters!W$55*SIN(Parameters!W$56*((Gamma!$A88/(Parameters!W$53*HV^Parameters!W$54))^Parameters!W$59)+Parameters!W$57)+Parameters!W$60*((Gamma!$A88/(Parameters!W$53*HV^Parameters!W$54))^Parameters!W$59)+Parameters!W$58)*SQRT(HV)),""))</f>
        <v/>
      </c>
      <c r="C88" s="2" t="str">
        <f>IF('Binding Energies'!C88 = "","",IF('Binding Energies'!C88&lt;HV,((Parameters!X$55*SIN(Parameters!X$56*((Gamma!$A88/(Parameters!X$53*HV^Parameters!X$54))^Parameters!X$59)+Parameters!X$57)+Parameters!X$60*((Gamma!$A88/(Parameters!X$53*HV^Parameters!X$54))^Parameters!X$59)+Parameters!X$58)*SQRT(HV)),""))</f>
        <v/>
      </c>
      <c r="D88" s="2">
        <f>IF('Binding Energies'!D88 = "","",IF('Binding Energies'!D88&lt;HV,((Parameters!Y$55*SIN(Parameters!Y$56*((Gamma!$A88/(Parameters!Y$53*HV^Parameters!Y$54))^Parameters!Y$59)+Parameters!Y$57)+Parameters!Y$60*((Gamma!$A88/(Parameters!Y$53*HV^Parameters!Y$54))^Parameters!Y$59)+Parameters!Y$58)*SQRT(HV)),""))</f>
        <v>1.015157263698252</v>
      </c>
      <c r="E88" s="2">
        <f>IF('Binding Energies'!E88 = "","",IF('Binding Energies'!E88&lt;HV,((Parameters!Z$55*SIN(Parameters!Z$56*((Gamma!$A88/(Parameters!Z$53*HV^Parameters!Z$54))^Parameters!Z$59)+Parameters!Z$57)+Parameters!Z$60*((Gamma!$A88/(Parameters!Z$53*HV^Parameters!Z$54))^Parameters!Z$59)+Parameters!Z$58)*SQRT(HV)),""))</f>
        <v>0.19725559368735165</v>
      </c>
      <c r="F88" s="2">
        <f>IF('Binding Energies'!F88 = "","",IF('Binding Energies'!F88&lt;HV,((Parameters!AA$55*SIN(Parameters!AA$56*((Gamma!$A88/(Parameters!AA$53*HV^Parameters!AA$54))^Parameters!AA$59)+Parameters!AA$57)+Parameters!AA$60*((Gamma!$A88/(Parameters!AA$53*HV^Parameters!AA$54))^Parameters!AA$59)+Parameters!AA$58)*SQRT(HV)),""))</f>
        <v>7.1596347709751887E-2</v>
      </c>
      <c r="G88" t="str">
        <f>IF('Binding Energies'!G88 = "","",IF('Binding Energies'!G88&lt;HV,(Parameters!AD$68+Parameters!AD$69*SIN(Parameters!AD$70*($A88/100)+Parameters!AD$71)+Parameters!AD$61*EXP(-rGamma!G88)+Parameters!AD$64*EXP(-'sGamma '!G88)),""))</f>
        <v/>
      </c>
      <c r="H88" t="str">
        <f>IF('Binding Energies'!H88 = "","",IF('Binding Energies'!H88&lt;HV,(Parameters!AE$68+Parameters!AE$69*SIN(Parameters!AE$70*($A88/100)+Parameters!AE$71)+Parameters!AE$61*EXP(-rGamma!H88)+Parameters!AE$64*EXP(-'sGamma '!H88)),""))</f>
        <v/>
      </c>
      <c r="I88">
        <f>IF('Binding Energies'!I88 = "","",IF('Binding Energies'!I88&lt;HV,(Parameters!AF$68+Parameters!AF$69*SIN(Parameters!AF$70*($A88/100)+Parameters!AF$71)+Parameters!AF$61*EXP(-rGamma!I88)+Parameters!AF$64*EXP(-'sGamma '!I88)),""))</f>
        <v>0.30449042659578129</v>
      </c>
      <c r="J88">
        <f>IF('Binding Energies'!J88 = "","",IF('Binding Energies'!J88&lt;HV,(Parameters!AG$68+Parameters!AG$69*SIN(Parameters!AG$70*($A88/100)+Parameters!AG$71)+Parameters!AG$61*EXP(-rGamma!J88)+Parameters!AG$64*EXP(-'sGamma '!J88)),""))</f>
        <v>-2.6238937077327384E-2</v>
      </c>
      <c r="K88">
        <f>IF('Binding Energies'!K88 = "","",IF('Binding Energies'!K88&lt;HV,(Parameters!AH$68+Parameters!AH$69*SIN(Parameters!AH$70*($A88/100)+Parameters!AH$71)+Parameters!AH$61*EXP(-rGamma!K88)+Parameters!AH$64*EXP(-'sGamma '!K88)),""))</f>
        <v>5.7043740027064097E-3</v>
      </c>
      <c r="L88">
        <f>IF('Binding Energies'!L88 = "","",IF('Binding Energies'!L88&lt;HV,(Parameters!AI$68+Parameters!AI$69*SIN(Parameters!AI$70*($A88/100)+Parameters!AI$71)+Parameters!AI$61*EXP(-rGamma!L88)+Parameters!AI$64*EXP(-'sGamma '!L88)),""))</f>
        <v>-2.6264702253156719E-2</v>
      </c>
      <c r="M88">
        <f>IF('Binding Energies'!M88 = "","",IF('Binding Energies'!M88&lt;HV,(Parameters!AJ$68+Parameters!AJ$69*SIN(Parameters!AJ$70*($A88/100)+Parameters!AJ$71)+Parameters!AJ$61*EXP(-rGamma!M88)+Parameters!AJ$64*EXP(-'sGamma '!M88)),""))</f>
        <v>8.3103485886192249E-3</v>
      </c>
      <c r="N88">
        <f>IF('Binding Energies'!N88 = "","",IF('Binding Energies'!N88&lt;HV,(Parameters!AK$68+Parameters!AK$69*SIN(Parameters!AK$70*($A88/100)+Parameters!AK$71)+Parameters!AK$61*EXP(-rGamma!N88)+Parameters!AK$64*EXP(-'sGamma '!N88)),""))</f>
        <v>7.4057088290966355E-3</v>
      </c>
      <c r="O88">
        <f>IF('Binding Energies'!O88 = "","",IF('Binding Energies'!O88&lt;HV,(Parameters!AL$68+Parameters!AL$69*SIN(Parameters!AL$70*($A88/100)+Parameters!AL$71)+Parameters!AL$61*EXP(-rGamma!O88)+Parameters!AL$64*EXP(-'sGamma '!O88)),""))</f>
        <v>0.11727440513162123</v>
      </c>
      <c r="P88">
        <f>IF('Binding Energies'!P88 = "","",IF('Binding Energies'!P88&lt;HV,(Parameters!AM$68+Parameters!AM$69*SIN(Parameters!AM$70*($A88/100)+Parameters!AM$71)+Parameters!AM$61*EXP(-rGamma!P88)+Parameters!AM$64*EXP(-'sGamma '!P88)),""))</f>
        <v>0.25731961389532626</v>
      </c>
      <c r="Q88">
        <f>IF('Binding Energies'!Q88 = "","",IF('Binding Energies'!Q88&lt;HV,(Parameters!AN$68+Parameters!AN$69*SIN(Parameters!AN$70*($A88/100)+Parameters!AN$71)+Parameters!AN$61*EXP(-rGamma!Q88)+Parameters!AN$64*EXP(-'sGamma '!Q88)),""))</f>
        <v>0.52624564084988856</v>
      </c>
      <c r="R88">
        <f>IF('Binding Energies'!R88 = "","",IF('Binding Energies'!R88&lt;HV,(Parameters!AO$68+Parameters!AO$69*SIN(Parameters!AO$70*($A88/100)+Parameters!AO$71)+Parameters!AO$61*EXP(-rGamma!R88)+Parameters!AO$64*EXP(-'sGamma '!R88)),""))</f>
        <v>0.60175825954411799</v>
      </c>
      <c r="S88">
        <f>IF('Binding Energies'!S88 = "","",IF('Binding Energies'!S88&lt;HV,(Parameters!AP$68+Parameters!AP$69*SIN(Parameters!AP$70*($A88/100)+Parameters!AP$71)+Parameters!AP$61*EXP(-rGamma!S88)+Parameters!AP$64*EXP(-'sGamma '!S88)),""))</f>
        <v>1.0763624448601528</v>
      </c>
      <c r="T88">
        <f>IF('Binding Energies'!T88 = "","",IF('Binding Energies'!T88&lt;HV,(Parameters!AQ$68+Parameters!AQ$69*SIN(Parameters!AQ$70*($A88/100)+Parameters!AQ$71)+Parameters!AQ$61*EXP(-rGamma!T88)+Parameters!AQ$64*EXP(-'sGamma '!T88)),""))</f>
        <v>1.0995357991056962</v>
      </c>
    </row>
    <row r="89" spans="1:20" x14ac:dyDescent="0.35">
      <c r="A89" s="43">
        <v>89</v>
      </c>
      <c r="B89" s="2" t="str">
        <f>IF('Binding Energies'!B89 = "","",IF('Binding Energies'!B89&lt;HV,((Parameters!W$55*SIN(Parameters!W$56*((Gamma!$A89/(Parameters!W$53*HV^Parameters!W$54))^Parameters!W$59)+Parameters!W$57)+Parameters!W$60*((Gamma!$A89/(Parameters!W$53*HV^Parameters!W$54))^Parameters!W$59)+Parameters!W$58)*SQRT(HV)),""))</f>
        <v/>
      </c>
      <c r="C89" s="2" t="str">
        <f>IF('Binding Energies'!C89 = "","",IF('Binding Energies'!C89&lt;HV,((Parameters!X$55*SIN(Parameters!X$56*((Gamma!$A89/(Parameters!X$53*HV^Parameters!X$54))^Parameters!X$59)+Parameters!X$57)+Parameters!X$60*((Gamma!$A89/(Parameters!X$53*HV^Parameters!X$54))^Parameters!X$59)+Parameters!X$58)*SQRT(HV)),""))</f>
        <v/>
      </c>
      <c r="D89" s="2">
        <f>IF('Binding Energies'!D89 = "","",IF('Binding Energies'!D89&lt;HV,((Parameters!Y$55*SIN(Parameters!Y$56*((Gamma!$A89/(Parameters!Y$53*HV^Parameters!Y$54))^Parameters!Y$59)+Parameters!Y$57)+Parameters!Y$60*((Gamma!$A89/(Parameters!Y$53*HV^Parameters!Y$54))^Parameters!Y$59)+Parameters!Y$58)*SQRT(HV)),""))</f>
        <v>1.1059100571668621</v>
      </c>
      <c r="E89" s="2">
        <f>IF('Binding Energies'!E89 = "","",IF('Binding Energies'!E89&lt;HV,((Parameters!Z$55*SIN(Parameters!Z$56*((Gamma!$A89/(Parameters!Z$53*HV^Parameters!Z$54))^Parameters!Z$59)+Parameters!Z$57)+Parameters!Z$60*((Gamma!$A89/(Parameters!Z$53*HV^Parameters!Z$54))^Parameters!Z$59)+Parameters!Z$58)*SQRT(HV)),""))</f>
        <v>0.22517919508395118</v>
      </c>
      <c r="F89" s="2">
        <f>IF('Binding Energies'!F89 = "","",IF('Binding Energies'!F89&lt;HV,((Parameters!AA$55*SIN(Parameters!AA$56*((Gamma!$A89/(Parameters!AA$53*HV^Parameters!AA$54))^Parameters!AA$59)+Parameters!AA$57)+Parameters!AA$60*((Gamma!$A89/(Parameters!AA$53*HV^Parameters!AA$54))^Parameters!AA$59)+Parameters!AA$58)*SQRT(HV)),""))</f>
        <v>9.2161115569534643E-2</v>
      </c>
      <c r="G89" t="str">
        <f>IF('Binding Energies'!G89 = "","",IF('Binding Energies'!G89&lt;HV,(Parameters!AD$68+Parameters!AD$69*SIN(Parameters!AD$70*($A89/100)+Parameters!AD$71)+Parameters!AD$61*EXP(-rGamma!G89)+Parameters!AD$64*EXP(-'sGamma '!G89)),""))</f>
        <v/>
      </c>
      <c r="H89" t="str">
        <f>IF('Binding Energies'!H89 = "","",IF('Binding Energies'!H89&lt;HV,(Parameters!AE$68+Parameters!AE$69*SIN(Parameters!AE$70*($A89/100)+Parameters!AE$71)+Parameters!AE$61*EXP(-rGamma!H89)+Parameters!AE$64*EXP(-'sGamma '!H89)),""))</f>
        <v/>
      </c>
      <c r="I89">
        <f>IF('Binding Energies'!I89 = "","",IF('Binding Energies'!I89&lt;HV,(Parameters!AF$68+Parameters!AF$69*SIN(Parameters!AF$70*($A89/100)+Parameters!AF$71)+Parameters!AF$61*EXP(-rGamma!I89)+Parameters!AF$64*EXP(-'sGamma '!I89)),""))</f>
        <v>0.38670064842211566</v>
      </c>
      <c r="J89">
        <f>IF('Binding Energies'!J89 = "","",IF('Binding Energies'!J89&lt;HV,(Parameters!AG$68+Parameters!AG$69*SIN(Parameters!AG$70*($A89/100)+Parameters!AG$71)+Parameters!AG$61*EXP(-rGamma!J89)+Parameters!AG$64*EXP(-'sGamma '!J89)),""))</f>
        <v>-7.0043495345890553E-3</v>
      </c>
      <c r="K89" t="str">
        <f>IF('Binding Energies'!K89 = "","",IF('Binding Energies'!K89&lt;HV,(Parameters!AH$68+Parameters!AH$69*SIN(Parameters!AH$70*($A89/100)+Parameters!AH$71)+Parameters!AH$61*EXP(-rGamma!K89)+Parameters!AH$64*EXP(-'sGamma '!K89)),""))</f>
        <v/>
      </c>
      <c r="L89">
        <f>IF('Binding Energies'!L89 = "","",IF('Binding Energies'!L89&lt;HV,(Parameters!AI$68+Parameters!AI$69*SIN(Parameters!AI$70*($A89/100)+Parameters!AI$71)+Parameters!AI$61*EXP(-rGamma!L89)+Parameters!AI$64*EXP(-'sGamma '!L89)),""))</f>
        <v>-3.560333584519651E-2</v>
      </c>
      <c r="M89">
        <f>IF('Binding Energies'!M89 = "","",IF('Binding Energies'!M89&lt;HV,(Parameters!AJ$68+Parameters!AJ$69*SIN(Parameters!AJ$70*($A89/100)+Parameters!AJ$71)+Parameters!AJ$61*EXP(-rGamma!M89)+Parameters!AJ$64*EXP(-'sGamma '!M89)),""))</f>
        <v>3.783123981876968E-3</v>
      </c>
      <c r="N89">
        <f>IF('Binding Energies'!N89 = "","",IF('Binding Energies'!N89&lt;HV,(Parameters!AK$68+Parameters!AK$69*SIN(Parameters!AK$70*($A89/100)+Parameters!AK$71)+Parameters!AK$61*EXP(-rGamma!N89)+Parameters!AK$64*EXP(-'sGamma '!N89)),""))</f>
        <v>-5.0034265101174813E-3</v>
      </c>
      <c r="O89">
        <f>IF('Binding Energies'!O89 = "","",IF('Binding Energies'!O89&lt;HV,(Parameters!AL$68+Parameters!AL$69*SIN(Parameters!AL$70*($A89/100)+Parameters!AL$71)+Parameters!AL$61*EXP(-rGamma!O89)+Parameters!AL$64*EXP(-'sGamma '!O89)),""))</f>
        <v>7.337684647966361E-2</v>
      </c>
      <c r="P89">
        <f>IF('Binding Energies'!P89 = "","",IF('Binding Energies'!P89&lt;HV,(Parameters!AM$68+Parameters!AM$69*SIN(Parameters!AM$70*($A89/100)+Parameters!AM$71)+Parameters!AM$61*EXP(-rGamma!P89)+Parameters!AM$64*EXP(-'sGamma '!P89)),""))</f>
        <v>0.21787688430897031</v>
      </c>
      <c r="Q89">
        <f>IF('Binding Energies'!Q89 = "","",IF('Binding Energies'!Q89&lt;HV,(Parameters!AN$68+Parameters!AN$69*SIN(Parameters!AN$70*($A89/100)+Parameters!AN$71)+Parameters!AN$61*EXP(-rGamma!Q89)+Parameters!AN$64*EXP(-'sGamma '!Q89)),""))</f>
        <v>0.49808378157425437</v>
      </c>
      <c r="R89">
        <f>IF('Binding Energies'!R89 = "","",IF('Binding Energies'!R89&lt;HV,(Parameters!AO$68+Parameters!AO$69*SIN(Parameters!AO$70*($A89/100)+Parameters!AO$71)+Parameters!AO$61*EXP(-rGamma!R89)+Parameters!AO$64*EXP(-'sGamma '!R89)),""))</f>
        <v>0.57778259459015791</v>
      </c>
      <c r="S89">
        <f>IF('Binding Energies'!S89 = "","",IF('Binding Energies'!S89&lt;HV,(Parameters!AP$68+Parameters!AP$69*SIN(Parameters!AP$70*($A89/100)+Parameters!AP$71)+Parameters!AP$61*EXP(-rGamma!S89)+Parameters!AP$64*EXP(-'sGamma '!S89)),""))</f>
        <v>1.066950663328019</v>
      </c>
      <c r="T89">
        <f>IF('Binding Energies'!T89 = "","",IF('Binding Energies'!T89&lt;HV,(Parameters!AQ$68+Parameters!AQ$69*SIN(Parameters!AQ$70*($A89/100)+Parameters!AQ$71)+Parameters!AQ$61*EXP(-rGamma!T89)+Parameters!AQ$64*EXP(-'sGamma '!T89)),""))</f>
        <v>1.0916163272941344</v>
      </c>
    </row>
    <row r="90" spans="1:20" x14ac:dyDescent="0.35">
      <c r="A90" s="43">
        <v>90</v>
      </c>
      <c r="B90" s="2" t="str">
        <f>IF('Binding Energies'!B90 = "","",IF('Binding Energies'!B90&lt;HV,((Parameters!W$55*SIN(Parameters!W$56*((Gamma!$A90/(Parameters!W$53*HV^Parameters!W$54))^Parameters!W$59)+Parameters!W$57)+Parameters!W$60*((Gamma!$A90/(Parameters!W$53*HV^Parameters!W$54))^Parameters!W$59)+Parameters!W$58)*SQRT(HV)),""))</f>
        <v/>
      </c>
      <c r="C90" s="2" t="str">
        <f>IF('Binding Energies'!C90 = "","",IF('Binding Energies'!C90&lt;HV,((Parameters!X$55*SIN(Parameters!X$56*((Gamma!$A90/(Parameters!X$53*HV^Parameters!X$54))^Parameters!X$59)+Parameters!X$57)+Parameters!X$60*((Gamma!$A90/(Parameters!X$53*HV^Parameters!X$54))^Parameters!X$59)+Parameters!X$58)*SQRT(HV)),""))</f>
        <v/>
      </c>
      <c r="D90" s="2">
        <f>IF('Binding Energies'!D90 = "","",IF('Binding Energies'!D90&lt;HV,((Parameters!Y$55*SIN(Parameters!Y$56*((Gamma!$A90/(Parameters!Y$53*HV^Parameters!Y$54))^Parameters!Y$59)+Parameters!Y$57)+Parameters!Y$60*((Gamma!$A90/(Parameters!Y$53*HV^Parameters!Y$54))^Parameters!Y$59)+Parameters!Y$58)*SQRT(HV)),""))</f>
        <v>1.2008210589322232</v>
      </c>
      <c r="E90" s="2">
        <f>IF('Binding Energies'!E90 = "","",IF('Binding Energies'!E90&lt;HV,((Parameters!Z$55*SIN(Parameters!Z$56*((Gamma!$A90/(Parameters!Z$53*HV^Parameters!Z$54))^Parameters!Z$59)+Parameters!Z$57)+Parameters!Z$60*((Gamma!$A90/(Parameters!Z$53*HV^Parameters!Z$54))^Parameters!Z$59)+Parameters!Z$58)*SQRT(HV)),""))</f>
        <v>0.25385259002638844</v>
      </c>
      <c r="F90" s="2">
        <f>IF('Binding Energies'!F90 = "","",IF('Binding Energies'!F90&lt;HV,((Parameters!AA$55*SIN(Parameters!AA$56*((Gamma!$A90/(Parameters!AA$53*HV^Parameters!AA$54))^Parameters!AA$59)+Parameters!AA$57)+Parameters!AA$60*((Gamma!$A90/(Parameters!AA$53*HV^Parameters!AA$54))^Parameters!AA$59)+Parameters!AA$58)*SQRT(HV)),""))</f>
        <v>0.11336882158906371</v>
      </c>
      <c r="G90" t="str">
        <f>IF('Binding Energies'!G90 = "","",IF('Binding Energies'!G90&lt;HV,(Parameters!AD$68+Parameters!AD$69*SIN(Parameters!AD$70*($A90/100)+Parameters!AD$71)+Parameters!AD$61*EXP(-rGamma!G90)+Parameters!AD$64*EXP(-'sGamma '!G90)),""))</f>
        <v/>
      </c>
      <c r="H90" t="str">
        <f>IF('Binding Energies'!H90 = "","",IF('Binding Energies'!H90&lt;HV,(Parameters!AE$68+Parameters!AE$69*SIN(Parameters!AE$70*($A90/100)+Parameters!AE$71)+Parameters!AE$61*EXP(-rGamma!H90)+Parameters!AE$64*EXP(-'sGamma '!H90)),""))</f>
        <v/>
      </c>
      <c r="I90">
        <f>IF('Binding Energies'!I90 = "","",IF('Binding Energies'!I90&lt;HV,(Parameters!AF$68+Parameters!AF$69*SIN(Parameters!AF$70*($A90/100)+Parameters!AF$71)+Parameters!AF$61*EXP(-rGamma!I90)+Parameters!AF$64*EXP(-'sGamma '!I90)),""))</f>
        <v>0.47638745921319886</v>
      </c>
      <c r="J90">
        <f>IF('Binding Energies'!J90 = "","",IF('Binding Energies'!J90&lt;HV,(Parameters!AG$68+Parameters!AG$69*SIN(Parameters!AG$70*($A90/100)+Parameters!AG$71)+Parameters!AG$61*EXP(-rGamma!J90)+Parameters!AG$64*EXP(-'sGamma '!J90)),""))</f>
        <v>1.5866233291560096E-2</v>
      </c>
      <c r="K90" t="str">
        <f>IF('Binding Energies'!K90 = "","",IF('Binding Energies'!K90&lt;HV,(Parameters!AH$68+Parameters!AH$69*SIN(Parameters!AH$70*($A90/100)+Parameters!AH$71)+Parameters!AH$61*EXP(-rGamma!K90)+Parameters!AH$64*EXP(-'sGamma '!K90)),""))</f>
        <v/>
      </c>
      <c r="L90">
        <f>IF('Binding Energies'!L90 = "","",IF('Binding Energies'!L90&lt;HV,(Parameters!AI$68+Parameters!AI$69*SIN(Parameters!AI$70*($A90/100)+Parameters!AI$71)+Parameters!AI$61*EXP(-rGamma!L90)+Parameters!AI$64*EXP(-'sGamma '!L90)),""))</f>
        <v>-4.3871183828721502E-2</v>
      </c>
      <c r="M90">
        <f>IF('Binding Energies'!M90 = "","",IF('Binding Energies'!M90&lt;HV,(Parameters!AJ$68+Parameters!AJ$69*SIN(Parameters!AJ$70*($A90/100)+Parameters!AJ$71)+Parameters!AJ$61*EXP(-rGamma!M90)+Parameters!AJ$64*EXP(-'sGamma '!M90)),""))</f>
        <v>7.2578874426776005E-4</v>
      </c>
      <c r="N90">
        <f>IF('Binding Energies'!N90 = "","",IF('Binding Energies'!N90&lt;HV,(Parameters!AK$68+Parameters!AK$69*SIN(Parameters!AK$70*($A90/100)+Parameters!AK$71)+Parameters!AK$61*EXP(-rGamma!N90)+Parameters!AK$64*EXP(-'sGamma '!N90)),""))</f>
        <v>-1.5675711497512013E-2</v>
      </c>
      <c r="O90">
        <f>IF('Binding Energies'!O90 = "","",IF('Binding Energies'!O90&lt;HV,(Parameters!AL$68+Parameters!AL$69*SIN(Parameters!AL$70*($A90/100)+Parameters!AL$71)+Parameters!AL$61*EXP(-rGamma!O90)+Parameters!AL$64*EXP(-'sGamma '!O90)),""))</f>
        <v>2.9636911859545867E-2</v>
      </c>
      <c r="P90">
        <f>IF('Binding Energies'!P90 = "","",IF('Binding Energies'!P90&lt;HV,(Parameters!AM$68+Parameters!AM$69*SIN(Parameters!AM$70*($A90/100)+Parameters!AM$71)+Parameters!AM$61*EXP(-rGamma!P90)+Parameters!AM$64*EXP(-'sGamma '!P90)),""))</f>
        <v>0.17818244381593926</v>
      </c>
      <c r="Q90">
        <f>IF('Binding Energies'!Q90 = "","",IF('Binding Energies'!Q90&lt;HV,(Parameters!AN$68+Parameters!AN$69*SIN(Parameters!AN$70*($A90/100)+Parameters!AN$71)+Parameters!AN$61*EXP(-rGamma!Q90)+Parameters!AN$64*EXP(-'sGamma '!Q90)),""))</f>
        <v>0.46954497909891785</v>
      </c>
      <c r="R90">
        <f>IF('Binding Energies'!R90 = "","",IF('Binding Energies'!R90&lt;HV,(Parameters!AO$68+Parameters!AO$69*SIN(Parameters!AO$70*($A90/100)+Parameters!AO$71)+Parameters!AO$61*EXP(-rGamma!R90)+Parameters!AO$64*EXP(-'sGamma '!R90)),""))</f>
        <v>0.55332021330103509</v>
      </c>
      <c r="S90">
        <f>IF('Binding Energies'!S90 = "","",IF('Binding Energies'!S90&lt;HV,(Parameters!AP$68+Parameters!AP$69*SIN(Parameters!AP$70*($A90/100)+Parameters!AP$71)+Parameters!AP$61*EXP(-rGamma!S90)+Parameters!AP$64*EXP(-'sGamma '!S90)),""))</f>
        <v>1.0569575538840619</v>
      </c>
      <c r="T90">
        <f>IF('Binding Energies'!T90 = "","",IF('Binding Energies'!T90&lt;HV,(Parameters!AQ$68+Parameters!AQ$69*SIN(Parameters!AQ$70*($A90/100)+Parameters!AQ$71)+Parameters!AQ$61*EXP(-rGamma!T90)+Parameters!AQ$64*EXP(-'sGamma '!T90)),""))</f>
        <v>1.0831116016338616</v>
      </c>
    </row>
    <row r="91" spans="1:20" x14ac:dyDescent="0.35">
      <c r="A91" s="43">
        <v>91</v>
      </c>
      <c r="B91" s="2" t="str">
        <f>IF('Binding Energies'!B91 = "","",IF('Binding Energies'!B91&lt;HV,((Parameters!W$55*SIN(Parameters!W$56*((Gamma!$A91/(Parameters!W$53*HV^Parameters!W$54))^Parameters!W$59)+Parameters!W$57)+Parameters!W$60*((Gamma!$A91/(Parameters!W$53*HV^Parameters!W$54))^Parameters!W$59)+Parameters!W$58)*SQRT(HV)),""))</f>
        <v/>
      </c>
      <c r="C91" s="2" t="str">
        <f>IF('Binding Energies'!C91 = "","",IF('Binding Energies'!C91&lt;HV,((Parameters!X$55*SIN(Parameters!X$56*((Gamma!$A91/(Parameters!X$53*HV^Parameters!X$54))^Parameters!X$59)+Parameters!X$57)+Parameters!X$60*((Gamma!$A91/(Parameters!X$53*HV^Parameters!X$54))^Parameters!X$59)+Parameters!X$58)*SQRT(HV)),""))</f>
        <v/>
      </c>
      <c r="D91" s="2">
        <f>IF('Binding Energies'!D91 = "","",IF('Binding Energies'!D91&lt;HV,((Parameters!Y$55*SIN(Parameters!Y$56*((Gamma!$A91/(Parameters!Y$53*HV^Parameters!Y$54))^Parameters!Y$59)+Parameters!Y$57)+Parameters!Y$60*((Gamma!$A91/(Parameters!Y$53*HV^Parameters!Y$54))^Parameters!Y$59)+Parameters!Y$58)*SQRT(HV)),""))</f>
        <v>1.2999416402883972</v>
      </c>
      <c r="E91" s="2">
        <f>IF('Binding Energies'!E91 = "","",IF('Binding Energies'!E91&lt;HV,((Parameters!Z$55*SIN(Parameters!Z$56*((Gamma!$A91/(Parameters!Z$53*HV^Parameters!Z$54))^Parameters!Z$59)+Parameters!Z$57)+Parameters!Z$60*((Gamma!$A91/(Parameters!Z$53*HV^Parameters!Z$54))^Parameters!Z$59)+Parameters!Z$58)*SQRT(HV)),""))</f>
        <v>0.28323205841062149</v>
      </c>
      <c r="F91" s="2">
        <f>IF('Binding Energies'!F91 = "","",IF('Binding Energies'!F91&lt;HV,((Parameters!AA$55*SIN(Parameters!AA$56*((Gamma!$A91/(Parameters!AA$53*HV^Parameters!AA$54))^Parameters!AA$59)+Parameters!AA$57)+Parameters!AA$60*((Gamma!$A91/(Parameters!AA$53*HV^Parameters!AA$54))^Parameters!AA$59)+Parameters!AA$58)*SQRT(HV)),""))</f>
        <v>0.13517951296592456</v>
      </c>
      <c r="G91" t="str">
        <f>IF('Binding Energies'!G91 = "","",IF('Binding Energies'!G91&lt;HV,(Parameters!AD$68+Parameters!AD$69*SIN(Parameters!AD$70*($A91/100)+Parameters!AD$71)+Parameters!AD$61*EXP(-rGamma!G91)+Parameters!AD$64*EXP(-'sGamma '!G91)),""))</f>
        <v/>
      </c>
      <c r="H91" t="str">
        <f>IF('Binding Energies'!H91 = "","",IF('Binding Energies'!H91&lt;HV,(Parameters!AE$68+Parameters!AE$69*SIN(Parameters!AE$70*($A91/100)+Parameters!AE$71)+Parameters!AE$61*EXP(-rGamma!H91)+Parameters!AE$64*EXP(-'sGamma '!H91)),""))</f>
        <v/>
      </c>
      <c r="I91">
        <f>IF('Binding Energies'!I91 = "","",IF('Binding Energies'!I91&lt;HV,(Parameters!AF$68+Parameters!AF$69*SIN(Parameters!AF$70*($A91/100)+Parameters!AF$71)+Parameters!AF$61*EXP(-rGamma!I91)+Parameters!AF$64*EXP(-'sGamma '!I91)),""))</f>
        <v>0.56628874235479176</v>
      </c>
      <c r="J91">
        <f>IF('Binding Energies'!J91 = "","",IF('Binding Energies'!J91&lt;HV,(Parameters!AG$68+Parameters!AG$69*SIN(Parameters!AG$70*($A91/100)+Parameters!AG$71)+Parameters!AG$61*EXP(-rGamma!J91)+Parameters!AG$64*EXP(-'sGamma '!J91)),""))</f>
        <v>4.225618031416703E-2</v>
      </c>
      <c r="K91" t="str">
        <f>IF('Binding Energies'!K91 = "","",IF('Binding Energies'!K91&lt;HV,(Parameters!AH$68+Parameters!AH$69*SIN(Parameters!AH$70*($A91/100)+Parameters!AH$71)+Parameters!AH$61*EXP(-rGamma!K91)+Parameters!AH$64*EXP(-'sGamma '!K91)),""))</f>
        <v/>
      </c>
      <c r="L91">
        <f>IF('Binding Energies'!L91 = "","",IF('Binding Energies'!L91&lt;HV,(Parameters!AI$68+Parameters!AI$69*SIN(Parameters!AI$70*($A91/100)+Parameters!AI$71)+Parameters!AI$61*EXP(-rGamma!L91)+Parameters!AI$64*EXP(-'sGamma '!L91)),""))</f>
        <v>-5.1108167916672984E-2</v>
      </c>
      <c r="M91">
        <f>IF('Binding Energies'!M91 = "","",IF('Binding Energies'!M91&lt;HV,(Parameters!AJ$68+Parameters!AJ$69*SIN(Parameters!AJ$70*($A91/100)+Parameters!AJ$71)+Parameters!AJ$61*EXP(-rGamma!M91)+Parameters!AJ$64*EXP(-'sGamma '!M91)),""))</f>
        <v>-8.2881906402425612E-4</v>
      </c>
      <c r="N91">
        <f>IF('Binding Energies'!N91 = "","",IF('Binding Energies'!N91&lt;HV,(Parameters!AK$68+Parameters!AK$69*SIN(Parameters!AK$70*($A91/100)+Parameters!AK$71)+Parameters!AK$61*EXP(-rGamma!N91)+Parameters!AK$64*EXP(-'sGamma '!N91)),""))</f>
        <v>-2.2831027951813188E-2</v>
      </c>
      <c r="O91">
        <f>IF('Binding Energies'!O91 = "","",IF('Binding Energies'!O91&lt;HV,(Parameters!AL$68+Parameters!AL$69*SIN(Parameters!AL$70*($A91/100)+Parameters!AL$71)+Parameters!AL$61*EXP(-rGamma!O91)+Parameters!AL$64*EXP(-'sGamma '!O91)),""))</f>
        <v>-1.3875889563332725E-2</v>
      </c>
      <c r="P91">
        <f>IF('Binding Energies'!P91 = "","",IF('Binding Energies'!P91&lt;HV,(Parameters!AM$68+Parameters!AM$69*SIN(Parameters!AM$70*($A91/100)+Parameters!AM$71)+Parameters!AM$61*EXP(-rGamma!P91)+Parameters!AM$64*EXP(-'sGamma '!P91)),""))</f>
        <v>0.13828499440364656</v>
      </c>
      <c r="Q91">
        <f>IF('Binding Energies'!Q91 = "","",IF('Binding Energies'!Q91&lt;HV,(Parameters!AN$68+Parameters!AN$69*SIN(Parameters!AN$70*($A91/100)+Parameters!AN$71)+Parameters!AN$61*EXP(-rGamma!Q91)+Parameters!AN$64*EXP(-'sGamma '!Q91)),""))</f>
        <v>0.44060415440478262</v>
      </c>
      <c r="R91">
        <f>IF('Binding Energies'!R91 = "","",IF('Binding Energies'!R91&lt;HV,(Parameters!AO$68+Parameters!AO$69*SIN(Parameters!AO$70*($A91/100)+Parameters!AO$71)+Parameters!AO$61*EXP(-rGamma!R91)+Parameters!AO$64*EXP(-'sGamma '!R91)),""))</f>
        <v>0.5283232285533791</v>
      </c>
      <c r="S91">
        <f>IF('Binding Energies'!S91 = "","",IF('Binding Energies'!S91&lt;HV,(Parameters!AP$68+Parameters!AP$69*SIN(Parameters!AP$70*($A91/100)+Parameters!AP$71)+Parameters!AP$61*EXP(-rGamma!S91)+Parameters!AP$64*EXP(-'sGamma '!S91)),""))</f>
        <v>1.0464015419295327</v>
      </c>
      <c r="T91">
        <f>IF('Binding Energies'!T91 = "","",IF('Binding Energies'!T91&lt;HV,(Parameters!AQ$68+Parameters!AQ$69*SIN(Parameters!AQ$70*($A91/100)+Parameters!AQ$71)+Parameters!AQ$61*EXP(-rGamma!T91)+Parameters!AQ$64*EXP(-'sGamma '!T91)),""))</f>
        <v>1.0740237781961168</v>
      </c>
    </row>
    <row r="92" spans="1:20" x14ac:dyDescent="0.35">
      <c r="A92" s="43">
        <v>92</v>
      </c>
      <c r="B92" s="2" t="str">
        <f>IF('Binding Energies'!B92 = "","",IF('Binding Energies'!B92&lt;HV,((Parameters!W$55*SIN(Parameters!W$56*((Gamma!$A92/(Parameters!W$53*HV^Parameters!W$54))^Parameters!W$59)+Parameters!W$57)+Parameters!W$60*((Gamma!$A92/(Parameters!W$53*HV^Parameters!W$54))^Parameters!W$59)+Parameters!W$58)*SQRT(HV)),""))</f>
        <v/>
      </c>
      <c r="C92" s="2" t="str">
        <f>IF('Binding Energies'!C92 = "","",IF('Binding Energies'!C92&lt;HV,((Parameters!X$55*SIN(Parameters!X$56*((Gamma!$A92/(Parameters!X$53*HV^Parameters!X$54))^Parameters!X$59)+Parameters!X$57)+Parameters!X$60*((Gamma!$A92/(Parameters!X$53*HV^Parameters!X$54))^Parameters!X$59)+Parameters!X$58)*SQRT(HV)),""))</f>
        <v/>
      </c>
      <c r="D92" s="2">
        <f>IF('Binding Energies'!D92 = "","",IF('Binding Energies'!D92&lt;HV,((Parameters!Y$55*SIN(Parameters!Y$56*((Gamma!$A92/(Parameters!Y$53*HV^Parameters!Y$54))^Parameters!Y$59)+Parameters!Y$57)+Parameters!Y$60*((Gamma!$A92/(Parameters!Y$53*HV^Parameters!Y$54))^Parameters!Y$59)+Parameters!Y$58)*SQRT(HV)),""))</f>
        <v>1.4033223138336299</v>
      </c>
      <c r="E92" s="2">
        <f>IF('Binding Energies'!E92 = "","",IF('Binding Energies'!E92&lt;HV,((Parameters!Z$55*SIN(Parameters!Z$56*((Gamma!$A92/(Parameters!Z$53*HV^Parameters!Z$54))^Parameters!Z$59)+Parameters!Z$57)+Parameters!Z$60*((Gamma!$A92/(Parameters!Z$53*HV^Parameters!Z$54))^Parameters!Z$59)+Parameters!Z$58)*SQRT(HV)),""))</f>
        <v>0.31327398964779801</v>
      </c>
      <c r="F92" s="2">
        <f>IF('Binding Energies'!F92 = "","",IF('Binding Energies'!F92&lt;HV,((Parameters!AA$55*SIN(Parameters!AA$56*((Gamma!$A92/(Parameters!AA$53*HV^Parameters!AA$54))^Parameters!AA$59)+Parameters!AA$57)+Parameters!AA$60*((Gamma!$A92/(Parameters!AA$53*HV^Parameters!AA$54))^Parameters!AA$59)+Parameters!AA$58)*SQRT(HV)),""))</f>
        <v>0.15755368681908941</v>
      </c>
      <c r="G92" t="str">
        <f>IF('Binding Energies'!G92 = "","",IF('Binding Energies'!G92&lt;HV,(Parameters!AD$68+Parameters!AD$69*SIN(Parameters!AD$70*($A92/100)+Parameters!AD$71)+Parameters!AD$61*EXP(-rGamma!G92)+Parameters!AD$64*EXP(-'sGamma '!G92)),""))</f>
        <v/>
      </c>
      <c r="H92" t="str">
        <f>IF('Binding Energies'!H92 = "","",IF('Binding Energies'!H92&lt;HV,(Parameters!AE$68+Parameters!AE$69*SIN(Parameters!AE$70*($A92/100)+Parameters!AE$71)+Parameters!AE$61*EXP(-rGamma!H92)+Parameters!AE$64*EXP(-'sGamma '!H92)),""))</f>
        <v/>
      </c>
      <c r="I92">
        <f>IF('Binding Energies'!I92 = "","",IF('Binding Energies'!I92&lt;HV,(Parameters!AF$68+Parameters!AF$69*SIN(Parameters!AF$70*($A92/100)+Parameters!AF$71)+Parameters!AF$61*EXP(-rGamma!I92)+Parameters!AF$64*EXP(-'sGamma '!I92)),""))</f>
        <v>0.64767957294916578</v>
      </c>
      <c r="J92">
        <f>IF('Binding Energies'!J92 = "","",IF('Binding Energies'!J92&lt;HV,(Parameters!AG$68+Parameters!AG$69*SIN(Parameters!AG$70*($A92/100)+Parameters!AG$71)+Parameters!AG$61*EXP(-rGamma!J92)+Parameters!AG$64*EXP(-'sGamma '!J92)),""))</f>
        <v>7.2666733979392287E-2</v>
      </c>
      <c r="K92" t="str">
        <f>IF('Binding Energies'!K92 = "","",IF('Binding Energies'!K92&lt;HV,(Parameters!AH$68+Parameters!AH$69*SIN(Parameters!AH$70*($A92/100)+Parameters!AH$71)+Parameters!AH$61*EXP(-rGamma!K92)+Parameters!AH$64*EXP(-'sGamma '!K92)),""))</f>
        <v/>
      </c>
      <c r="L92">
        <f>IF('Binding Energies'!L92 = "","",IF('Binding Energies'!L92&lt;HV,(Parameters!AI$68+Parameters!AI$69*SIN(Parameters!AI$70*($A92/100)+Parameters!AI$71)+Parameters!AI$61*EXP(-rGamma!L92)+Parameters!AI$64*EXP(-'sGamma '!L92)),""))</f>
        <v>-5.719570203189149E-2</v>
      </c>
      <c r="M92">
        <f>IF('Binding Energies'!M92 = "","",IF('Binding Energies'!M92&lt;HV,(Parameters!AJ$68+Parameters!AJ$69*SIN(Parameters!AJ$70*($A92/100)+Parameters!AJ$71)+Parameters!AJ$61*EXP(-rGamma!M92)+Parameters!AJ$64*EXP(-'sGamma '!M92)),""))</f>
        <v>-9.8687264110023168E-4</v>
      </c>
      <c r="N92">
        <f>IF('Binding Energies'!N92 = "","",IF('Binding Energies'!N92&lt;HV,(Parameters!AK$68+Parameters!AK$69*SIN(Parameters!AK$70*($A92/100)+Parameters!AK$71)+Parameters!AK$61*EXP(-rGamma!N92)+Parameters!AK$64*EXP(-'sGamma '!N92)),""))</f>
        <v>-3.0125879465053795E-2</v>
      </c>
      <c r="O92">
        <f>IF('Binding Energies'!O92 = "","",IF('Binding Energies'!O92&lt;HV,(Parameters!AL$68+Parameters!AL$69*SIN(Parameters!AL$70*($A92/100)+Parameters!AL$71)+Parameters!AL$61*EXP(-rGamma!O92)+Parameters!AL$64*EXP(-'sGamma '!O92)),""))</f>
        <v>-5.6874667164061601E-2</v>
      </c>
      <c r="P92">
        <f>IF('Binding Energies'!P92 = "","",IF('Binding Energies'!P92&lt;HV,(Parameters!AM$68+Parameters!AM$69*SIN(Parameters!AM$70*($A92/100)+Parameters!AM$71)+Parameters!AM$61*EXP(-rGamma!P92)+Parameters!AM$64*EXP(-'sGamma '!P92)),""))</f>
        <v>9.8238387202530239E-2</v>
      </c>
      <c r="Q92" t="str">
        <f>IF('Binding Energies'!Q92 = "","",IF('Binding Energies'!Q92&lt;HV,(Parameters!AN$68+Parameters!AN$69*SIN(Parameters!AN$70*($A92/100)+Parameters!AN$71)+Parameters!AN$61*EXP(-rGamma!Q92)+Parameters!AN$64*EXP(-'sGamma '!Q92)),""))</f>
        <v/>
      </c>
      <c r="R92">
        <f>IF('Binding Energies'!R92 = "","",IF('Binding Energies'!R92&lt;HV,(Parameters!AO$68+Parameters!AO$69*SIN(Parameters!AO$70*($A92/100)+Parameters!AO$71)+Parameters!AO$61*EXP(-rGamma!R92)+Parameters!AO$64*EXP(-'sGamma '!R92)),""))</f>
        <v>0.50297794495044978</v>
      </c>
      <c r="S92">
        <f>IF('Binding Energies'!S92 = "","",IF('Binding Energies'!S92&lt;HV,(Parameters!AP$68+Parameters!AP$69*SIN(Parameters!AP$70*($A92/100)+Parameters!AP$71)+Parameters!AP$61*EXP(-rGamma!S92)+Parameters!AP$64*EXP(-'sGamma '!S92)),""))</f>
        <v>1.0353856702929272</v>
      </c>
      <c r="T92">
        <f>IF('Binding Energies'!T92 = "","",IF('Binding Energies'!T92&lt;HV,(Parameters!AQ$68+Parameters!AQ$69*SIN(Parameters!AQ$70*($A92/100)+Parameters!AQ$71)+Parameters!AQ$61*EXP(-rGamma!T92)+Parameters!AQ$64*EXP(-'sGamma '!T92)),""))</f>
        <v>1.0643439326523643</v>
      </c>
    </row>
    <row r="93" spans="1:20" x14ac:dyDescent="0.35">
      <c r="A93" s="43">
        <v>93</v>
      </c>
      <c r="B93" s="2" t="str">
        <f>IF('Binding Energies'!B93 = "","",IF('Binding Energies'!B93&lt;HV,((Parameters!W$55*SIN(Parameters!W$56*((Gamma!$A93/(Parameters!W$53*HV^Parameters!W$54))^Parameters!W$59)+Parameters!W$57)+Parameters!W$60*((Gamma!$A93/(Parameters!W$53*HV^Parameters!W$54))^Parameters!W$59)+Parameters!W$58)*SQRT(HV)),""))</f>
        <v/>
      </c>
      <c r="C93" s="2" t="str">
        <f>IF('Binding Energies'!C93 = "","",IF('Binding Energies'!C93&lt;HV,((Parameters!X$55*SIN(Parameters!X$56*((Gamma!$A93/(Parameters!X$53*HV^Parameters!X$54))^Parameters!X$59)+Parameters!X$57)+Parameters!X$60*((Gamma!$A93/(Parameters!X$53*HV^Parameters!X$54))^Parameters!X$59)+Parameters!X$58)*SQRT(HV)),""))</f>
        <v/>
      </c>
      <c r="D93" s="2">
        <f>IF('Binding Energies'!D93 = "","",IF('Binding Energies'!D93&lt;HV,((Parameters!Y$55*SIN(Parameters!Y$56*((Gamma!$A93/(Parameters!Y$53*HV^Parameters!Y$54))^Parameters!Y$59)+Parameters!Y$57)+Parameters!Y$60*((Gamma!$A93/(Parameters!Y$53*HV^Parameters!Y$54))^Parameters!Y$59)+Parameters!Y$58)*SQRT(HV)),""))</f>
        <v>1.5110127092164487</v>
      </c>
      <c r="E93" s="2">
        <f>IF('Binding Energies'!E93 = "","",IF('Binding Energies'!E93&lt;HV,((Parameters!Z$55*SIN(Parameters!Z$56*((Gamma!$A93/(Parameters!Z$53*HV^Parameters!Z$54))^Parameters!Z$59)+Parameters!Z$57)+Parameters!Z$60*((Gamma!$A93/(Parameters!Z$53*HV^Parameters!Z$54))^Parameters!Z$59)+Parameters!Z$58)*SQRT(HV)),""))</f>
        <v>0.34393493492034866</v>
      </c>
      <c r="F93" s="2">
        <f>IF('Binding Energies'!F93 = "","",IF('Binding Energies'!F93&lt;HV,((Parameters!AA$55*SIN(Parameters!AA$56*((Gamma!$A93/(Parameters!AA$53*HV^Parameters!AA$54))^Parameters!AA$59)+Parameters!AA$57)+Parameters!AA$60*((Gamma!$A93/(Parameters!AA$53*HV^Parameters!AA$54))^Parameters!AA$59)+Parameters!AA$58)*SQRT(HV)),""))</f>
        <v>0.18045232412440593</v>
      </c>
      <c r="G93" t="str">
        <f>IF('Binding Energies'!G93 = "","",IF('Binding Energies'!G93&lt;HV,(Parameters!AD$68+Parameters!AD$69*SIN(Parameters!AD$70*($A93/100)+Parameters!AD$71)+Parameters!AD$61*EXP(-rGamma!G93)+Parameters!AD$64*EXP(-'sGamma '!G93)),""))</f>
        <v/>
      </c>
      <c r="H93" t="str">
        <f>IF('Binding Energies'!H93 = "","",IF('Binding Energies'!H93&lt;HV,(Parameters!AE$68+Parameters!AE$69*SIN(Parameters!AE$70*($A93/100)+Parameters!AE$71)+Parameters!AE$61*EXP(-rGamma!H93)+Parameters!AE$64*EXP(-'sGamma '!H93)),""))</f>
        <v/>
      </c>
      <c r="I93">
        <f>IF('Binding Energies'!I93 = "","",IF('Binding Energies'!I93&lt;HV,(Parameters!AF$68+Parameters!AF$69*SIN(Parameters!AF$70*($A93/100)+Parameters!AF$71)+Parameters!AF$61*EXP(-rGamma!I93)+Parameters!AF$64*EXP(-'sGamma '!I93)),""))</f>
        <v>0.69298022767194245</v>
      </c>
      <c r="J93">
        <f>IF('Binding Energies'!J93 = "","",IF('Binding Energies'!J93&lt;HV,(Parameters!AG$68+Parameters!AG$69*SIN(Parameters!AG$70*($A93/100)+Parameters!AG$71)+Parameters!AG$61*EXP(-rGamma!J93)+Parameters!AG$64*EXP(-'sGamma '!J93)),""))</f>
        <v>0.10680065400098225</v>
      </c>
      <c r="K93" t="str">
        <f>IF('Binding Energies'!K93 = "","",IF('Binding Energies'!K93&lt;HV,(Parameters!AH$68+Parameters!AH$69*SIN(Parameters!AH$70*($A93/100)+Parameters!AH$71)+Parameters!AH$61*EXP(-rGamma!K93)+Parameters!AH$64*EXP(-'sGamma '!K93)),""))</f>
        <v/>
      </c>
      <c r="L93">
        <f>IF('Binding Energies'!L93 = "","",IF('Binding Energies'!L93&lt;HV,(Parameters!AI$68+Parameters!AI$69*SIN(Parameters!AI$70*($A93/100)+Parameters!AI$71)+Parameters!AI$61*EXP(-rGamma!L93)+Parameters!AI$64*EXP(-'sGamma '!L93)),""))</f>
        <v>-6.1904434531423941E-2</v>
      </c>
      <c r="M93">
        <f>IF('Binding Energies'!M93 = "","",IF('Binding Energies'!M93&lt;HV,(Parameters!AJ$68+Parameters!AJ$69*SIN(Parameters!AJ$70*($A93/100)+Parameters!AJ$71)+Parameters!AJ$61*EXP(-rGamma!M93)+Parameters!AJ$64*EXP(-'sGamma '!M93)),""))</f>
        <v>6.6597769309423294E-5</v>
      </c>
      <c r="N93">
        <f>IF('Binding Energies'!N93 = "","",IF('Binding Energies'!N93&lt;HV,(Parameters!AK$68+Parameters!AK$69*SIN(Parameters!AK$70*($A93/100)+Parameters!AK$71)+Parameters!AK$61*EXP(-rGamma!N93)+Parameters!AK$64*EXP(-'sGamma '!N93)),""))</f>
        <v>-3.6420258172984832E-2</v>
      </c>
      <c r="O93">
        <f>IF('Binding Energies'!O93 = "","",IF('Binding Energies'!O93&lt;HV,(Parameters!AL$68+Parameters!AL$69*SIN(Parameters!AL$70*($A93/100)+Parameters!AL$71)+Parameters!AL$61*EXP(-rGamma!O93)+Parameters!AL$64*EXP(-'sGamma '!O93)),""))</f>
        <v>-9.9220437424487856E-2</v>
      </c>
      <c r="P93">
        <f>IF('Binding Energies'!P93 = "","",IF('Binding Energies'!P93&lt;HV,(Parameters!AM$68+Parameters!AM$69*SIN(Parameters!AM$70*($A93/100)+Parameters!AM$71)+Parameters!AM$61*EXP(-rGamma!P93)+Parameters!AM$64*EXP(-'sGamma '!P93)),""))</f>
        <v>5.8096067339040318E-2</v>
      </c>
      <c r="Q93" t="str">
        <f>IF('Binding Energies'!Q93 = "","",IF('Binding Energies'!Q93&lt;HV,(Parameters!AN$68+Parameters!AN$69*SIN(Parameters!AN$70*($A93/100)+Parameters!AN$71)+Parameters!AN$61*EXP(-rGamma!Q93)+Parameters!AN$64*EXP(-'sGamma '!Q93)),""))</f>
        <v/>
      </c>
      <c r="R93">
        <f>IF('Binding Energies'!R93 = "","",IF('Binding Energies'!R93&lt;HV,(Parameters!AO$68+Parameters!AO$69*SIN(Parameters!AO$70*($A93/100)+Parameters!AO$71)+Parameters!AO$61*EXP(-rGamma!R93)+Parameters!AO$64*EXP(-'sGamma '!R93)),""))</f>
        <v>0.47779154555045422</v>
      </c>
      <c r="S93">
        <f>IF('Binding Energies'!S93 = "","",IF('Binding Energies'!S93&lt;HV,(Parameters!AP$68+Parameters!AP$69*SIN(Parameters!AP$70*($A93/100)+Parameters!AP$71)+Parameters!AP$61*EXP(-rGamma!S93)+Parameters!AP$64*EXP(-'sGamma '!S93)),""))</f>
        <v>1.0237648853090739</v>
      </c>
      <c r="T93">
        <f>IF('Binding Energies'!T93 = "","",IF('Binding Energies'!T93&lt;HV,(Parameters!AQ$68+Parameters!AQ$69*SIN(Parameters!AQ$70*($A93/100)+Parameters!AQ$71)+Parameters!AQ$61*EXP(-rGamma!T93)+Parameters!AQ$64*EXP(-'sGamma '!T93)),""))</f>
        <v>1.0541599973962508</v>
      </c>
    </row>
    <row r="94" spans="1:20" x14ac:dyDescent="0.35">
      <c r="A94" s="43">
        <v>94</v>
      </c>
      <c r="B94" s="2" t="str">
        <f>IF('Binding Energies'!B94 = "","",IF('Binding Energies'!B94&lt;HV,((Parameters!W$55*SIN(Parameters!W$56*((Gamma!$A94/(Parameters!W$53*HV^Parameters!W$54))^Parameters!W$59)+Parameters!W$57)+Parameters!W$60*((Gamma!$A94/(Parameters!W$53*HV^Parameters!W$54))^Parameters!W$59)+Parameters!W$58)*SQRT(HV)),""))</f>
        <v/>
      </c>
      <c r="C94" s="2" t="str">
        <f>IF('Binding Energies'!C94 = "","",IF('Binding Energies'!C94&lt;HV,((Parameters!X$55*SIN(Parameters!X$56*((Gamma!$A94/(Parameters!X$53*HV^Parameters!X$54))^Parameters!X$59)+Parameters!X$57)+Parameters!X$60*((Gamma!$A94/(Parameters!X$53*HV^Parameters!X$54))^Parameters!X$59)+Parameters!X$58)*SQRT(HV)),""))</f>
        <v/>
      </c>
      <c r="D94" s="2">
        <f>IF('Binding Energies'!D94 = "","",IF('Binding Energies'!D94&lt;HV,((Parameters!Y$55*SIN(Parameters!Y$56*((Gamma!$A94/(Parameters!Y$53*HV^Parameters!Y$54))^Parameters!Y$59)+Parameters!Y$57)+Parameters!Y$60*((Gamma!$A94/(Parameters!Y$53*HV^Parameters!Y$54))^Parameters!Y$59)+Parameters!Y$58)*SQRT(HV)),""))</f>
        <v>1.6230615490591132</v>
      </c>
      <c r="E94" s="2">
        <f>IF('Binding Energies'!E94 = "","",IF('Binding Energies'!E94&lt;HV,((Parameters!Z$55*SIN(Parameters!Z$56*((Gamma!$A94/(Parameters!Z$53*HV^Parameters!Z$54))^Parameters!Z$59)+Parameters!Z$57)+Parameters!Z$60*((Gamma!$A94/(Parameters!Z$53*HV^Parameters!Z$54))^Parameters!Z$59)+Parameters!Z$58)*SQRT(HV)),""))</f>
        <v>0.37517165701336347</v>
      </c>
      <c r="F94" s="2" t="str">
        <f>IF('Binding Energies'!F94 = "","",IF('Binding Energies'!F94&lt;HV,((Parameters!AA$55*SIN(Parameters!AA$56*((Gamma!$A94/(Parameters!AA$53*HV^Parameters!AA$54))^Parameters!AA$59)+Parameters!AA$57)+Parameters!AA$60*((Gamma!$A94/(Parameters!AA$53*HV^Parameters!AA$54))^Parameters!AA$59)+Parameters!AA$58)*SQRT(HV)),""))</f>
        <v/>
      </c>
      <c r="G94" t="str">
        <f>IF('Binding Energies'!G94 = "","",IF('Binding Energies'!G94&lt;HV,(Parameters!AD$68+Parameters!AD$69*SIN(Parameters!AD$70*($A94/100)+Parameters!AD$71)+Parameters!AD$61*EXP(-rGamma!G94)+Parameters!AD$64*EXP(-'sGamma '!G94)),""))</f>
        <v/>
      </c>
      <c r="H94" t="str">
        <f>IF('Binding Energies'!H94 = "","",IF('Binding Energies'!H94&lt;HV,(Parameters!AE$68+Parameters!AE$69*SIN(Parameters!AE$70*($A94/100)+Parameters!AE$71)+Parameters!AE$61*EXP(-rGamma!H94)+Parameters!AE$64*EXP(-'sGamma '!H94)),""))</f>
        <v/>
      </c>
      <c r="I94">
        <f>IF('Binding Energies'!I94 = "","",IF('Binding Energies'!I94&lt;HV,(Parameters!AF$68+Parameters!AF$69*SIN(Parameters!AF$70*($A94/100)+Parameters!AF$71)+Parameters!AF$61*EXP(-rGamma!I94)+Parameters!AF$64*EXP(-'sGamma '!I94)),""))</f>
        <v>0.65862777945579742</v>
      </c>
      <c r="J94">
        <f>IF('Binding Energies'!J94 = "","",IF('Binding Energies'!J94&lt;HV,(Parameters!AG$68+Parameters!AG$69*SIN(Parameters!AG$70*($A94/100)+Parameters!AG$71)+Parameters!AG$61*EXP(-rGamma!J94)+Parameters!AG$64*EXP(-'sGamma '!J94)),""))</f>
        <v>0.14308037255127293</v>
      </c>
      <c r="K94" t="str">
        <f>IF('Binding Energies'!K94 = "","",IF('Binding Energies'!K94&lt;HV,(Parameters!AH$68+Parameters!AH$69*SIN(Parameters!AH$70*($A94/100)+Parameters!AH$71)+Parameters!AH$61*EXP(-rGamma!K94)+Parameters!AH$64*EXP(-'sGamma '!K94)),""))</f>
        <v/>
      </c>
      <c r="L94">
        <f>IF('Binding Energies'!L94 = "","",IF('Binding Energies'!L94&lt;HV,(Parameters!AI$68+Parameters!AI$69*SIN(Parameters!AI$70*($A94/100)+Parameters!AI$71)+Parameters!AI$61*EXP(-rGamma!L94)+Parameters!AI$64*EXP(-'sGamma '!L94)),""))</f>
        <v>-6.5690159283697827E-2</v>
      </c>
      <c r="M94">
        <f>IF('Binding Energies'!M94 = "","",IF('Binding Energies'!M94&lt;HV,(Parameters!AJ$68+Parameters!AJ$69*SIN(Parameters!AJ$70*($A94/100)+Parameters!AJ$71)+Parameters!AJ$61*EXP(-rGamma!M94)+Parameters!AJ$64*EXP(-'sGamma '!M94)),""))</f>
        <v>3.1849581344636467E-3</v>
      </c>
      <c r="N94">
        <f>IF('Binding Energies'!N94 = "","",IF('Binding Energies'!N94&lt;HV,(Parameters!AK$68+Parameters!AK$69*SIN(Parameters!AK$70*($A94/100)+Parameters!AK$71)+Parameters!AK$61*EXP(-rGamma!N94)+Parameters!AK$64*EXP(-'sGamma '!N94)),""))</f>
        <v>-4.1290671999155926E-2</v>
      </c>
      <c r="O94">
        <f>IF('Binding Energies'!O94 = "","",IF('Binding Energies'!O94&lt;HV,(Parameters!AL$68+Parameters!AL$69*SIN(Parameters!AL$70*($A94/100)+Parameters!AL$71)+Parameters!AL$61*EXP(-rGamma!O94)+Parameters!AL$64*EXP(-'sGamma '!O94)),""))</f>
        <v>-0.14069681880439014</v>
      </c>
      <c r="P94">
        <f>IF('Binding Energies'!P94 = "","",IF('Binding Energies'!P94&lt;HV,(Parameters!AM$68+Parameters!AM$69*SIN(Parameters!AM$70*($A94/100)+Parameters!AM$71)+Parameters!AM$61*EXP(-rGamma!P94)+Parameters!AM$64*EXP(-'sGamma '!P94)),""))</f>
        <v>1.7914139319029302E-2</v>
      </c>
      <c r="Q94" t="str">
        <f>IF('Binding Energies'!Q94 = "","",IF('Binding Energies'!Q94&lt;HV,(Parameters!AN$68+Parameters!AN$69*SIN(Parameters!AN$70*($A94/100)+Parameters!AN$71)+Parameters!AN$61*EXP(-rGamma!Q94)+Parameters!AN$64*EXP(-'sGamma '!Q94)),""))</f>
        <v/>
      </c>
      <c r="R94">
        <f>IF('Binding Energies'!R94 = "","",IF('Binding Energies'!R94&lt;HV,(Parameters!AO$68+Parameters!AO$69*SIN(Parameters!AO$70*($A94/100)+Parameters!AO$71)+Parameters!AO$61*EXP(-rGamma!R94)+Parameters!AO$64*EXP(-'sGamma '!R94)),""))</f>
        <v>0.45230047312399041</v>
      </c>
      <c r="S94">
        <f>IF('Binding Energies'!S94 = "","",IF('Binding Energies'!S94&lt;HV,(Parameters!AP$68+Parameters!AP$69*SIN(Parameters!AP$70*($A94/100)+Parameters!AP$71)+Parameters!AP$61*EXP(-rGamma!S94)+Parameters!AP$64*EXP(-'sGamma '!S94)),""))</f>
        <v>1.0116105967303728</v>
      </c>
      <c r="T94">
        <f>IF('Binding Energies'!T94 = "","",IF('Binding Energies'!T94&lt;HV,(Parameters!AQ$68+Parameters!AQ$69*SIN(Parameters!AQ$70*($A94/100)+Parameters!AQ$71)+Parameters!AQ$61*EXP(-rGamma!T94)+Parameters!AQ$64*EXP(-'sGamma '!T94)),""))</f>
        <v>1.043428675050313</v>
      </c>
    </row>
    <row r="95" spans="1:20" x14ac:dyDescent="0.35">
      <c r="A95" s="43">
        <v>95</v>
      </c>
      <c r="B95" s="2" t="str">
        <f>IF('Binding Energies'!B95 = "","",IF('Binding Energies'!B95&lt;HV,((Parameters!W$55*SIN(Parameters!W$56*((Gamma!$A95/(Parameters!W$53*HV^Parameters!W$54))^Parameters!W$59)+Parameters!W$57)+Parameters!W$60*((Gamma!$A95/(Parameters!W$53*HV^Parameters!W$54))^Parameters!W$59)+Parameters!W$58)*SQRT(HV)),""))</f>
        <v/>
      </c>
      <c r="C95" s="2" t="str">
        <f>IF('Binding Energies'!C95 = "","",IF('Binding Energies'!C95&lt;HV,((Parameters!X$55*SIN(Parameters!X$56*((Gamma!$A95/(Parameters!X$53*HV^Parameters!X$54))^Parameters!X$59)+Parameters!X$57)+Parameters!X$60*((Gamma!$A95/(Parameters!X$53*HV^Parameters!X$54))^Parameters!X$59)+Parameters!X$58)*SQRT(HV)),""))</f>
        <v/>
      </c>
      <c r="D95" s="2" t="str">
        <f>IF('Binding Energies'!D95 = "","",IF('Binding Energies'!D95&lt;HV,((Parameters!Y$55*SIN(Parameters!Y$56*((Gamma!$A95/(Parameters!Y$53*HV^Parameters!Y$54))^Parameters!Y$59)+Parameters!Y$57)+Parameters!Y$60*((Gamma!$A95/(Parameters!Y$53*HV^Parameters!Y$54))^Parameters!Y$59)+Parameters!Y$58)*SQRT(HV)),""))</f>
        <v/>
      </c>
      <c r="E95" s="2">
        <f>IF('Binding Energies'!E95 = "","",IF('Binding Energies'!E95&lt;HV,((Parameters!Z$55*SIN(Parameters!Z$56*((Gamma!$A95/(Parameters!Z$53*HV^Parameters!Z$54))^Parameters!Z$59)+Parameters!Z$57)+Parameters!Z$60*((Gamma!$A95/(Parameters!Z$53*HV^Parameters!Z$54))^Parameters!Z$59)+Parameters!Z$58)*SQRT(HV)),""))</f>
        <v>0.40694117778866479</v>
      </c>
      <c r="F95" s="2" t="str">
        <f>IF('Binding Energies'!F95 = "","",IF('Binding Energies'!F95&lt;HV,((Parameters!AA$55*SIN(Parameters!AA$56*((Gamma!$A95/(Parameters!AA$53*HV^Parameters!AA$54))^Parameters!AA$59)+Parameters!AA$57)+Parameters!AA$60*((Gamma!$A95/(Parameters!AA$53*HV^Parameters!AA$54))^Parameters!AA$59)+Parameters!AA$58)*SQRT(HV)),""))</f>
        <v/>
      </c>
      <c r="G95" t="str">
        <f>IF('Binding Energies'!G95 = "","",IF('Binding Energies'!G95&lt;HV,(Parameters!AD$68+Parameters!AD$69*SIN(Parameters!AD$70*($A95/100)+Parameters!AD$71)+Parameters!AD$61*EXP(-rGamma!G95)+Parameters!AD$64*EXP(-'sGamma '!G95)),""))</f>
        <v/>
      </c>
      <c r="H95" t="str">
        <f>IF('Binding Energies'!H95 = "","",IF('Binding Energies'!H95&lt;HV,(Parameters!AE$68+Parameters!AE$69*SIN(Parameters!AE$70*($A95/100)+Parameters!AE$71)+Parameters!AE$61*EXP(-rGamma!H95)+Parameters!AE$64*EXP(-'sGamma '!H95)),""))</f>
        <v/>
      </c>
      <c r="I95">
        <f>IF('Binding Energies'!I95 = "","",IF('Binding Energies'!I95&lt;HV,(Parameters!AF$68+Parameters!AF$69*SIN(Parameters!AF$70*($A95/100)+Parameters!AF$71)+Parameters!AF$61*EXP(-rGamma!I95)+Parameters!AF$64*EXP(-'sGamma '!I95)),""))</f>
        <v>0.41462522782274491</v>
      </c>
      <c r="J95">
        <f>IF('Binding Energies'!J95 = "","",IF('Binding Energies'!J95&lt;HV,(Parameters!AG$68+Parameters!AG$69*SIN(Parameters!AG$70*($A95/100)+Parameters!AG$71)+Parameters!AG$61*EXP(-rGamma!J95)+Parameters!AG$64*EXP(-'sGamma '!J95)),""))</f>
        <v>0.18694711990201535</v>
      </c>
      <c r="K95" t="str">
        <f>IF('Binding Energies'!K95 = "","",IF('Binding Energies'!K95&lt;HV,(Parameters!AH$68+Parameters!AH$69*SIN(Parameters!AH$70*($A95/100)+Parameters!AH$71)+Parameters!AH$61*EXP(-rGamma!K95)+Parameters!AH$64*EXP(-'sGamma '!K95)),""))</f>
        <v/>
      </c>
      <c r="L95">
        <f>IF('Binding Energies'!L95 = "","",IF('Binding Energies'!L95&lt;HV,(Parameters!AI$68+Parameters!AI$69*SIN(Parameters!AI$70*($A95/100)+Parameters!AI$71)+Parameters!AI$61*EXP(-rGamma!L95)+Parameters!AI$64*EXP(-'sGamma '!L95)),""))</f>
        <v>-6.7584875169887731E-2</v>
      </c>
      <c r="M95">
        <f>IF('Binding Energies'!M95 = "","",IF('Binding Energies'!M95&lt;HV,(Parameters!AJ$68+Parameters!AJ$69*SIN(Parameters!AJ$70*($A95/100)+Parameters!AJ$71)+Parameters!AJ$61*EXP(-rGamma!M95)+Parameters!AJ$64*EXP(-'sGamma '!M95)),""))</f>
        <v>7.205305230488776E-3</v>
      </c>
      <c r="N95">
        <f>IF('Binding Energies'!N95 = "","",IF('Binding Energies'!N95&lt;HV,(Parameters!AK$68+Parameters!AK$69*SIN(Parameters!AK$70*($A95/100)+Parameters!AK$71)+Parameters!AK$61*EXP(-rGamma!N95)+Parameters!AK$64*EXP(-'sGamma '!N95)),""))</f>
        <v>-4.2315013938592716E-2</v>
      </c>
      <c r="O95">
        <f>IF('Binding Energies'!O95 = "","",IF('Binding Energies'!O95&lt;HV,(Parameters!AL$68+Parameters!AL$69*SIN(Parameters!AL$70*($A95/100)+Parameters!AL$71)+Parameters!AL$61*EXP(-rGamma!O95)+Parameters!AL$64*EXP(-'sGamma '!O95)),""))</f>
        <v>-0.18118069865900446</v>
      </c>
      <c r="P95">
        <f>IF('Binding Energies'!P95 = "","",IF('Binding Energies'!P95&lt;HV,(Parameters!AM$68+Parameters!AM$69*SIN(Parameters!AM$70*($A95/100)+Parameters!AM$71)+Parameters!AM$61*EXP(-rGamma!P95)+Parameters!AM$64*EXP(-'sGamma '!P95)),""))</f>
        <v>-2.2251529058720108E-2</v>
      </c>
      <c r="Q95" t="str">
        <f>IF('Binding Energies'!Q95 = "","",IF('Binding Energies'!Q95&lt;HV,(Parameters!AN$68+Parameters!AN$69*SIN(Parameters!AN$70*($A95/100)+Parameters!AN$71)+Parameters!AN$61*EXP(-rGamma!Q95)+Parameters!AN$64*EXP(-'sGamma '!Q95)),""))</f>
        <v/>
      </c>
      <c r="R95">
        <f>IF('Binding Energies'!R95 = "","",IF('Binding Energies'!R95&lt;HV,(Parameters!AO$68+Parameters!AO$69*SIN(Parameters!AO$70*($A95/100)+Parameters!AO$71)+Parameters!AO$61*EXP(-rGamma!R95)+Parameters!AO$64*EXP(-'sGamma '!R95)),""))</f>
        <v>0.42655788729551336</v>
      </c>
      <c r="S95">
        <f>IF('Binding Energies'!S95 = "","",IF('Binding Energies'!S95&lt;HV,(Parameters!AP$68+Parameters!AP$69*SIN(Parameters!AP$70*($A95/100)+Parameters!AP$71)+Parameters!AP$61*EXP(-rGamma!S95)+Parameters!AP$64*EXP(-'sGamma '!S95)),""))</f>
        <v>0.99887065362596372</v>
      </c>
      <c r="T95">
        <f>IF('Binding Energies'!T95 = "","",IF('Binding Energies'!T95&lt;HV,(Parameters!AQ$68+Parameters!AQ$69*SIN(Parameters!AQ$70*($A95/100)+Parameters!AQ$71)+Parameters!AQ$61*EXP(-rGamma!T95)+Parameters!AQ$64*EXP(-'sGamma '!T95)),""))</f>
        <v>1.0321919181474335</v>
      </c>
    </row>
    <row r="96" spans="1:20" x14ac:dyDescent="0.35">
      <c r="A96" s="43">
        <v>96</v>
      </c>
      <c r="B96" s="2" t="str">
        <f>IF('Binding Energies'!B96 = "","",IF('Binding Energies'!B96&lt;HV,((Parameters!W$55*SIN(Parameters!W$56*((Gamma!$A96/(Parameters!W$53*HV^Parameters!W$54))^Parameters!W$59)+Parameters!W$57)+Parameters!W$60*((Gamma!$A96/(Parameters!W$53*HV^Parameters!W$54))^Parameters!W$59)+Parameters!W$58)*SQRT(HV)),""))</f>
        <v/>
      </c>
      <c r="C96" s="2" t="str">
        <f>IF('Binding Energies'!C96 = "","",IF('Binding Energies'!C96&lt;HV,((Parameters!X$55*SIN(Parameters!X$56*((Gamma!$A96/(Parameters!X$53*HV^Parameters!X$54))^Parameters!X$59)+Parameters!X$57)+Parameters!X$60*((Gamma!$A96/(Parameters!X$53*HV^Parameters!X$54))^Parameters!X$59)+Parameters!X$58)*SQRT(HV)),""))</f>
        <v/>
      </c>
      <c r="D96" s="2" t="str">
        <f>IF('Binding Energies'!D96 = "","",IF('Binding Energies'!D96&lt;HV,((Parameters!Y$55*SIN(Parameters!Y$56*((Gamma!$A96/(Parameters!Y$53*HV^Parameters!Y$54))^Parameters!Y$59)+Parameters!Y$57)+Parameters!Y$60*((Gamma!$A96/(Parameters!Y$53*HV^Parameters!Y$54))^Parameters!Y$59)+Parameters!Y$58)*SQRT(HV)),""))</f>
        <v/>
      </c>
      <c r="E96" s="2">
        <f>IF('Binding Energies'!E96 = "","",IF('Binding Energies'!E96&lt;HV,((Parameters!Z$55*SIN(Parameters!Z$56*((Gamma!$A96/(Parameters!Z$53*HV^Parameters!Z$54))^Parameters!Z$59)+Parameters!Z$57)+Parameters!Z$60*((Gamma!$A96/(Parameters!Z$53*HV^Parameters!Z$54))^Parameters!Z$59)+Parameters!Z$58)*SQRT(HV)),""))</f>
        <v>0.43920082336730965</v>
      </c>
      <c r="F96" s="2" t="str">
        <f>IF('Binding Energies'!F96 = "","",IF('Binding Energies'!F96&lt;HV,((Parameters!AA$55*SIN(Parameters!AA$56*((Gamma!$A96/(Parameters!AA$53*HV^Parameters!AA$54))^Parameters!AA$59)+Parameters!AA$57)+Parameters!AA$60*((Gamma!$A96/(Parameters!AA$53*HV^Parameters!AA$54))^Parameters!AA$59)+Parameters!AA$58)*SQRT(HV)),""))</f>
        <v/>
      </c>
      <c r="G96" t="str">
        <f>IF('Binding Energies'!G96 = "","",IF('Binding Energies'!G96&lt;HV,(Parameters!AD$68+Parameters!AD$69*SIN(Parameters!AD$70*($A96/100)+Parameters!AD$71)+Parameters!AD$61*EXP(-rGamma!G96)+Parameters!AD$64*EXP(-'sGamma '!G96)),""))</f>
        <v/>
      </c>
      <c r="H96" t="str">
        <f>IF('Binding Energies'!H96 = "","",IF('Binding Energies'!H96&lt;HV,(Parameters!AE$68+Parameters!AE$69*SIN(Parameters!AE$70*($A96/100)+Parameters!AE$71)+Parameters!AE$61*EXP(-rGamma!H96)+Parameters!AE$64*EXP(-'sGamma '!H96)),""))</f>
        <v/>
      </c>
      <c r="I96">
        <f>IF('Binding Energies'!I96 = "","",IF('Binding Energies'!I96&lt;HV,(Parameters!AF$68+Parameters!AF$69*SIN(Parameters!AF$70*($A96/100)+Parameters!AF$71)+Parameters!AF$61*EXP(-rGamma!I96)+Parameters!AF$64*EXP(-'sGamma '!I96)),""))</f>
        <v>-0.20920091904275528</v>
      </c>
      <c r="J96">
        <f>IF('Binding Energies'!J96 = "","",IF('Binding Energies'!J96&lt;HV,(Parameters!AG$68+Parameters!AG$69*SIN(Parameters!AG$70*($A96/100)+Parameters!AG$71)+Parameters!AG$61*EXP(-rGamma!J96)+Parameters!AG$64*EXP(-'sGamma '!J96)),""))</f>
        <v>0.22992204800394178</v>
      </c>
      <c r="K96" t="str">
        <f>IF('Binding Energies'!K96 = "","",IF('Binding Energies'!K96&lt;HV,(Parameters!AH$68+Parameters!AH$69*SIN(Parameters!AH$70*($A96/100)+Parameters!AH$71)+Parameters!AH$61*EXP(-rGamma!K96)+Parameters!AH$64*EXP(-'sGamma '!K96)),""))</f>
        <v/>
      </c>
      <c r="L96">
        <f>IF('Binding Energies'!L96 = "","",IF('Binding Energies'!L96&lt;HV,(Parameters!AI$68+Parameters!AI$69*SIN(Parameters!AI$70*($A96/100)+Parameters!AI$71)+Parameters!AI$61*EXP(-rGamma!L96)+Parameters!AI$64*EXP(-'sGamma '!L96)),""))</f>
        <v>-6.8426529608143702E-2</v>
      </c>
      <c r="M96">
        <f>IF('Binding Energies'!M96 = "","",IF('Binding Energies'!M96&lt;HV,(Parameters!AJ$68+Parameters!AJ$69*SIN(Parameters!AJ$70*($A96/100)+Parameters!AJ$71)+Parameters!AJ$61*EXP(-rGamma!M96)+Parameters!AJ$64*EXP(-'sGamma '!M96)),""))</f>
        <v>1.2799087669429852E-2</v>
      </c>
      <c r="N96">
        <f>IF('Binding Energies'!N96 = "","",IF('Binding Energies'!N96&lt;HV,(Parameters!AK$68+Parameters!AK$69*SIN(Parameters!AK$70*($A96/100)+Parameters!AK$71)+Parameters!AK$61*EXP(-rGamma!N96)+Parameters!AK$64*EXP(-'sGamma '!N96)),""))</f>
        <v>-4.6793892975812656E-2</v>
      </c>
      <c r="O96">
        <f>IF('Binding Energies'!O96 = "","",IF('Binding Energies'!O96&lt;HV,(Parameters!AL$68+Parameters!AL$69*SIN(Parameters!AL$70*($A96/100)+Parameters!AL$71)+Parameters!AL$61*EXP(-rGamma!O96)+Parameters!AL$64*EXP(-'sGamma '!O96)),""))</f>
        <v>-0.21945470803212147</v>
      </c>
      <c r="P96">
        <f>IF('Binding Energies'!P96 = "","",IF('Binding Energies'!P96&lt;HV,(Parameters!AM$68+Parameters!AM$69*SIN(Parameters!AM$70*($A96/100)+Parameters!AM$71)+Parameters!AM$61*EXP(-rGamma!P96)+Parameters!AM$64*EXP(-'sGamma '!P96)),""))</f>
        <v>-6.2292328231960625E-2</v>
      </c>
      <c r="Q96" t="str">
        <f>IF('Binding Energies'!Q96 = "","",IF('Binding Energies'!Q96&lt;HV,(Parameters!AN$68+Parameters!AN$69*SIN(Parameters!AN$70*($A96/100)+Parameters!AN$71)+Parameters!AN$61*EXP(-rGamma!Q96)+Parameters!AN$64*EXP(-'sGamma '!Q96)),""))</f>
        <v/>
      </c>
      <c r="R96">
        <f>IF('Binding Energies'!R96 = "","",IF('Binding Energies'!R96&lt;HV,(Parameters!AO$68+Parameters!AO$69*SIN(Parameters!AO$70*($A96/100)+Parameters!AO$71)+Parameters!AO$61*EXP(-rGamma!R96)+Parameters!AO$64*EXP(-'sGamma '!R96)),""))</f>
        <v>0.40129341565551924</v>
      </c>
      <c r="S96">
        <f>IF('Binding Energies'!S96 = "","",IF('Binding Energies'!S96&lt;HV,(Parameters!AP$68+Parameters!AP$69*SIN(Parameters!AP$70*($A96/100)+Parameters!AP$71)+Parameters!AP$61*EXP(-rGamma!S96)+Parameters!AP$64*EXP(-'sGamma '!S96)),""))</f>
        <v>0.98563596303923195</v>
      </c>
      <c r="T96">
        <f>IF('Binding Energies'!T96 = "","",IF('Binding Energies'!T96&lt;HV,(Parameters!AQ$68+Parameters!AQ$69*SIN(Parameters!AQ$70*($A96/100)+Parameters!AQ$71)+Parameters!AQ$61*EXP(-rGamma!T96)+Parameters!AQ$64*EXP(-'sGamma '!T96)),""))</f>
        <v>1.0204375835328252</v>
      </c>
    </row>
    <row r="97" spans="1:20" x14ac:dyDescent="0.35">
      <c r="A97" s="43">
        <v>97</v>
      </c>
      <c r="B97" s="2" t="str">
        <f>IF('Binding Energies'!B97 = "","",IF('Binding Energies'!B97&lt;HV,((Parameters!W$55*SIN(Parameters!W$56*((Gamma!$A97/(Parameters!W$53*HV^Parameters!W$54))^Parameters!W$59)+Parameters!W$57)+Parameters!W$60*((Gamma!$A97/(Parameters!W$53*HV^Parameters!W$54))^Parameters!W$59)+Parameters!W$58)*SQRT(HV)),""))</f>
        <v/>
      </c>
      <c r="C97" s="2" t="str">
        <f>IF('Binding Energies'!C97 = "","",IF('Binding Energies'!C97&lt;HV,((Parameters!X$55*SIN(Parameters!X$56*((Gamma!$A97/(Parameters!X$53*HV^Parameters!X$54))^Parameters!X$59)+Parameters!X$57)+Parameters!X$60*((Gamma!$A97/(Parameters!X$53*HV^Parameters!X$54))^Parameters!X$59)+Parameters!X$58)*SQRT(HV)),""))</f>
        <v/>
      </c>
      <c r="D97" s="2" t="str">
        <f>IF('Binding Energies'!D97 = "","",IF('Binding Energies'!D97&lt;HV,((Parameters!Y$55*SIN(Parameters!Y$56*((Gamma!$A97/(Parameters!Y$53*HV^Parameters!Y$54))^Parameters!Y$59)+Parameters!Y$57)+Parameters!Y$60*((Gamma!$A97/(Parameters!Y$53*HV^Parameters!Y$54))^Parameters!Y$59)+Parameters!Y$58)*SQRT(HV)),""))</f>
        <v/>
      </c>
      <c r="E97" s="2">
        <f>IF('Binding Energies'!E97 = "","",IF('Binding Energies'!E97&lt;HV,((Parameters!Z$55*SIN(Parameters!Z$56*((Gamma!$A97/(Parameters!Z$53*HV^Parameters!Z$54))^Parameters!Z$59)+Parameters!Z$57)+Parameters!Z$60*((Gamma!$A97/(Parameters!Z$53*HV^Parameters!Z$54))^Parameters!Z$59)+Parameters!Z$58)*SQRT(HV)),""))</f>
        <v>0.47190826708468064</v>
      </c>
      <c r="F97" s="2" t="str">
        <f>IF('Binding Energies'!F97 = "","",IF('Binding Energies'!F97&lt;HV,((Parameters!AA$55*SIN(Parameters!AA$56*((Gamma!$A97/(Parameters!AA$53*HV^Parameters!AA$54))^Parameters!AA$59)+Parameters!AA$57)+Parameters!AA$60*((Gamma!$A97/(Parameters!AA$53*HV^Parameters!AA$54))^Parameters!AA$59)+Parameters!AA$58)*SQRT(HV)),""))</f>
        <v/>
      </c>
      <c r="G97" t="str">
        <f>IF('Binding Energies'!G97 = "","",IF('Binding Energies'!G97&lt;HV,(Parameters!AD$68+Parameters!AD$69*SIN(Parameters!AD$70*($A97/100)+Parameters!AD$71)+Parameters!AD$61*EXP(-rGamma!G97)+Parameters!AD$64*EXP(-'sGamma '!G97)),""))</f>
        <v/>
      </c>
      <c r="H97" t="str">
        <f>IF('Binding Energies'!H97 = "","",IF('Binding Energies'!H97&lt;HV,(Parameters!AE$68+Parameters!AE$69*SIN(Parameters!AE$70*($A97/100)+Parameters!AE$71)+Parameters!AE$61*EXP(-rGamma!H97)+Parameters!AE$64*EXP(-'sGamma '!H97)),""))</f>
        <v/>
      </c>
      <c r="I97" t="str">
        <f>IF('Binding Energies'!I97 = "","",IF('Binding Energies'!I97&lt;HV,(Parameters!AF$68+Parameters!AF$69*SIN(Parameters!AF$70*($A97/100)+Parameters!AF$71)+Parameters!AF$61*EXP(-rGamma!I97)+Parameters!AF$64*EXP(-'sGamma '!I97)),""))</f>
        <v/>
      </c>
      <c r="J97">
        <f>IF('Binding Energies'!J97 = "","",IF('Binding Energies'!J97&lt;HV,(Parameters!AG$68+Parameters!AG$69*SIN(Parameters!AG$70*($A97/100)+Parameters!AG$71)+Parameters!AG$61*EXP(-rGamma!J97)+Parameters!AG$64*EXP(-'sGamma '!J97)),""))</f>
        <v>0.2721781796644836</v>
      </c>
      <c r="K97" t="str">
        <f>IF('Binding Energies'!K97 = "","",IF('Binding Energies'!K97&lt;HV,(Parameters!AH$68+Parameters!AH$69*SIN(Parameters!AH$70*($A97/100)+Parameters!AH$71)+Parameters!AH$61*EXP(-rGamma!K97)+Parameters!AH$64*EXP(-'sGamma '!K97)),""))</f>
        <v/>
      </c>
      <c r="L97">
        <f>IF('Binding Energies'!L97 = "","",IF('Binding Energies'!L97&lt;HV,(Parameters!AI$68+Parameters!AI$69*SIN(Parameters!AI$70*($A97/100)+Parameters!AI$71)+Parameters!AI$61*EXP(-rGamma!L97)+Parameters!AI$64*EXP(-'sGamma '!L97)),""))</f>
        <v>-6.831898656096308E-2</v>
      </c>
      <c r="M97" t="str">
        <f>IF('Binding Energies'!M97 = "","",IF('Binding Energies'!M97&lt;HV,(Parameters!AJ$68+Parameters!AJ$69*SIN(Parameters!AJ$70*($A97/100)+Parameters!AJ$71)+Parameters!AJ$61*EXP(-rGamma!M97)+Parameters!AJ$64*EXP(-'sGamma '!M97)),""))</f>
        <v/>
      </c>
      <c r="N97">
        <f>IF('Binding Energies'!N97 = "","",IF('Binding Energies'!N97&lt;HV,(Parameters!AK$68+Parameters!AK$69*SIN(Parameters!AK$70*($A97/100)+Parameters!AK$71)+Parameters!AK$61*EXP(-rGamma!N97)+Parameters!AK$64*EXP(-'sGamma '!N97)),""))</f>
        <v>-4.9773951833936236E-2</v>
      </c>
      <c r="O97">
        <f>IF('Binding Energies'!O97 = "","",IF('Binding Energies'!O97&lt;HV,(Parameters!AL$68+Parameters!AL$69*SIN(Parameters!AL$70*($A97/100)+Parameters!AL$71)+Parameters!AL$61*EXP(-rGamma!O97)+Parameters!AL$64*EXP(-'sGamma '!O97)),""))</f>
        <v>-0.25636527383142538</v>
      </c>
      <c r="P97">
        <f>IF('Binding Energies'!P97 = "","",IF('Binding Energies'!P97&lt;HV,(Parameters!AM$68+Parameters!AM$69*SIN(Parameters!AM$70*($A97/100)+Parameters!AM$71)+Parameters!AM$61*EXP(-rGamma!P97)+Parameters!AM$64*EXP(-'sGamma '!P97)),""))</f>
        <v>-0.10218077783736558</v>
      </c>
      <c r="Q97" t="str">
        <f>IF('Binding Energies'!Q97 = "","",IF('Binding Energies'!Q97&lt;HV,(Parameters!AN$68+Parameters!AN$69*SIN(Parameters!AN$70*($A97/100)+Parameters!AN$71)+Parameters!AN$61*EXP(-rGamma!Q97)+Parameters!AN$64*EXP(-'sGamma '!Q97)),""))</f>
        <v/>
      </c>
      <c r="R97" t="str">
        <f>IF('Binding Energies'!R97 = "","",IF('Binding Energies'!R97&lt;HV,(Parameters!AO$68+Parameters!AO$69*SIN(Parameters!AO$70*($A97/100)+Parameters!AO$71)+Parameters!AO$61*EXP(-rGamma!R97)+Parameters!AO$64*EXP(-'sGamma '!R97)),""))</f>
        <v/>
      </c>
      <c r="S97" t="str">
        <f>IF('Binding Energies'!S97 = "","",IF('Binding Energies'!S97&lt;HV,(Parameters!AP$68+Parameters!AP$69*SIN(Parameters!AP$70*($A97/100)+Parameters!AP$71)+Parameters!AP$61*EXP(-rGamma!S97)+Parameters!AP$64*EXP(-'sGamma '!S97)),""))</f>
        <v/>
      </c>
      <c r="T97" t="str">
        <f>IF('Binding Energies'!T97 = "","",IF('Binding Energies'!T97&lt;HV,(Parameters!AQ$68+Parameters!AQ$69*SIN(Parameters!AQ$70*($A97/100)+Parameters!AQ$71)+Parameters!AQ$61*EXP(-rGamma!T97)+Parameters!AQ$64*EXP(-'sGamma '!T97)),""))</f>
        <v/>
      </c>
    </row>
    <row r="98" spans="1:20" x14ac:dyDescent="0.35">
      <c r="A98" s="43">
        <v>98</v>
      </c>
      <c r="B98" s="2" t="str">
        <f>IF('Binding Energies'!B98 = "","",IF('Binding Energies'!B98&lt;HV,((Parameters!W$55*SIN(Parameters!W$56*((Gamma!$A98/(Parameters!W$53*HV^Parameters!W$54))^Parameters!W$59)+Parameters!W$57)+Parameters!W$60*((Gamma!$A98/(Parameters!W$53*HV^Parameters!W$54))^Parameters!W$59)+Parameters!W$58)*SQRT(HV)),""))</f>
        <v/>
      </c>
      <c r="C98" s="2" t="str">
        <f>IF('Binding Energies'!C98 = "","",IF('Binding Energies'!C98&lt;HV,((Parameters!X$55*SIN(Parameters!X$56*((Gamma!$A98/(Parameters!X$53*HV^Parameters!X$54))^Parameters!X$59)+Parameters!X$57)+Parameters!X$60*((Gamma!$A98/(Parameters!X$53*HV^Parameters!X$54))^Parameters!X$59)+Parameters!X$58)*SQRT(HV)),""))</f>
        <v/>
      </c>
      <c r="D98" s="2" t="str">
        <f>IF('Binding Energies'!D98 = "","",IF('Binding Energies'!D98&lt;HV,((Parameters!Y$55*SIN(Parameters!Y$56*((Gamma!$A98/(Parameters!Y$53*HV^Parameters!Y$54))^Parameters!Y$59)+Parameters!Y$57)+Parameters!Y$60*((Gamma!$A98/(Parameters!Y$53*HV^Parameters!Y$54))^Parameters!Y$59)+Parameters!Y$58)*SQRT(HV)),""))</f>
        <v/>
      </c>
      <c r="E98" s="2">
        <f>IF('Binding Energies'!E98 = "","",IF('Binding Energies'!E98&lt;HV,((Parameters!Z$55*SIN(Parameters!Z$56*((Gamma!$A98/(Parameters!Z$53*HV^Parameters!Z$54))^Parameters!Z$59)+Parameters!Z$57)+Parameters!Z$60*((Gamma!$A98/(Parameters!Z$53*HV^Parameters!Z$54))^Parameters!Z$59)+Parameters!Z$58)*SQRT(HV)),""))</f>
        <v>0.5050215702807942</v>
      </c>
      <c r="F98" s="2" t="str">
        <f>IF('Binding Energies'!F98 = "","",IF('Binding Energies'!F98&lt;HV,((Parameters!AA$55*SIN(Parameters!AA$56*((Gamma!$A98/(Parameters!AA$53*HV^Parameters!AA$54))^Parameters!AA$59)+Parameters!AA$57)+Parameters!AA$60*((Gamma!$A98/(Parameters!AA$53*HV^Parameters!AA$54))^Parameters!AA$59)+Parameters!AA$58)*SQRT(HV)),""))</f>
        <v/>
      </c>
      <c r="G98" t="str">
        <f>IF('Binding Energies'!G98 = "","",IF('Binding Energies'!G98&lt;HV,(Parameters!AD$68+Parameters!AD$69*SIN(Parameters!AD$70*($A98/100)+Parameters!AD$71)+Parameters!AD$61*EXP(-rGamma!G98)+Parameters!AD$64*EXP(-'sGamma '!G98)),""))</f>
        <v/>
      </c>
      <c r="H98" t="str">
        <f>IF('Binding Energies'!H98 = "","",IF('Binding Energies'!H98&lt;HV,(Parameters!AE$68+Parameters!AE$69*SIN(Parameters!AE$70*($A98/100)+Parameters!AE$71)+Parameters!AE$61*EXP(-rGamma!H98)+Parameters!AE$64*EXP(-'sGamma '!H98)),""))</f>
        <v/>
      </c>
      <c r="I98" t="str">
        <f>IF('Binding Energies'!I98 = "","",IF('Binding Energies'!I98&lt;HV,(Parameters!AF$68+Parameters!AF$69*SIN(Parameters!AF$70*($A98/100)+Parameters!AF$71)+Parameters!AF$61*EXP(-rGamma!I98)+Parameters!AF$64*EXP(-'sGamma '!I98)),""))</f>
        <v/>
      </c>
      <c r="J98">
        <f>IF('Binding Energies'!J98 = "","",IF('Binding Energies'!J98&lt;HV,(Parameters!AG$68+Parameters!AG$69*SIN(Parameters!AG$70*($A98/100)+Parameters!AG$71)+Parameters!AG$61*EXP(-rGamma!J98)+Parameters!AG$64*EXP(-'sGamma '!J98)),""))</f>
        <v>0.31138839936695556</v>
      </c>
      <c r="K98" t="str">
        <f>IF('Binding Energies'!K98 = "","",IF('Binding Energies'!K98&lt;HV,(Parameters!AH$68+Parameters!AH$69*SIN(Parameters!AH$70*($A98/100)+Parameters!AH$71)+Parameters!AH$61*EXP(-rGamma!K98)+Parameters!AH$64*EXP(-'sGamma '!K98)),""))</f>
        <v/>
      </c>
      <c r="L98">
        <f>IF('Binding Energies'!L98 = "","",IF('Binding Energies'!L98&lt;HV,(Parameters!AI$68+Parameters!AI$69*SIN(Parameters!AI$70*($A98/100)+Parameters!AI$71)+Parameters!AI$61*EXP(-rGamma!L98)+Parameters!AI$64*EXP(-'sGamma '!L98)),""))</f>
        <v>-6.659004250959101E-2</v>
      </c>
      <c r="M98" t="str">
        <f>IF('Binding Energies'!M98 = "","",IF('Binding Energies'!M98&lt;HV,(Parameters!AJ$68+Parameters!AJ$69*SIN(Parameters!AJ$70*($A98/100)+Parameters!AJ$71)+Parameters!AJ$61*EXP(-rGamma!M98)+Parameters!AJ$64*EXP(-'sGamma '!M98)),""))</f>
        <v/>
      </c>
      <c r="N98">
        <f>IF('Binding Energies'!N98 = "","",IF('Binding Energies'!N98&lt;HV,(Parameters!AK$68+Parameters!AK$69*SIN(Parameters!AK$70*($A98/100)+Parameters!AK$71)+Parameters!AK$61*EXP(-rGamma!N98)+Parameters!AK$64*EXP(-'sGamma '!N98)),""))</f>
        <v>-4.7830243051128485E-2</v>
      </c>
      <c r="O98">
        <f>IF('Binding Energies'!O98 = "","",IF('Binding Energies'!O98&lt;HV,(Parameters!AL$68+Parameters!AL$69*SIN(Parameters!AL$70*($A98/100)+Parameters!AL$71)+Parameters!AL$61*EXP(-rGamma!O98)+Parameters!AL$64*EXP(-'sGamma '!O98)),""))</f>
        <v>-0.29029290501958777</v>
      </c>
      <c r="P98">
        <f>IF('Binding Energies'!P98 = "","",IF('Binding Energies'!P98&lt;HV,(Parameters!AM$68+Parameters!AM$69*SIN(Parameters!AM$70*($A98/100)+Parameters!AM$71)+Parameters!AM$61*EXP(-rGamma!P98)+Parameters!AM$64*EXP(-'sGamma '!P98)),""))</f>
        <v>-0.14176783647047367</v>
      </c>
      <c r="Q98" t="str">
        <f>IF('Binding Energies'!Q98 = "","",IF('Binding Energies'!Q98&lt;HV,(Parameters!AN$68+Parameters!AN$69*SIN(Parameters!AN$70*($A98/100)+Parameters!AN$71)+Parameters!AN$61*EXP(-rGamma!Q98)+Parameters!AN$64*EXP(-'sGamma '!Q98)),""))</f>
        <v/>
      </c>
      <c r="R98">
        <f>IF('Binding Energies'!R98 = "","",IF('Binding Energies'!R98&lt;HV,(Parameters!AO$68+Parameters!AO$69*SIN(Parameters!AO$70*($A98/100)+Parameters!AO$71)+Parameters!AO$61*EXP(-rGamma!R98)+Parameters!AO$64*EXP(-'sGamma '!R98)),""))</f>
        <v>0.35067303604608868</v>
      </c>
      <c r="S98" t="str">
        <f>IF('Binding Energies'!S98 = "","",IF('Binding Energies'!S98&lt;HV,(Parameters!AP$68+Parameters!AP$69*SIN(Parameters!AP$70*($A98/100)+Parameters!AP$71)+Parameters!AP$61*EXP(-rGamma!S98)+Parameters!AP$64*EXP(-'sGamma '!S98)),""))</f>
        <v/>
      </c>
      <c r="T98" t="str">
        <f>IF('Binding Energies'!T98 = "","",IF('Binding Energies'!T98&lt;HV,(Parameters!AQ$68+Parameters!AQ$69*SIN(Parameters!AQ$70*($A98/100)+Parameters!AQ$71)+Parameters!AQ$61*EXP(-rGamma!T98)+Parameters!AQ$64*EXP(-'sGamma '!T98)),""))</f>
        <v/>
      </c>
    </row>
  </sheetData>
  <sheetProtection algorithmName="SHA-512" hashValue="N7oiJvC5pPZo298lKCKffIbYXAPHY4Z2w21D0SsiGW8xNspkrelvHhoXwdDutgzZFXF84vtqN1p7rRJ2lItHrQ==" saltValue="OP22lFotvwGkd5smX6AsmA==" spinCount="100000" sheet="1" objects="1" scenarios="1"/>
  <mergeCells count="1">
    <mergeCell ref="B1:T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64A2-C491-4504-96A0-EB90F9D747AF}">
  <dimension ref="A1:T98"/>
  <sheetViews>
    <sheetView workbookViewId="0">
      <selection activeCell="O27" sqref="O27"/>
    </sheetView>
  </sheetViews>
  <sheetFormatPr defaultRowHeight="14.5" x14ac:dyDescent="0.35"/>
  <cols>
    <col min="1" max="1" width="9.1796875" style="43"/>
    <col min="2" max="2" width="12.7265625" bestFit="1" customWidth="1"/>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f>IF('Binding Energies'!B3 = "","",IF('Binding Energies'!B3&lt;HV,(Parameters!W$98-(Parameters!W$99*($A3/100))+Parameters!W$100*EXP(-((($A3/100)-Parameters!W$87)^2)/(2*Parameters!W$101^2))/(Parameters!W$101*SQRT(2*PI()))+(Parameters!W$102/(1+(((($A3/100)-Parameters!W$103)/Parameters!W$95)^2)))),""))</f>
        <v>-1.0328560623224194E-17</v>
      </c>
      <c r="C3" t="str">
        <f>IF('Binding Energies'!C3 = "","",IF('Binding Energies'!C3&lt;HV,(Parameters!X$98-(Parameters!X$99*($A3/100))+Parameters!X$100*EXP(-((($A3/100)-Parameters!X$87)^2)/(2*Parameters!X$101^2))/(Parameters!X$101*SQRT(2*PI()))+(Parameters!X$102/(1+(((($A3/100)-Parameters!X$103)/Parameters!X$95)^2)))),""))</f>
        <v/>
      </c>
      <c r="D3" t="str">
        <f>IF('Binding Energies'!D3 = "","",IF('Binding Energies'!D3&lt;HV,(Parameters!Y$98-(Parameters!Y$99*($A3/100))+Parameters!Y$100*EXP(-((($A3/100)-Parameters!Y$87)^2)/(2*Parameters!Y$101^2))/(Parameters!Y$101*SQRT(2*PI()))+(Parameters!Y$102/(1+(((($A3/100)-Parameters!Y$103)/Parameters!Y$95)^2)))),""))</f>
        <v/>
      </c>
      <c r="E3" t="str">
        <f>IF('Binding Energies'!E3 = "","",IF('Binding Energies'!E3&lt;HV,(Parameters!Z$98-(Parameters!Z$99*($A3/100))+Parameters!Z$100*EXP(-((($A3/100)-Parameters!Z$87)^2)/(2*Parameters!Z$101^2))/(Parameters!Z$101*SQRT(2*PI()))+(Parameters!Z$102/(1+(((($A3/100)-Parameters!Z$103)/Parameters!Z$95)^2)))),""))</f>
        <v/>
      </c>
      <c r="F3" t="str">
        <f>IF('Binding Energies'!F3 = "","",IF('Binding Energies'!F3&lt;HV,(Parameters!AA$98-(Parameters!AA$99*($A3/100))+Parameters!AA$100*EXP(-((($A3/100)-Parameters!AA$87)^2)/(2*Parameters!AA$101^2))/(Parameters!AA$101*SQRT(2*PI()))+(Parameters!AA$102/(1+(((($A3/100)-Parameters!AA$103)/Parameters!AA$95)^2)))),""))</f>
        <v/>
      </c>
      <c r="G3" t="str">
        <f>IF('Binding Energies'!G3 = "","",IF('Binding Energies'!G3&lt;HV,(Parameters!AB$98-(Parameters!AB$99*($A3/100))+Parameters!AB$100*EXP(-((($A3/100)-Parameters!AB$87)^2)/(2*Parameters!AB$101^2))/(Parameters!AB$101*SQRT(2*PI()))+(Parameters!AB$102/(1+(((($A3/100)-Parameters!AB$103)/Parameters!AB$95)^2)))),""))</f>
        <v/>
      </c>
      <c r="H3" t="str">
        <f>IF('Binding Energies'!H3 = "","",IF('Binding Energies'!H3&lt;HV,(Parameters!AC$98-(Parameters!AC$99*($A3/100))+Parameters!AC$100*EXP(-((($A3/100)-Parameters!AC$87)^2)/(2*Parameters!AC$101^2))/(Parameters!AC$101*SQRT(2*PI()))+(Parameters!AC$102/(1+(((($A3/100)-Parameters!AC$103)/Parameters!AC$95)^2)))),""))</f>
        <v/>
      </c>
      <c r="I3" t="str">
        <f>IF('Binding Energies'!I3 = "","",IF('Binding Energies'!I3&lt;HV,(Parameters!AD$98-(Parameters!AD$99*($A3/100))+Parameters!AD$100*EXP(-((($A3/100)-Parameters!AD$87)^2)/(2*Parameters!AD$101^2))/(Parameters!AD$101*SQRT(2*PI()))+(Parameters!AD$102/(1+(((($A3/100)-Parameters!AD$103)/Parameters!AD$95)^2)))),""))</f>
        <v/>
      </c>
      <c r="J3" t="str">
        <f>IF('Binding Energies'!J3 = "","",IF('Binding Energies'!J3&lt;HV,(Parameters!AE$98-(Parameters!AE$99*($A3/100))+Parameters!AE$100*EXP(-((($A3/100)-Parameters!AE$87)^2)/(2*Parameters!AE$101^2))/(Parameters!AE$101*SQRT(2*PI()))+(Parameters!AE$102/(1+(((($A3/100)-Parameters!AE$103)/Parameters!AE$95)^2)))),""))</f>
        <v/>
      </c>
      <c r="K3" t="str">
        <f>IF('Binding Energies'!K3 = "","",IF('Binding Energies'!K3&lt;HV,(Parameters!AF$98-(Parameters!AF$99*($A3/100))+Parameters!AF$100*EXP(-((($A3/100)-Parameters!AF$87)^2)/(2*Parameters!AF$101^2))/(Parameters!AF$101*SQRT(2*PI()))+(Parameters!AF$102/(1+(((($A3/100)-Parameters!AF$103)/Parameters!AF$95)^2)))),""))</f>
        <v/>
      </c>
      <c r="L3" t="str">
        <f>IF('Binding Energies'!L3 = "","",IF('Binding Energies'!L3&lt;HV,(Parameters!AG$98-(Parameters!AG$99*($A3/100))+Parameters!AG$100*EXP(-((($A3/100)-Parameters!AG$87)^2)/(2*Parameters!AG$101^2))/(Parameters!AG$101*SQRT(2*PI()))+(Parameters!AG$102/(1+(((($A3/100)-Parameters!AG$103)/Parameters!AG$95)^2)))),""))</f>
        <v/>
      </c>
      <c r="M3" t="str">
        <f>IF('Binding Energies'!M3 = "","",IF('Binding Energies'!M3&lt;HV,(Parameters!AH$98-(Parameters!AH$99*($A3/100))+Parameters!AH$100*EXP(-((($A3/100)-Parameters!AH$87)^2)/(2*Parameters!AH$101^2))/(Parameters!AH$101*SQRT(2*PI()))+(Parameters!AH$102/(1+(((($A3/100)-Parameters!AH$103)/Parameters!AH$95)^2)))),""))</f>
        <v/>
      </c>
      <c r="N3" t="str">
        <f>IF('Binding Energies'!N3 = "","",IF('Binding Energies'!N3&lt;HV,(Parameters!AI$98-(Parameters!AI$99*($A3/100))+Parameters!AI$100*EXP(-((($A3/100)-Parameters!AI$87)^2)/(2*Parameters!AI$101^2))/(Parameters!AI$101*SQRT(2*PI()))+(Parameters!AI$102/(1+(((($A3/100)-Parameters!AI$103)/Parameters!AI$95)^2)))),""))</f>
        <v/>
      </c>
      <c r="O3" t="str">
        <f>IF('Binding Energies'!O3 = "","",IF('Binding Energies'!O3&lt;HV,(Parameters!AJ$98-(Parameters!AJ$99*($A3/100))+Parameters!AJ$100*EXP(-((($A3/100)-Parameters!AJ$87)^2)/(2*Parameters!AJ$101^2))/(Parameters!AJ$101*SQRT(2*PI()))+(Parameters!AJ$102/(1+(((($A3/100)-Parameters!AJ$103)/Parameters!AJ$95)^2)))),""))</f>
        <v/>
      </c>
      <c r="P3" t="str">
        <f>IF('Binding Energies'!P3 = "","",IF('Binding Energies'!P3&lt;HV,(Parameters!AK$98-(Parameters!AK$99*($A3/100))+Parameters!AK$100*EXP(-((($A3/100)-Parameters!AK$87)^2)/(2*Parameters!AK$101^2))/(Parameters!AK$101*SQRT(2*PI()))+(Parameters!AK$102/(1+(((($A3/100)-Parameters!AK$103)/Parameters!AK$95)^2)))),""))</f>
        <v/>
      </c>
      <c r="Q3" t="str">
        <f>IF('Binding Energies'!Q3 = "","",IF('Binding Energies'!Q3&lt;HV,(Parameters!AL$98-(Parameters!AL$99*($A3/100))+Parameters!AL$100*EXP(-((($A3/100)-Parameters!AL$87)^2)/(2*Parameters!AL$101^2))/(Parameters!AL$101*SQRT(2*PI()))+(Parameters!AL$102/(1+(((($A3/100)-Parameters!AL$103)/Parameters!AL$95)^2)))),""))</f>
        <v/>
      </c>
      <c r="R3" t="str">
        <f>IF('Binding Energies'!R3 = "","",IF('Binding Energies'!R3&lt;HV,(Parameters!AM$98-(Parameters!AM$99*($A3/100))+Parameters!AM$100*EXP(-((($A3/100)-Parameters!AM$87)^2)/(2*Parameters!AM$101^2))/(Parameters!AM$101*SQRT(2*PI()))+(Parameters!AM$102/(1+(((($A3/100)-Parameters!AM$103)/Parameters!AM$95)^2)))),""))</f>
        <v/>
      </c>
      <c r="S3" t="str">
        <f>IF('Binding Energies'!S3 = "","",IF('Binding Energies'!S3&lt;HV,(Parameters!AN$98-(Parameters!AN$99*($A3/100))+Parameters!AN$100*EXP(-((($A3/100)-Parameters!AN$87)^2)/(2*Parameters!AN$101^2))/(Parameters!AN$101*SQRT(2*PI()))+(Parameters!AN$102/(1+(((($A3/100)-Parameters!AN$103)/Parameters!AN$95)^2)))),""))</f>
        <v/>
      </c>
      <c r="T3" t="str">
        <f>IF('Binding Energies'!T3 = "","",IF('Binding Energies'!T3&lt;HV,(Parameters!AO$98-(Parameters!AO$99*($A3/100))+Parameters!AO$100*EXP(-((($A3/100)-Parameters!AO$87)^2)/(2*Parameters!AO$101^2))/(Parameters!AO$101*SQRT(2*PI()))+(Parameters!AO$102/(1+(((($A3/100)-Parameters!AO$103)/Parameters!AO$95)^2)))),""))</f>
        <v/>
      </c>
    </row>
    <row r="4" spans="1:20" x14ac:dyDescent="0.35">
      <c r="A4" s="43">
        <v>4</v>
      </c>
      <c r="B4">
        <f>IF('Binding Energies'!B4 = "","",IF('Binding Energies'!B4&lt;HV,(Parameters!W$98-(Parameters!W$99*($A4/100))+Parameters!W$100*EXP(-((($A4/100)-Parameters!W$87)^2)/(2*Parameters!W$101^2))/(Parameters!W$101*SQRT(2*PI()))+(Parameters!W$102/(1+(((($A4/100)-Parameters!W$103)/Parameters!W$95)^2)))),""))</f>
        <v>-5.3944673501695526E-17</v>
      </c>
      <c r="C4" t="str">
        <f>IF('Binding Energies'!C4 = "","",IF('Binding Energies'!C4&lt;HV,(Parameters!X$98-(Parameters!X$99*($A4/100))+Parameters!X$100*EXP(-((($A4/100)-Parameters!X$87)^2)/(2*Parameters!X$101^2))/(Parameters!X$101*SQRT(2*PI()))+(Parameters!X$102/(1+(((($A4/100)-Parameters!X$103)/Parameters!X$95)^2)))),""))</f>
        <v/>
      </c>
      <c r="D4" t="str">
        <f>IF('Binding Energies'!D4 = "","",IF('Binding Energies'!D4&lt;HV,(Parameters!Y$98-(Parameters!Y$99*($A4/100))+Parameters!Y$100*EXP(-((($A4/100)-Parameters!Y$87)^2)/(2*Parameters!Y$101^2))/(Parameters!Y$101*SQRT(2*PI()))+(Parameters!Y$102/(1+(((($A4/100)-Parameters!Y$103)/Parameters!Y$95)^2)))),""))</f>
        <v/>
      </c>
      <c r="E4" t="str">
        <f>IF('Binding Energies'!E4 = "","",IF('Binding Energies'!E4&lt;HV,(Parameters!Z$98-(Parameters!Z$99*($A4/100))+Parameters!Z$100*EXP(-((($A4/100)-Parameters!Z$87)^2)/(2*Parameters!Z$101^2))/(Parameters!Z$101*SQRT(2*PI()))+(Parameters!Z$102/(1+(((($A4/100)-Parameters!Z$103)/Parameters!Z$95)^2)))),""))</f>
        <v/>
      </c>
      <c r="F4" t="str">
        <f>IF('Binding Energies'!F4 = "","",IF('Binding Energies'!F4&lt;HV,(Parameters!AA$98-(Parameters!AA$99*($A4/100))+Parameters!AA$100*EXP(-((($A4/100)-Parameters!AA$87)^2)/(2*Parameters!AA$101^2))/(Parameters!AA$101*SQRT(2*PI()))+(Parameters!AA$102/(1+(((($A4/100)-Parameters!AA$103)/Parameters!AA$95)^2)))),""))</f>
        <v/>
      </c>
      <c r="G4" t="str">
        <f>IF('Binding Energies'!G4 = "","",IF('Binding Energies'!G4&lt;HV,(Parameters!AB$98-(Parameters!AB$99*($A4/100))+Parameters!AB$100*EXP(-((($A4/100)-Parameters!AB$87)^2)/(2*Parameters!AB$101^2))/(Parameters!AB$101*SQRT(2*PI()))+(Parameters!AB$102/(1+(((($A4/100)-Parameters!AB$103)/Parameters!AB$95)^2)))),""))</f>
        <v/>
      </c>
      <c r="H4" t="str">
        <f>IF('Binding Energies'!H4 = "","",IF('Binding Energies'!H4&lt;HV,(Parameters!AC$98-(Parameters!AC$99*($A4/100))+Parameters!AC$100*EXP(-((($A4/100)-Parameters!AC$87)^2)/(2*Parameters!AC$101^2))/(Parameters!AC$101*SQRT(2*PI()))+(Parameters!AC$102/(1+(((($A4/100)-Parameters!AC$103)/Parameters!AC$95)^2)))),""))</f>
        <v/>
      </c>
      <c r="I4" t="str">
        <f>IF('Binding Energies'!I4 = "","",IF('Binding Energies'!I4&lt;HV,(Parameters!AD$98-(Parameters!AD$99*($A4/100))+Parameters!AD$100*EXP(-((($A4/100)-Parameters!AD$87)^2)/(2*Parameters!AD$101^2))/(Parameters!AD$101*SQRT(2*PI()))+(Parameters!AD$102/(1+(((($A4/100)-Parameters!AD$103)/Parameters!AD$95)^2)))),""))</f>
        <v/>
      </c>
      <c r="J4" t="str">
        <f>IF('Binding Energies'!J4 = "","",IF('Binding Energies'!J4&lt;HV,(Parameters!AE$98-(Parameters!AE$99*($A4/100))+Parameters!AE$100*EXP(-((($A4/100)-Parameters!AE$87)^2)/(2*Parameters!AE$101^2))/(Parameters!AE$101*SQRT(2*PI()))+(Parameters!AE$102/(1+(((($A4/100)-Parameters!AE$103)/Parameters!AE$95)^2)))),""))</f>
        <v/>
      </c>
      <c r="K4" t="str">
        <f>IF('Binding Energies'!K4 = "","",IF('Binding Energies'!K4&lt;HV,(Parameters!AF$98-(Parameters!AF$99*($A4/100))+Parameters!AF$100*EXP(-((($A4/100)-Parameters!AF$87)^2)/(2*Parameters!AF$101^2))/(Parameters!AF$101*SQRT(2*PI()))+(Parameters!AF$102/(1+(((($A4/100)-Parameters!AF$103)/Parameters!AF$95)^2)))),""))</f>
        <v/>
      </c>
      <c r="L4" t="str">
        <f>IF('Binding Energies'!L4 = "","",IF('Binding Energies'!L4&lt;HV,(Parameters!AG$98-(Parameters!AG$99*($A4/100))+Parameters!AG$100*EXP(-((($A4/100)-Parameters!AG$87)^2)/(2*Parameters!AG$101^2))/(Parameters!AG$101*SQRT(2*PI()))+(Parameters!AG$102/(1+(((($A4/100)-Parameters!AG$103)/Parameters!AG$95)^2)))),""))</f>
        <v/>
      </c>
      <c r="M4" t="str">
        <f>IF('Binding Energies'!M4 = "","",IF('Binding Energies'!M4&lt;HV,(Parameters!AH$98-(Parameters!AH$99*($A4/100))+Parameters!AH$100*EXP(-((($A4/100)-Parameters!AH$87)^2)/(2*Parameters!AH$101^2))/(Parameters!AH$101*SQRT(2*PI()))+(Parameters!AH$102/(1+(((($A4/100)-Parameters!AH$103)/Parameters!AH$95)^2)))),""))</f>
        <v/>
      </c>
      <c r="N4" t="str">
        <f>IF('Binding Energies'!N4 = "","",IF('Binding Energies'!N4&lt;HV,(Parameters!AI$98-(Parameters!AI$99*($A4/100))+Parameters!AI$100*EXP(-((($A4/100)-Parameters!AI$87)^2)/(2*Parameters!AI$101^2))/(Parameters!AI$101*SQRT(2*PI()))+(Parameters!AI$102/(1+(((($A4/100)-Parameters!AI$103)/Parameters!AI$95)^2)))),""))</f>
        <v/>
      </c>
      <c r="O4" t="str">
        <f>IF('Binding Energies'!O4 = "","",IF('Binding Energies'!O4&lt;HV,(Parameters!AJ$98-(Parameters!AJ$99*($A4/100))+Parameters!AJ$100*EXP(-((($A4/100)-Parameters!AJ$87)^2)/(2*Parameters!AJ$101^2))/(Parameters!AJ$101*SQRT(2*PI()))+(Parameters!AJ$102/(1+(((($A4/100)-Parameters!AJ$103)/Parameters!AJ$95)^2)))),""))</f>
        <v/>
      </c>
      <c r="P4" t="str">
        <f>IF('Binding Energies'!P4 = "","",IF('Binding Energies'!P4&lt;HV,(Parameters!AK$98-(Parameters!AK$99*($A4/100))+Parameters!AK$100*EXP(-((($A4/100)-Parameters!AK$87)^2)/(2*Parameters!AK$101^2))/(Parameters!AK$101*SQRT(2*PI()))+(Parameters!AK$102/(1+(((($A4/100)-Parameters!AK$103)/Parameters!AK$95)^2)))),""))</f>
        <v/>
      </c>
      <c r="Q4" t="str">
        <f>IF('Binding Energies'!Q4 = "","",IF('Binding Energies'!Q4&lt;HV,(Parameters!AL$98-(Parameters!AL$99*($A4/100))+Parameters!AL$100*EXP(-((($A4/100)-Parameters!AL$87)^2)/(2*Parameters!AL$101^2))/(Parameters!AL$101*SQRT(2*PI()))+(Parameters!AL$102/(1+(((($A4/100)-Parameters!AL$103)/Parameters!AL$95)^2)))),""))</f>
        <v/>
      </c>
      <c r="R4" t="str">
        <f>IF('Binding Energies'!R4 = "","",IF('Binding Energies'!R4&lt;HV,(Parameters!AM$98-(Parameters!AM$99*($A4/100))+Parameters!AM$100*EXP(-((($A4/100)-Parameters!AM$87)^2)/(2*Parameters!AM$101^2))/(Parameters!AM$101*SQRT(2*PI()))+(Parameters!AM$102/(1+(((($A4/100)-Parameters!AM$103)/Parameters!AM$95)^2)))),""))</f>
        <v/>
      </c>
      <c r="S4" t="str">
        <f>IF('Binding Energies'!S4 = "","",IF('Binding Energies'!S4&lt;HV,(Parameters!AN$98-(Parameters!AN$99*($A4/100))+Parameters!AN$100*EXP(-((($A4/100)-Parameters!AN$87)^2)/(2*Parameters!AN$101^2))/(Parameters!AN$101*SQRT(2*PI()))+(Parameters!AN$102/(1+(((($A4/100)-Parameters!AN$103)/Parameters!AN$95)^2)))),""))</f>
        <v/>
      </c>
      <c r="T4" t="str">
        <f>IF('Binding Energies'!T4 = "","",IF('Binding Energies'!T4&lt;HV,(Parameters!AO$98-(Parameters!AO$99*($A4/100))+Parameters!AO$100*EXP(-((($A4/100)-Parameters!AO$87)^2)/(2*Parameters!AO$101^2))/(Parameters!AO$101*SQRT(2*PI()))+(Parameters!AO$102/(1+(((($A4/100)-Parameters!AO$103)/Parameters!AO$95)^2)))),""))</f>
        <v/>
      </c>
    </row>
    <row r="5" spans="1:20" x14ac:dyDescent="0.35">
      <c r="A5" s="43">
        <v>5</v>
      </c>
      <c r="B5">
        <f>IF('Binding Energies'!B5 = "","",IF('Binding Energies'!B5&lt;HV,(Parameters!W$98-(Parameters!W$99*($A5/100))+Parameters!W$100*EXP(-((($A5/100)-Parameters!W$87)^2)/(2*Parameters!W$101^2))/(Parameters!W$101*SQRT(2*PI()))+(Parameters!W$102/(1+(((($A5/100)-Parameters!W$103)/Parameters!W$95)^2)))),""))</f>
        <v>-2.6974707769495196E-16</v>
      </c>
      <c r="C5" t="str">
        <f>IF('Binding Energies'!C5 = "","",IF('Binding Energies'!C5&lt;HV,(Parameters!X$98-(Parameters!X$99*($A5/100))+Parameters!X$100*EXP(-((($A5/100)-Parameters!X$87)^2)/(2*Parameters!X$101^2))/(Parameters!X$101*SQRT(2*PI()))+(Parameters!X$102/(1+(((($A5/100)-Parameters!X$103)/Parameters!X$95)^2)))),""))</f>
        <v/>
      </c>
      <c r="D5" t="str">
        <f>IF('Binding Energies'!D5 = "","",IF('Binding Energies'!D5&lt;HV,(Parameters!Y$98-(Parameters!Y$99*($A5/100))+Parameters!Y$100*EXP(-((($A5/100)-Parameters!Y$87)^2)/(2*Parameters!Y$101^2))/(Parameters!Y$101*SQRT(2*PI()))+(Parameters!Y$102/(1+(((($A5/100)-Parameters!Y$103)/Parameters!Y$95)^2)))),""))</f>
        <v/>
      </c>
      <c r="E5" t="str">
        <f>IF('Binding Energies'!E5 = "","",IF('Binding Energies'!E5&lt;HV,(Parameters!Z$98-(Parameters!Z$99*($A5/100))+Parameters!Z$100*EXP(-((($A5/100)-Parameters!Z$87)^2)/(2*Parameters!Z$101^2))/(Parameters!Z$101*SQRT(2*PI()))+(Parameters!Z$102/(1+(((($A5/100)-Parameters!Z$103)/Parameters!Z$95)^2)))),""))</f>
        <v/>
      </c>
      <c r="F5" t="str">
        <f>IF('Binding Energies'!F5 = "","",IF('Binding Energies'!F5&lt;HV,(Parameters!AA$98-(Parameters!AA$99*($A5/100))+Parameters!AA$100*EXP(-((($A5/100)-Parameters!AA$87)^2)/(2*Parameters!AA$101^2))/(Parameters!AA$101*SQRT(2*PI()))+(Parameters!AA$102/(1+(((($A5/100)-Parameters!AA$103)/Parameters!AA$95)^2)))),""))</f>
        <v/>
      </c>
      <c r="G5" t="str">
        <f>IF('Binding Energies'!G5 = "","",IF('Binding Energies'!G5&lt;HV,(Parameters!AB$98-(Parameters!AB$99*($A5/100))+Parameters!AB$100*EXP(-((($A5/100)-Parameters!AB$87)^2)/(2*Parameters!AB$101^2))/(Parameters!AB$101*SQRT(2*PI()))+(Parameters!AB$102/(1+(((($A5/100)-Parameters!AB$103)/Parameters!AB$95)^2)))),""))</f>
        <v/>
      </c>
      <c r="H5" t="str">
        <f>IF('Binding Energies'!H5 = "","",IF('Binding Energies'!H5&lt;HV,(Parameters!AC$98-(Parameters!AC$99*($A5/100))+Parameters!AC$100*EXP(-((($A5/100)-Parameters!AC$87)^2)/(2*Parameters!AC$101^2))/(Parameters!AC$101*SQRT(2*PI()))+(Parameters!AC$102/(1+(((($A5/100)-Parameters!AC$103)/Parameters!AC$95)^2)))),""))</f>
        <v/>
      </c>
      <c r="I5" t="str">
        <f>IF('Binding Energies'!I5 = "","",IF('Binding Energies'!I5&lt;HV,(Parameters!AD$98-(Parameters!AD$99*($A5/100))+Parameters!AD$100*EXP(-((($A5/100)-Parameters!AD$87)^2)/(2*Parameters!AD$101^2))/(Parameters!AD$101*SQRT(2*PI()))+(Parameters!AD$102/(1+(((($A5/100)-Parameters!AD$103)/Parameters!AD$95)^2)))),""))</f>
        <v/>
      </c>
      <c r="J5" t="str">
        <f>IF('Binding Energies'!J5 = "","",IF('Binding Energies'!J5&lt;HV,(Parameters!AE$98-(Parameters!AE$99*($A5/100))+Parameters!AE$100*EXP(-((($A5/100)-Parameters!AE$87)^2)/(2*Parameters!AE$101^2))/(Parameters!AE$101*SQRT(2*PI()))+(Parameters!AE$102/(1+(((($A5/100)-Parameters!AE$103)/Parameters!AE$95)^2)))),""))</f>
        <v/>
      </c>
      <c r="K5" t="str">
        <f>IF('Binding Energies'!K5 = "","",IF('Binding Energies'!K5&lt;HV,(Parameters!AF$98-(Parameters!AF$99*($A5/100))+Parameters!AF$100*EXP(-((($A5/100)-Parameters!AF$87)^2)/(2*Parameters!AF$101^2))/(Parameters!AF$101*SQRT(2*PI()))+(Parameters!AF$102/(1+(((($A5/100)-Parameters!AF$103)/Parameters!AF$95)^2)))),""))</f>
        <v/>
      </c>
      <c r="L5" t="str">
        <f>IF('Binding Energies'!L5 = "","",IF('Binding Energies'!L5&lt;HV,(Parameters!AG$98-(Parameters!AG$99*($A5/100))+Parameters!AG$100*EXP(-((($A5/100)-Parameters!AG$87)^2)/(2*Parameters!AG$101^2))/(Parameters!AG$101*SQRT(2*PI()))+(Parameters!AG$102/(1+(((($A5/100)-Parameters!AG$103)/Parameters!AG$95)^2)))),""))</f>
        <v/>
      </c>
      <c r="M5" t="str">
        <f>IF('Binding Energies'!M5 = "","",IF('Binding Energies'!M5&lt;HV,(Parameters!AH$98-(Parameters!AH$99*($A5/100))+Parameters!AH$100*EXP(-((($A5/100)-Parameters!AH$87)^2)/(2*Parameters!AH$101^2))/(Parameters!AH$101*SQRT(2*PI()))+(Parameters!AH$102/(1+(((($A5/100)-Parameters!AH$103)/Parameters!AH$95)^2)))),""))</f>
        <v/>
      </c>
      <c r="N5" t="str">
        <f>IF('Binding Energies'!N5 = "","",IF('Binding Energies'!N5&lt;HV,(Parameters!AI$98-(Parameters!AI$99*($A5/100))+Parameters!AI$100*EXP(-((($A5/100)-Parameters!AI$87)^2)/(2*Parameters!AI$101^2))/(Parameters!AI$101*SQRT(2*PI()))+(Parameters!AI$102/(1+(((($A5/100)-Parameters!AI$103)/Parameters!AI$95)^2)))),""))</f>
        <v/>
      </c>
      <c r="O5" t="str">
        <f>IF('Binding Energies'!O5 = "","",IF('Binding Energies'!O5&lt;HV,(Parameters!AJ$98-(Parameters!AJ$99*($A5/100))+Parameters!AJ$100*EXP(-((($A5/100)-Parameters!AJ$87)^2)/(2*Parameters!AJ$101^2))/(Parameters!AJ$101*SQRT(2*PI()))+(Parameters!AJ$102/(1+(((($A5/100)-Parameters!AJ$103)/Parameters!AJ$95)^2)))),""))</f>
        <v/>
      </c>
      <c r="P5" t="str">
        <f>IF('Binding Energies'!P5 = "","",IF('Binding Energies'!P5&lt;HV,(Parameters!AK$98-(Parameters!AK$99*($A5/100))+Parameters!AK$100*EXP(-((($A5/100)-Parameters!AK$87)^2)/(2*Parameters!AK$101^2))/(Parameters!AK$101*SQRT(2*PI()))+(Parameters!AK$102/(1+(((($A5/100)-Parameters!AK$103)/Parameters!AK$95)^2)))),""))</f>
        <v/>
      </c>
      <c r="Q5" t="str">
        <f>IF('Binding Energies'!Q5 = "","",IF('Binding Energies'!Q5&lt;HV,(Parameters!AL$98-(Parameters!AL$99*($A5/100))+Parameters!AL$100*EXP(-((($A5/100)-Parameters!AL$87)^2)/(2*Parameters!AL$101^2))/(Parameters!AL$101*SQRT(2*PI()))+(Parameters!AL$102/(1+(((($A5/100)-Parameters!AL$103)/Parameters!AL$95)^2)))),""))</f>
        <v/>
      </c>
      <c r="R5" t="str">
        <f>IF('Binding Energies'!R5 = "","",IF('Binding Energies'!R5&lt;HV,(Parameters!AM$98-(Parameters!AM$99*($A5/100))+Parameters!AM$100*EXP(-((($A5/100)-Parameters!AM$87)^2)/(2*Parameters!AM$101^2))/(Parameters!AM$101*SQRT(2*PI()))+(Parameters!AM$102/(1+(((($A5/100)-Parameters!AM$103)/Parameters!AM$95)^2)))),""))</f>
        <v/>
      </c>
      <c r="S5" t="str">
        <f>IF('Binding Energies'!S5 = "","",IF('Binding Energies'!S5&lt;HV,(Parameters!AN$98-(Parameters!AN$99*($A5/100))+Parameters!AN$100*EXP(-((($A5/100)-Parameters!AN$87)^2)/(2*Parameters!AN$101^2))/(Parameters!AN$101*SQRT(2*PI()))+(Parameters!AN$102/(1+(((($A5/100)-Parameters!AN$103)/Parameters!AN$95)^2)))),""))</f>
        <v/>
      </c>
      <c r="T5" t="str">
        <f>IF('Binding Energies'!T5 = "","",IF('Binding Energies'!T5&lt;HV,(Parameters!AO$98-(Parameters!AO$99*($A5/100))+Parameters!AO$100*EXP(-((($A5/100)-Parameters!AO$87)^2)/(2*Parameters!AO$101^2))/(Parameters!AO$101*SQRT(2*PI()))+(Parameters!AO$102/(1+(((($A5/100)-Parameters!AO$103)/Parameters!AO$95)^2)))),""))</f>
        <v/>
      </c>
    </row>
    <row r="6" spans="1:20" x14ac:dyDescent="0.35">
      <c r="A6" s="43">
        <v>6</v>
      </c>
      <c r="B6">
        <f>IF('Binding Energies'!B6 = "","",IF('Binding Energies'!B6&lt;HV,(Parameters!W$98-(Parameters!W$99*($A6/100))+Parameters!W$100*EXP(-((($A6/100)-Parameters!W$87)^2)/(2*Parameters!W$101^2))/(Parameters!W$101*SQRT(2*PI()))+(Parameters!W$102/(1+(((($A6/100)-Parameters!W$103)/Parameters!W$95)^2)))),""))</f>
        <v>-1.320330517870721E-15</v>
      </c>
      <c r="C6" t="str">
        <f>IF('Binding Energies'!C6 = "","",IF('Binding Energies'!C6&lt;HV,(Parameters!X$98-(Parameters!X$99*($A6/100))+Parameters!X$100*EXP(-((($A6/100)-Parameters!X$87)^2)/(2*Parameters!X$101^2))/(Parameters!X$101*SQRT(2*PI()))+(Parameters!X$102/(1+(((($A6/100)-Parameters!X$103)/Parameters!X$95)^2)))),""))</f>
        <v/>
      </c>
      <c r="D6" t="str">
        <f>IF('Binding Energies'!D6 = "","",IF('Binding Energies'!D6&lt;HV,(Parameters!Y$98-(Parameters!Y$99*($A6/100))+Parameters!Y$100*EXP(-((($A6/100)-Parameters!Y$87)^2)/(2*Parameters!Y$101^2))/(Parameters!Y$101*SQRT(2*PI()))+(Parameters!Y$102/(1+(((($A6/100)-Parameters!Y$103)/Parameters!Y$95)^2)))),""))</f>
        <v/>
      </c>
      <c r="E6" t="str">
        <f>IF('Binding Energies'!E6 = "","",IF('Binding Energies'!E6&lt;HV,(Parameters!Z$98-(Parameters!Z$99*($A6/100))+Parameters!Z$100*EXP(-((($A6/100)-Parameters!Z$87)^2)/(2*Parameters!Z$101^2))/(Parameters!Z$101*SQRT(2*PI()))+(Parameters!Z$102/(1+(((($A6/100)-Parameters!Z$103)/Parameters!Z$95)^2)))),""))</f>
        <v/>
      </c>
      <c r="F6" t="str">
        <f>IF('Binding Energies'!F6 = "","",IF('Binding Energies'!F6&lt;HV,(Parameters!AA$98-(Parameters!AA$99*($A6/100))+Parameters!AA$100*EXP(-((($A6/100)-Parameters!AA$87)^2)/(2*Parameters!AA$101^2))/(Parameters!AA$101*SQRT(2*PI()))+(Parameters!AA$102/(1+(((($A6/100)-Parameters!AA$103)/Parameters!AA$95)^2)))),""))</f>
        <v/>
      </c>
      <c r="G6" t="str">
        <f>IF('Binding Energies'!G6 = "","",IF('Binding Energies'!G6&lt;HV,(Parameters!AB$98-(Parameters!AB$99*($A6/100))+Parameters!AB$100*EXP(-((($A6/100)-Parameters!AB$87)^2)/(2*Parameters!AB$101^2))/(Parameters!AB$101*SQRT(2*PI()))+(Parameters!AB$102/(1+(((($A6/100)-Parameters!AB$103)/Parameters!AB$95)^2)))),""))</f>
        <v/>
      </c>
      <c r="H6" t="str">
        <f>IF('Binding Energies'!H6 = "","",IF('Binding Energies'!H6&lt;HV,(Parameters!AC$98-(Parameters!AC$99*($A6/100))+Parameters!AC$100*EXP(-((($A6/100)-Parameters!AC$87)^2)/(2*Parameters!AC$101^2))/(Parameters!AC$101*SQRT(2*PI()))+(Parameters!AC$102/(1+(((($A6/100)-Parameters!AC$103)/Parameters!AC$95)^2)))),""))</f>
        <v/>
      </c>
      <c r="I6" t="str">
        <f>IF('Binding Energies'!I6 = "","",IF('Binding Energies'!I6&lt;HV,(Parameters!AD$98-(Parameters!AD$99*($A6/100))+Parameters!AD$100*EXP(-((($A6/100)-Parameters!AD$87)^2)/(2*Parameters!AD$101^2))/(Parameters!AD$101*SQRT(2*PI()))+(Parameters!AD$102/(1+(((($A6/100)-Parameters!AD$103)/Parameters!AD$95)^2)))),""))</f>
        <v/>
      </c>
      <c r="J6" t="str">
        <f>IF('Binding Energies'!J6 = "","",IF('Binding Energies'!J6&lt;HV,(Parameters!AE$98-(Parameters!AE$99*($A6/100))+Parameters!AE$100*EXP(-((($A6/100)-Parameters!AE$87)^2)/(2*Parameters!AE$101^2))/(Parameters!AE$101*SQRT(2*PI()))+(Parameters!AE$102/(1+(((($A6/100)-Parameters!AE$103)/Parameters!AE$95)^2)))),""))</f>
        <v/>
      </c>
      <c r="K6" t="str">
        <f>IF('Binding Energies'!K6 = "","",IF('Binding Energies'!K6&lt;HV,(Parameters!AF$98-(Parameters!AF$99*($A6/100))+Parameters!AF$100*EXP(-((($A6/100)-Parameters!AF$87)^2)/(2*Parameters!AF$101^2))/(Parameters!AF$101*SQRT(2*PI()))+(Parameters!AF$102/(1+(((($A6/100)-Parameters!AF$103)/Parameters!AF$95)^2)))),""))</f>
        <v/>
      </c>
      <c r="L6" t="str">
        <f>IF('Binding Energies'!L6 = "","",IF('Binding Energies'!L6&lt;HV,(Parameters!AG$98-(Parameters!AG$99*($A6/100))+Parameters!AG$100*EXP(-((($A6/100)-Parameters!AG$87)^2)/(2*Parameters!AG$101^2))/(Parameters!AG$101*SQRT(2*PI()))+(Parameters!AG$102/(1+(((($A6/100)-Parameters!AG$103)/Parameters!AG$95)^2)))),""))</f>
        <v/>
      </c>
      <c r="M6" t="str">
        <f>IF('Binding Energies'!M6 = "","",IF('Binding Energies'!M6&lt;HV,(Parameters!AH$98-(Parameters!AH$99*($A6/100))+Parameters!AH$100*EXP(-((($A6/100)-Parameters!AH$87)^2)/(2*Parameters!AH$101^2))/(Parameters!AH$101*SQRT(2*PI()))+(Parameters!AH$102/(1+(((($A6/100)-Parameters!AH$103)/Parameters!AH$95)^2)))),""))</f>
        <v/>
      </c>
      <c r="N6" t="str">
        <f>IF('Binding Energies'!N6 = "","",IF('Binding Energies'!N6&lt;HV,(Parameters!AI$98-(Parameters!AI$99*($A6/100))+Parameters!AI$100*EXP(-((($A6/100)-Parameters!AI$87)^2)/(2*Parameters!AI$101^2))/(Parameters!AI$101*SQRT(2*PI()))+(Parameters!AI$102/(1+(((($A6/100)-Parameters!AI$103)/Parameters!AI$95)^2)))),""))</f>
        <v/>
      </c>
      <c r="O6" t="str">
        <f>IF('Binding Energies'!O6 = "","",IF('Binding Energies'!O6&lt;HV,(Parameters!AJ$98-(Parameters!AJ$99*($A6/100))+Parameters!AJ$100*EXP(-((($A6/100)-Parameters!AJ$87)^2)/(2*Parameters!AJ$101^2))/(Parameters!AJ$101*SQRT(2*PI()))+(Parameters!AJ$102/(1+(((($A6/100)-Parameters!AJ$103)/Parameters!AJ$95)^2)))),""))</f>
        <v/>
      </c>
      <c r="P6" t="str">
        <f>IF('Binding Energies'!P6 = "","",IF('Binding Energies'!P6&lt;HV,(Parameters!AK$98-(Parameters!AK$99*($A6/100))+Parameters!AK$100*EXP(-((($A6/100)-Parameters!AK$87)^2)/(2*Parameters!AK$101^2))/(Parameters!AK$101*SQRT(2*PI()))+(Parameters!AK$102/(1+(((($A6/100)-Parameters!AK$103)/Parameters!AK$95)^2)))),""))</f>
        <v/>
      </c>
      <c r="Q6" t="str">
        <f>IF('Binding Energies'!Q6 = "","",IF('Binding Energies'!Q6&lt;HV,(Parameters!AL$98-(Parameters!AL$99*($A6/100))+Parameters!AL$100*EXP(-((($A6/100)-Parameters!AL$87)^2)/(2*Parameters!AL$101^2))/(Parameters!AL$101*SQRT(2*PI()))+(Parameters!AL$102/(1+(((($A6/100)-Parameters!AL$103)/Parameters!AL$95)^2)))),""))</f>
        <v/>
      </c>
      <c r="R6" t="str">
        <f>IF('Binding Energies'!R6 = "","",IF('Binding Energies'!R6&lt;HV,(Parameters!AM$98-(Parameters!AM$99*($A6/100))+Parameters!AM$100*EXP(-((($A6/100)-Parameters!AM$87)^2)/(2*Parameters!AM$101^2))/(Parameters!AM$101*SQRT(2*PI()))+(Parameters!AM$102/(1+(((($A6/100)-Parameters!AM$103)/Parameters!AM$95)^2)))),""))</f>
        <v/>
      </c>
      <c r="S6" t="str">
        <f>IF('Binding Energies'!S6 = "","",IF('Binding Energies'!S6&lt;HV,(Parameters!AN$98-(Parameters!AN$99*($A6/100))+Parameters!AN$100*EXP(-((($A6/100)-Parameters!AN$87)^2)/(2*Parameters!AN$101^2))/(Parameters!AN$101*SQRT(2*PI()))+(Parameters!AN$102/(1+(((($A6/100)-Parameters!AN$103)/Parameters!AN$95)^2)))),""))</f>
        <v/>
      </c>
      <c r="T6" t="str">
        <f>IF('Binding Energies'!T6 = "","",IF('Binding Energies'!T6&lt;HV,(Parameters!AO$98-(Parameters!AO$99*($A6/100))+Parameters!AO$100*EXP(-((($A6/100)-Parameters!AO$87)^2)/(2*Parameters!AO$101^2))/(Parameters!AO$101*SQRT(2*PI()))+(Parameters!AO$102/(1+(((($A6/100)-Parameters!AO$103)/Parameters!AO$95)^2)))),""))</f>
        <v/>
      </c>
    </row>
    <row r="7" spans="1:20" x14ac:dyDescent="0.35">
      <c r="A7" s="43">
        <v>7</v>
      </c>
      <c r="B7">
        <f>IF('Binding Energies'!B7 = "","",IF('Binding Energies'!B7&lt;HV,(Parameters!W$98-(Parameters!W$99*($A7/100))+Parameters!W$100*EXP(-((($A7/100)-Parameters!W$87)^2)/(2*Parameters!W$101^2))/(Parameters!W$101*SQRT(2*PI()))+(Parameters!W$102/(1+(((($A7/100)-Parameters!W$103)/Parameters!W$95)^2)))),""))</f>
        <v>-6.3529741812081929E-15</v>
      </c>
      <c r="C7" t="str">
        <f>IF('Binding Energies'!C7 = "","",IF('Binding Energies'!C7&lt;HV,(Parameters!X$98-(Parameters!X$99*($A7/100))+Parameters!X$100*EXP(-((($A7/100)-Parameters!X$87)^2)/(2*Parameters!X$101^2))/(Parameters!X$101*SQRT(2*PI()))+(Parameters!X$102/(1+(((($A7/100)-Parameters!X$103)/Parameters!X$95)^2)))),""))</f>
        <v/>
      </c>
      <c r="D7" t="str">
        <f>IF('Binding Energies'!D7 = "","",IF('Binding Energies'!D7&lt;HV,(Parameters!Y$98-(Parameters!Y$99*($A7/100))+Parameters!Y$100*EXP(-((($A7/100)-Parameters!Y$87)^2)/(2*Parameters!Y$101^2))/(Parameters!Y$101*SQRT(2*PI()))+(Parameters!Y$102/(1+(((($A7/100)-Parameters!Y$103)/Parameters!Y$95)^2)))),""))</f>
        <v/>
      </c>
      <c r="E7" t="str">
        <f>IF('Binding Energies'!E7 = "","",IF('Binding Energies'!E7&lt;HV,(Parameters!Z$98-(Parameters!Z$99*($A7/100))+Parameters!Z$100*EXP(-((($A7/100)-Parameters!Z$87)^2)/(2*Parameters!Z$101^2))/(Parameters!Z$101*SQRT(2*PI()))+(Parameters!Z$102/(1+(((($A7/100)-Parameters!Z$103)/Parameters!Z$95)^2)))),""))</f>
        <v/>
      </c>
      <c r="F7" t="str">
        <f>IF('Binding Energies'!F7 = "","",IF('Binding Energies'!F7&lt;HV,(Parameters!AA$98-(Parameters!AA$99*($A7/100))+Parameters!AA$100*EXP(-((($A7/100)-Parameters!AA$87)^2)/(2*Parameters!AA$101^2))/(Parameters!AA$101*SQRT(2*PI()))+(Parameters!AA$102/(1+(((($A7/100)-Parameters!AA$103)/Parameters!AA$95)^2)))),""))</f>
        <v/>
      </c>
      <c r="G7" t="str">
        <f>IF('Binding Energies'!G7 = "","",IF('Binding Energies'!G7&lt;HV,(Parameters!AB$98-(Parameters!AB$99*($A7/100))+Parameters!AB$100*EXP(-((($A7/100)-Parameters!AB$87)^2)/(2*Parameters!AB$101^2))/(Parameters!AB$101*SQRT(2*PI()))+(Parameters!AB$102/(1+(((($A7/100)-Parameters!AB$103)/Parameters!AB$95)^2)))),""))</f>
        <v/>
      </c>
      <c r="H7" t="str">
        <f>IF('Binding Energies'!H7 = "","",IF('Binding Energies'!H7&lt;HV,(Parameters!AC$98-(Parameters!AC$99*($A7/100))+Parameters!AC$100*EXP(-((($A7/100)-Parameters!AC$87)^2)/(2*Parameters!AC$101^2))/(Parameters!AC$101*SQRT(2*PI()))+(Parameters!AC$102/(1+(((($A7/100)-Parameters!AC$103)/Parameters!AC$95)^2)))),""))</f>
        <v/>
      </c>
      <c r="I7" t="str">
        <f>IF('Binding Energies'!I7 = "","",IF('Binding Energies'!I7&lt;HV,(Parameters!AD$98-(Parameters!AD$99*($A7/100))+Parameters!AD$100*EXP(-((($A7/100)-Parameters!AD$87)^2)/(2*Parameters!AD$101^2))/(Parameters!AD$101*SQRT(2*PI()))+(Parameters!AD$102/(1+(((($A7/100)-Parameters!AD$103)/Parameters!AD$95)^2)))),""))</f>
        <v/>
      </c>
      <c r="J7" t="str">
        <f>IF('Binding Energies'!J7 = "","",IF('Binding Energies'!J7&lt;HV,(Parameters!AE$98-(Parameters!AE$99*($A7/100))+Parameters!AE$100*EXP(-((($A7/100)-Parameters!AE$87)^2)/(2*Parameters!AE$101^2))/(Parameters!AE$101*SQRT(2*PI()))+(Parameters!AE$102/(1+(((($A7/100)-Parameters!AE$103)/Parameters!AE$95)^2)))),""))</f>
        <v/>
      </c>
      <c r="K7" t="str">
        <f>IF('Binding Energies'!K7 = "","",IF('Binding Energies'!K7&lt;HV,(Parameters!AF$98-(Parameters!AF$99*($A7/100))+Parameters!AF$100*EXP(-((($A7/100)-Parameters!AF$87)^2)/(2*Parameters!AF$101^2))/(Parameters!AF$101*SQRT(2*PI()))+(Parameters!AF$102/(1+(((($A7/100)-Parameters!AF$103)/Parameters!AF$95)^2)))),""))</f>
        <v/>
      </c>
      <c r="L7" t="str">
        <f>IF('Binding Energies'!L7 = "","",IF('Binding Energies'!L7&lt;HV,(Parameters!AG$98-(Parameters!AG$99*($A7/100))+Parameters!AG$100*EXP(-((($A7/100)-Parameters!AG$87)^2)/(2*Parameters!AG$101^2))/(Parameters!AG$101*SQRT(2*PI()))+(Parameters!AG$102/(1+(((($A7/100)-Parameters!AG$103)/Parameters!AG$95)^2)))),""))</f>
        <v/>
      </c>
      <c r="M7" t="str">
        <f>IF('Binding Energies'!M7 = "","",IF('Binding Energies'!M7&lt;HV,(Parameters!AH$98-(Parameters!AH$99*($A7/100))+Parameters!AH$100*EXP(-((($A7/100)-Parameters!AH$87)^2)/(2*Parameters!AH$101^2))/(Parameters!AH$101*SQRT(2*PI()))+(Parameters!AH$102/(1+(((($A7/100)-Parameters!AH$103)/Parameters!AH$95)^2)))),""))</f>
        <v/>
      </c>
      <c r="N7" t="str">
        <f>IF('Binding Energies'!N7 = "","",IF('Binding Energies'!N7&lt;HV,(Parameters!AI$98-(Parameters!AI$99*($A7/100))+Parameters!AI$100*EXP(-((($A7/100)-Parameters!AI$87)^2)/(2*Parameters!AI$101^2))/(Parameters!AI$101*SQRT(2*PI()))+(Parameters!AI$102/(1+(((($A7/100)-Parameters!AI$103)/Parameters!AI$95)^2)))),""))</f>
        <v/>
      </c>
      <c r="O7" t="str">
        <f>IF('Binding Energies'!O7 = "","",IF('Binding Energies'!O7&lt;HV,(Parameters!AJ$98-(Parameters!AJ$99*($A7/100))+Parameters!AJ$100*EXP(-((($A7/100)-Parameters!AJ$87)^2)/(2*Parameters!AJ$101^2))/(Parameters!AJ$101*SQRT(2*PI()))+(Parameters!AJ$102/(1+(((($A7/100)-Parameters!AJ$103)/Parameters!AJ$95)^2)))),""))</f>
        <v/>
      </c>
      <c r="P7" t="str">
        <f>IF('Binding Energies'!P7 = "","",IF('Binding Energies'!P7&lt;HV,(Parameters!AK$98-(Parameters!AK$99*($A7/100))+Parameters!AK$100*EXP(-((($A7/100)-Parameters!AK$87)^2)/(2*Parameters!AK$101^2))/(Parameters!AK$101*SQRT(2*PI()))+(Parameters!AK$102/(1+(((($A7/100)-Parameters!AK$103)/Parameters!AK$95)^2)))),""))</f>
        <v/>
      </c>
      <c r="Q7" t="str">
        <f>IF('Binding Energies'!Q7 = "","",IF('Binding Energies'!Q7&lt;HV,(Parameters!AL$98-(Parameters!AL$99*($A7/100))+Parameters!AL$100*EXP(-((($A7/100)-Parameters!AL$87)^2)/(2*Parameters!AL$101^2))/(Parameters!AL$101*SQRT(2*PI()))+(Parameters!AL$102/(1+(((($A7/100)-Parameters!AL$103)/Parameters!AL$95)^2)))),""))</f>
        <v/>
      </c>
      <c r="R7" t="str">
        <f>IF('Binding Energies'!R7 = "","",IF('Binding Energies'!R7&lt;HV,(Parameters!AM$98-(Parameters!AM$99*($A7/100))+Parameters!AM$100*EXP(-((($A7/100)-Parameters!AM$87)^2)/(2*Parameters!AM$101^2))/(Parameters!AM$101*SQRT(2*PI()))+(Parameters!AM$102/(1+(((($A7/100)-Parameters!AM$103)/Parameters!AM$95)^2)))),""))</f>
        <v/>
      </c>
      <c r="S7" t="str">
        <f>IF('Binding Energies'!S7 = "","",IF('Binding Energies'!S7&lt;HV,(Parameters!AN$98-(Parameters!AN$99*($A7/100))+Parameters!AN$100*EXP(-((($A7/100)-Parameters!AN$87)^2)/(2*Parameters!AN$101^2))/(Parameters!AN$101*SQRT(2*PI()))+(Parameters!AN$102/(1+(((($A7/100)-Parameters!AN$103)/Parameters!AN$95)^2)))),""))</f>
        <v/>
      </c>
      <c r="T7" t="str">
        <f>IF('Binding Energies'!T7 = "","",IF('Binding Energies'!T7&lt;HV,(Parameters!AO$98-(Parameters!AO$99*($A7/100))+Parameters!AO$100*EXP(-((($A7/100)-Parameters!AO$87)^2)/(2*Parameters!AO$101^2))/(Parameters!AO$101*SQRT(2*PI()))+(Parameters!AO$102/(1+(((($A7/100)-Parameters!AO$103)/Parameters!AO$95)^2)))),""))</f>
        <v/>
      </c>
    </row>
    <row r="8" spans="1:20" x14ac:dyDescent="0.35">
      <c r="A8" s="43">
        <v>8</v>
      </c>
      <c r="B8">
        <f>IF('Binding Energies'!B8 = "","",IF('Binding Energies'!B8&lt;HV,(Parameters!W$98-(Parameters!W$99*($A8/100))+Parameters!W$100*EXP(-((($A8/100)-Parameters!W$87)^2)/(2*Parameters!W$101^2))/(Parameters!W$101*SQRT(2*PI()))+(Parameters!W$102/(1+(((($A8/100)-Parameters!W$103)/Parameters!W$95)^2)))),""))</f>
        <v>-3.0075330264962321E-14</v>
      </c>
      <c r="C8" t="str">
        <f>IF('Binding Energies'!C8 = "","",IF('Binding Energies'!C8&lt;HV,(Parameters!X$98-(Parameters!X$99*($A8/100))+Parameters!X$100*EXP(-((($A8/100)-Parameters!X$87)^2)/(2*Parameters!X$101^2))/(Parameters!X$101*SQRT(2*PI()))+(Parameters!X$102/(1+(((($A8/100)-Parameters!X$103)/Parameters!X$95)^2)))),""))</f>
        <v/>
      </c>
      <c r="D8" t="str">
        <f>IF('Binding Energies'!D8 = "","",IF('Binding Energies'!D8&lt;HV,(Parameters!Y$98-(Parameters!Y$99*($A8/100))+Parameters!Y$100*EXP(-((($A8/100)-Parameters!Y$87)^2)/(2*Parameters!Y$101^2))/(Parameters!Y$101*SQRT(2*PI()))+(Parameters!Y$102/(1+(((($A8/100)-Parameters!Y$103)/Parameters!Y$95)^2)))),""))</f>
        <v/>
      </c>
      <c r="E8" t="str">
        <f>IF('Binding Energies'!E8 = "","",IF('Binding Energies'!E8&lt;HV,(Parameters!Z$98-(Parameters!Z$99*($A8/100))+Parameters!Z$100*EXP(-((($A8/100)-Parameters!Z$87)^2)/(2*Parameters!Z$101^2))/(Parameters!Z$101*SQRT(2*PI()))+(Parameters!Z$102/(1+(((($A8/100)-Parameters!Z$103)/Parameters!Z$95)^2)))),""))</f>
        <v/>
      </c>
      <c r="F8" t="str">
        <f>IF('Binding Energies'!F8 = "","",IF('Binding Energies'!F8&lt;HV,(Parameters!AA$98-(Parameters!AA$99*($A8/100))+Parameters!AA$100*EXP(-((($A8/100)-Parameters!AA$87)^2)/(2*Parameters!AA$101^2))/(Parameters!AA$101*SQRT(2*PI()))+(Parameters!AA$102/(1+(((($A8/100)-Parameters!AA$103)/Parameters!AA$95)^2)))),""))</f>
        <v/>
      </c>
      <c r="G8" t="str">
        <f>IF('Binding Energies'!G8 = "","",IF('Binding Energies'!G8&lt;HV,(Parameters!AB$98-(Parameters!AB$99*($A8/100))+Parameters!AB$100*EXP(-((($A8/100)-Parameters!AB$87)^2)/(2*Parameters!AB$101^2))/(Parameters!AB$101*SQRT(2*PI()))+(Parameters!AB$102/(1+(((($A8/100)-Parameters!AB$103)/Parameters!AB$95)^2)))),""))</f>
        <v/>
      </c>
      <c r="H8" t="str">
        <f>IF('Binding Energies'!H8 = "","",IF('Binding Energies'!H8&lt;HV,(Parameters!AC$98-(Parameters!AC$99*($A8/100))+Parameters!AC$100*EXP(-((($A8/100)-Parameters!AC$87)^2)/(2*Parameters!AC$101^2))/(Parameters!AC$101*SQRT(2*PI()))+(Parameters!AC$102/(1+(((($A8/100)-Parameters!AC$103)/Parameters!AC$95)^2)))),""))</f>
        <v/>
      </c>
      <c r="I8" t="str">
        <f>IF('Binding Energies'!I8 = "","",IF('Binding Energies'!I8&lt;HV,(Parameters!AD$98-(Parameters!AD$99*($A8/100))+Parameters!AD$100*EXP(-((($A8/100)-Parameters!AD$87)^2)/(2*Parameters!AD$101^2))/(Parameters!AD$101*SQRT(2*PI()))+(Parameters!AD$102/(1+(((($A8/100)-Parameters!AD$103)/Parameters!AD$95)^2)))),""))</f>
        <v/>
      </c>
      <c r="J8" t="str">
        <f>IF('Binding Energies'!J8 = "","",IF('Binding Energies'!J8&lt;HV,(Parameters!AE$98-(Parameters!AE$99*($A8/100))+Parameters!AE$100*EXP(-((($A8/100)-Parameters!AE$87)^2)/(2*Parameters!AE$101^2))/(Parameters!AE$101*SQRT(2*PI()))+(Parameters!AE$102/(1+(((($A8/100)-Parameters!AE$103)/Parameters!AE$95)^2)))),""))</f>
        <v/>
      </c>
      <c r="K8" t="str">
        <f>IF('Binding Energies'!K8 = "","",IF('Binding Energies'!K8&lt;HV,(Parameters!AF$98-(Parameters!AF$99*($A8/100))+Parameters!AF$100*EXP(-((($A8/100)-Parameters!AF$87)^2)/(2*Parameters!AF$101^2))/(Parameters!AF$101*SQRT(2*PI()))+(Parameters!AF$102/(1+(((($A8/100)-Parameters!AF$103)/Parameters!AF$95)^2)))),""))</f>
        <v/>
      </c>
      <c r="L8" t="str">
        <f>IF('Binding Energies'!L8 = "","",IF('Binding Energies'!L8&lt;HV,(Parameters!AG$98-(Parameters!AG$99*($A8/100))+Parameters!AG$100*EXP(-((($A8/100)-Parameters!AG$87)^2)/(2*Parameters!AG$101^2))/(Parameters!AG$101*SQRT(2*PI()))+(Parameters!AG$102/(1+(((($A8/100)-Parameters!AG$103)/Parameters!AG$95)^2)))),""))</f>
        <v/>
      </c>
      <c r="M8" t="str">
        <f>IF('Binding Energies'!M8 = "","",IF('Binding Energies'!M8&lt;HV,(Parameters!AH$98-(Parameters!AH$99*($A8/100))+Parameters!AH$100*EXP(-((($A8/100)-Parameters!AH$87)^2)/(2*Parameters!AH$101^2))/(Parameters!AH$101*SQRT(2*PI()))+(Parameters!AH$102/(1+(((($A8/100)-Parameters!AH$103)/Parameters!AH$95)^2)))),""))</f>
        <v/>
      </c>
      <c r="N8" t="str">
        <f>IF('Binding Energies'!N8 = "","",IF('Binding Energies'!N8&lt;HV,(Parameters!AI$98-(Parameters!AI$99*($A8/100))+Parameters!AI$100*EXP(-((($A8/100)-Parameters!AI$87)^2)/(2*Parameters!AI$101^2))/(Parameters!AI$101*SQRT(2*PI()))+(Parameters!AI$102/(1+(((($A8/100)-Parameters!AI$103)/Parameters!AI$95)^2)))),""))</f>
        <v/>
      </c>
      <c r="O8" t="str">
        <f>IF('Binding Energies'!O8 = "","",IF('Binding Energies'!O8&lt;HV,(Parameters!AJ$98-(Parameters!AJ$99*($A8/100))+Parameters!AJ$100*EXP(-((($A8/100)-Parameters!AJ$87)^2)/(2*Parameters!AJ$101^2))/(Parameters!AJ$101*SQRT(2*PI()))+(Parameters!AJ$102/(1+(((($A8/100)-Parameters!AJ$103)/Parameters!AJ$95)^2)))),""))</f>
        <v/>
      </c>
      <c r="P8" t="str">
        <f>IF('Binding Energies'!P8 = "","",IF('Binding Energies'!P8&lt;HV,(Parameters!AK$98-(Parameters!AK$99*($A8/100))+Parameters!AK$100*EXP(-((($A8/100)-Parameters!AK$87)^2)/(2*Parameters!AK$101^2))/(Parameters!AK$101*SQRT(2*PI()))+(Parameters!AK$102/(1+(((($A8/100)-Parameters!AK$103)/Parameters!AK$95)^2)))),""))</f>
        <v/>
      </c>
      <c r="Q8" t="str">
        <f>IF('Binding Energies'!Q8 = "","",IF('Binding Energies'!Q8&lt;HV,(Parameters!AL$98-(Parameters!AL$99*($A8/100))+Parameters!AL$100*EXP(-((($A8/100)-Parameters!AL$87)^2)/(2*Parameters!AL$101^2))/(Parameters!AL$101*SQRT(2*PI()))+(Parameters!AL$102/(1+(((($A8/100)-Parameters!AL$103)/Parameters!AL$95)^2)))),""))</f>
        <v/>
      </c>
      <c r="R8" t="str">
        <f>IF('Binding Energies'!R8 = "","",IF('Binding Energies'!R8&lt;HV,(Parameters!AM$98-(Parameters!AM$99*($A8/100))+Parameters!AM$100*EXP(-((($A8/100)-Parameters!AM$87)^2)/(2*Parameters!AM$101^2))/(Parameters!AM$101*SQRT(2*PI()))+(Parameters!AM$102/(1+(((($A8/100)-Parameters!AM$103)/Parameters!AM$95)^2)))),""))</f>
        <v/>
      </c>
      <c r="S8" t="str">
        <f>IF('Binding Energies'!S8 = "","",IF('Binding Energies'!S8&lt;HV,(Parameters!AN$98-(Parameters!AN$99*($A8/100))+Parameters!AN$100*EXP(-((($A8/100)-Parameters!AN$87)^2)/(2*Parameters!AN$101^2))/(Parameters!AN$101*SQRT(2*PI()))+(Parameters!AN$102/(1+(((($A8/100)-Parameters!AN$103)/Parameters!AN$95)^2)))),""))</f>
        <v/>
      </c>
      <c r="T8" t="str">
        <f>IF('Binding Energies'!T8 = "","",IF('Binding Energies'!T8&lt;HV,(Parameters!AO$98-(Parameters!AO$99*($A8/100))+Parameters!AO$100*EXP(-((($A8/100)-Parameters!AO$87)^2)/(2*Parameters!AO$101^2))/(Parameters!AO$101*SQRT(2*PI()))+(Parameters!AO$102/(1+(((($A8/100)-Parameters!AO$103)/Parameters!AO$95)^2)))),""))</f>
        <v/>
      </c>
    </row>
    <row r="9" spans="1:20" x14ac:dyDescent="0.35">
      <c r="A9" s="43">
        <v>9</v>
      </c>
      <c r="B9">
        <f>IF('Binding Energies'!B9 = "","",IF('Binding Energies'!B9&lt;HV,(Parameters!W$98-(Parameters!W$99*($A9/100))+Parameters!W$100*EXP(-((($A9/100)-Parameters!W$87)^2)/(2*Parameters!W$101^2))/(Parameters!W$101*SQRT(2*PI()))+(Parameters!W$102/(1+(((($A9/100)-Parameters!W$103)/Parameters!W$95)^2)))),""))</f>
        <v>-1.4010649084633358E-13</v>
      </c>
      <c r="C9" t="str">
        <f>IF('Binding Energies'!C9 = "","",IF('Binding Energies'!C9&lt;HV,(Parameters!X$98-(Parameters!X$99*($A9/100))+Parameters!X$100*EXP(-((($A9/100)-Parameters!X$87)^2)/(2*Parameters!X$101^2))/(Parameters!X$101*SQRT(2*PI()))+(Parameters!X$102/(1+(((($A9/100)-Parameters!X$103)/Parameters!X$95)^2)))),""))</f>
        <v/>
      </c>
      <c r="D9" t="str">
        <f>IF('Binding Energies'!D9 = "","",IF('Binding Energies'!D9&lt;HV,(Parameters!Y$98-(Parameters!Y$99*($A9/100))+Parameters!Y$100*EXP(-((($A9/100)-Parameters!Y$87)^2)/(2*Parameters!Y$101^2))/(Parameters!Y$101*SQRT(2*PI()))+(Parameters!Y$102/(1+(((($A9/100)-Parameters!Y$103)/Parameters!Y$95)^2)))),""))</f>
        <v/>
      </c>
      <c r="E9" t="str">
        <f>IF('Binding Energies'!E9 = "","",IF('Binding Energies'!E9&lt;HV,(Parameters!Z$98-(Parameters!Z$99*($A9/100))+Parameters!Z$100*EXP(-((($A9/100)-Parameters!Z$87)^2)/(2*Parameters!Z$101^2))/(Parameters!Z$101*SQRT(2*PI()))+(Parameters!Z$102/(1+(((($A9/100)-Parameters!Z$103)/Parameters!Z$95)^2)))),""))</f>
        <v/>
      </c>
      <c r="F9" t="str">
        <f>IF('Binding Energies'!F9 = "","",IF('Binding Energies'!F9&lt;HV,(Parameters!AA$98-(Parameters!AA$99*($A9/100))+Parameters!AA$100*EXP(-((($A9/100)-Parameters!AA$87)^2)/(2*Parameters!AA$101^2))/(Parameters!AA$101*SQRT(2*PI()))+(Parameters!AA$102/(1+(((($A9/100)-Parameters!AA$103)/Parameters!AA$95)^2)))),""))</f>
        <v/>
      </c>
      <c r="G9" t="str">
        <f>IF('Binding Energies'!G9 = "","",IF('Binding Energies'!G9&lt;HV,(Parameters!AB$98-(Parameters!AB$99*($A9/100))+Parameters!AB$100*EXP(-((($A9/100)-Parameters!AB$87)^2)/(2*Parameters!AB$101^2))/(Parameters!AB$101*SQRT(2*PI()))+(Parameters!AB$102/(1+(((($A9/100)-Parameters!AB$103)/Parameters!AB$95)^2)))),""))</f>
        <v/>
      </c>
      <c r="H9" t="str">
        <f>IF('Binding Energies'!H9 = "","",IF('Binding Energies'!H9&lt;HV,(Parameters!AC$98-(Parameters!AC$99*($A9/100))+Parameters!AC$100*EXP(-((($A9/100)-Parameters!AC$87)^2)/(2*Parameters!AC$101^2))/(Parameters!AC$101*SQRT(2*PI()))+(Parameters!AC$102/(1+(((($A9/100)-Parameters!AC$103)/Parameters!AC$95)^2)))),""))</f>
        <v/>
      </c>
      <c r="I9" t="str">
        <f>IF('Binding Energies'!I9 = "","",IF('Binding Energies'!I9&lt;HV,(Parameters!AD$98-(Parameters!AD$99*($A9/100))+Parameters!AD$100*EXP(-((($A9/100)-Parameters!AD$87)^2)/(2*Parameters!AD$101^2))/(Parameters!AD$101*SQRT(2*PI()))+(Parameters!AD$102/(1+(((($A9/100)-Parameters!AD$103)/Parameters!AD$95)^2)))),""))</f>
        <v/>
      </c>
      <c r="J9" t="str">
        <f>IF('Binding Energies'!J9 = "","",IF('Binding Energies'!J9&lt;HV,(Parameters!AE$98-(Parameters!AE$99*($A9/100))+Parameters!AE$100*EXP(-((($A9/100)-Parameters!AE$87)^2)/(2*Parameters!AE$101^2))/(Parameters!AE$101*SQRT(2*PI()))+(Parameters!AE$102/(1+(((($A9/100)-Parameters!AE$103)/Parameters!AE$95)^2)))),""))</f>
        <v/>
      </c>
      <c r="K9" t="str">
        <f>IF('Binding Energies'!K9 = "","",IF('Binding Energies'!K9&lt;HV,(Parameters!AF$98-(Parameters!AF$99*($A9/100))+Parameters!AF$100*EXP(-((($A9/100)-Parameters!AF$87)^2)/(2*Parameters!AF$101^2))/(Parameters!AF$101*SQRT(2*PI()))+(Parameters!AF$102/(1+(((($A9/100)-Parameters!AF$103)/Parameters!AF$95)^2)))),""))</f>
        <v/>
      </c>
      <c r="L9" t="str">
        <f>IF('Binding Energies'!L9 = "","",IF('Binding Energies'!L9&lt;HV,(Parameters!AG$98-(Parameters!AG$99*($A9/100))+Parameters!AG$100*EXP(-((($A9/100)-Parameters!AG$87)^2)/(2*Parameters!AG$101^2))/(Parameters!AG$101*SQRT(2*PI()))+(Parameters!AG$102/(1+(((($A9/100)-Parameters!AG$103)/Parameters!AG$95)^2)))),""))</f>
        <v/>
      </c>
      <c r="M9" t="str">
        <f>IF('Binding Energies'!M9 = "","",IF('Binding Energies'!M9&lt;HV,(Parameters!AH$98-(Parameters!AH$99*($A9/100))+Parameters!AH$100*EXP(-((($A9/100)-Parameters!AH$87)^2)/(2*Parameters!AH$101^2))/(Parameters!AH$101*SQRT(2*PI()))+(Parameters!AH$102/(1+(((($A9/100)-Parameters!AH$103)/Parameters!AH$95)^2)))),""))</f>
        <v/>
      </c>
      <c r="N9" t="str">
        <f>IF('Binding Energies'!N9 = "","",IF('Binding Energies'!N9&lt;HV,(Parameters!AI$98-(Parameters!AI$99*($A9/100))+Parameters!AI$100*EXP(-((($A9/100)-Parameters!AI$87)^2)/(2*Parameters!AI$101^2))/(Parameters!AI$101*SQRT(2*PI()))+(Parameters!AI$102/(1+(((($A9/100)-Parameters!AI$103)/Parameters!AI$95)^2)))),""))</f>
        <v/>
      </c>
      <c r="O9" t="str">
        <f>IF('Binding Energies'!O9 = "","",IF('Binding Energies'!O9&lt;HV,(Parameters!AJ$98-(Parameters!AJ$99*($A9/100))+Parameters!AJ$100*EXP(-((($A9/100)-Parameters!AJ$87)^2)/(2*Parameters!AJ$101^2))/(Parameters!AJ$101*SQRT(2*PI()))+(Parameters!AJ$102/(1+(((($A9/100)-Parameters!AJ$103)/Parameters!AJ$95)^2)))),""))</f>
        <v/>
      </c>
      <c r="P9" t="str">
        <f>IF('Binding Energies'!P9 = "","",IF('Binding Energies'!P9&lt;HV,(Parameters!AK$98-(Parameters!AK$99*($A9/100))+Parameters!AK$100*EXP(-((($A9/100)-Parameters!AK$87)^2)/(2*Parameters!AK$101^2))/(Parameters!AK$101*SQRT(2*PI()))+(Parameters!AK$102/(1+(((($A9/100)-Parameters!AK$103)/Parameters!AK$95)^2)))),""))</f>
        <v/>
      </c>
      <c r="Q9" t="str">
        <f>IF('Binding Energies'!Q9 = "","",IF('Binding Energies'!Q9&lt;HV,(Parameters!AL$98-(Parameters!AL$99*($A9/100))+Parameters!AL$100*EXP(-((($A9/100)-Parameters!AL$87)^2)/(2*Parameters!AL$101^2))/(Parameters!AL$101*SQRT(2*PI()))+(Parameters!AL$102/(1+(((($A9/100)-Parameters!AL$103)/Parameters!AL$95)^2)))),""))</f>
        <v/>
      </c>
      <c r="R9" t="str">
        <f>IF('Binding Energies'!R9 = "","",IF('Binding Energies'!R9&lt;HV,(Parameters!AM$98-(Parameters!AM$99*($A9/100))+Parameters!AM$100*EXP(-((($A9/100)-Parameters!AM$87)^2)/(2*Parameters!AM$101^2))/(Parameters!AM$101*SQRT(2*PI()))+(Parameters!AM$102/(1+(((($A9/100)-Parameters!AM$103)/Parameters!AM$95)^2)))),""))</f>
        <v/>
      </c>
      <c r="S9" t="str">
        <f>IF('Binding Energies'!S9 = "","",IF('Binding Energies'!S9&lt;HV,(Parameters!AN$98-(Parameters!AN$99*($A9/100))+Parameters!AN$100*EXP(-((($A9/100)-Parameters!AN$87)^2)/(2*Parameters!AN$101^2))/(Parameters!AN$101*SQRT(2*PI()))+(Parameters!AN$102/(1+(((($A9/100)-Parameters!AN$103)/Parameters!AN$95)^2)))),""))</f>
        <v/>
      </c>
      <c r="T9" t="str">
        <f>IF('Binding Energies'!T9 = "","",IF('Binding Energies'!T9&lt;HV,(Parameters!AO$98-(Parameters!AO$99*($A9/100))+Parameters!AO$100*EXP(-((($A9/100)-Parameters!AO$87)^2)/(2*Parameters!AO$101^2))/(Parameters!AO$101*SQRT(2*PI()))+(Parameters!AO$102/(1+(((($A9/100)-Parameters!AO$103)/Parameters!AO$95)^2)))),""))</f>
        <v/>
      </c>
    </row>
    <row r="10" spans="1:20" x14ac:dyDescent="0.35">
      <c r="A10" s="43">
        <v>10</v>
      </c>
      <c r="B10">
        <f>IF('Binding Energies'!B10 = "","",IF('Binding Energies'!B10&lt;HV,(Parameters!W$98-(Parameters!W$99*($A10/100))+Parameters!W$100*EXP(-((($A10/100)-Parameters!W$87)^2)/(2*Parameters!W$101^2))/(Parameters!W$101*SQRT(2*PI()))+(Parameters!W$102/(1+(((($A10/100)-Parameters!W$103)/Parameters!W$95)^2)))),""))</f>
        <v>-6.4229768328491961E-13</v>
      </c>
      <c r="C10" t="str">
        <f>IF('Binding Energies'!C10 = "","",IF('Binding Energies'!C10&lt;HV,(Parameters!X$98-(Parameters!X$99*($A10/100))+Parameters!X$100*EXP(-((($A10/100)-Parameters!X$87)^2)/(2*Parameters!X$101^2))/(Parameters!X$101*SQRT(2*PI()))+(Parameters!X$102/(1+(((($A10/100)-Parameters!X$103)/Parameters!X$95)^2)))),""))</f>
        <v/>
      </c>
      <c r="D10" t="str">
        <f>IF('Binding Energies'!D10 = "","",IF('Binding Energies'!D10&lt;HV,(Parameters!Y$98-(Parameters!Y$99*($A10/100))+Parameters!Y$100*EXP(-((($A10/100)-Parameters!Y$87)^2)/(2*Parameters!Y$101^2))/(Parameters!Y$101*SQRT(2*PI()))+(Parameters!Y$102/(1+(((($A10/100)-Parameters!Y$103)/Parameters!Y$95)^2)))),""))</f>
        <v/>
      </c>
      <c r="E10" t="str">
        <f>IF('Binding Energies'!E10 = "","",IF('Binding Energies'!E10&lt;HV,(Parameters!Z$98-(Parameters!Z$99*($A10/100))+Parameters!Z$100*EXP(-((($A10/100)-Parameters!Z$87)^2)/(2*Parameters!Z$101^2))/(Parameters!Z$101*SQRT(2*PI()))+(Parameters!Z$102/(1+(((($A10/100)-Parameters!Z$103)/Parameters!Z$95)^2)))),""))</f>
        <v/>
      </c>
      <c r="F10" t="str">
        <f>IF('Binding Energies'!F10 = "","",IF('Binding Energies'!F10&lt;HV,(Parameters!AA$98-(Parameters!AA$99*($A10/100))+Parameters!AA$100*EXP(-((($A10/100)-Parameters!AA$87)^2)/(2*Parameters!AA$101^2))/(Parameters!AA$101*SQRT(2*PI()))+(Parameters!AA$102/(1+(((($A10/100)-Parameters!AA$103)/Parameters!AA$95)^2)))),""))</f>
        <v/>
      </c>
      <c r="G10" t="str">
        <f>IF('Binding Energies'!G10 = "","",IF('Binding Energies'!G10&lt;HV,(Parameters!AB$98-(Parameters!AB$99*($A10/100))+Parameters!AB$100*EXP(-((($A10/100)-Parameters!AB$87)^2)/(2*Parameters!AB$101^2))/(Parameters!AB$101*SQRT(2*PI()))+(Parameters!AB$102/(1+(((($A10/100)-Parameters!AB$103)/Parameters!AB$95)^2)))),""))</f>
        <v/>
      </c>
      <c r="H10" t="str">
        <f>IF('Binding Energies'!H10 = "","",IF('Binding Energies'!H10&lt;HV,(Parameters!AC$98-(Parameters!AC$99*($A10/100))+Parameters!AC$100*EXP(-((($A10/100)-Parameters!AC$87)^2)/(2*Parameters!AC$101^2))/(Parameters!AC$101*SQRT(2*PI()))+(Parameters!AC$102/(1+(((($A10/100)-Parameters!AC$103)/Parameters!AC$95)^2)))),""))</f>
        <v/>
      </c>
      <c r="I10" t="str">
        <f>IF('Binding Energies'!I10 = "","",IF('Binding Energies'!I10&lt;HV,(Parameters!AD$98-(Parameters!AD$99*($A10/100))+Parameters!AD$100*EXP(-((($A10/100)-Parameters!AD$87)^2)/(2*Parameters!AD$101^2))/(Parameters!AD$101*SQRT(2*PI()))+(Parameters!AD$102/(1+(((($A10/100)-Parameters!AD$103)/Parameters!AD$95)^2)))),""))</f>
        <v/>
      </c>
      <c r="J10" t="str">
        <f>IF('Binding Energies'!J10 = "","",IF('Binding Energies'!J10&lt;HV,(Parameters!AE$98-(Parameters!AE$99*($A10/100))+Parameters!AE$100*EXP(-((($A10/100)-Parameters!AE$87)^2)/(2*Parameters!AE$101^2))/(Parameters!AE$101*SQRT(2*PI()))+(Parameters!AE$102/(1+(((($A10/100)-Parameters!AE$103)/Parameters!AE$95)^2)))),""))</f>
        <v/>
      </c>
      <c r="K10" t="str">
        <f>IF('Binding Energies'!K10 = "","",IF('Binding Energies'!K10&lt;HV,(Parameters!AF$98-(Parameters!AF$99*($A10/100))+Parameters!AF$100*EXP(-((($A10/100)-Parameters!AF$87)^2)/(2*Parameters!AF$101^2))/(Parameters!AF$101*SQRT(2*PI()))+(Parameters!AF$102/(1+(((($A10/100)-Parameters!AF$103)/Parameters!AF$95)^2)))),""))</f>
        <v/>
      </c>
      <c r="L10" t="str">
        <f>IF('Binding Energies'!L10 = "","",IF('Binding Energies'!L10&lt;HV,(Parameters!AG$98-(Parameters!AG$99*($A10/100))+Parameters!AG$100*EXP(-((($A10/100)-Parameters!AG$87)^2)/(2*Parameters!AG$101^2))/(Parameters!AG$101*SQRT(2*PI()))+(Parameters!AG$102/(1+(((($A10/100)-Parameters!AG$103)/Parameters!AG$95)^2)))),""))</f>
        <v/>
      </c>
      <c r="M10" t="str">
        <f>IF('Binding Energies'!M10 = "","",IF('Binding Energies'!M10&lt;HV,(Parameters!AH$98-(Parameters!AH$99*($A10/100))+Parameters!AH$100*EXP(-((($A10/100)-Parameters!AH$87)^2)/(2*Parameters!AH$101^2))/(Parameters!AH$101*SQRT(2*PI()))+(Parameters!AH$102/(1+(((($A10/100)-Parameters!AH$103)/Parameters!AH$95)^2)))),""))</f>
        <v/>
      </c>
      <c r="N10" t="str">
        <f>IF('Binding Energies'!N10 = "","",IF('Binding Energies'!N10&lt;HV,(Parameters!AI$98-(Parameters!AI$99*($A10/100))+Parameters!AI$100*EXP(-((($A10/100)-Parameters!AI$87)^2)/(2*Parameters!AI$101^2))/(Parameters!AI$101*SQRT(2*PI()))+(Parameters!AI$102/(1+(((($A10/100)-Parameters!AI$103)/Parameters!AI$95)^2)))),""))</f>
        <v/>
      </c>
      <c r="O10" t="str">
        <f>IF('Binding Energies'!O10 = "","",IF('Binding Energies'!O10&lt;HV,(Parameters!AJ$98-(Parameters!AJ$99*($A10/100))+Parameters!AJ$100*EXP(-((($A10/100)-Parameters!AJ$87)^2)/(2*Parameters!AJ$101^2))/(Parameters!AJ$101*SQRT(2*PI()))+(Parameters!AJ$102/(1+(((($A10/100)-Parameters!AJ$103)/Parameters!AJ$95)^2)))),""))</f>
        <v/>
      </c>
      <c r="P10" t="str">
        <f>IF('Binding Energies'!P10 = "","",IF('Binding Energies'!P10&lt;HV,(Parameters!AK$98-(Parameters!AK$99*($A10/100))+Parameters!AK$100*EXP(-((($A10/100)-Parameters!AK$87)^2)/(2*Parameters!AK$101^2))/(Parameters!AK$101*SQRT(2*PI()))+(Parameters!AK$102/(1+(((($A10/100)-Parameters!AK$103)/Parameters!AK$95)^2)))),""))</f>
        <v/>
      </c>
      <c r="Q10" t="str">
        <f>IF('Binding Energies'!Q10 = "","",IF('Binding Energies'!Q10&lt;HV,(Parameters!AL$98-(Parameters!AL$99*($A10/100))+Parameters!AL$100*EXP(-((($A10/100)-Parameters!AL$87)^2)/(2*Parameters!AL$101^2))/(Parameters!AL$101*SQRT(2*PI()))+(Parameters!AL$102/(1+(((($A10/100)-Parameters!AL$103)/Parameters!AL$95)^2)))),""))</f>
        <v/>
      </c>
      <c r="R10" t="str">
        <f>IF('Binding Energies'!R10 = "","",IF('Binding Energies'!R10&lt;HV,(Parameters!AM$98-(Parameters!AM$99*($A10/100))+Parameters!AM$100*EXP(-((($A10/100)-Parameters!AM$87)^2)/(2*Parameters!AM$101^2))/(Parameters!AM$101*SQRT(2*PI()))+(Parameters!AM$102/(1+(((($A10/100)-Parameters!AM$103)/Parameters!AM$95)^2)))),""))</f>
        <v/>
      </c>
      <c r="S10" t="str">
        <f>IF('Binding Energies'!S10 = "","",IF('Binding Energies'!S10&lt;HV,(Parameters!AN$98-(Parameters!AN$99*($A10/100))+Parameters!AN$100*EXP(-((($A10/100)-Parameters!AN$87)^2)/(2*Parameters!AN$101^2))/(Parameters!AN$101*SQRT(2*PI()))+(Parameters!AN$102/(1+(((($A10/100)-Parameters!AN$103)/Parameters!AN$95)^2)))),""))</f>
        <v/>
      </c>
      <c r="T10" t="str">
        <f>IF('Binding Energies'!T10 = "","",IF('Binding Energies'!T10&lt;HV,(Parameters!AO$98-(Parameters!AO$99*($A10/100))+Parameters!AO$100*EXP(-((($A10/100)-Parameters!AO$87)^2)/(2*Parameters!AO$101^2))/(Parameters!AO$101*SQRT(2*PI()))+(Parameters!AO$102/(1+(((($A10/100)-Parameters!AO$103)/Parameters!AO$95)^2)))),""))</f>
        <v/>
      </c>
    </row>
    <row r="11" spans="1:20" x14ac:dyDescent="0.35">
      <c r="A11" s="43">
        <v>11</v>
      </c>
      <c r="B11">
        <f>IF('Binding Energies'!B11 = "","",IF('Binding Energies'!B11&lt;HV,(Parameters!W$98-(Parameters!W$99*($A11/100))+Parameters!W$100*EXP(-((($A11/100)-Parameters!W$87)^2)/(2*Parameters!W$101^2))/(Parameters!W$101*SQRT(2*PI()))+(Parameters!W$102/(1+(((($A11/100)-Parameters!W$103)/Parameters!W$95)^2)))),""))</f>
        <v>-2.8976639737717073E-12</v>
      </c>
      <c r="C11">
        <f>IF('Binding Energies'!C11 = "","",IF('Binding Energies'!C11&lt;HV,(Parameters!X$98-(Parameters!X$99*($A11/100))+Parameters!X$100*EXP(-((($A11/100)-Parameters!X$87)^2)/(2*Parameters!X$101^2))/(Parameters!X$101*SQRT(2*PI()))+(Parameters!X$102/(1+(((($A11/100)-Parameters!X$103)/Parameters!X$95)^2)))),""))</f>
        <v>4.8476420600193713E-6</v>
      </c>
      <c r="D11" t="str">
        <f>IF('Binding Energies'!D11 = "","",IF('Binding Energies'!D11&lt;HV,(Parameters!Y$98-(Parameters!Y$99*($A11/100))+Parameters!Y$100*EXP(-((($A11/100)-Parameters!Y$87)^2)/(2*Parameters!Y$101^2))/(Parameters!Y$101*SQRT(2*PI()))+(Parameters!Y$102/(1+(((($A11/100)-Parameters!Y$103)/Parameters!Y$95)^2)))),""))</f>
        <v/>
      </c>
      <c r="E11" t="str">
        <f>IF('Binding Energies'!E11 = "","",IF('Binding Energies'!E11&lt;HV,(Parameters!Z$98-(Parameters!Z$99*($A11/100))+Parameters!Z$100*EXP(-((($A11/100)-Parameters!Z$87)^2)/(2*Parameters!Z$101^2))/(Parameters!Z$101*SQRT(2*PI()))+(Parameters!Z$102/(1+(((($A11/100)-Parameters!Z$103)/Parameters!Z$95)^2)))),""))</f>
        <v/>
      </c>
      <c r="F11" t="str">
        <f>IF('Binding Energies'!F11 = "","",IF('Binding Energies'!F11&lt;HV,(Parameters!AA$98-(Parameters!AA$99*($A11/100))+Parameters!AA$100*EXP(-((($A11/100)-Parameters!AA$87)^2)/(2*Parameters!AA$101^2))/(Parameters!AA$101*SQRT(2*PI()))+(Parameters!AA$102/(1+(((($A11/100)-Parameters!AA$103)/Parameters!AA$95)^2)))),""))</f>
        <v/>
      </c>
      <c r="G11" t="str">
        <f>IF('Binding Energies'!G11 = "","",IF('Binding Energies'!G11&lt;HV,(Parameters!AB$98-(Parameters!AB$99*($A11/100))+Parameters!AB$100*EXP(-((($A11/100)-Parameters!AB$87)^2)/(2*Parameters!AB$101^2))/(Parameters!AB$101*SQRT(2*PI()))+(Parameters!AB$102/(1+(((($A11/100)-Parameters!AB$103)/Parameters!AB$95)^2)))),""))</f>
        <v/>
      </c>
      <c r="H11" t="str">
        <f>IF('Binding Energies'!H11 = "","",IF('Binding Energies'!H11&lt;HV,(Parameters!AC$98-(Parameters!AC$99*($A11/100))+Parameters!AC$100*EXP(-((($A11/100)-Parameters!AC$87)^2)/(2*Parameters!AC$101^2))/(Parameters!AC$101*SQRT(2*PI()))+(Parameters!AC$102/(1+(((($A11/100)-Parameters!AC$103)/Parameters!AC$95)^2)))),""))</f>
        <v/>
      </c>
      <c r="I11" t="str">
        <f>IF('Binding Energies'!I11 = "","",IF('Binding Energies'!I11&lt;HV,(Parameters!AD$98-(Parameters!AD$99*($A11/100))+Parameters!AD$100*EXP(-((($A11/100)-Parameters!AD$87)^2)/(2*Parameters!AD$101^2))/(Parameters!AD$101*SQRT(2*PI()))+(Parameters!AD$102/(1+(((($A11/100)-Parameters!AD$103)/Parameters!AD$95)^2)))),""))</f>
        <v/>
      </c>
      <c r="J11" t="str">
        <f>IF('Binding Energies'!J11 = "","",IF('Binding Energies'!J11&lt;HV,(Parameters!AE$98-(Parameters!AE$99*($A11/100))+Parameters!AE$100*EXP(-((($A11/100)-Parameters!AE$87)^2)/(2*Parameters!AE$101^2))/(Parameters!AE$101*SQRT(2*PI()))+(Parameters!AE$102/(1+(((($A11/100)-Parameters!AE$103)/Parameters!AE$95)^2)))),""))</f>
        <v/>
      </c>
      <c r="K11" t="str">
        <f>IF('Binding Energies'!K11 = "","",IF('Binding Energies'!K11&lt;HV,(Parameters!AF$98-(Parameters!AF$99*($A11/100))+Parameters!AF$100*EXP(-((($A11/100)-Parameters!AF$87)^2)/(2*Parameters!AF$101^2))/(Parameters!AF$101*SQRT(2*PI()))+(Parameters!AF$102/(1+(((($A11/100)-Parameters!AF$103)/Parameters!AF$95)^2)))),""))</f>
        <v/>
      </c>
      <c r="L11" t="str">
        <f>IF('Binding Energies'!L11 = "","",IF('Binding Energies'!L11&lt;HV,(Parameters!AG$98-(Parameters!AG$99*($A11/100))+Parameters!AG$100*EXP(-((($A11/100)-Parameters!AG$87)^2)/(2*Parameters!AG$101^2))/(Parameters!AG$101*SQRT(2*PI()))+(Parameters!AG$102/(1+(((($A11/100)-Parameters!AG$103)/Parameters!AG$95)^2)))),""))</f>
        <v/>
      </c>
      <c r="M11" t="str">
        <f>IF('Binding Energies'!M11 = "","",IF('Binding Energies'!M11&lt;HV,(Parameters!AH$98-(Parameters!AH$99*($A11/100))+Parameters!AH$100*EXP(-((($A11/100)-Parameters!AH$87)^2)/(2*Parameters!AH$101^2))/(Parameters!AH$101*SQRT(2*PI()))+(Parameters!AH$102/(1+(((($A11/100)-Parameters!AH$103)/Parameters!AH$95)^2)))),""))</f>
        <v/>
      </c>
      <c r="N11" t="str">
        <f>IF('Binding Energies'!N11 = "","",IF('Binding Energies'!N11&lt;HV,(Parameters!AI$98-(Parameters!AI$99*($A11/100))+Parameters!AI$100*EXP(-((($A11/100)-Parameters!AI$87)^2)/(2*Parameters!AI$101^2))/(Parameters!AI$101*SQRT(2*PI()))+(Parameters!AI$102/(1+(((($A11/100)-Parameters!AI$103)/Parameters!AI$95)^2)))),""))</f>
        <v/>
      </c>
      <c r="O11" t="str">
        <f>IF('Binding Energies'!O11 = "","",IF('Binding Energies'!O11&lt;HV,(Parameters!AJ$98-(Parameters!AJ$99*($A11/100))+Parameters!AJ$100*EXP(-((($A11/100)-Parameters!AJ$87)^2)/(2*Parameters!AJ$101^2))/(Parameters!AJ$101*SQRT(2*PI()))+(Parameters!AJ$102/(1+(((($A11/100)-Parameters!AJ$103)/Parameters!AJ$95)^2)))),""))</f>
        <v/>
      </c>
      <c r="P11" t="str">
        <f>IF('Binding Energies'!P11 = "","",IF('Binding Energies'!P11&lt;HV,(Parameters!AK$98-(Parameters!AK$99*($A11/100))+Parameters!AK$100*EXP(-((($A11/100)-Parameters!AK$87)^2)/(2*Parameters!AK$101^2))/(Parameters!AK$101*SQRT(2*PI()))+(Parameters!AK$102/(1+(((($A11/100)-Parameters!AK$103)/Parameters!AK$95)^2)))),""))</f>
        <v/>
      </c>
      <c r="Q11" t="str">
        <f>IF('Binding Energies'!Q11 = "","",IF('Binding Energies'!Q11&lt;HV,(Parameters!AL$98-(Parameters!AL$99*($A11/100))+Parameters!AL$100*EXP(-((($A11/100)-Parameters!AL$87)^2)/(2*Parameters!AL$101^2))/(Parameters!AL$101*SQRT(2*PI()))+(Parameters!AL$102/(1+(((($A11/100)-Parameters!AL$103)/Parameters!AL$95)^2)))),""))</f>
        <v/>
      </c>
      <c r="R11" t="str">
        <f>IF('Binding Energies'!R11 = "","",IF('Binding Energies'!R11&lt;HV,(Parameters!AM$98-(Parameters!AM$99*($A11/100))+Parameters!AM$100*EXP(-((($A11/100)-Parameters!AM$87)^2)/(2*Parameters!AM$101^2))/(Parameters!AM$101*SQRT(2*PI()))+(Parameters!AM$102/(1+(((($A11/100)-Parameters!AM$103)/Parameters!AM$95)^2)))),""))</f>
        <v/>
      </c>
      <c r="S11" t="str">
        <f>IF('Binding Energies'!S11 = "","",IF('Binding Energies'!S11&lt;HV,(Parameters!AN$98-(Parameters!AN$99*($A11/100))+Parameters!AN$100*EXP(-((($A11/100)-Parameters!AN$87)^2)/(2*Parameters!AN$101^2))/(Parameters!AN$101*SQRT(2*PI()))+(Parameters!AN$102/(1+(((($A11/100)-Parameters!AN$103)/Parameters!AN$95)^2)))),""))</f>
        <v/>
      </c>
      <c r="T11" t="str">
        <f>IF('Binding Energies'!T11 = "","",IF('Binding Energies'!T11&lt;HV,(Parameters!AO$98-(Parameters!AO$99*($A11/100))+Parameters!AO$100*EXP(-((($A11/100)-Parameters!AO$87)^2)/(2*Parameters!AO$101^2))/(Parameters!AO$101*SQRT(2*PI()))+(Parameters!AO$102/(1+(((($A11/100)-Parameters!AO$103)/Parameters!AO$95)^2)))),""))</f>
        <v/>
      </c>
    </row>
    <row r="12" spans="1:20" x14ac:dyDescent="0.35">
      <c r="A12" s="43">
        <v>12</v>
      </c>
      <c r="B12">
        <f>IF('Binding Energies'!B12 = "","",IF('Binding Energies'!B12&lt;HV,(Parameters!W$98-(Parameters!W$99*($A12/100))+Parameters!W$100*EXP(-((($A12/100)-Parameters!W$87)^2)/(2*Parameters!W$101^2))/(Parameters!W$101*SQRT(2*PI()))+(Parameters!W$102/(1+(((($A12/100)-Parameters!W$103)/Parameters!W$95)^2)))),""))</f>
        <v>-1.2864531189779338E-11</v>
      </c>
      <c r="C12">
        <f>IF('Binding Energies'!C12 = "","",IF('Binding Energies'!C12&lt;HV,(Parameters!X$98-(Parameters!X$99*($A12/100))+Parameters!X$100*EXP(-((($A12/100)-Parameters!X$87)^2)/(2*Parameters!X$101^2))/(Parameters!X$101*SQRT(2*PI()))+(Parameters!X$102/(1+(((($A12/100)-Parameters!X$103)/Parameters!X$95)^2)))),""))</f>
        <v>4.7733914334512971E-6</v>
      </c>
      <c r="D12" t="str">
        <f>IF('Binding Energies'!D12 = "","",IF('Binding Energies'!D12&lt;HV,(Parameters!Y$98-(Parameters!Y$99*($A12/100))+Parameters!Y$100*EXP(-((($A12/100)-Parameters!Y$87)^2)/(2*Parameters!Y$101^2))/(Parameters!Y$101*SQRT(2*PI()))+(Parameters!Y$102/(1+(((($A12/100)-Parameters!Y$103)/Parameters!Y$95)^2)))),""))</f>
        <v/>
      </c>
      <c r="E12" t="str">
        <f>IF('Binding Energies'!E12 = "","",IF('Binding Energies'!E12&lt;HV,(Parameters!Z$98-(Parameters!Z$99*($A12/100))+Parameters!Z$100*EXP(-((($A12/100)-Parameters!Z$87)^2)/(2*Parameters!Z$101^2))/(Parameters!Z$101*SQRT(2*PI()))+(Parameters!Z$102/(1+(((($A12/100)-Parameters!Z$103)/Parameters!Z$95)^2)))),""))</f>
        <v/>
      </c>
      <c r="F12" t="str">
        <f>IF('Binding Energies'!F12 = "","",IF('Binding Energies'!F12&lt;HV,(Parameters!AA$98-(Parameters!AA$99*($A12/100))+Parameters!AA$100*EXP(-((($A12/100)-Parameters!AA$87)^2)/(2*Parameters!AA$101^2))/(Parameters!AA$101*SQRT(2*PI()))+(Parameters!AA$102/(1+(((($A12/100)-Parameters!AA$103)/Parameters!AA$95)^2)))),""))</f>
        <v/>
      </c>
      <c r="G12">
        <f>IF('Binding Energies'!G12 = "","",IF('Binding Energies'!G12&lt;HV,(Parameters!AB$98-(Parameters!AB$99*($A12/100))+Parameters!AB$100*EXP(-((($A12/100)-Parameters!AB$87)^2)/(2*Parameters!AB$101^2))/(Parameters!AB$101*SQRT(2*PI()))+(Parameters!AB$102/(1+(((($A12/100)-Parameters!AB$103)/Parameters!AB$95)^2)))),""))</f>
        <v>0.23633980798236362</v>
      </c>
      <c r="H12">
        <f>IF('Binding Energies'!H12 = "","",IF('Binding Energies'!H12&lt;HV,(Parameters!AC$98-(Parameters!AC$99*($A12/100))+Parameters!AC$100*EXP(-((($A12/100)-Parameters!AC$87)^2)/(2*Parameters!AC$101^2))/(Parameters!AC$101*SQRT(2*PI()))+(Parameters!AC$102/(1+(((($A12/100)-Parameters!AC$103)/Parameters!AC$95)^2)))),""))</f>
        <v>0.23386194783364112</v>
      </c>
      <c r="I12" t="str">
        <f>IF('Binding Energies'!I12 = "","",IF('Binding Energies'!I12&lt;HV,(Parameters!AD$98-(Parameters!AD$99*($A12/100))+Parameters!AD$100*EXP(-((($A12/100)-Parameters!AD$87)^2)/(2*Parameters!AD$101^2))/(Parameters!AD$101*SQRT(2*PI()))+(Parameters!AD$102/(1+(((($A12/100)-Parameters!AD$103)/Parameters!AD$95)^2)))),""))</f>
        <v/>
      </c>
      <c r="J12" t="str">
        <f>IF('Binding Energies'!J12 = "","",IF('Binding Energies'!J12&lt;HV,(Parameters!AE$98-(Parameters!AE$99*($A12/100))+Parameters!AE$100*EXP(-((($A12/100)-Parameters!AE$87)^2)/(2*Parameters!AE$101^2))/(Parameters!AE$101*SQRT(2*PI()))+(Parameters!AE$102/(1+(((($A12/100)-Parameters!AE$103)/Parameters!AE$95)^2)))),""))</f>
        <v/>
      </c>
      <c r="K12" t="str">
        <f>IF('Binding Energies'!K12 = "","",IF('Binding Energies'!K12&lt;HV,(Parameters!AF$98-(Parameters!AF$99*($A12/100))+Parameters!AF$100*EXP(-((($A12/100)-Parameters!AF$87)^2)/(2*Parameters!AF$101^2))/(Parameters!AF$101*SQRT(2*PI()))+(Parameters!AF$102/(1+(((($A12/100)-Parameters!AF$103)/Parameters!AF$95)^2)))),""))</f>
        <v/>
      </c>
      <c r="L12" t="str">
        <f>IF('Binding Energies'!L12 = "","",IF('Binding Energies'!L12&lt;HV,(Parameters!AG$98-(Parameters!AG$99*($A12/100))+Parameters!AG$100*EXP(-((($A12/100)-Parameters!AG$87)^2)/(2*Parameters!AG$101^2))/(Parameters!AG$101*SQRT(2*PI()))+(Parameters!AG$102/(1+(((($A12/100)-Parameters!AG$103)/Parameters!AG$95)^2)))),""))</f>
        <v/>
      </c>
      <c r="M12" t="str">
        <f>IF('Binding Energies'!M12 = "","",IF('Binding Energies'!M12&lt;HV,(Parameters!AH$98-(Parameters!AH$99*($A12/100))+Parameters!AH$100*EXP(-((($A12/100)-Parameters!AH$87)^2)/(2*Parameters!AH$101^2))/(Parameters!AH$101*SQRT(2*PI()))+(Parameters!AH$102/(1+(((($A12/100)-Parameters!AH$103)/Parameters!AH$95)^2)))),""))</f>
        <v/>
      </c>
      <c r="N12" t="str">
        <f>IF('Binding Energies'!N12 = "","",IF('Binding Energies'!N12&lt;HV,(Parameters!AI$98-(Parameters!AI$99*($A12/100))+Parameters!AI$100*EXP(-((($A12/100)-Parameters!AI$87)^2)/(2*Parameters!AI$101^2))/(Parameters!AI$101*SQRT(2*PI()))+(Parameters!AI$102/(1+(((($A12/100)-Parameters!AI$103)/Parameters!AI$95)^2)))),""))</f>
        <v/>
      </c>
      <c r="O12" t="str">
        <f>IF('Binding Energies'!O12 = "","",IF('Binding Energies'!O12&lt;HV,(Parameters!AJ$98-(Parameters!AJ$99*($A12/100))+Parameters!AJ$100*EXP(-((($A12/100)-Parameters!AJ$87)^2)/(2*Parameters!AJ$101^2))/(Parameters!AJ$101*SQRT(2*PI()))+(Parameters!AJ$102/(1+(((($A12/100)-Parameters!AJ$103)/Parameters!AJ$95)^2)))),""))</f>
        <v/>
      </c>
      <c r="P12" t="str">
        <f>IF('Binding Energies'!P12 = "","",IF('Binding Energies'!P12&lt;HV,(Parameters!AK$98-(Parameters!AK$99*($A12/100))+Parameters!AK$100*EXP(-((($A12/100)-Parameters!AK$87)^2)/(2*Parameters!AK$101^2))/(Parameters!AK$101*SQRT(2*PI()))+(Parameters!AK$102/(1+(((($A12/100)-Parameters!AK$103)/Parameters!AK$95)^2)))),""))</f>
        <v/>
      </c>
      <c r="Q12" t="str">
        <f>IF('Binding Energies'!Q12 = "","",IF('Binding Energies'!Q12&lt;HV,(Parameters!AL$98-(Parameters!AL$99*($A12/100))+Parameters!AL$100*EXP(-((($A12/100)-Parameters!AL$87)^2)/(2*Parameters!AL$101^2))/(Parameters!AL$101*SQRT(2*PI()))+(Parameters!AL$102/(1+(((($A12/100)-Parameters!AL$103)/Parameters!AL$95)^2)))),""))</f>
        <v/>
      </c>
      <c r="R12" t="str">
        <f>IF('Binding Energies'!R12 = "","",IF('Binding Energies'!R12&lt;HV,(Parameters!AM$98-(Parameters!AM$99*($A12/100))+Parameters!AM$100*EXP(-((($A12/100)-Parameters!AM$87)^2)/(2*Parameters!AM$101^2))/(Parameters!AM$101*SQRT(2*PI()))+(Parameters!AM$102/(1+(((($A12/100)-Parameters!AM$103)/Parameters!AM$95)^2)))),""))</f>
        <v/>
      </c>
      <c r="S12" t="str">
        <f>IF('Binding Energies'!S12 = "","",IF('Binding Energies'!S12&lt;HV,(Parameters!AN$98-(Parameters!AN$99*($A12/100))+Parameters!AN$100*EXP(-((($A12/100)-Parameters!AN$87)^2)/(2*Parameters!AN$101^2))/(Parameters!AN$101*SQRT(2*PI()))+(Parameters!AN$102/(1+(((($A12/100)-Parameters!AN$103)/Parameters!AN$95)^2)))),""))</f>
        <v/>
      </c>
      <c r="T12" t="str">
        <f>IF('Binding Energies'!T12 = "","",IF('Binding Energies'!T12&lt;HV,(Parameters!AO$98-(Parameters!AO$99*($A12/100))+Parameters!AO$100*EXP(-((($A12/100)-Parameters!AO$87)^2)/(2*Parameters!AO$101^2))/(Parameters!AO$101*SQRT(2*PI()))+(Parameters!AO$102/(1+(((($A12/100)-Parameters!AO$103)/Parameters!AO$95)^2)))),""))</f>
        <v/>
      </c>
    </row>
    <row r="13" spans="1:20" x14ac:dyDescent="0.35">
      <c r="A13" s="43">
        <v>13</v>
      </c>
      <c r="B13">
        <f>IF('Binding Energies'!B13 = "","",IF('Binding Energies'!B13&lt;HV,(Parameters!W$98-(Parameters!W$99*($A13/100))+Parameters!W$100*EXP(-((($A13/100)-Parameters!W$87)^2)/(2*Parameters!W$101^2))/(Parameters!W$101*SQRT(2*PI()))+(Parameters!W$102/(1+(((($A13/100)-Parameters!W$103)/Parameters!W$95)^2)))),""))</f>
        <v>-5.6204920692898374E-11</v>
      </c>
      <c r="C13">
        <f>IF('Binding Energies'!C13 = "","",IF('Binding Energies'!C13&lt;HV,(Parameters!X$98-(Parameters!X$99*($A13/100))+Parameters!X$100*EXP(-((($A13/100)-Parameters!X$87)^2)/(2*Parameters!X$101^2))/(Parameters!X$101*SQRT(2*PI()))+(Parameters!X$102/(1+(((($A13/100)-Parameters!X$103)/Parameters!X$95)^2)))),""))</f>
        <v>4.6445717307232409E-6</v>
      </c>
      <c r="D13" t="str">
        <f>IF('Binding Energies'!D13 = "","",IF('Binding Energies'!D13&lt;HV,(Parameters!Y$98-(Parameters!Y$99*($A13/100))+Parameters!Y$100*EXP(-((($A13/100)-Parameters!Y$87)^2)/(2*Parameters!Y$101^2))/(Parameters!Y$101*SQRT(2*PI()))+(Parameters!Y$102/(1+(((($A13/100)-Parameters!Y$103)/Parameters!Y$95)^2)))),""))</f>
        <v/>
      </c>
      <c r="E13" t="str">
        <f>IF('Binding Energies'!E13 = "","",IF('Binding Energies'!E13&lt;HV,(Parameters!Z$98-(Parameters!Z$99*($A13/100))+Parameters!Z$100*EXP(-((($A13/100)-Parameters!Z$87)^2)/(2*Parameters!Z$101^2))/(Parameters!Z$101*SQRT(2*PI()))+(Parameters!Z$102/(1+(((($A13/100)-Parameters!Z$103)/Parameters!Z$95)^2)))),""))</f>
        <v/>
      </c>
      <c r="F13" t="str">
        <f>IF('Binding Energies'!F13 = "","",IF('Binding Energies'!F13&lt;HV,(Parameters!AA$98-(Parameters!AA$99*($A13/100))+Parameters!AA$100*EXP(-((($A13/100)-Parameters!AA$87)^2)/(2*Parameters!AA$101^2))/(Parameters!AA$101*SQRT(2*PI()))+(Parameters!AA$102/(1+(((($A13/100)-Parameters!AA$103)/Parameters!AA$95)^2)))),""))</f>
        <v/>
      </c>
      <c r="G13">
        <f>IF('Binding Energies'!G13 = "","",IF('Binding Energies'!G13&lt;HV,(Parameters!AB$98-(Parameters!AB$99*($A13/100))+Parameters!AB$100*EXP(-((($A13/100)-Parameters!AB$87)^2)/(2*Parameters!AB$101^2))/(Parameters!AB$101*SQRT(2*PI()))+(Parameters!AB$102/(1+(((($A13/100)-Parameters!AB$103)/Parameters!AB$95)^2)))),""))</f>
        <v>0.22758935719134821</v>
      </c>
      <c r="H13">
        <f>IF('Binding Energies'!H13 = "","",IF('Binding Energies'!H13&lt;HV,(Parameters!AC$98-(Parameters!AC$99*($A13/100))+Parameters!AC$100*EXP(-((($A13/100)-Parameters!AC$87)^2)/(2*Parameters!AC$101^2))/(Parameters!AC$101*SQRT(2*PI()))+(Parameters!AC$102/(1+(((($A13/100)-Parameters!AC$103)/Parameters!AC$95)^2)))),""))</f>
        <v>0.22591084437809059</v>
      </c>
      <c r="I13" t="str">
        <f>IF('Binding Energies'!I13 = "","",IF('Binding Energies'!I13&lt;HV,(Parameters!AD$98-(Parameters!AD$99*($A13/100))+Parameters!AD$100*EXP(-((($A13/100)-Parameters!AD$87)^2)/(2*Parameters!AD$101^2))/(Parameters!AD$101*SQRT(2*PI()))+(Parameters!AD$102/(1+(((($A13/100)-Parameters!AD$103)/Parameters!AD$95)^2)))),""))</f>
        <v/>
      </c>
      <c r="J13" t="str">
        <f>IF('Binding Energies'!J13 = "","",IF('Binding Energies'!J13&lt;HV,(Parameters!AE$98-(Parameters!AE$99*($A13/100))+Parameters!AE$100*EXP(-((($A13/100)-Parameters!AE$87)^2)/(2*Parameters!AE$101^2))/(Parameters!AE$101*SQRT(2*PI()))+(Parameters!AE$102/(1+(((($A13/100)-Parameters!AE$103)/Parameters!AE$95)^2)))),""))</f>
        <v/>
      </c>
      <c r="K13" t="str">
        <f>IF('Binding Energies'!K13 = "","",IF('Binding Energies'!K13&lt;HV,(Parameters!AF$98-(Parameters!AF$99*($A13/100))+Parameters!AF$100*EXP(-((($A13/100)-Parameters!AF$87)^2)/(2*Parameters!AF$101^2))/(Parameters!AF$101*SQRT(2*PI()))+(Parameters!AF$102/(1+(((($A13/100)-Parameters!AF$103)/Parameters!AF$95)^2)))),""))</f>
        <v/>
      </c>
      <c r="L13" t="str">
        <f>IF('Binding Energies'!L13 = "","",IF('Binding Energies'!L13&lt;HV,(Parameters!AG$98-(Parameters!AG$99*($A13/100))+Parameters!AG$100*EXP(-((($A13/100)-Parameters!AG$87)^2)/(2*Parameters!AG$101^2))/(Parameters!AG$101*SQRT(2*PI()))+(Parameters!AG$102/(1+(((($A13/100)-Parameters!AG$103)/Parameters!AG$95)^2)))),""))</f>
        <v/>
      </c>
      <c r="M13" t="str">
        <f>IF('Binding Energies'!M13 = "","",IF('Binding Energies'!M13&lt;HV,(Parameters!AH$98-(Parameters!AH$99*($A13/100))+Parameters!AH$100*EXP(-((($A13/100)-Parameters!AH$87)^2)/(2*Parameters!AH$101^2))/(Parameters!AH$101*SQRT(2*PI()))+(Parameters!AH$102/(1+(((($A13/100)-Parameters!AH$103)/Parameters!AH$95)^2)))),""))</f>
        <v/>
      </c>
      <c r="N13" t="str">
        <f>IF('Binding Energies'!N13 = "","",IF('Binding Energies'!N13&lt;HV,(Parameters!AI$98-(Parameters!AI$99*($A13/100))+Parameters!AI$100*EXP(-((($A13/100)-Parameters!AI$87)^2)/(2*Parameters!AI$101^2))/(Parameters!AI$101*SQRT(2*PI()))+(Parameters!AI$102/(1+(((($A13/100)-Parameters!AI$103)/Parameters!AI$95)^2)))),""))</f>
        <v/>
      </c>
      <c r="O13" t="str">
        <f>IF('Binding Energies'!O13 = "","",IF('Binding Energies'!O13&lt;HV,(Parameters!AJ$98-(Parameters!AJ$99*($A13/100))+Parameters!AJ$100*EXP(-((($A13/100)-Parameters!AJ$87)^2)/(2*Parameters!AJ$101^2))/(Parameters!AJ$101*SQRT(2*PI()))+(Parameters!AJ$102/(1+(((($A13/100)-Parameters!AJ$103)/Parameters!AJ$95)^2)))),""))</f>
        <v/>
      </c>
      <c r="P13" t="str">
        <f>IF('Binding Energies'!P13 = "","",IF('Binding Energies'!P13&lt;HV,(Parameters!AK$98-(Parameters!AK$99*($A13/100))+Parameters!AK$100*EXP(-((($A13/100)-Parameters!AK$87)^2)/(2*Parameters!AK$101^2))/(Parameters!AK$101*SQRT(2*PI()))+(Parameters!AK$102/(1+(((($A13/100)-Parameters!AK$103)/Parameters!AK$95)^2)))),""))</f>
        <v/>
      </c>
      <c r="Q13" t="str">
        <f>IF('Binding Energies'!Q13 = "","",IF('Binding Energies'!Q13&lt;HV,(Parameters!AL$98-(Parameters!AL$99*($A13/100))+Parameters!AL$100*EXP(-((($A13/100)-Parameters!AL$87)^2)/(2*Parameters!AL$101^2))/(Parameters!AL$101*SQRT(2*PI()))+(Parameters!AL$102/(1+(((($A13/100)-Parameters!AL$103)/Parameters!AL$95)^2)))),""))</f>
        <v/>
      </c>
      <c r="R13" t="str">
        <f>IF('Binding Energies'!R13 = "","",IF('Binding Energies'!R13&lt;HV,(Parameters!AM$98-(Parameters!AM$99*($A13/100))+Parameters!AM$100*EXP(-((($A13/100)-Parameters!AM$87)^2)/(2*Parameters!AM$101^2))/(Parameters!AM$101*SQRT(2*PI()))+(Parameters!AM$102/(1+(((($A13/100)-Parameters!AM$103)/Parameters!AM$95)^2)))),""))</f>
        <v/>
      </c>
      <c r="S13" t="str">
        <f>IF('Binding Energies'!S13 = "","",IF('Binding Energies'!S13&lt;HV,(Parameters!AN$98-(Parameters!AN$99*($A13/100))+Parameters!AN$100*EXP(-((($A13/100)-Parameters!AN$87)^2)/(2*Parameters!AN$101^2))/(Parameters!AN$101*SQRT(2*PI()))+(Parameters!AN$102/(1+(((($A13/100)-Parameters!AN$103)/Parameters!AN$95)^2)))),""))</f>
        <v/>
      </c>
      <c r="T13" t="str">
        <f>IF('Binding Energies'!T13 = "","",IF('Binding Energies'!T13&lt;HV,(Parameters!AO$98-(Parameters!AO$99*($A13/100))+Parameters!AO$100*EXP(-((($A13/100)-Parameters!AO$87)^2)/(2*Parameters!AO$101^2))/(Parameters!AO$101*SQRT(2*PI()))+(Parameters!AO$102/(1+(((($A13/100)-Parameters!AO$103)/Parameters!AO$95)^2)))),""))</f>
        <v/>
      </c>
    </row>
    <row r="14" spans="1:20" x14ac:dyDescent="0.35">
      <c r="A14" s="43">
        <v>14</v>
      </c>
      <c r="B14">
        <f>IF('Binding Energies'!B14 = "","",IF('Binding Energies'!B14&lt;HV,(Parameters!W$98-(Parameters!W$99*($A14/100))+Parameters!W$100*EXP(-((($A14/100)-Parameters!W$87)^2)/(2*Parameters!W$101^2))/(Parameters!W$101*SQRT(2*PI()))+(Parameters!W$102/(1+(((($A14/100)-Parameters!W$103)/Parameters!W$95)^2)))),""))</f>
        <v>-2.416513250832215E-10</v>
      </c>
      <c r="C14">
        <f>IF('Binding Energies'!C14 = "","",IF('Binding Energies'!C14&lt;HV,(Parameters!X$98-(Parameters!X$99*($A14/100))+Parameters!X$100*EXP(-((($A14/100)-Parameters!X$87)^2)/(2*Parameters!X$101^2))/(Parameters!X$101*SQRT(2*PI()))+(Parameters!X$102/(1+(((($A14/100)-Parameters!X$103)/Parameters!X$95)^2)))),""))</f>
        <v>4.449039563728725E-6</v>
      </c>
      <c r="D14" t="str">
        <f>IF('Binding Energies'!D14 = "","",IF('Binding Energies'!D14&lt;HV,(Parameters!Y$98-(Parameters!Y$99*($A14/100))+Parameters!Y$100*EXP(-((($A14/100)-Parameters!Y$87)^2)/(2*Parameters!Y$101^2))/(Parameters!Y$101*SQRT(2*PI()))+(Parameters!Y$102/(1+(((($A14/100)-Parameters!Y$103)/Parameters!Y$95)^2)))),""))</f>
        <v/>
      </c>
      <c r="E14" t="str">
        <f>IF('Binding Energies'!E14 = "","",IF('Binding Energies'!E14&lt;HV,(Parameters!Z$98-(Parameters!Z$99*($A14/100))+Parameters!Z$100*EXP(-((($A14/100)-Parameters!Z$87)^2)/(2*Parameters!Z$101^2))/(Parameters!Z$101*SQRT(2*PI()))+(Parameters!Z$102/(1+(((($A14/100)-Parameters!Z$103)/Parameters!Z$95)^2)))),""))</f>
        <v/>
      </c>
      <c r="F14" t="str">
        <f>IF('Binding Energies'!F14 = "","",IF('Binding Energies'!F14&lt;HV,(Parameters!AA$98-(Parameters!AA$99*($A14/100))+Parameters!AA$100*EXP(-((($A14/100)-Parameters!AA$87)^2)/(2*Parameters!AA$101^2))/(Parameters!AA$101*SQRT(2*PI()))+(Parameters!AA$102/(1+(((($A14/100)-Parameters!AA$103)/Parameters!AA$95)^2)))),""))</f>
        <v/>
      </c>
      <c r="G14">
        <f>IF('Binding Energies'!G14 = "","",IF('Binding Energies'!G14&lt;HV,(Parameters!AB$98-(Parameters!AB$99*($A14/100))+Parameters!AB$100*EXP(-((($A14/100)-Parameters!AB$87)^2)/(2*Parameters!AB$101^2))/(Parameters!AB$101*SQRT(2*PI()))+(Parameters!AB$102/(1+(((($A14/100)-Parameters!AB$103)/Parameters!AB$95)^2)))),""))</f>
        <v>0.21879641257188329</v>
      </c>
      <c r="H14">
        <f>IF('Binding Energies'!H14 = "","",IF('Binding Energies'!H14&lt;HV,(Parameters!AC$98-(Parameters!AC$99*($A14/100))+Parameters!AC$100*EXP(-((($A14/100)-Parameters!AC$87)^2)/(2*Parameters!AC$101^2))/(Parameters!AC$101*SQRT(2*PI()))+(Parameters!AC$102/(1+(((($A14/100)-Parameters!AC$103)/Parameters!AC$95)^2)))),""))</f>
        <v>0.21773360791160776</v>
      </c>
      <c r="I14" t="str">
        <f>IF('Binding Energies'!I14 = "","",IF('Binding Energies'!I14&lt;HV,(Parameters!AD$98-(Parameters!AD$99*($A14/100))+Parameters!AD$100*EXP(-((($A14/100)-Parameters!AD$87)^2)/(2*Parameters!AD$101^2))/(Parameters!AD$101*SQRT(2*PI()))+(Parameters!AD$102/(1+(((($A14/100)-Parameters!AD$103)/Parameters!AD$95)^2)))),""))</f>
        <v/>
      </c>
      <c r="J14" t="str">
        <f>IF('Binding Energies'!J14 = "","",IF('Binding Energies'!J14&lt;HV,(Parameters!AE$98-(Parameters!AE$99*($A14/100))+Parameters!AE$100*EXP(-((($A14/100)-Parameters!AE$87)^2)/(2*Parameters!AE$101^2))/(Parameters!AE$101*SQRT(2*PI()))+(Parameters!AE$102/(1+(((($A14/100)-Parameters!AE$103)/Parameters!AE$95)^2)))),""))</f>
        <v/>
      </c>
      <c r="K14" t="str">
        <f>IF('Binding Energies'!K14 = "","",IF('Binding Energies'!K14&lt;HV,(Parameters!AF$98-(Parameters!AF$99*($A14/100))+Parameters!AF$100*EXP(-((($A14/100)-Parameters!AF$87)^2)/(2*Parameters!AF$101^2))/(Parameters!AF$101*SQRT(2*PI()))+(Parameters!AF$102/(1+(((($A14/100)-Parameters!AF$103)/Parameters!AF$95)^2)))),""))</f>
        <v/>
      </c>
      <c r="L14" t="str">
        <f>IF('Binding Energies'!L14 = "","",IF('Binding Energies'!L14&lt;HV,(Parameters!AG$98-(Parameters!AG$99*($A14/100))+Parameters!AG$100*EXP(-((($A14/100)-Parameters!AG$87)^2)/(2*Parameters!AG$101^2))/(Parameters!AG$101*SQRT(2*PI()))+(Parameters!AG$102/(1+(((($A14/100)-Parameters!AG$103)/Parameters!AG$95)^2)))),""))</f>
        <v/>
      </c>
      <c r="M14" t="str">
        <f>IF('Binding Energies'!M14 = "","",IF('Binding Energies'!M14&lt;HV,(Parameters!AH$98-(Parameters!AH$99*($A14/100))+Parameters!AH$100*EXP(-((($A14/100)-Parameters!AH$87)^2)/(2*Parameters!AH$101^2))/(Parameters!AH$101*SQRT(2*PI()))+(Parameters!AH$102/(1+(((($A14/100)-Parameters!AH$103)/Parameters!AH$95)^2)))),""))</f>
        <v/>
      </c>
      <c r="N14" t="str">
        <f>IF('Binding Energies'!N14 = "","",IF('Binding Energies'!N14&lt;HV,(Parameters!AI$98-(Parameters!AI$99*($A14/100))+Parameters!AI$100*EXP(-((($A14/100)-Parameters!AI$87)^2)/(2*Parameters!AI$101^2))/(Parameters!AI$101*SQRT(2*PI()))+(Parameters!AI$102/(1+(((($A14/100)-Parameters!AI$103)/Parameters!AI$95)^2)))),""))</f>
        <v/>
      </c>
      <c r="O14" t="str">
        <f>IF('Binding Energies'!O14 = "","",IF('Binding Energies'!O14&lt;HV,(Parameters!AJ$98-(Parameters!AJ$99*($A14/100))+Parameters!AJ$100*EXP(-((($A14/100)-Parameters!AJ$87)^2)/(2*Parameters!AJ$101^2))/(Parameters!AJ$101*SQRT(2*PI()))+(Parameters!AJ$102/(1+(((($A14/100)-Parameters!AJ$103)/Parameters!AJ$95)^2)))),""))</f>
        <v/>
      </c>
      <c r="P14" t="str">
        <f>IF('Binding Energies'!P14 = "","",IF('Binding Energies'!P14&lt;HV,(Parameters!AK$98-(Parameters!AK$99*($A14/100))+Parameters!AK$100*EXP(-((($A14/100)-Parameters!AK$87)^2)/(2*Parameters!AK$101^2))/(Parameters!AK$101*SQRT(2*PI()))+(Parameters!AK$102/(1+(((($A14/100)-Parameters!AK$103)/Parameters!AK$95)^2)))),""))</f>
        <v/>
      </c>
      <c r="Q14" t="str">
        <f>IF('Binding Energies'!Q14 = "","",IF('Binding Energies'!Q14&lt;HV,(Parameters!AL$98-(Parameters!AL$99*($A14/100))+Parameters!AL$100*EXP(-((($A14/100)-Parameters!AL$87)^2)/(2*Parameters!AL$101^2))/(Parameters!AL$101*SQRT(2*PI()))+(Parameters!AL$102/(1+(((($A14/100)-Parameters!AL$103)/Parameters!AL$95)^2)))),""))</f>
        <v/>
      </c>
      <c r="R14" t="str">
        <f>IF('Binding Energies'!R14 = "","",IF('Binding Energies'!R14&lt;HV,(Parameters!AM$98-(Parameters!AM$99*($A14/100))+Parameters!AM$100*EXP(-((($A14/100)-Parameters!AM$87)^2)/(2*Parameters!AM$101^2))/(Parameters!AM$101*SQRT(2*PI()))+(Parameters!AM$102/(1+(((($A14/100)-Parameters!AM$103)/Parameters!AM$95)^2)))),""))</f>
        <v/>
      </c>
      <c r="S14" t="str">
        <f>IF('Binding Energies'!S14 = "","",IF('Binding Energies'!S14&lt;HV,(Parameters!AN$98-(Parameters!AN$99*($A14/100))+Parameters!AN$100*EXP(-((($A14/100)-Parameters!AN$87)^2)/(2*Parameters!AN$101^2))/(Parameters!AN$101*SQRT(2*PI()))+(Parameters!AN$102/(1+(((($A14/100)-Parameters!AN$103)/Parameters!AN$95)^2)))),""))</f>
        <v/>
      </c>
      <c r="T14" t="str">
        <f>IF('Binding Energies'!T14 = "","",IF('Binding Energies'!T14&lt;HV,(Parameters!AO$98-(Parameters!AO$99*($A14/100))+Parameters!AO$100*EXP(-((($A14/100)-Parameters!AO$87)^2)/(2*Parameters!AO$101^2))/(Parameters!AO$101*SQRT(2*PI()))+(Parameters!AO$102/(1+(((($A14/100)-Parameters!AO$103)/Parameters!AO$95)^2)))),""))</f>
        <v/>
      </c>
    </row>
    <row r="15" spans="1:20" x14ac:dyDescent="0.35">
      <c r="A15" s="43">
        <v>15</v>
      </c>
      <c r="B15">
        <f>IF('Binding Energies'!B15 = "","",IF('Binding Energies'!B15&lt;HV,(Parameters!W$98-(Parameters!W$99*($A15/100))+Parameters!W$100*EXP(-((($A15/100)-Parameters!W$87)^2)/(2*Parameters!W$101^2))/(Parameters!W$101*SQRT(2*PI()))+(Parameters!W$102/(1+(((($A15/100)-Parameters!W$103)/Parameters!W$95)^2)))),""))</f>
        <v>-1.0224415655903512E-9</v>
      </c>
      <c r="C15">
        <f>IF('Binding Energies'!C15 = "","",IF('Binding Energies'!C15&lt;HV,(Parameters!X$98-(Parameters!X$99*($A15/100))+Parameters!X$100*EXP(-((($A15/100)-Parameters!X$87)^2)/(2*Parameters!X$101^2))/(Parameters!X$101*SQRT(2*PI()))+(Parameters!X$102/(1+(((($A15/100)-Parameters!X$103)/Parameters!X$95)^2)))),""))</f>
        <v>4.1725463181342903E-6</v>
      </c>
      <c r="D15" t="str">
        <f>IF('Binding Energies'!D15 = "","",IF('Binding Energies'!D15&lt;HV,(Parameters!Y$98-(Parameters!Y$99*($A15/100))+Parameters!Y$100*EXP(-((($A15/100)-Parameters!Y$87)^2)/(2*Parameters!Y$101^2))/(Parameters!Y$101*SQRT(2*PI()))+(Parameters!Y$102/(1+(((($A15/100)-Parameters!Y$103)/Parameters!Y$95)^2)))),""))</f>
        <v/>
      </c>
      <c r="E15" t="str">
        <f>IF('Binding Energies'!E15 = "","",IF('Binding Energies'!E15&lt;HV,(Parameters!Z$98-(Parameters!Z$99*($A15/100))+Parameters!Z$100*EXP(-((($A15/100)-Parameters!Z$87)^2)/(2*Parameters!Z$101^2))/(Parameters!Z$101*SQRT(2*PI()))+(Parameters!Z$102/(1+(((($A15/100)-Parameters!Z$103)/Parameters!Z$95)^2)))),""))</f>
        <v/>
      </c>
      <c r="F15" t="str">
        <f>IF('Binding Energies'!F15 = "","",IF('Binding Energies'!F15&lt;HV,(Parameters!AA$98-(Parameters!AA$99*($A15/100))+Parameters!AA$100*EXP(-((($A15/100)-Parameters!AA$87)^2)/(2*Parameters!AA$101^2))/(Parameters!AA$101*SQRT(2*PI()))+(Parameters!AA$102/(1+(((($A15/100)-Parameters!AA$103)/Parameters!AA$95)^2)))),""))</f>
        <v/>
      </c>
      <c r="G15">
        <f>IF('Binding Energies'!G15 = "","",IF('Binding Energies'!G15&lt;HV,(Parameters!AB$98-(Parameters!AB$99*($A15/100))+Parameters!AB$100*EXP(-((($A15/100)-Parameters!AB$87)^2)/(2*Parameters!AB$101^2))/(Parameters!AB$101*SQRT(2*PI()))+(Parameters!AB$102/(1+(((($A15/100)-Parameters!AB$103)/Parameters!AB$95)^2)))),""))</f>
        <v>0.21001228929169086</v>
      </c>
      <c r="H15">
        <f>IF('Binding Energies'!H15 = "","",IF('Binding Energies'!H15&lt;HV,(Parameters!AC$98-(Parameters!AC$99*($A15/100))+Parameters!AC$100*EXP(-((($A15/100)-Parameters!AC$87)^2)/(2*Parameters!AC$101^2))/(Parameters!AC$101*SQRT(2*PI()))+(Parameters!AC$102/(1+(((($A15/100)-Parameters!AC$103)/Parameters!AC$95)^2)))),""))</f>
        <v>0.20939428621490841</v>
      </c>
      <c r="I15" t="str">
        <f>IF('Binding Energies'!I15 = "","",IF('Binding Energies'!I15&lt;HV,(Parameters!AD$98-(Parameters!AD$99*($A15/100))+Parameters!AD$100*EXP(-((($A15/100)-Parameters!AD$87)^2)/(2*Parameters!AD$101^2))/(Parameters!AD$101*SQRT(2*PI()))+(Parameters!AD$102/(1+(((($A15/100)-Parameters!AD$103)/Parameters!AD$95)^2)))),""))</f>
        <v/>
      </c>
      <c r="J15" t="str">
        <f>IF('Binding Energies'!J15 = "","",IF('Binding Energies'!J15&lt;HV,(Parameters!AE$98-(Parameters!AE$99*($A15/100))+Parameters!AE$100*EXP(-((($A15/100)-Parameters!AE$87)^2)/(2*Parameters!AE$101^2))/(Parameters!AE$101*SQRT(2*PI()))+(Parameters!AE$102/(1+(((($A15/100)-Parameters!AE$103)/Parameters!AE$95)^2)))),""))</f>
        <v/>
      </c>
      <c r="K15" t="str">
        <f>IF('Binding Energies'!K15 = "","",IF('Binding Energies'!K15&lt;HV,(Parameters!AF$98-(Parameters!AF$99*($A15/100))+Parameters!AF$100*EXP(-((($A15/100)-Parameters!AF$87)^2)/(2*Parameters!AF$101^2))/(Parameters!AF$101*SQRT(2*PI()))+(Parameters!AF$102/(1+(((($A15/100)-Parameters!AF$103)/Parameters!AF$95)^2)))),""))</f>
        <v/>
      </c>
      <c r="L15" t="str">
        <f>IF('Binding Energies'!L15 = "","",IF('Binding Energies'!L15&lt;HV,(Parameters!AG$98-(Parameters!AG$99*($A15/100))+Parameters!AG$100*EXP(-((($A15/100)-Parameters!AG$87)^2)/(2*Parameters!AG$101^2))/(Parameters!AG$101*SQRT(2*PI()))+(Parameters!AG$102/(1+(((($A15/100)-Parameters!AG$103)/Parameters!AG$95)^2)))),""))</f>
        <v/>
      </c>
      <c r="M15" t="str">
        <f>IF('Binding Energies'!M15 = "","",IF('Binding Energies'!M15&lt;HV,(Parameters!AH$98-(Parameters!AH$99*($A15/100))+Parameters!AH$100*EXP(-((($A15/100)-Parameters!AH$87)^2)/(2*Parameters!AH$101^2))/(Parameters!AH$101*SQRT(2*PI()))+(Parameters!AH$102/(1+(((($A15/100)-Parameters!AH$103)/Parameters!AH$95)^2)))),""))</f>
        <v/>
      </c>
      <c r="N15" t="str">
        <f>IF('Binding Energies'!N15 = "","",IF('Binding Energies'!N15&lt;HV,(Parameters!AI$98-(Parameters!AI$99*($A15/100))+Parameters!AI$100*EXP(-((($A15/100)-Parameters!AI$87)^2)/(2*Parameters!AI$101^2))/(Parameters!AI$101*SQRT(2*PI()))+(Parameters!AI$102/(1+(((($A15/100)-Parameters!AI$103)/Parameters!AI$95)^2)))),""))</f>
        <v/>
      </c>
      <c r="O15" t="str">
        <f>IF('Binding Energies'!O15 = "","",IF('Binding Energies'!O15&lt;HV,(Parameters!AJ$98-(Parameters!AJ$99*($A15/100))+Parameters!AJ$100*EXP(-((($A15/100)-Parameters!AJ$87)^2)/(2*Parameters!AJ$101^2))/(Parameters!AJ$101*SQRT(2*PI()))+(Parameters!AJ$102/(1+(((($A15/100)-Parameters!AJ$103)/Parameters!AJ$95)^2)))),""))</f>
        <v/>
      </c>
      <c r="P15" t="str">
        <f>IF('Binding Energies'!P15 = "","",IF('Binding Energies'!P15&lt;HV,(Parameters!AK$98-(Parameters!AK$99*($A15/100))+Parameters!AK$100*EXP(-((($A15/100)-Parameters!AK$87)^2)/(2*Parameters!AK$101^2))/(Parameters!AK$101*SQRT(2*PI()))+(Parameters!AK$102/(1+(((($A15/100)-Parameters!AK$103)/Parameters!AK$95)^2)))),""))</f>
        <v/>
      </c>
      <c r="Q15" t="str">
        <f>IF('Binding Energies'!Q15 = "","",IF('Binding Energies'!Q15&lt;HV,(Parameters!AL$98-(Parameters!AL$99*($A15/100))+Parameters!AL$100*EXP(-((($A15/100)-Parameters!AL$87)^2)/(2*Parameters!AL$101^2))/(Parameters!AL$101*SQRT(2*PI()))+(Parameters!AL$102/(1+(((($A15/100)-Parameters!AL$103)/Parameters!AL$95)^2)))),""))</f>
        <v/>
      </c>
      <c r="R15" t="str">
        <f>IF('Binding Energies'!R15 = "","",IF('Binding Energies'!R15&lt;HV,(Parameters!AM$98-(Parameters!AM$99*($A15/100))+Parameters!AM$100*EXP(-((($A15/100)-Parameters!AM$87)^2)/(2*Parameters!AM$101^2))/(Parameters!AM$101*SQRT(2*PI()))+(Parameters!AM$102/(1+(((($A15/100)-Parameters!AM$103)/Parameters!AM$95)^2)))),""))</f>
        <v/>
      </c>
      <c r="S15" t="str">
        <f>IF('Binding Energies'!S15 = "","",IF('Binding Energies'!S15&lt;HV,(Parameters!AN$98-(Parameters!AN$99*($A15/100))+Parameters!AN$100*EXP(-((($A15/100)-Parameters!AN$87)^2)/(2*Parameters!AN$101^2))/(Parameters!AN$101*SQRT(2*PI()))+(Parameters!AN$102/(1+(((($A15/100)-Parameters!AN$103)/Parameters!AN$95)^2)))),""))</f>
        <v/>
      </c>
      <c r="T15" t="str">
        <f>IF('Binding Energies'!T15 = "","",IF('Binding Energies'!T15&lt;HV,(Parameters!AO$98-(Parameters!AO$99*($A15/100))+Parameters!AO$100*EXP(-((($A15/100)-Parameters!AO$87)^2)/(2*Parameters!AO$101^2))/(Parameters!AO$101*SQRT(2*PI()))+(Parameters!AO$102/(1+(((($A15/100)-Parameters!AO$103)/Parameters!AO$95)^2)))),""))</f>
        <v/>
      </c>
    </row>
    <row r="16" spans="1:20" x14ac:dyDescent="0.35">
      <c r="A16" s="43">
        <v>16</v>
      </c>
      <c r="B16">
        <f>IF('Binding Energies'!B16 = "","",IF('Binding Energies'!B16&lt;HV,(Parameters!W$98-(Parameters!W$99*($A16/100))+Parameters!W$100*EXP(-((($A16/100)-Parameters!W$87)^2)/(2*Parameters!W$101^2))/(Parameters!W$101*SQRT(2*PI()))+(Parameters!W$102/(1+(((($A16/100)-Parameters!W$103)/Parameters!W$95)^2)))),""))</f>
        <v>-4.2571826972880048E-9</v>
      </c>
      <c r="C16">
        <f>IF('Binding Energies'!C16 = "","",IF('Binding Energies'!C16&lt;HV,(Parameters!X$98-(Parameters!X$99*($A16/100))+Parameters!X$100*EXP(-((($A16/100)-Parameters!X$87)^2)/(2*Parameters!X$101^2))/(Parameters!X$101*SQRT(2*PI()))+(Parameters!X$102/(1+(((($A16/100)-Parameters!X$103)/Parameters!X$95)^2)))),""))</f>
        <v>3.7984498300140172E-6</v>
      </c>
      <c r="D16" t="str">
        <f>IF('Binding Energies'!D16 = "","",IF('Binding Energies'!D16&lt;HV,(Parameters!Y$98-(Parameters!Y$99*($A16/100))+Parameters!Y$100*EXP(-((($A16/100)-Parameters!Y$87)^2)/(2*Parameters!Y$101^2))/(Parameters!Y$101*SQRT(2*PI()))+(Parameters!Y$102/(1+(((($A16/100)-Parameters!Y$103)/Parameters!Y$95)^2)))),""))</f>
        <v/>
      </c>
      <c r="E16" t="str">
        <f>IF('Binding Energies'!E16 = "","",IF('Binding Energies'!E16&lt;HV,(Parameters!Z$98-(Parameters!Z$99*($A16/100))+Parameters!Z$100*EXP(-((($A16/100)-Parameters!Z$87)^2)/(2*Parameters!Z$101^2))/(Parameters!Z$101*SQRT(2*PI()))+(Parameters!Z$102/(1+(((($A16/100)-Parameters!Z$103)/Parameters!Z$95)^2)))),""))</f>
        <v/>
      </c>
      <c r="F16" t="str">
        <f>IF('Binding Energies'!F16 = "","",IF('Binding Energies'!F16&lt;HV,(Parameters!AA$98-(Parameters!AA$99*($A16/100))+Parameters!AA$100*EXP(-((($A16/100)-Parameters!AA$87)^2)/(2*Parameters!AA$101^2))/(Parameters!AA$101*SQRT(2*PI()))+(Parameters!AA$102/(1+(((($A16/100)-Parameters!AA$103)/Parameters!AA$95)^2)))),""))</f>
        <v/>
      </c>
      <c r="G16">
        <f>IF('Binding Energies'!G16 = "","",IF('Binding Energies'!G16&lt;HV,(Parameters!AB$98-(Parameters!AB$99*($A16/100))+Parameters!AB$100*EXP(-((($A16/100)-Parameters!AB$87)^2)/(2*Parameters!AB$101^2))/(Parameters!AB$101*SQRT(2*PI()))+(Parameters!AB$102/(1+(((($A16/100)-Parameters!AB$103)/Parameters!AB$95)^2)))),""))</f>
        <v>0.20128515387666673</v>
      </c>
      <c r="H16">
        <f>IF('Binding Energies'!H16 = "","",IF('Binding Energies'!H16&lt;HV,(Parameters!AC$98-(Parameters!AC$99*($A16/100))+Parameters!AC$100*EXP(-((($A16/100)-Parameters!AC$87)^2)/(2*Parameters!AC$101^2))/(Parameters!AC$101*SQRT(2*PI()))+(Parameters!AC$102/(1+(((($A16/100)-Parameters!AC$103)/Parameters!AC$95)^2)))),""))</f>
        <v>0.20095540162512082</v>
      </c>
      <c r="I16" t="str">
        <f>IF('Binding Energies'!I16 = "","",IF('Binding Energies'!I16&lt;HV,(Parameters!AD$98-(Parameters!AD$99*($A16/100))+Parameters!AD$100*EXP(-((($A16/100)-Parameters!AD$87)^2)/(2*Parameters!AD$101^2))/(Parameters!AD$101*SQRT(2*PI()))+(Parameters!AD$102/(1+(((($A16/100)-Parameters!AD$103)/Parameters!AD$95)^2)))),""))</f>
        <v/>
      </c>
      <c r="J16" t="str">
        <f>IF('Binding Energies'!J16 = "","",IF('Binding Energies'!J16&lt;HV,(Parameters!AE$98-(Parameters!AE$99*($A16/100))+Parameters!AE$100*EXP(-((($A16/100)-Parameters!AE$87)^2)/(2*Parameters!AE$101^2))/(Parameters!AE$101*SQRT(2*PI()))+(Parameters!AE$102/(1+(((($A16/100)-Parameters!AE$103)/Parameters!AE$95)^2)))),""))</f>
        <v/>
      </c>
      <c r="K16" t="str">
        <f>IF('Binding Energies'!K16 = "","",IF('Binding Energies'!K16&lt;HV,(Parameters!AF$98-(Parameters!AF$99*($A16/100))+Parameters!AF$100*EXP(-((($A16/100)-Parameters!AF$87)^2)/(2*Parameters!AF$101^2))/(Parameters!AF$101*SQRT(2*PI()))+(Parameters!AF$102/(1+(((($A16/100)-Parameters!AF$103)/Parameters!AF$95)^2)))),""))</f>
        <v/>
      </c>
      <c r="L16" t="str">
        <f>IF('Binding Energies'!L16 = "","",IF('Binding Energies'!L16&lt;HV,(Parameters!AG$98-(Parameters!AG$99*($A16/100))+Parameters!AG$100*EXP(-((($A16/100)-Parameters!AG$87)^2)/(2*Parameters!AG$101^2))/(Parameters!AG$101*SQRT(2*PI()))+(Parameters!AG$102/(1+(((($A16/100)-Parameters!AG$103)/Parameters!AG$95)^2)))),""))</f>
        <v/>
      </c>
      <c r="M16" t="str">
        <f>IF('Binding Energies'!M16 = "","",IF('Binding Energies'!M16&lt;HV,(Parameters!AH$98-(Parameters!AH$99*($A16/100))+Parameters!AH$100*EXP(-((($A16/100)-Parameters!AH$87)^2)/(2*Parameters!AH$101^2))/(Parameters!AH$101*SQRT(2*PI()))+(Parameters!AH$102/(1+(((($A16/100)-Parameters!AH$103)/Parameters!AH$95)^2)))),""))</f>
        <v/>
      </c>
      <c r="N16" t="str">
        <f>IF('Binding Energies'!N16 = "","",IF('Binding Energies'!N16&lt;HV,(Parameters!AI$98-(Parameters!AI$99*($A16/100))+Parameters!AI$100*EXP(-((($A16/100)-Parameters!AI$87)^2)/(2*Parameters!AI$101^2))/(Parameters!AI$101*SQRT(2*PI()))+(Parameters!AI$102/(1+(((($A16/100)-Parameters!AI$103)/Parameters!AI$95)^2)))),""))</f>
        <v/>
      </c>
      <c r="O16" t="str">
        <f>IF('Binding Energies'!O16 = "","",IF('Binding Energies'!O16&lt;HV,(Parameters!AJ$98-(Parameters!AJ$99*($A16/100))+Parameters!AJ$100*EXP(-((($A16/100)-Parameters!AJ$87)^2)/(2*Parameters!AJ$101^2))/(Parameters!AJ$101*SQRT(2*PI()))+(Parameters!AJ$102/(1+(((($A16/100)-Parameters!AJ$103)/Parameters!AJ$95)^2)))),""))</f>
        <v/>
      </c>
      <c r="P16" t="str">
        <f>IF('Binding Energies'!P16 = "","",IF('Binding Energies'!P16&lt;HV,(Parameters!AK$98-(Parameters!AK$99*($A16/100))+Parameters!AK$100*EXP(-((($A16/100)-Parameters!AK$87)^2)/(2*Parameters!AK$101^2))/(Parameters!AK$101*SQRT(2*PI()))+(Parameters!AK$102/(1+(((($A16/100)-Parameters!AK$103)/Parameters!AK$95)^2)))),""))</f>
        <v/>
      </c>
      <c r="Q16" t="str">
        <f>IF('Binding Energies'!Q16 = "","",IF('Binding Energies'!Q16&lt;HV,(Parameters!AL$98-(Parameters!AL$99*($A16/100))+Parameters!AL$100*EXP(-((($A16/100)-Parameters!AL$87)^2)/(2*Parameters!AL$101^2))/(Parameters!AL$101*SQRT(2*PI()))+(Parameters!AL$102/(1+(((($A16/100)-Parameters!AL$103)/Parameters!AL$95)^2)))),""))</f>
        <v/>
      </c>
      <c r="R16" t="str">
        <f>IF('Binding Energies'!R16 = "","",IF('Binding Energies'!R16&lt;HV,(Parameters!AM$98-(Parameters!AM$99*($A16/100))+Parameters!AM$100*EXP(-((($A16/100)-Parameters!AM$87)^2)/(2*Parameters!AM$101^2))/(Parameters!AM$101*SQRT(2*PI()))+(Parameters!AM$102/(1+(((($A16/100)-Parameters!AM$103)/Parameters!AM$95)^2)))),""))</f>
        <v/>
      </c>
      <c r="S16" t="str">
        <f>IF('Binding Energies'!S16 = "","",IF('Binding Energies'!S16&lt;HV,(Parameters!AN$98-(Parameters!AN$99*($A16/100))+Parameters!AN$100*EXP(-((($A16/100)-Parameters!AN$87)^2)/(2*Parameters!AN$101^2))/(Parameters!AN$101*SQRT(2*PI()))+(Parameters!AN$102/(1+(((($A16/100)-Parameters!AN$103)/Parameters!AN$95)^2)))),""))</f>
        <v/>
      </c>
      <c r="T16" t="str">
        <f>IF('Binding Energies'!T16 = "","",IF('Binding Energies'!T16&lt;HV,(Parameters!AO$98-(Parameters!AO$99*($A16/100))+Parameters!AO$100*EXP(-((($A16/100)-Parameters!AO$87)^2)/(2*Parameters!AO$101^2))/(Parameters!AO$101*SQRT(2*PI()))+(Parameters!AO$102/(1+(((($A16/100)-Parameters!AO$103)/Parameters!AO$95)^2)))),""))</f>
        <v/>
      </c>
    </row>
    <row r="17" spans="1:20" x14ac:dyDescent="0.35">
      <c r="A17" s="43">
        <v>17</v>
      </c>
      <c r="B17">
        <f>IF('Binding Energies'!B17 = "","",IF('Binding Energies'!B17&lt;HV,(Parameters!W$98-(Parameters!W$99*($A17/100))+Parameters!W$100*EXP(-((($A17/100)-Parameters!W$87)^2)/(2*Parameters!W$101^2))/(Parameters!W$101*SQRT(2*PI()))+(Parameters!W$102/(1+(((($A17/100)-Parameters!W$103)/Parameters!W$95)^2)))),""))</f>
        <v>-1.7443778219070218E-8</v>
      </c>
      <c r="C17">
        <f>IF('Binding Energies'!C17 = "","",IF('Binding Energies'!C17&lt;HV,(Parameters!X$98-(Parameters!X$99*($A17/100))+Parameters!X$100*EXP(-((($A17/100)-Parameters!X$87)^2)/(2*Parameters!X$101^2))/(Parameters!X$101*SQRT(2*PI()))+(Parameters!X$102/(1+(((($A17/100)-Parameters!X$103)/Parameters!X$95)^2)))),""))</f>
        <v>3.3074003887669697E-6</v>
      </c>
      <c r="D17" t="str">
        <f>IF('Binding Energies'!D17 = "","",IF('Binding Energies'!D17&lt;HV,(Parameters!Y$98-(Parameters!Y$99*($A17/100))+Parameters!Y$100*EXP(-((($A17/100)-Parameters!Y$87)^2)/(2*Parameters!Y$101^2))/(Parameters!Y$101*SQRT(2*PI()))+(Parameters!Y$102/(1+(((($A17/100)-Parameters!Y$103)/Parameters!Y$95)^2)))),""))</f>
        <v/>
      </c>
      <c r="E17" t="str">
        <f>IF('Binding Energies'!E17 = "","",IF('Binding Energies'!E17&lt;HV,(Parameters!Z$98-(Parameters!Z$99*($A17/100))+Parameters!Z$100*EXP(-((($A17/100)-Parameters!Z$87)^2)/(2*Parameters!Z$101^2))/(Parameters!Z$101*SQRT(2*PI()))+(Parameters!Z$102/(1+(((($A17/100)-Parameters!Z$103)/Parameters!Z$95)^2)))),""))</f>
        <v/>
      </c>
      <c r="F17" t="str">
        <f>IF('Binding Energies'!F17 = "","",IF('Binding Energies'!F17&lt;HV,(Parameters!AA$98-(Parameters!AA$99*($A17/100))+Parameters!AA$100*EXP(-((($A17/100)-Parameters!AA$87)^2)/(2*Parameters!AA$101^2))/(Parameters!AA$101*SQRT(2*PI()))+(Parameters!AA$102/(1+(((($A17/100)-Parameters!AA$103)/Parameters!AA$95)^2)))),""))</f>
        <v/>
      </c>
      <c r="G17">
        <f>IF('Binding Energies'!G17 = "","",IF('Binding Energies'!G17&lt;HV,(Parameters!AB$98-(Parameters!AB$99*($A17/100))+Parameters!AB$100*EXP(-((($A17/100)-Parameters!AB$87)^2)/(2*Parameters!AB$101^2))/(Parameters!AB$101*SQRT(2*PI()))+(Parameters!AB$102/(1+(((($A17/100)-Parameters!AB$103)/Parameters!AB$95)^2)))),""))</f>
        <v>0.19265953479604125</v>
      </c>
      <c r="H17">
        <f>IF('Binding Energies'!H17 = "","",IF('Binding Energies'!H17&lt;HV,(Parameters!AC$98-(Parameters!AC$99*($A17/100))+Parameters!AC$100*EXP(-((($A17/100)-Parameters!AC$87)^2)/(2*Parameters!AC$101^2))/(Parameters!AC$101*SQRT(2*PI()))+(Parameters!AC$102/(1+(((($A17/100)-Parameters!AC$103)/Parameters!AC$95)^2)))),""))</f>
        <v>0.19247717435420453</v>
      </c>
      <c r="I17" t="str">
        <f>IF('Binding Energies'!I17 = "","",IF('Binding Energies'!I17&lt;HV,(Parameters!AD$98-(Parameters!AD$99*($A17/100))+Parameters!AD$100*EXP(-((($A17/100)-Parameters!AD$87)^2)/(2*Parameters!AD$101^2))/(Parameters!AD$101*SQRT(2*PI()))+(Parameters!AD$102/(1+(((($A17/100)-Parameters!AD$103)/Parameters!AD$95)^2)))),""))</f>
        <v/>
      </c>
      <c r="J17" t="str">
        <f>IF('Binding Energies'!J17 = "","",IF('Binding Energies'!J17&lt;HV,(Parameters!AE$98-(Parameters!AE$99*($A17/100))+Parameters!AE$100*EXP(-((($A17/100)-Parameters!AE$87)^2)/(2*Parameters!AE$101^2))/(Parameters!AE$101*SQRT(2*PI()))+(Parameters!AE$102/(1+(((($A17/100)-Parameters!AE$103)/Parameters!AE$95)^2)))),""))</f>
        <v/>
      </c>
      <c r="K17" t="str">
        <f>IF('Binding Energies'!K17 = "","",IF('Binding Energies'!K17&lt;HV,(Parameters!AF$98-(Parameters!AF$99*($A17/100))+Parameters!AF$100*EXP(-((($A17/100)-Parameters!AF$87)^2)/(2*Parameters!AF$101^2))/(Parameters!AF$101*SQRT(2*PI()))+(Parameters!AF$102/(1+(((($A17/100)-Parameters!AF$103)/Parameters!AF$95)^2)))),""))</f>
        <v/>
      </c>
      <c r="L17" t="str">
        <f>IF('Binding Energies'!L17 = "","",IF('Binding Energies'!L17&lt;HV,(Parameters!AG$98-(Parameters!AG$99*($A17/100))+Parameters!AG$100*EXP(-((($A17/100)-Parameters!AG$87)^2)/(2*Parameters!AG$101^2))/(Parameters!AG$101*SQRT(2*PI()))+(Parameters!AG$102/(1+(((($A17/100)-Parameters!AG$103)/Parameters!AG$95)^2)))),""))</f>
        <v/>
      </c>
      <c r="M17" t="str">
        <f>IF('Binding Energies'!M17 = "","",IF('Binding Energies'!M17&lt;HV,(Parameters!AH$98-(Parameters!AH$99*($A17/100))+Parameters!AH$100*EXP(-((($A17/100)-Parameters!AH$87)^2)/(2*Parameters!AH$101^2))/(Parameters!AH$101*SQRT(2*PI()))+(Parameters!AH$102/(1+(((($A17/100)-Parameters!AH$103)/Parameters!AH$95)^2)))),""))</f>
        <v/>
      </c>
      <c r="N17" t="str">
        <f>IF('Binding Energies'!N17 = "","",IF('Binding Energies'!N17&lt;HV,(Parameters!AI$98-(Parameters!AI$99*($A17/100))+Parameters!AI$100*EXP(-((($A17/100)-Parameters!AI$87)^2)/(2*Parameters!AI$101^2))/(Parameters!AI$101*SQRT(2*PI()))+(Parameters!AI$102/(1+(((($A17/100)-Parameters!AI$103)/Parameters!AI$95)^2)))),""))</f>
        <v/>
      </c>
      <c r="O17" t="str">
        <f>IF('Binding Energies'!O17 = "","",IF('Binding Energies'!O17&lt;HV,(Parameters!AJ$98-(Parameters!AJ$99*($A17/100))+Parameters!AJ$100*EXP(-((($A17/100)-Parameters!AJ$87)^2)/(2*Parameters!AJ$101^2))/(Parameters!AJ$101*SQRT(2*PI()))+(Parameters!AJ$102/(1+(((($A17/100)-Parameters!AJ$103)/Parameters!AJ$95)^2)))),""))</f>
        <v/>
      </c>
      <c r="P17" t="str">
        <f>IF('Binding Energies'!P17 = "","",IF('Binding Energies'!P17&lt;HV,(Parameters!AK$98-(Parameters!AK$99*($A17/100))+Parameters!AK$100*EXP(-((($A17/100)-Parameters!AK$87)^2)/(2*Parameters!AK$101^2))/(Parameters!AK$101*SQRT(2*PI()))+(Parameters!AK$102/(1+(((($A17/100)-Parameters!AK$103)/Parameters!AK$95)^2)))),""))</f>
        <v/>
      </c>
      <c r="Q17" t="str">
        <f>IF('Binding Energies'!Q17 = "","",IF('Binding Energies'!Q17&lt;HV,(Parameters!AL$98-(Parameters!AL$99*($A17/100))+Parameters!AL$100*EXP(-((($A17/100)-Parameters!AL$87)^2)/(2*Parameters!AL$101^2))/(Parameters!AL$101*SQRT(2*PI()))+(Parameters!AL$102/(1+(((($A17/100)-Parameters!AL$103)/Parameters!AL$95)^2)))),""))</f>
        <v/>
      </c>
      <c r="R17" t="str">
        <f>IF('Binding Energies'!R17 = "","",IF('Binding Energies'!R17&lt;HV,(Parameters!AM$98-(Parameters!AM$99*($A17/100))+Parameters!AM$100*EXP(-((($A17/100)-Parameters!AM$87)^2)/(2*Parameters!AM$101^2))/(Parameters!AM$101*SQRT(2*PI()))+(Parameters!AM$102/(1+(((($A17/100)-Parameters!AM$103)/Parameters!AM$95)^2)))),""))</f>
        <v/>
      </c>
      <c r="S17" t="str">
        <f>IF('Binding Energies'!S17 = "","",IF('Binding Energies'!S17&lt;HV,(Parameters!AN$98-(Parameters!AN$99*($A17/100))+Parameters!AN$100*EXP(-((($A17/100)-Parameters!AN$87)^2)/(2*Parameters!AN$101^2))/(Parameters!AN$101*SQRT(2*PI()))+(Parameters!AN$102/(1+(((($A17/100)-Parameters!AN$103)/Parameters!AN$95)^2)))),""))</f>
        <v/>
      </c>
      <c r="T17" t="str">
        <f>IF('Binding Energies'!T17 = "","",IF('Binding Energies'!T17&lt;HV,(Parameters!AO$98-(Parameters!AO$99*($A17/100))+Parameters!AO$100*EXP(-((($A17/100)-Parameters!AO$87)^2)/(2*Parameters!AO$101^2))/(Parameters!AO$101*SQRT(2*PI()))+(Parameters!AO$102/(1+(((($A17/100)-Parameters!AO$103)/Parameters!AO$95)^2)))),""))</f>
        <v/>
      </c>
    </row>
    <row r="18" spans="1:20" x14ac:dyDescent="0.35">
      <c r="A18" s="43">
        <v>18</v>
      </c>
      <c r="B18">
        <f>IF('Binding Energies'!B18 = "","",IF('Binding Energies'!B18&lt;HV,(Parameters!W$98-(Parameters!W$99*($A18/100))+Parameters!W$100*EXP(-((($A18/100)-Parameters!W$87)^2)/(2*Parameters!W$101^2))/(Parameters!W$101*SQRT(2*PI()))+(Parameters!W$102/(1+(((($A18/100)-Parameters!W$103)/Parameters!W$95)^2)))),""))</f>
        <v>-7.0338532122367172E-8</v>
      </c>
      <c r="C18">
        <f>IF('Binding Energies'!C18 = "","",IF('Binding Energies'!C18&lt;HV,(Parameters!X$98-(Parameters!X$99*($A18/100))+Parameters!X$100*EXP(-((($A18/100)-Parameters!X$87)^2)/(2*Parameters!X$101^2))/(Parameters!X$101*SQRT(2*PI()))+(Parameters!X$102/(1+(((($A18/100)-Parameters!X$103)/Parameters!X$95)^2)))),""))</f>
        <v>2.677001535495057E-6</v>
      </c>
      <c r="D18" t="str">
        <f>IF('Binding Energies'!D18 = "","",IF('Binding Energies'!D18&lt;HV,(Parameters!Y$98-(Parameters!Y$99*($A18/100))+Parameters!Y$100*EXP(-((($A18/100)-Parameters!Y$87)^2)/(2*Parameters!Y$101^2))/(Parameters!Y$101*SQRT(2*PI()))+(Parameters!Y$102/(1+(((($A18/100)-Parameters!Y$103)/Parameters!Y$95)^2)))),""))</f>
        <v/>
      </c>
      <c r="E18" t="str">
        <f>IF('Binding Energies'!E18 = "","",IF('Binding Energies'!E18&lt;HV,(Parameters!Z$98-(Parameters!Z$99*($A18/100))+Parameters!Z$100*EXP(-((($A18/100)-Parameters!Z$87)^2)/(2*Parameters!Z$101^2))/(Parameters!Z$101*SQRT(2*PI()))+(Parameters!Z$102/(1+(((($A18/100)-Parameters!Z$103)/Parameters!Z$95)^2)))),""))</f>
        <v/>
      </c>
      <c r="F18" t="str">
        <f>IF('Binding Energies'!F18 = "","",IF('Binding Energies'!F18&lt;HV,(Parameters!AA$98-(Parameters!AA$99*($A18/100))+Parameters!AA$100*EXP(-((($A18/100)-Parameters!AA$87)^2)/(2*Parameters!AA$101^2))/(Parameters!AA$101*SQRT(2*PI()))+(Parameters!AA$102/(1+(((($A18/100)-Parameters!AA$103)/Parameters!AA$95)^2)))),""))</f>
        <v/>
      </c>
      <c r="G18">
        <f>IF('Binding Energies'!G18 = "","",IF('Binding Energies'!G18&lt;HV,(Parameters!AB$98-(Parameters!AB$99*($A18/100))+Parameters!AB$100*EXP(-((($A18/100)-Parameters!AB$87)^2)/(2*Parameters!AB$101^2))/(Parameters!AB$101*SQRT(2*PI()))+(Parameters!AB$102/(1+(((($A18/100)-Parameters!AB$103)/Parameters!AB$95)^2)))),""))</f>
        <v>0.18417592732498417</v>
      </c>
      <c r="H18">
        <f>IF('Binding Energies'!H18 = "","",IF('Binding Energies'!H18&lt;HV,(Parameters!AC$98-(Parameters!AC$99*($A18/100))+Parameters!AC$100*EXP(-((($A18/100)-Parameters!AC$87)^2)/(2*Parameters!AC$101^2))/(Parameters!AC$101*SQRT(2*PI()))+(Parameters!AC$102/(1+(((($A18/100)-Parameters!AC$103)/Parameters!AC$95)^2)))),""))</f>
        <v>0.18401682411736359</v>
      </c>
      <c r="I18" t="str">
        <f>IF('Binding Energies'!I18 = "","",IF('Binding Energies'!I18&lt;HV,(Parameters!AD$98-(Parameters!AD$99*($A18/100))+Parameters!AD$100*EXP(-((($A18/100)-Parameters!AD$87)^2)/(2*Parameters!AD$101^2))/(Parameters!AD$101*SQRT(2*PI()))+(Parameters!AD$102/(1+(((($A18/100)-Parameters!AD$103)/Parameters!AD$95)^2)))),""))</f>
        <v/>
      </c>
      <c r="J18" t="str">
        <f>IF('Binding Energies'!J18 = "","",IF('Binding Energies'!J18&lt;HV,(Parameters!AE$98-(Parameters!AE$99*($A18/100))+Parameters!AE$100*EXP(-((($A18/100)-Parameters!AE$87)^2)/(2*Parameters!AE$101^2))/(Parameters!AE$101*SQRT(2*PI()))+(Parameters!AE$102/(1+(((($A18/100)-Parameters!AE$103)/Parameters!AE$95)^2)))),""))</f>
        <v/>
      </c>
      <c r="K18" t="str">
        <f>IF('Binding Energies'!K18 = "","",IF('Binding Energies'!K18&lt;HV,(Parameters!AF$98-(Parameters!AF$99*($A18/100))+Parameters!AF$100*EXP(-((($A18/100)-Parameters!AF$87)^2)/(2*Parameters!AF$101^2))/(Parameters!AF$101*SQRT(2*PI()))+(Parameters!AF$102/(1+(((($A18/100)-Parameters!AF$103)/Parameters!AF$95)^2)))),""))</f>
        <v/>
      </c>
      <c r="L18" t="str">
        <f>IF('Binding Energies'!L18 = "","",IF('Binding Energies'!L18&lt;HV,(Parameters!AG$98-(Parameters!AG$99*($A18/100))+Parameters!AG$100*EXP(-((($A18/100)-Parameters!AG$87)^2)/(2*Parameters!AG$101^2))/(Parameters!AG$101*SQRT(2*PI()))+(Parameters!AG$102/(1+(((($A18/100)-Parameters!AG$103)/Parameters!AG$95)^2)))),""))</f>
        <v/>
      </c>
      <c r="M18" t="str">
        <f>IF('Binding Energies'!M18 = "","",IF('Binding Energies'!M18&lt;HV,(Parameters!AH$98-(Parameters!AH$99*($A18/100))+Parameters!AH$100*EXP(-((($A18/100)-Parameters!AH$87)^2)/(2*Parameters!AH$101^2))/(Parameters!AH$101*SQRT(2*PI()))+(Parameters!AH$102/(1+(((($A18/100)-Parameters!AH$103)/Parameters!AH$95)^2)))),""))</f>
        <v/>
      </c>
      <c r="N18" t="str">
        <f>IF('Binding Energies'!N18 = "","",IF('Binding Energies'!N18&lt;HV,(Parameters!AI$98-(Parameters!AI$99*($A18/100))+Parameters!AI$100*EXP(-((($A18/100)-Parameters!AI$87)^2)/(2*Parameters!AI$101^2))/(Parameters!AI$101*SQRT(2*PI()))+(Parameters!AI$102/(1+(((($A18/100)-Parameters!AI$103)/Parameters!AI$95)^2)))),""))</f>
        <v/>
      </c>
      <c r="O18" t="str">
        <f>IF('Binding Energies'!O18 = "","",IF('Binding Energies'!O18&lt;HV,(Parameters!AJ$98-(Parameters!AJ$99*($A18/100))+Parameters!AJ$100*EXP(-((($A18/100)-Parameters!AJ$87)^2)/(2*Parameters!AJ$101^2))/(Parameters!AJ$101*SQRT(2*PI()))+(Parameters!AJ$102/(1+(((($A18/100)-Parameters!AJ$103)/Parameters!AJ$95)^2)))),""))</f>
        <v/>
      </c>
      <c r="P18" t="str">
        <f>IF('Binding Energies'!P18 = "","",IF('Binding Energies'!P18&lt;HV,(Parameters!AK$98-(Parameters!AK$99*($A18/100))+Parameters!AK$100*EXP(-((($A18/100)-Parameters!AK$87)^2)/(2*Parameters!AK$101^2))/(Parameters!AK$101*SQRT(2*PI()))+(Parameters!AK$102/(1+(((($A18/100)-Parameters!AK$103)/Parameters!AK$95)^2)))),""))</f>
        <v/>
      </c>
      <c r="Q18" t="str">
        <f>IF('Binding Energies'!Q18 = "","",IF('Binding Energies'!Q18&lt;HV,(Parameters!AL$98-(Parameters!AL$99*($A18/100))+Parameters!AL$100*EXP(-((($A18/100)-Parameters!AL$87)^2)/(2*Parameters!AL$101^2))/(Parameters!AL$101*SQRT(2*PI()))+(Parameters!AL$102/(1+(((($A18/100)-Parameters!AL$103)/Parameters!AL$95)^2)))),""))</f>
        <v/>
      </c>
      <c r="R18" t="str">
        <f>IF('Binding Energies'!R18 = "","",IF('Binding Energies'!R18&lt;HV,(Parameters!AM$98-(Parameters!AM$99*($A18/100))+Parameters!AM$100*EXP(-((($A18/100)-Parameters!AM$87)^2)/(2*Parameters!AM$101^2))/(Parameters!AM$101*SQRT(2*PI()))+(Parameters!AM$102/(1+(((($A18/100)-Parameters!AM$103)/Parameters!AM$95)^2)))),""))</f>
        <v/>
      </c>
      <c r="S18" t="str">
        <f>IF('Binding Energies'!S18 = "","",IF('Binding Energies'!S18&lt;HV,(Parameters!AN$98-(Parameters!AN$99*($A18/100))+Parameters!AN$100*EXP(-((($A18/100)-Parameters!AN$87)^2)/(2*Parameters!AN$101^2))/(Parameters!AN$101*SQRT(2*PI()))+(Parameters!AN$102/(1+(((($A18/100)-Parameters!AN$103)/Parameters!AN$95)^2)))),""))</f>
        <v/>
      </c>
      <c r="T18" t="str">
        <f>IF('Binding Energies'!T18 = "","",IF('Binding Energies'!T18&lt;HV,(Parameters!AO$98-(Parameters!AO$99*($A18/100))+Parameters!AO$100*EXP(-((($A18/100)-Parameters!AO$87)^2)/(2*Parameters!AO$101^2))/(Parameters!AO$101*SQRT(2*PI()))+(Parameters!AO$102/(1+(((($A18/100)-Parameters!AO$103)/Parameters!AO$95)^2)))),""))</f>
        <v/>
      </c>
    </row>
    <row r="19" spans="1:20" x14ac:dyDescent="0.35">
      <c r="A19" s="43">
        <v>19</v>
      </c>
      <c r="B19">
        <f>IF('Binding Energies'!B19 = "","",IF('Binding Energies'!B19&lt;HV,(Parameters!W$98-(Parameters!W$99*($A19/100))+Parameters!W$100*EXP(-((($A19/100)-Parameters!W$87)^2)/(2*Parameters!W$101^2))/(Parameters!W$101*SQRT(2*PI()))+(Parameters!W$102/(1+(((($A19/100)-Parameters!W$103)/Parameters!W$95)^2)))),""))</f>
        <v>-2.7911329379735086E-7</v>
      </c>
      <c r="C19">
        <f>IF('Binding Energies'!C19 = "","",IF('Binding Energies'!C19&lt;HV,(Parameters!X$98-(Parameters!X$99*($A19/100))+Parameters!X$100*EXP(-((($A19/100)-Parameters!X$87)^2)/(2*Parameters!X$101^2))/(Parameters!X$101*SQRT(2*PI()))+(Parameters!X$102/(1+(((($A19/100)-Parameters!X$103)/Parameters!X$95)^2)))),""))</f>
        <v>1.8814468584710391E-6</v>
      </c>
      <c r="D19" t="str">
        <f>IF('Binding Energies'!D19 = "","",IF('Binding Energies'!D19&lt;HV,(Parameters!Y$98-(Parameters!Y$99*($A19/100))+Parameters!Y$100*EXP(-((($A19/100)-Parameters!Y$87)^2)/(2*Parameters!Y$101^2))/(Parameters!Y$101*SQRT(2*PI()))+(Parameters!Y$102/(1+(((($A19/100)-Parameters!Y$103)/Parameters!Y$95)^2)))),""))</f>
        <v/>
      </c>
      <c r="E19" t="str">
        <f>IF('Binding Energies'!E19 = "","",IF('Binding Energies'!E19&lt;HV,(Parameters!Z$98-(Parameters!Z$99*($A19/100))+Parameters!Z$100*EXP(-((($A19/100)-Parameters!Z$87)^2)/(2*Parameters!Z$101^2))/(Parameters!Z$101*SQRT(2*PI()))+(Parameters!Z$102/(1+(((($A19/100)-Parameters!Z$103)/Parameters!Z$95)^2)))),""))</f>
        <v/>
      </c>
      <c r="F19" t="str">
        <f>IF('Binding Energies'!F19 = "","",IF('Binding Energies'!F19&lt;HV,(Parameters!AA$98-(Parameters!AA$99*($A19/100))+Parameters!AA$100*EXP(-((($A19/100)-Parameters!AA$87)^2)/(2*Parameters!AA$101^2))/(Parameters!AA$101*SQRT(2*PI()))+(Parameters!AA$102/(1+(((($A19/100)-Parameters!AA$103)/Parameters!AA$95)^2)))),""))</f>
        <v/>
      </c>
      <c r="G19">
        <f>IF('Binding Energies'!G19 = "","",IF('Binding Energies'!G19&lt;HV,(Parameters!AB$98-(Parameters!AB$99*($A19/100))+Parameters!AB$100*EXP(-((($A19/100)-Parameters!AB$87)^2)/(2*Parameters!AB$101^2))/(Parameters!AB$101*SQRT(2*PI()))+(Parameters!AB$102/(1+(((($A19/100)-Parameters!AB$103)/Parameters!AB$95)^2)))),""))</f>
        <v>0.17587049488689985</v>
      </c>
      <c r="H19">
        <f>IF('Binding Energies'!H19 = "","",IF('Binding Energies'!H19&lt;HV,(Parameters!AC$98-(Parameters!AC$99*($A19/100))+Parameters!AC$100*EXP(-((($A19/100)-Parameters!AC$87)^2)/(2*Parameters!AC$101^2))/(Parameters!AC$101*SQRT(2*PI()))+(Parameters!AC$102/(1+(((($A19/100)-Parameters!AC$103)/Parameters!AC$95)^2)))),""))</f>
        <v>0.1756279598746901</v>
      </c>
      <c r="I19" t="str">
        <f>IF('Binding Energies'!I19 = "","",IF('Binding Energies'!I19&lt;HV,(Parameters!AD$98-(Parameters!AD$99*($A19/100))+Parameters!AD$100*EXP(-((($A19/100)-Parameters!AD$87)^2)/(2*Parameters!AD$101^2))/(Parameters!AD$101*SQRT(2*PI()))+(Parameters!AD$102/(1+(((($A19/100)-Parameters!AD$103)/Parameters!AD$95)^2)))),""))</f>
        <v/>
      </c>
      <c r="J19" t="str">
        <f>IF('Binding Energies'!J19 = "","",IF('Binding Energies'!J19&lt;HV,(Parameters!AE$98-(Parameters!AE$99*($A19/100))+Parameters!AE$100*EXP(-((($A19/100)-Parameters!AE$87)^2)/(2*Parameters!AE$101^2))/(Parameters!AE$101*SQRT(2*PI()))+(Parameters!AE$102/(1+(((($A19/100)-Parameters!AE$103)/Parameters!AE$95)^2)))),""))</f>
        <v/>
      </c>
      <c r="K19" t="str">
        <f>IF('Binding Energies'!K19 = "","",IF('Binding Energies'!K19&lt;HV,(Parameters!AF$98-(Parameters!AF$99*($A19/100))+Parameters!AF$100*EXP(-((($A19/100)-Parameters!AF$87)^2)/(2*Parameters!AF$101^2))/(Parameters!AF$101*SQRT(2*PI()))+(Parameters!AF$102/(1+(((($A19/100)-Parameters!AF$103)/Parameters!AF$95)^2)))),""))</f>
        <v/>
      </c>
      <c r="L19" t="str">
        <f>IF('Binding Energies'!L19 = "","",IF('Binding Energies'!L19&lt;HV,(Parameters!AG$98-(Parameters!AG$99*($A19/100))+Parameters!AG$100*EXP(-((($A19/100)-Parameters!AG$87)^2)/(2*Parameters!AG$101^2))/(Parameters!AG$101*SQRT(2*PI()))+(Parameters!AG$102/(1+(((($A19/100)-Parameters!AG$103)/Parameters!AG$95)^2)))),""))</f>
        <v/>
      </c>
      <c r="M19" t="str">
        <f>IF('Binding Energies'!M19 = "","",IF('Binding Energies'!M19&lt;HV,(Parameters!AH$98-(Parameters!AH$99*($A19/100))+Parameters!AH$100*EXP(-((($A19/100)-Parameters!AH$87)^2)/(2*Parameters!AH$101^2))/(Parameters!AH$101*SQRT(2*PI()))+(Parameters!AH$102/(1+(((($A19/100)-Parameters!AH$103)/Parameters!AH$95)^2)))),""))</f>
        <v/>
      </c>
      <c r="N19" t="str">
        <f>IF('Binding Energies'!N19 = "","",IF('Binding Energies'!N19&lt;HV,(Parameters!AI$98-(Parameters!AI$99*($A19/100))+Parameters!AI$100*EXP(-((($A19/100)-Parameters!AI$87)^2)/(2*Parameters!AI$101^2))/(Parameters!AI$101*SQRT(2*PI()))+(Parameters!AI$102/(1+(((($A19/100)-Parameters!AI$103)/Parameters!AI$95)^2)))),""))</f>
        <v/>
      </c>
      <c r="O19" t="str">
        <f>IF('Binding Energies'!O19 = "","",IF('Binding Energies'!O19&lt;HV,(Parameters!AJ$98-(Parameters!AJ$99*($A19/100))+Parameters!AJ$100*EXP(-((($A19/100)-Parameters!AJ$87)^2)/(2*Parameters!AJ$101^2))/(Parameters!AJ$101*SQRT(2*PI()))+(Parameters!AJ$102/(1+(((($A19/100)-Parameters!AJ$103)/Parameters!AJ$95)^2)))),""))</f>
        <v/>
      </c>
      <c r="P19" t="str">
        <f>IF('Binding Energies'!P19 = "","",IF('Binding Energies'!P19&lt;HV,(Parameters!AK$98-(Parameters!AK$99*($A19/100))+Parameters!AK$100*EXP(-((($A19/100)-Parameters!AK$87)^2)/(2*Parameters!AK$101^2))/(Parameters!AK$101*SQRT(2*PI()))+(Parameters!AK$102/(1+(((($A19/100)-Parameters!AK$103)/Parameters!AK$95)^2)))),""))</f>
        <v/>
      </c>
      <c r="Q19" t="str">
        <f>IF('Binding Energies'!Q19 = "","",IF('Binding Energies'!Q19&lt;HV,(Parameters!AL$98-(Parameters!AL$99*($A19/100))+Parameters!AL$100*EXP(-((($A19/100)-Parameters!AL$87)^2)/(2*Parameters!AL$101^2))/(Parameters!AL$101*SQRT(2*PI()))+(Parameters!AL$102/(1+(((($A19/100)-Parameters!AL$103)/Parameters!AL$95)^2)))),""))</f>
        <v/>
      </c>
      <c r="R19" t="str">
        <f>IF('Binding Energies'!R19 = "","",IF('Binding Energies'!R19&lt;HV,(Parameters!AM$98-(Parameters!AM$99*($A19/100))+Parameters!AM$100*EXP(-((($A19/100)-Parameters!AM$87)^2)/(2*Parameters!AM$101^2))/(Parameters!AM$101*SQRT(2*PI()))+(Parameters!AM$102/(1+(((($A19/100)-Parameters!AM$103)/Parameters!AM$95)^2)))),""))</f>
        <v/>
      </c>
      <c r="S19" t="str">
        <f>IF('Binding Energies'!S19 = "","",IF('Binding Energies'!S19&lt;HV,(Parameters!AN$98-(Parameters!AN$99*($A19/100))+Parameters!AN$100*EXP(-((($A19/100)-Parameters!AN$87)^2)/(2*Parameters!AN$101^2))/(Parameters!AN$101*SQRT(2*PI()))+(Parameters!AN$102/(1+(((($A19/100)-Parameters!AN$103)/Parameters!AN$95)^2)))),""))</f>
        <v/>
      </c>
      <c r="T19" t="str">
        <f>IF('Binding Energies'!T19 = "","",IF('Binding Energies'!T19&lt;HV,(Parameters!AO$98-(Parameters!AO$99*($A19/100))+Parameters!AO$100*EXP(-((($A19/100)-Parameters!AO$87)^2)/(2*Parameters!AO$101^2))/(Parameters!AO$101*SQRT(2*PI()))+(Parameters!AO$102/(1+(((($A19/100)-Parameters!AO$103)/Parameters!AO$95)^2)))),""))</f>
        <v/>
      </c>
    </row>
    <row r="20" spans="1:20" x14ac:dyDescent="0.35">
      <c r="A20" s="43">
        <v>20</v>
      </c>
      <c r="B20">
        <f>IF('Binding Energies'!B20 = "","",IF('Binding Energies'!B20&lt;HV,(Parameters!W$98-(Parameters!W$99*($A20/100))+Parameters!W$100*EXP(-((($A20/100)-Parameters!W$87)^2)/(2*Parameters!W$101^2))/(Parameters!W$101*SQRT(2*PI()))+(Parameters!W$102/(1+(((($A20/100)-Parameters!W$103)/Parameters!W$95)^2)))),""))</f>
        <v>-1.0899390667249914E-6</v>
      </c>
      <c r="C20">
        <f>IF('Binding Energies'!C20 = "","",IF('Binding Energies'!C20&lt;HV,(Parameters!X$98-(Parameters!X$99*($A20/100))+Parameters!X$100*EXP(-((($A20/100)-Parameters!X$87)^2)/(2*Parameters!X$101^2))/(Parameters!X$101*SQRT(2*PI()))+(Parameters!X$102/(1+(((($A20/100)-Parameters!X$103)/Parameters!X$95)^2)))),""))</f>
        <v>8.9113487573236016E-7</v>
      </c>
      <c r="D20" t="str">
        <f>IF('Binding Energies'!D20 = "","",IF('Binding Energies'!D20&lt;HV,(Parameters!Y$98-(Parameters!Y$99*($A20/100))+Parameters!Y$100*EXP(-((($A20/100)-Parameters!Y$87)^2)/(2*Parameters!Y$101^2))/(Parameters!Y$101*SQRT(2*PI()))+(Parameters!Y$102/(1+(((($A20/100)-Parameters!Y$103)/Parameters!Y$95)^2)))),""))</f>
        <v/>
      </c>
      <c r="E20" t="str">
        <f>IF('Binding Energies'!E20 = "","",IF('Binding Energies'!E20&lt;HV,(Parameters!Z$98-(Parameters!Z$99*($A20/100))+Parameters!Z$100*EXP(-((($A20/100)-Parameters!Z$87)^2)/(2*Parameters!Z$101^2))/(Parameters!Z$101*SQRT(2*PI()))+(Parameters!Z$102/(1+(((($A20/100)-Parameters!Z$103)/Parameters!Z$95)^2)))),""))</f>
        <v/>
      </c>
      <c r="F20" t="str">
        <f>IF('Binding Energies'!F20 = "","",IF('Binding Energies'!F20&lt;HV,(Parameters!AA$98-(Parameters!AA$99*($A20/100))+Parameters!AA$100*EXP(-((($A20/100)-Parameters!AA$87)^2)/(2*Parameters!AA$101^2))/(Parameters!AA$101*SQRT(2*PI()))+(Parameters!AA$102/(1+(((($A20/100)-Parameters!AA$103)/Parameters!AA$95)^2)))),""))</f>
        <v/>
      </c>
      <c r="G20">
        <f>IF('Binding Energies'!G20 = "","",IF('Binding Energies'!G20&lt;HV,(Parameters!AB$98-(Parameters!AB$99*($A20/100))+Parameters!AB$100*EXP(-((($A20/100)-Parameters!AB$87)^2)/(2*Parameters!AB$101^2))/(Parameters!AB$101*SQRT(2*PI()))+(Parameters!AB$102/(1+(((($A20/100)-Parameters!AB$103)/Parameters!AB$95)^2)))),""))</f>
        <v>0.16777486654848578</v>
      </c>
      <c r="H20">
        <f>IF('Binding Energies'!H20 = "","",IF('Binding Energies'!H20&lt;HV,(Parameters!AC$98-(Parameters!AC$99*($A20/100))+Parameters!AC$100*EXP(-((($A20/100)-Parameters!AC$87)^2)/(2*Parameters!AC$101^2))/(Parameters!AC$101*SQRT(2*PI()))+(Parameters!AC$102/(1+(((($A20/100)-Parameters!AC$103)/Parameters!AC$95)^2)))),""))</f>
        <v>0.1673600648413695</v>
      </c>
      <c r="I20" t="str">
        <f>IF('Binding Energies'!I20 = "","",IF('Binding Energies'!I20&lt;HV,(Parameters!AD$98-(Parameters!AD$99*($A20/100))+Parameters!AD$100*EXP(-((($A20/100)-Parameters!AD$87)^2)/(2*Parameters!AD$101^2))/(Parameters!AD$101*SQRT(2*PI()))+(Parameters!AD$102/(1+(((($A20/100)-Parameters!AD$103)/Parameters!AD$95)^2)))),""))</f>
        <v/>
      </c>
      <c r="J20" t="str">
        <f>IF('Binding Energies'!J20 = "","",IF('Binding Energies'!J20&lt;HV,(Parameters!AE$98-(Parameters!AE$99*($A20/100))+Parameters!AE$100*EXP(-((($A20/100)-Parameters!AE$87)^2)/(2*Parameters!AE$101^2))/(Parameters!AE$101*SQRT(2*PI()))+(Parameters!AE$102/(1+(((($A20/100)-Parameters!AE$103)/Parameters!AE$95)^2)))),""))</f>
        <v/>
      </c>
      <c r="K20" t="str">
        <f>IF('Binding Energies'!K20 = "","",IF('Binding Energies'!K20&lt;HV,(Parameters!AF$98-(Parameters!AF$99*($A20/100))+Parameters!AF$100*EXP(-((($A20/100)-Parameters!AF$87)^2)/(2*Parameters!AF$101^2))/(Parameters!AF$101*SQRT(2*PI()))+(Parameters!AF$102/(1+(((($A20/100)-Parameters!AF$103)/Parameters!AF$95)^2)))),""))</f>
        <v/>
      </c>
      <c r="L20" t="str">
        <f>IF('Binding Energies'!L20 = "","",IF('Binding Energies'!L20&lt;HV,(Parameters!AG$98-(Parameters!AG$99*($A20/100))+Parameters!AG$100*EXP(-((($A20/100)-Parameters!AG$87)^2)/(2*Parameters!AG$101^2))/(Parameters!AG$101*SQRT(2*PI()))+(Parameters!AG$102/(1+(((($A20/100)-Parameters!AG$103)/Parameters!AG$95)^2)))),""))</f>
        <v/>
      </c>
      <c r="M20" t="str">
        <f>IF('Binding Energies'!M20 = "","",IF('Binding Energies'!M20&lt;HV,(Parameters!AH$98-(Parameters!AH$99*($A20/100))+Parameters!AH$100*EXP(-((($A20/100)-Parameters!AH$87)^2)/(2*Parameters!AH$101^2))/(Parameters!AH$101*SQRT(2*PI()))+(Parameters!AH$102/(1+(((($A20/100)-Parameters!AH$103)/Parameters!AH$95)^2)))),""))</f>
        <v/>
      </c>
      <c r="N20" t="str">
        <f>IF('Binding Energies'!N20 = "","",IF('Binding Energies'!N20&lt;HV,(Parameters!AI$98-(Parameters!AI$99*($A20/100))+Parameters!AI$100*EXP(-((($A20/100)-Parameters!AI$87)^2)/(2*Parameters!AI$101^2))/(Parameters!AI$101*SQRT(2*PI()))+(Parameters!AI$102/(1+(((($A20/100)-Parameters!AI$103)/Parameters!AI$95)^2)))),""))</f>
        <v/>
      </c>
      <c r="O20" t="str">
        <f>IF('Binding Energies'!O20 = "","",IF('Binding Energies'!O20&lt;HV,(Parameters!AJ$98-(Parameters!AJ$99*($A20/100))+Parameters!AJ$100*EXP(-((($A20/100)-Parameters!AJ$87)^2)/(2*Parameters!AJ$101^2))/(Parameters!AJ$101*SQRT(2*PI()))+(Parameters!AJ$102/(1+(((($A20/100)-Parameters!AJ$103)/Parameters!AJ$95)^2)))),""))</f>
        <v/>
      </c>
      <c r="P20" t="str">
        <f>IF('Binding Energies'!P20 = "","",IF('Binding Energies'!P20&lt;HV,(Parameters!AK$98-(Parameters!AK$99*($A20/100))+Parameters!AK$100*EXP(-((($A20/100)-Parameters!AK$87)^2)/(2*Parameters!AK$101^2))/(Parameters!AK$101*SQRT(2*PI()))+(Parameters!AK$102/(1+(((($A20/100)-Parameters!AK$103)/Parameters!AK$95)^2)))),""))</f>
        <v/>
      </c>
      <c r="Q20" t="str">
        <f>IF('Binding Energies'!Q20 = "","",IF('Binding Energies'!Q20&lt;HV,(Parameters!AL$98-(Parameters!AL$99*($A20/100))+Parameters!AL$100*EXP(-((($A20/100)-Parameters!AL$87)^2)/(2*Parameters!AL$101^2))/(Parameters!AL$101*SQRT(2*PI()))+(Parameters!AL$102/(1+(((($A20/100)-Parameters!AL$103)/Parameters!AL$95)^2)))),""))</f>
        <v/>
      </c>
      <c r="R20" t="str">
        <f>IF('Binding Energies'!R20 = "","",IF('Binding Energies'!R20&lt;HV,(Parameters!AM$98-(Parameters!AM$99*($A20/100))+Parameters!AM$100*EXP(-((($A20/100)-Parameters!AM$87)^2)/(2*Parameters!AM$101^2))/(Parameters!AM$101*SQRT(2*PI()))+(Parameters!AM$102/(1+(((($A20/100)-Parameters!AM$103)/Parameters!AM$95)^2)))),""))</f>
        <v/>
      </c>
      <c r="S20" t="str">
        <f>IF('Binding Energies'!S20 = "","",IF('Binding Energies'!S20&lt;HV,(Parameters!AN$98-(Parameters!AN$99*($A20/100))+Parameters!AN$100*EXP(-((($A20/100)-Parameters!AN$87)^2)/(2*Parameters!AN$101^2))/(Parameters!AN$101*SQRT(2*PI()))+(Parameters!AN$102/(1+(((($A20/100)-Parameters!AN$103)/Parameters!AN$95)^2)))),""))</f>
        <v/>
      </c>
      <c r="T20" t="str">
        <f>IF('Binding Energies'!T20 = "","",IF('Binding Energies'!T20&lt;HV,(Parameters!AO$98-(Parameters!AO$99*($A20/100))+Parameters!AO$100*EXP(-((($A20/100)-Parameters!AO$87)^2)/(2*Parameters!AO$101^2))/(Parameters!AO$101*SQRT(2*PI()))+(Parameters!AO$102/(1+(((($A20/100)-Parameters!AO$103)/Parameters!AO$95)^2)))),""))</f>
        <v/>
      </c>
    </row>
    <row r="21" spans="1:20" x14ac:dyDescent="0.35">
      <c r="A21" s="43">
        <v>21</v>
      </c>
      <c r="B21">
        <f>IF('Binding Energies'!B21 = "","",IF('Binding Energies'!B21&lt;HV,(Parameters!W$98-(Parameters!W$99*($A21/100))+Parameters!W$100*EXP(-((($A21/100)-Parameters!W$87)^2)/(2*Parameters!W$101^2))/(Parameters!W$101*SQRT(2*PI()))+(Parameters!W$102/(1+(((($A21/100)-Parameters!W$103)/Parameters!W$95)^2)))),""))</f>
        <v>-4.1884987793555367E-6</v>
      </c>
      <c r="C21">
        <f>IF('Binding Energies'!C21 = "","",IF('Binding Energies'!C21&lt;HV,(Parameters!X$98-(Parameters!X$99*($A21/100))+Parameters!X$100*EXP(-((($A21/100)-Parameters!X$87)^2)/(2*Parameters!X$101^2))/(Parameters!X$101*SQRT(2*PI()))+(Parameters!X$102/(1+(((($A21/100)-Parameters!X$103)/Parameters!X$95)^2)))),""))</f>
        <v>-3.2773484320901187E-7</v>
      </c>
      <c r="D21">
        <f>IF('Binding Energies'!D21 = "","",IF('Binding Energies'!D21&lt;HV,(Parameters!Y$98-(Parameters!Y$99*($A21/100))+Parameters!Y$100*EXP(-((($A21/100)-Parameters!Y$87)^2)/(2*Parameters!Y$101^2))/(Parameters!Y$101*SQRT(2*PI()))+(Parameters!Y$102/(1+(((($A21/100)-Parameters!Y$103)/Parameters!Y$95)^2)))),""))</f>
        <v>1.8744767311993656E-5</v>
      </c>
      <c r="E21" t="str">
        <f>IF('Binding Energies'!E21 = "","",IF('Binding Energies'!E21&lt;HV,(Parameters!Z$98-(Parameters!Z$99*($A21/100))+Parameters!Z$100*EXP(-((($A21/100)-Parameters!Z$87)^2)/(2*Parameters!Z$101^2))/(Parameters!Z$101*SQRT(2*PI()))+(Parameters!Z$102/(1+(((($A21/100)-Parameters!Z$103)/Parameters!Z$95)^2)))),""))</f>
        <v/>
      </c>
      <c r="F21" t="str">
        <f>IF('Binding Energies'!F21 = "","",IF('Binding Energies'!F21&lt;HV,(Parameters!AA$98-(Parameters!AA$99*($A21/100))+Parameters!AA$100*EXP(-((($A21/100)-Parameters!AA$87)^2)/(2*Parameters!AA$101^2))/(Parameters!AA$101*SQRT(2*PI()))+(Parameters!AA$102/(1+(((($A21/100)-Parameters!AA$103)/Parameters!AA$95)^2)))),""))</f>
        <v/>
      </c>
      <c r="G21">
        <f>IF('Binding Energies'!G21 = "","",IF('Binding Energies'!G21&lt;HV,(Parameters!AB$98-(Parameters!AB$99*($A21/100))+Parameters!AB$100*EXP(-((($A21/100)-Parameters!AB$87)^2)/(2*Parameters!AB$101^2))/(Parameters!AB$101*SQRT(2*PI()))+(Parameters!AB$102/(1+(((($A21/100)-Parameters!AB$103)/Parameters!AB$95)^2)))),""))</f>
        <v>0.15991602798796697</v>
      </c>
      <c r="H21">
        <f>IF('Binding Energies'!H21 = "","",IF('Binding Energies'!H21&lt;HV,(Parameters!AC$98-(Parameters!AC$99*($A21/100))+Parameters!AC$100*EXP(-((($A21/100)-Parameters!AC$87)^2)/(2*Parameters!AC$101^2))/(Parameters!AC$101*SQRT(2*PI()))+(Parameters!AC$102/(1+(((($A21/100)-Parameters!AC$103)/Parameters!AC$95)^2)))),""))</f>
        <v>0.15925808122560281</v>
      </c>
      <c r="I21" t="str">
        <f>IF('Binding Energies'!I21 = "","",IF('Binding Energies'!I21&lt;HV,(Parameters!AD$98-(Parameters!AD$99*($A21/100))+Parameters!AD$100*EXP(-((($A21/100)-Parameters!AD$87)^2)/(2*Parameters!AD$101^2))/(Parameters!AD$101*SQRT(2*PI()))+(Parameters!AD$102/(1+(((($A21/100)-Parameters!AD$103)/Parameters!AD$95)^2)))),""))</f>
        <v/>
      </c>
      <c r="J21" t="str">
        <f>IF('Binding Energies'!J21 = "","",IF('Binding Energies'!J21&lt;HV,(Parameters!AE$98-(Parameters!AE$99*($A21/100))+Parameters!AE$100*EXP(-((($A21/100)-Parameters!AE$87)^2)/(2*Parameters!AE$101^2))/(Parameters!AE$101*SQRT(2*PI()))+(Parameters!AE$102/(1+(((($A21/100)-Parameters!AE$103)/Parameters!AE$95)^2)))),""))</f>
        <v/>
      </c>
      <c r="K21" t="str">
        <f>IF('Binding Energies'!K21 = "","",IF('Binding Energies'!K21&lt;HV,(Parameters!AF$98-(Parameters!AF$99*($A21/100))+Parameters!AF$100*EXP(-((($A21/100)-Parameters!AF$87)^2)/(2*Parameters!AF$101^2))/(Parameters!AF$101*SQRT(2*PI()))+(Parameters!AF$102/(1+(((($A21/100)-Parameters!AF$103)/Parameters!AF$95)^2)))),""))</f>
        <v/>
      </c>
      <c r="L21" t="str">
        <f>IF('Binding Energies'!L21 = "","",IF('Binding Energies'!L21&lt;HV,(Parameters!AG$98-(Parameters!AG$99*($A21/100))+Parameters!AG$100*EXP(-((($A21/100)-Parameters!AG$87)^2)/(2*Parameters!AG$101^2))/(Parameters!AG$101*SQRT(2*PI()))+(Parameters!AG$102/(1+(((($A21/100)-Parameters!AG$103)/Parameters!AG$95)^2)))),""))</f>
        <v/>
      </c>
      <c r="M21" t="str">
        <f>IF('Binding Energies'!M21 = "","",IF('Binding Energies'!M21&lt;HV,(Parameters!AH$98-(Parameters!AH$99*($A21/100))+Parameters!AH$100*EXP(-((($A21/100)-Parameters!AH$87)^2)/(2*Parameters!AH$101^2))/(Parameters!AH$101*SQRT(2*PI()))+(Parameters!AH$102/(1+(((($A21/100)-Parameters!AH$103)/Parameters!AH$95)^2)))),""))</f>
        <v/>
      </c>
      <c r="N21" t="str">
        <f>IF('Binding Energies'!N21 = "","",IF('Binding Energies'!N21&lt;HV,(Parameters!AI$98-(Parameters!AI$99*($A21/100))+Parameters!AI$100*EXP(-((($A21/100)-Parameters!AI$87)^2)/(2*Parameters!AI$101^2))/(Parameters!AI$101*SQRT(2*PI()))+(Parameters!AI$102/(1+(((($A21/100)-Parameters!AI$103)/Parameters!AI$95)^2)))),""))</f>
        <v/>
      </c>
      <c r="O21" t="str">
        <f>IF('Binding Energies'!O21 = "","",IF('Binding Energies'!O21&lt;HV,(Parameters!AJ$98-(Parameters!AJ$99*($A21/100))+Parameters!AJ$100*EXP(-((($A21/100)-Parameters!AJ$87)^2)/(2*Parameters!AJ$101^2))/(Parameters!AJ$101*SQRT(2*PI()))+(Parameters!AJ$102/(1+(((($A21/100)-Parameters!AJ$103)/Parameters!AJ$95)^2)))),""))</f>
        <v/>
      </c>
      <c r="P21" t="str">
        <f>IF('Binding Energies'!P21 = "","",IF('Binding Energies'!P21&lt;HV,(Parameters!AK$98-(Parameters!AK$99*($A21/100))+Parameters!AK$100*EXP(-((($A21/100)-Parameters!AK$87)^2)/(2*Parameters!AK$101^2))/(Parameters!AK$101*SQRT(2*PI()))+(Parameters!AK$102/(1+(((($A21/100)-Parameters!AK$103)/Parameters!AK$95)^2)))),""))</f>
        <v/>
      </c>
      <c r="Q21" t="str">
        <f>IF('Binding Energies'!Q21 = "","",IF('Binding Energies'!Q21&lt;HV,(Parameters!AL$98-(Parameters!AL$99*($A21/100))+Parameters!AL$100*EXP(-((($A21/100)-Parameters!AL$87)^2)/(2*Parameters!AL$101^2))/(Parameters!AL$101*SQRT(2*PI()))+(Parameters!AL$102/(1+(((($A21/100)-Parameters!AL$103)/Parameters!AL$95)^2)))),""))</f>
        <v/>
      </c>
      <c r="R21" t="str">
        <f>IF('Binding Energies'!R21 = "","",IF('Binding Energies'!R21&lt;HV,(Parameters!AM$98-(Parameters!AM$99*($A21/100))+Parameters!AM$100*EXP(-((($A21/100)-Parameters!AM$87)^2)/(2*Parameters!AM$101^2))/(Parameters!AM$101*SQRT(2*PI()))+(Parameters!AM$102/(1+(((($A21/100)-Parameters!AM$103)/Parameters!AM$95)^2)))),""))</f>
        <v/>
      </c>
      <c r="S21" t="str">
        <f>IF('Binding Energies'!S21 = "","",IF('Binding Energies'!S21&lt;HV,(Parameters!AN$98-(Parameters!AN$99*($A21/100))+Parameters!AN$100*EXP(-((($A21/100)-Parameters!AN$87)^2)/(2*Parameters!AN$101^2))/(Parameters!AN$101*SQRT(2*PI()))+(Parameters!AN$102/(1+(((($A21/100)-Parameters!AN$103)/Parameters!AN$95)^2)))),""))</f>
        <v/>
      </c>
      <c r="T21" t="str">
        <f>IF('Binding Energies'!T21 = "","",IF('Binding Energies'!T21&lt;HV,(Parameters!AO$98-(Parameters!AO$99*($A21/100))+Parameters!AO$100*EXP(-((($A21/100)-Parameters!AO$87)^2)/(2*Parameters!AO$101^2))/(Parameters!AO$101*SQRT(2*PI()))+(Parameters!AO$102/(1+(((($A21/100)-Parameters!AO$103)/Parameters!AO$95)^2)))),""))</f>
        <v/>
      </c>
    </row>
    <row r="22" spans="1:20" x14ac:dyDescent="0.35">
      <c r="A22" s="43">
        <v>22</v>
      </c>
      <c r="B22">
        <f>IF('Binding Energies'!B22 = "","",IF('Binding Energies'!B22&lt;HV,(Parameters!W$98-(Parameters!W$99*($A22/100))+Parameters!W$100*EXP(-((($A22/100)-Parameters!W$87)^2)/(2*Parameters!W$101^2))/(Parameters!W$101*SQRT(2*PI()))+(Parameters!W$102/(1+(((($A22/100)-Parameters!W$103)/Parameters!W$95)^2)))),""))</f>
        <v>-1.5839776289551296E-5</v>
      </c>
      <c r="C22">
        <f>IF('Binding Energies'!C22 = "","",IF('Binding Energies'!C22&lt;HV,(Parameters!X$98-(Parameters!X$99*($A22/100))+Parameters!X$100*EXP(-((($A22/100)-Parameters!X$87)^2)/(2*Parameters!X$101^2))/(Parameters!X$101*SQRT(2*PI()))+(Parameters!X$102/(1+(((($A22/100)-Parameters!X$103)/Parameters!X$95)^2)))),""))</f>
        <v>-1.8135799101227953E-6</v>
      </c>
      <c r="D22">
        <f>IF('Binding Energies'!D22 = "","",IF('Binding Energies'!D22&lt;HV,(Parameters!Y$98-(Parameters!Y$99*($A22/100))+Parameters!Y$100*EXP(-((($A22/100)-Parameters!Y$87)^2)/(2*Parameters!Y$101^2))/(Parameters!Y$101*SQRT(2*PI()))+(Parameters!Y$102/(1+(((($A22/100)-Parameters!Y$103)/Parameters!Y$95)^2)))),""))</f>
        <v>1.7383311704764047E-5</v>
      </c>
      <c r="E22" t="str">
        <f>IF('Binding Energies'!E22 = "","",IF('Binding Energies'!E22&lt;HV,(Parameters!Z$98-(Parameters!Z$99*($A22/100))+Parameters!Z$100*EXP(-((($A22/100)-Parameters!Z$87)^2)/(2*Parameters!Z$101^2))/(Parameters!Z$101*SQRT(2*PI()))+(Parameters!Z$102/(1+(((($A22/100)-Parameters!Z$103)/Parameters!Z$95)^2)))),""))</f>
        <v/>
      </c>
      <c r="F22" t="str">
        <f>IF('Binding Energies'!F22 = "","",IF('Binding Energies'!F22&lt;HV,(Parameters!AA$98-(Parameters!AA$99*($A22/100))+Parameters!AA$100*EXP(-((($A22/100)-Parameters!AA$87)^2)/(2*Parameters!AA$101^2))/(Parameters!AA$101*SQRT(2*PI()))+(Parameters!AA$102/(1+(((($A22/100)-Parameters!AA$103)/Parameters!AA$95)^2)))),""))</f>
        <v/>
      </c>
      <c r="G22">
        <f>IF('Binding Energies'!G22 = "","",IF('Binding Energies'!G22&lt;HV,(Parameters!AB$98-(Parameters!AB$99*($A22/100))+Parameters!AB$100*EXP(-((($A22/100)-Parameters!AB$87)^2)/(2*Parameters!AB$101^2))/(Parameters!AB$101*SQRT(2*PI()))+(Parameters!AB$102/(1+(((($A22/100)-Parameters!AB$103)/Parameters!AB$95)^2)))),""))</f>
        <v>0.15231630114154304</v>
      </c>
      <c r="H22">
        <f>IF('Binding Energies'!H22 = "","",IF('Binding Energies'!H22&lt;HV,(Parameters!AC$98-(Parameters!AC$99*($A22/100))+Parameters!AC$100*EXP(-((($A22/100)-Parameters!AC$87)^2)/(2*Parameters!AC$101^2))/(Parameters!AC$101*SQRT(2*PI()))+(Parameters!AC$102/(1+(((($A22/100)-Parameters!AC$103)/Parameters!AC$95)^2)))),""))</f>
        <v>0.15136209649188359</v>
      </c>
      <c r="I22" t="str">
        <f>IF('Binding Energies'!I22 = "","",IF('Binding Energies'!I22&lt;HV,(Parameters!AD$98-(Parameters!AD$99*($A22/100))+Parameters!AD$100*EXP(-((($A22/100)-Parameters!AD$87)^2)/(2*Parameters!AD$101^2))/(Parameters!AD$101*SQRT(2*PI()))+(Parameters!AD$102/(1+(((($A22/100)-Parameters!AD$103)/Parameters!AD$95)^2)))),""))</f>
        <v/>
      </c>
      <c r="J22" t="str">
        <f>IF('Binding Energies'!J22 = "","",IF('Binding Energies'!J22&lt;HV,(Parameters!AE$98-(Parameters!AE$99*($A22/100))+Parameters!AE$100*EXP(-((($A22/100)-Parameters!AE$87)^2)/(2*Parameters!AE$101^2))/(Parameters!AE$101*SQRT(2*PI()))+(Parameters!AE$102/(1+(((($A22/100)-Parameters!AE$103)/Parameters!AE$95)^2)))),""))</f>
        <v/>
      </c>
      <c r="K22" t="str">
        <f>IF('Binding Energies'!K22 = "","",IF('Binding Energies'!K22&lt;HV,(Parameters!AF$98-(Parameters!AF$99*($A22/100))+Parameters!AF$100*EXP(-((($A22/100)-Parameters!AF$87)^2)/(2*Parameters!AF$101^2))/(Parameters!AF$101*SQRT(2*PI()))+(Parameters!AF$102/(1+(((($A22/100)-Parameters!AF$103)/Parameters!AF$95)^2)))),""))</f>
        <v/>
      </c>
      <c r="L22" t="str">
        <f>IF('Binding Energies'!L22 = "","",IF('Binding Energies'!L22&lt;HV,(Parameters!AG$98-(Parameters!AG$99*($A22/100))+Parameters!AG$100*EXP(-((($A22/100)-Parameters!AG$87)^2)/(2*Parameters!AG$101^2))/(Parameters!AG$101*SQRT(2*PI()))+(Parameters!AG$102/(1+(((($A22/100)-Parameters!AG$103)/Parameters!AG$95)^2)))),""))</f>
        <v/>
      </c>
      <c r="M22" t="str">
        <f>IF('Binding Energies'!M22 = "","",IF('Binding Energies'!M22&lt;HV,(Parameters!AH$98-(Parameters!AH$99*($A22/100))+Parameters!AH$100*EXP(-((($A22/100)-Parameters!AH$87)^2)/(2*Parameters!AH$101^2))/(Parameters!AH$101*SQRT(2*PI()))+(Parameters!AH$102/(1+(((($A22/100)-Parameters!AH$103)/Parameters!AH$95)^2)))),""))</f>
        <v/>
      </c>
      <c r="N22" t="str">
        <f>IF('Binding Energies'!N22 = "","",IF('Binding Energies'!N22&lt;HV,(Parameters!AI$98-(Parameters!AI$99*($A22/100))+Parameters!AI$100*EXP(-((($A22/100)-Parameters!AI$87)^2)/(2*Parameters!AI$101^2))/(Parameters!AI$101*SQRT(2*PI()))+(Parameters!AI$102/(1+(((($A22/100)-Parameters!AI$103)/Parameters!AI$95)^2)))),""))</f>
        <v/>
      </c>
      <c r="O22" t="str">
        <f>IF('Binding Energies'!O22 = "","",IF('Binding Energies'!O22&lt;HV,(Parameters!AJ$98-(Parameters!AJ$99*($A22/100))+Parameters!AJ$100*EXP(-((($A22/100)-Parameters!AJ$87)^2)/(2*Parameters!AJ$101^2))/(Parameters!AJ$101*SQRT(2*PI()))+(Parameters!AJ$102/(1+(((($A22/100)-Parameters!AJ$103)/Parameters!AJ$95)^2)))),""))</f>
        <v/>
      </c>
      <c r="P22" t="str">
        <f>IF('Binding Energies'!P22 = "","",IF('Binding Energies'!P22&lt;HV,(Parameters!AK$98-(Parameters!AK$99*($A22/100))+Parameters!AK$100*EXP(-((($A22/100)-Parameters!AK$87)^2)/(2*Parameters!AK$101^2))/(Parameters!AK$101*SQRT(2*PI()))+(Parameters!AK$102/(1+(((($A22/100)-Parameters!AK$103)/Parameters!AK$95)^2)))),""))</f>
        <v/>
      </c>
      <c r="Q22" t="str">
        <f>IF('Binding Energies'!Q22 = "","",IF('Binding Energies'!Q22&lt;HV,(Parameters!AL$98-(Parameters!AL$99*($A22/100))+Parameters!AL$100*EXP(-((($A22/100)-Parameters!AL$87)^2)/(2*Parameters!AL$101^2))/(Parameters!AL$101*SQRT(2*PI()))+(Parameters!AL$102/(1+(((($A22/100)-Parameters!AL$103)/Parameters!AL$95)^2)))),""))</f>
        <v/>
      </c>
      <c r="R22" t="str">
        <f>IF('Binding Energies'!R22 = "","",IF('Binding Energies'!R22&lt;HV,(Parameters!AM$98-(Parameters!AM$99*($A22/100))+Parameters!AM$100*EXP(-((($A22/100)-Parameters!AM$87)^2)/(2*Parameters!AM$101^2))/(Parameters!AM$101*SQRT(2*PI()))+(Parameters!AM$102/(1+(((($A22/100)-Parameters!AM$103)/Parameters!AM$95)^2)))),""))</f>
        <v/>
      </c>
      <c r="S22" t="str">
        <f>IF('Binding Energies'!S22 = "","",IF('Binding Energies'!S22&lt;HV,(Parameters!AN$98-(Parameters!AN$99*($A22/100))+Parameters!AN$100*EXP(-((($A22/100)-Parameters!AN$87)^2)/(2*Parameters!AN$101^2))/(Parameters!AN$101*SQRT(2*PI()))+(Parameters!AN$102/(1+(((($A22/100)-Parameters!AN$103)/Parameters!AN$95)^2)))),""))</f>
        <v/>
      </c>
      <c r="T22" t="str">
        <f>IF('Binding Energies'!T22 = "","",IF('Binding Energies'!T22&lt;HV,(Parameters!AO$98-(Parameters!AO$99*($A22/100))+Parameters!AO$100*EXP(-((($A22/100)-Parameters!AO$87)^2)/(2*Parameters!AO$101^2))/(Parameters!AO$101*SQRT(2*PI()))+(Parameters!AO$102/(1+(((($A22/100)-Parameters!AO$103)/Parameters!AO$95)^2)))),""))</f>
        <v/>
      </c>
    </row>
    <row r="23" spans="1:20" x14ac:dyDescent="0.35">
      <c r="A23" s="43">
        <v>23</v>
      </c>
      <c r="B23">
        <f>IF('Binding Energies'!B23 = "","",IF('Binding Energies'!B23&lt;HV,(Parameters!W$98-(Parameters!W$99*($A23/100))+Parameters!W$100*EXP(-((($A23/100)-Parameters!W$87)^2)/(2*Parameters!W$101^2))/(Parameters!W$101*SQRT(2*PI()))+(Parameters!W$102/(1+(((($A23/100)-Parameters!W$103)/Parameters!W$95)^2)))),""))</f>
        <v>-5.8948691649469284E-5</v>
      </c>
      <c r="C23">
        <f>IF('Binding Energies'!C23 = "","",IF('Binding Energies'!C23&lt;HV,(Parameters!X$98-(Parameters!X$99*($A23/100))+Parameters!X$100*EXP(-((($A23/100)-Parameters!X$87)^2)/(2*Parameters!X$101^2))/(Parameters!X$101*SQRT(2*PI()))+(Parameters!X$102/(1+(((($A23/100)-Parameters!X$103)/Parameters!X$95)^2)))),""))</f>
        <v>-3.6098618310221144E-6</v>
      </c>
      <c r="D23">
        <f>IF('Binding Energies'!D23 = "","",IF('Binding Energies'!D23&lt;HV,(Parameters!Y$98-(Parameters!Y$99*($A23/100))+Parameters!Y$100*EXP(-((($A23/100)-Parameters!Y$87)^2)/(2*Parameters!Y$101^2))/(Parameters!Y$101*SQRT(2*PI()))+(Parameters!Y$102/(1+(((($A23/100)-Parameters!Y$103)/Parameters!Y$95)^2)))),""))</f>
        <v>1.5752379906645508E-5</v>
      </c>
      <c r="E23" t="str">
        <f>IF('Binding Energies'!E23 = "","",IF('Binding Energies'!E23&lt;HV,(Parameters!Z$98-(Parameters!Z$99*($A23/100))+Parameters!Z$100*EXP(-((($A23/100)-Parameters!Z$87)^2)/(2*Parameters!Z$101^2))/(Parameters!Z$101*SQRT(2*PI()))+(Parameters!Z$102/(1+(((($A23/100)-Parameters!Z$103)/Parameters!Z$95)^2)))),""))</f>
        <v/>
      </c>
      <c r="F23" t="str">
        <f>IF('Binding Energies'!F23 = "","",IF('Binding Energies'!F23&lt;HV,(Parameters!AA$98-(Parameters!AA$99*($A23/100))+Parameters!AA$100*EXP(-((($A23/100)-Parameters!AA$87)^2)/(2*Parameters!AA$101^2))/(Parameters!AA$101*SQRT(2*PI()))+(Parameters!AA$102/(1+(((($A23/100)-Parameters!AA$103)/Parameters!AA$95)^2)))),""))</f>
        <v/>
      </c>
      <c r="G23">
        <f>IF('Binding Energies'!G23 = "","",IF('Binding Energies'!G23&lt;HV,(Parameters!AB$98-(Parameters!AB$99*($A23/100))+Parameters!AB$100*EXP(-((($A23/100)-Parameters!AB$87)^2)/(2*Parameters!AB$101^2))/(Parameters!AB$101*SQRT(2*PI()))+(Parameters!AB$102/(1+(((($A23/100)-Parameters!AB$103)/Parameters!AB$95)^2)))),""))</f>
        <v>0.14499340590281787</v>
      </c>
      <c r="H23">
        <f>IF('Binding Energies'!H23 = "","",IF('Binding Energies'!H23&lt;HV,(Parameters!AC$98-(Parameters!AC$99*($A23/100))+Parameters!AC$100*EXP(-((($A23/100)-Parameters!AC$87)^2)/(2*Parameters!AC$101^2))/(Parameters!AC$101*SQRT(2*PI()))+(Parameters!AC$102/(1+(((($A23/100)-Parameters!AC$103)/Parameters!AC$95)^2)))),""))</f>
        <v>0.14370713039680522</v>
      </c>
      <c r="I23" t="str">
        <f>IF('Binding Energies'!I23 = "","",IF('Binding Energies'!I23&lt;HV,(Parameters!AD$98-(Parameters!AD$99*($A23/100))+Parameters!AD$100*EXP(-((($A23/100)-Parameters!AD$87)^2)/(2*Parameters!AD$101^2))/(Parameters!AD$101*SQRT(2*PI()))+(Parameters!AD$102/(1+(((($A23/100)-Parameters!AD$103)/Parameters!AD$95)^2)))),""))</f>
        <v/>
      </c>
      <c r="J23" t="str">
        <f>IF('Binding Energies'!J23 = "","",IF('Binding Energies'!J23&lt;HV,(Parameters!AE$98-(Parameters!AE$99*($A23/100))+Parameters!AE$100*EXP(-((($A23/100)-Parameters!AE$87)^2)/(2*Parameters!AE$101^2))/(Parameters!AE$101*SQRT(2*PI()))+(Parameters!AE$102/(1+(((($A23/100)-Parameters!AE$103)/Parameters!AE$95)^2)))),""))</f>
        <v/>
      </c>
      <c r="K23" t="str">
        <f>IF('Binding Energies'!K23 = "","",IF('Binding Energies'!K23&lt;HV,(Parameters!AF$98-(Parameters!AF$99*($A23/100))+Parameters!AF$100*EXP(-((($A23/100)-Parameters!AF$87)^2)/(2*Parameters!AF$101^2))/(Parameters!AF$101*SQRT(2*PI()))+(Parameters!AF$102/(1+(((($A23/100)-Parameters!AF$103)/Parameters!AF$95)^2)))),""))</f>
        <v/>
      </c>
      <c r="L23" t="str">
        <f>IF('Binding Energies'!L23 = "","",IF('Binding Energies'!L23&lt;HV,(Parameters!AG$98-(Parameters!AG$99*($A23/100))+Parameters!AG$100*EXP(-((($A23/100)-Parameters!AG$87)^2)/(2*Parameters!AG$101^2))/(Parameters!AG$101*SQRT(2*PI()))+(Parameters!AG$102/(1+(((($A23/100)-Parameters!AG$103)/Parameters!AG$95)^2)))),""))</f>
        <v/>
      </c>
      <c r="M23" t="str">
        <f>IF('Binding Energies'!M23 = "","",IF('Binding Energies'!M23&lt;HV,(Parameters!AH$98-(Parameters!AH$99*($A23/100))+Parameters!AH$100*EXP(-((($A23/100)-Parameters!AH$87)^2)/(2*Parameters!AH$101^2))/(Parameters!AH$101*SQRT(2*PI()))+(Parameters!AH$102/(1+(((($A23/100)-Parameters!AH$103)/Parameters!AH$95)^2)))),""))</f>
        <v/>
      </c>
      <c r="N23" t="str">
        <f>IF('Binding Energies'!N23 = "","",IF('Binding Energies'!N23&lt;HV,(Parameters!AI$98-(Parameters!AI$99*($A23/100))+Parameters!AI$100*EXP(-((($A23/100)-Parameters!AI$87)^2)/(2*Parameters!AI$101^2))/(Parameters!AI$101*SQRT(2*PI()))+(Parameters!AI$102/(1+(((($A23/100)-Parameters!AI$103)/Parameters!AI$95)^2)))),""))</f>
        <v/>
      </c>
      <c r="O23" t="str">
        <f>IF('Binding Energies'!O23 = "","",IF('Binding Energies'!O23&lt;HV,(Parameters!AJ$98-(Parameters!AJ$99*($A23/100))+Parameters!AJ$100*EXP(-((($A23/100)-Parameters!AJ$87)^2)/(2*Parameters!AJ$101^2))/(Parameters!AJ$101*SQRT(2*PI()))+(Parameters!AJ$102/(1+(((($A23/100)-Parameters!AJ$103)/Parameters!AJ$95)^2)))),""))</f>
        <v/>
      </c>
      <c r="P23" t="str">
        <f>IF('Binding Energies'!P23 = "","",IF('Binding Energies'!P23&lt;HV,(Parameters!AK$98-(Parameters!AK$99*($A23/100))+Parameters!AK$100*EXP(-((($A23/100)-Parameters!AK$87)^2)/(2*Parameters!AK$101^2))/(Parameters!AK$101*SQRT(2*PI()))+(Parameters!AK$102/(1+(((($A23/100)-Parameters!AK$103)/Parameters!AK$95)^2)))),""))</f>
        <v/>
      </c>
      <c r="Q23" t="str">
        <f>IF('Binding Energies'!Q23 = "","",IF('Binding Energies'!Q23&lt;HV,(Parameters!AL$98-(Parameters!AL$99*($A23/100))+Parameters!AL$100*EXP(-((($A23/100)-Parameters!AL$87)^2)/(2*Parameters!AL$101^2))/(Parameters!AL$101*SQRT(2*PI()))+(Parameters!AL$102/(1+(((($A23/100)-Parameters!AL$103)/Parameters!AL$95)^2)))),""))</f>
        <v/>
      </c>
      <c r="R23" t="str">
        <f>IF('Binding Energies'!R23 = "","",IF('Binding Energies'!R23&lt;HV,(Parameters!AM$98-(Parameters!AM$99*($A23/100))+Parameters!AM$100*EXP(-((($A23/100)-Parameters!AM$87)^2)/(2*Parameters!AM$101^2))/(Parameters!AM$101*SQRT(2*PI()))+(Parameters!AM$102/(1+(((($A23/100)-Parameters!AM$103)/Parameters!AM$95)^2)))),""))</f>
        <v/>
      </c>
      <c r="S23" t="str">
        <f>IF('Binding Energies'!S23 = "","",IF('Binding Energies'!S23&lt;HV,(Parameters!AN$98-(Parameters!AN$99*($A23/100))+Parameters!AN$100*EXP(-((($A23/100)-Parameters!AN$87)^2)/(2*Parameters!AN$101^2))/(Parameters!AN$101*SQRT(2*PI()))+(Parameters!AN$102/(1+(((($A23/100)-Parameters!AN$103)/Parameters!AN$95)^2)))),""))</f>
        <v/>
      </c>
      <c r="T23" t="str">
        <f>IF('Binding Energies'!T23 = "","",IF('Binding Energies'!T23&lt;HV,(Parameters!AO$98-(Parameters!AO$99*($A23/100))+Parameters!AO$100*EXP(-((($A23/100)-Parameters!AO$87)^2)/(2*Parameters!AO$101^2))/(Parameters!AO$101*SQRT(2*PI()))+(Parameters!AO$102/(1+(((($A23/100)-Parameters!AO$103)/Parameters!AO$95)^2)))),""))</f>
        <v/>
      </c>
    </row>
    <row r="24" spans="1:20" x14ac:dyDescent="0.35">
      <c r="A24" s="43">
        <v>24</v>
      </c>
      <c r="B24">
        <f>IF('Binding Energies'!B24 = "","",IF('Binding Energies'!B24&lt;HV,(Parameters!W$98-(Parameters!W$99*($A24/100))+Parameters!W$100*EXP(-((($A24/100)-Parameters!W$87)^2)/(2*Parameters!W$101^2))/(Parameters!W$101*SQRT(2*PI()))+(Parameters!W$102/(1+(((($A24/100)-Parameters!W$103)/Parameters!W$95)^2)))),""))</f>
        <v>-2.1589062014629304E-4</v>
      </c>
      <c r="C24">
        <f>IF('Binding Energies'!C24 = "","",IF('Binding Energies'!C24&lt;HV,(Parameters!X$98-(Parameters!X$99*($A24/100))+Parameters!X$100*EXP(-((($A24/100)-Parameters!X$87)^2)/(2*Parameters!X$101^2))/(Parameters!X$101*SQRT(2*PI()))+(Parameters!X$102/(1+(((($A24/100)-Parameters!X$103)/Parameters!X$95)^2)))),""))</f>
        <v>-5.7655136196585601E-6</v>
      </c>
      <c r="D24">
        <f>IF('Binding Energies'!D24 = "","",IF('Binding Energies'!D24&lt;HV,(Parameters!Y$98-(Parameters!Y$99*($A24/100))+Parameters!Y$100*EXP(-((($A24/100)-Parameters!Y$87)^2)/(2*Parameters!Y$101^2))/(Parameters!Y$101*SQRT(2*PI()))+(Parameters!Y$102/(1+(((($A24/100)-Parameters!Y$103)/Parameters!Y$95)^2)))),""))</f>
        <v>1.3817944853082489E-5</v>
      </c>
      <c r="E24" t="str">
        <f>IF('Binding Energies'!E24 = "","",IF('Binding Energies'!E24&lt;HV,(Parameters!Z$98-(Parameters!Z$99*($A24/100))+Parameters!Z$100*EXP(-((($A24/100)-Parameters!Z$87)^2)/(2*Parameters!Z$101^2))/(Parameters!Z$101*SQRT(2*PI()))+(Parameters!Z$102/(1+(((($A24/100)-Parameters!Z$103)/Parameters!Z$95)^2)))),""))</f>
        <v/>
      </c>
      <c r="F24" t="str">
        <f>IF('Binding Energies'!F24 = "","",IF('Binding Energies'!F24&lt;HV,(Parameters!AA$98-(Parameters!AA$99*($A24/100))+Parameters!AA$100*EXP(-((($A24/100)-Parameters!AA$87)^2)/(2*Parameters!AA$101^2))/(Parameters!AA$101*SQRT(2*PI()))+(Parameters!AA$102/(1+(((($A24/100)-Parameters!AA$103)/Parameters!AA$95)^2)))),""))</f>
        <v/>
      </c>
      <c r="G24">
        <f>IF('Binding Energies'!G24 = "","",IF('Binding Energies'!G24&lt;HV,(Parameters!AB$98-(Parameters!AB$99*($A24/100))+Parameters!AB$100*EXP(-((($A24/100)-Parameters!AB$87)^2)/(2*Parameters!AB$101^2))/(Parameters!AB$101*SQRT(2*PI()))+(Parameters!AB$102/(1+(((($A24/100)-Parameters!AB$103)/Parameters!AB$95)^2)))),""))</f>
        <v>0.1379605957386924</v>
      </c>
      <c r="H24">
        <f>IF('Binding Energies'!H24 = "","",IF('Binding Energies'!H24&lt;HV,(Parameters!AC$98-(Parameters!AC$99*($A24/100))+Parameters!AC$100*EXP(-((($A24/100)-Parameters!AC$87)^2)/(2*Parameters!AC$101^2))/(Parameters!AC$101*SQRT(2*PI()))+(Parameters!AC$102/(1+(((($A24/100)-Parameters!AC$103)/Parameters!AC$95)^2)))),""))</f>
        <v>0.13632301967249211</v>
      </c>
      <c r="I24" t="str">
        <f>IF('Binding Energies'!I24 = "","",IF('Binding Energies'!I24&lt;HV,(Parameters!AD$98-(Parameters!AD$99*($A24/100))+Parameters!AD$100*EXP(-((($A24/100)-Parameters!AD$87)^2)/(2*Parameters!AD$101^2))/(Parameters!AD$101*SQRT(2*PI()))+(Parameters!AD$102/(1+(((($A24/100)-Parameters!AD$103)/Parameters!AD$95)^2)))),""))</f>
        <v/>
      </c>
      <c r="J24" t="str">
        <f>IF('Binding Energies'!J24 = "","",IF('Binding Energies'!J24&lt;HV,(Parameters!AE$98-(Parameters!AE$99*($A24/100))+Parameters!AE$100*EXP(-((($A24/100)-Parameters!AE$87)^2)/(2*Parameters!AE$101^2))/(Parameters!AE$101*SQRT(2*PI()))+(Parameters!AE$102/(1+(((($A24/100)-Parameters!AE$103)/Parameters!AE$95)^2)))),""))</f>
        <v/>
      </c>
      <c r="K24" t="str">
        <f>IF('Binding Energies'!K24 = "","",IF('Binding Energies'!K24&lt;HV,(Parameters!AF$98-(Parameters!AF$99*($A24/100))+Parameters!AF$100*EXP(-((($A24/100)-Parameters!AF$87)^2)/(2*Parameters!AF$101^2))/(Parameters!AF$101*SQRT(2*PI()))+(Parameters!AF$102/(1+(((($A24/100)-Parameters!AF$103)/Parameters!AF$95)^2)))),""))</f>
        <v/>
      </c>
      <c r="L24" t="str">
        <f>IF('Binding Energies'!L24 = "","",IF('Binding Energies'!L24&lt;HV,(Parameters!AG$98-(Parameters!AG$99*($A24/100))+Parameters!AG$100*EXP(-((($A24/100)-Parameters!AG$87)^2)/(2*Parameters!AG$101^2))/(Parameters!AG$101*SQRT(2*PI()))+(Parameters!AG$102/(1+(((($A24/100)-Parameters!AG$103)/Parameters!AG$95)^2)))),""))</f>
        <v/>
      </c>
      <c r="M24" t="str">
        <f>IF('Binding Energies'!M24 = "","",IF('Binding Energies'!M24&lt;HV,(Parameters!AH$98-(Parameters!AH$99*($A24/100))+Parameters!AH$100*EXP(-((($A24/100)-Parameters!AH$87)^2)/(2*Parameters!AH$101^2))/(Parameters!AH$101*SQRT(2*PI()))+(Parameters!AH$102/(1+(((($A24/100)-Parameters!AH$103)/Parameters!AH$95)^2)))),""))</f>
        <v/>
      </c>
      <c r="N24" t="str">
        <f>IF('Binding Energies'!N24 = "","",IF('Binding Energies'!N24&lt;HV,(Parameters!AI$98-(Parameters!AI$99*($A24/100))+Parameters!AI$100*EXP(-((($A24/100)-Parameters!AI$87)^2)/(2*Parameters!AI$101^2))/(Parameters!AI$101*SQRT(2*PI()))+(Parameters!AI$102/(1+(((($A24/100)-Parameters!AI$103)/Parameters!AI$95)^2)))),""))</f>
        <v/>
      </c>
      <c r="O24" t="str">
        <f>IF('Binding Energies'!O24 = "","",IF('Binding Energies'!O24&lt;HV,(Parameters!AJ$98-(Parameters!AJ$99*($A24/100))+Parameters!AJ$100*EXP(-((($A24/100)-Parameters!AJ$87)^2)/(2*Parameters!AJ$101^2))/(Parameters!AJ$101*SQRT(2*PI()))+(Parameters!AJ$102/(1+(((($A24/100)-Parameters!AJ$103)/Parameters!AJ$95)^2)))),""))</f>
        <v/>
      </c>
      <c r="P24" t="str">
        <f>IF('Binding Energies'!P24 = "","",IF('Binding Energies'!P24&lt;HV,(Parameters!AK$98-(Parameters!AK$99*($A24/100))+Parameters!AK$100*EXP(-((($A24/100)-Parameters!AK$87)^2)/(2*Parameters!AK$101^2))/(Parameters!AK$101*SQRT(2*PI()))+(Parameters!AK$102/(1+(((($A24/100)-Parameters!AK$103)/Parameters!AK$95)^2)))),""))</f>
        <v/>
      </c>
      <c r="Q24" t="str">
        <f>IF('Binding Energies'!Q24 = "","",IF('Binding Energies'!Q24&lt;HV,(Parameters!AL$98-(Parameters!AL$99*($A24/100))+Parameters!AL$100*EXP(-((($A24/100)-Parameters!AL$87)^2)/(2*Parameters!AL$101^2))/(Parameters!AL$101*SQRT(2*PI()))+(Parameters!AL$102/(1+(((($A24/100)-Parameters!AL$103)/Parameters!AL$95)^2)))),""))</f>
        <v/>
      </c>
      <c r="R24" t="str">
        <f>IF('Binding Energies'!R24 = "","",IF('Binding Energies'!R24&lt;HV,(Parameters!AM$98-(Parameters!AM$99*($A24/100))+Parameters!AM$100*EXP(-((($A24/100)-Parameters!AM$87)^2)/(2*Parameters!AM$101^2))/(Parameters!AM$101*SQRT(2*PI()))+(Parameters!AM$102/(1+(((($A24/100)-Parameters!AM$103)/Parameters!AM$95)^2)))),""))</f>
        <v/>
      </c>
      <c r="S24" t="str">
        <f>IF('Binding Energies'!S24 = "","",IF('Binding Energies'!S24&lt;HV,(Parameters!AN$98-(Parameters!AN$99*($A24/100))+Parameters!AN$100*EXP(-((($A24/100)-Parameters!AN$87)^2)/(2*Parameters!AN$101^2))/(Parameters!AN$101*SQRT(2*PI()))+(Parameters!AN$102/(1+(((($A24/100)-Parameters!AN$103)/Parameters!AN$95)^2)))),""))</f>
        <v/>
      </c>
      <c r="T24" t="str">
        <f>IF('Binding Energies'!T24 = "","",IF('Binding Energies'!T24&lt;HV,(Parameters!AO$98-(Parameters!AO$99*($A24/100))+Parameters!AO$100*EXP(-((($A24/100)-Parameters!AO$87)^2)/(2*Parameters!AO$101^2))/(Parameters!AO$101*SQRT(2*PI()))+(Parameters!AO$102/(1+(((($A24/100)-Parameters!AO$103)/Parameters!AO$95)^2)))),""))</f>
        <v/>
      </c>
    </row>
    <row r="25" spans="1:20" x14ac:dyDescent="0.35">
      <c r="A25" s="43">
        <v>25</v>
      </c>
      <c r="B25" t="str">
        <f>IF('Binding Energies'!B25 = "","",IF('Binding Energies'!B25&lt;HV,(Parameters!W$98-(Parameters!W$99*($A25/100))+Parameters!W$100*EXP(-((($A25/100)-Parameters!W$87)^2)/(2*Parameters!W$101^2))/(Parameters!W$101*SQRT(2*PI()))+(Parameters!W$102/(1+(((($A25/100)-Parameters!W$103)/Parameters!W$95)^2)))),""))</f>
        <v/>
      </c>
      <c r="C25">
        <f>IF('Binding Energies'!C25 = "","",IF('Binding Energies'!C25&lt;HV,(Parameters!X$98-(Parameters!X$99*($A25/100))+Parameters!X$100*EXP(-((($A25/100)-Parameters!X$87)^2)/(2*Parameters!X$101^2))/(Parameters!X$101*SQRT(2*PI()))+(Parameters!X$102/(1+(((($A25/100)-Parameters!X$103)/Parameters!X$95)^2)))),""))</f>
        <v>-8.3353587596140682E-6</v>
      </c>
      <c r="D25">
        <f>IF('Binding Energies'!D25 = "","",IF('Binding Energies'!D25&lt;HV,(Parameters!Y$98-(Parameters!Y$99*($A25/100))+Parameters!Y$100*EXP(-((($A25/100)-Parameters!Y$87)^2)/(2*Parameters!Y$101^2))/(Parameters!Y$101*SQRT(2*PI()))+(Parameters!Y$102/(1+(((($A25/100)-Parameters!Y$103)/Parameters!Y$95)^2)))),""))</f>
        <v>1.1542670996709312E-5</v>
      </c>
      <c r="E25" t="str">
        <f>IF('Binding Energies'!E25 = "","",IF('Binding Energies'!E25&lt;HV,(Parameters!Z$98-(Parameters!Z$99*($A25/100))+Parameters!Z$100*EXP(-((($A25/100)-Parameters!Z$87)^2)/(2*Parameters!Z$101^2))/(Parameters!Z$101*SQRT(2*PI()))+(Parameters!Z$102/(1+(((($A25/100)-Parameters!Z$103)/Parameters!Z$95)^2)))),""))</f>
        <v/>
      </c>
      <c r="F25" t="str">
        <f>IF('Binding Energies'!F25 = "","",IF('Binding Energies'!F25&lt;HV,(Parameters!AA$98-(Parameters!AA$99*($A25/100))+Parameters!AA$100*EXP(-((($A25/100)-Parameters!AA$87)^2)/(2*Parameters!AA$101^2))/(Parameters!AA$101*SQRT(2*PI()))+(Parameters!AA$102/(1+(((($A25/100)-Parameters!AA$103)/Parameters!AA$95)^2)))),""))</f>
        <v/>
      </c>
      <c r="G25">
        <f>IF('Binding Energies'!G25 = "","",IF('Binding Energies'!G25&lt;HV,(Parameters!AB$98-(Parameters!AB$99*($A25/100))+Parameters!AB$100*EXP(-((($A25/100)-Parameters!AB$87)^2)/(2*Parameters!AB$101^2))/(Parameters!AB$101*SQRT(2*PI()))+(Parameters!AB$102/(1+(((($A25/100)-Parameters!AB$103)/Parameters!AB$95)^2)))),""))</f>
        <v>0.13122685791240968</v>
      </c>
      <c r="H25">
        <f>IF('Binding Energies'!H25 = "","",IF('Binding Energies'!H25&lt;HV,(Parameters!AC$98-(Parameters!AC$99*($A25/100))+Parameters!AC$100*EXP(-((($A25/100)-Parameters!AC$87)^2)/(2*Parameters!AC$101^2))/(Parameters!AC$101*SQRT(2*PI()))+(Parameters!AC$102/(1+(((($A25/100)-Parameters!AC$103)/Parameters!AC$95)^2)))),""))</f>
        <v>0.12923439509525769</v>
      </c>
      <c r="I25">
        <f>IF('Binding Energies'!I25 = "","",IF('Binding Energies'!I25&lt;HV,(Parameters!AD$98-(Parameters!AD$99*($A25/100))+Parameters!AD$100*EXP(-((($A25/100)-Parameters!AD$87)^2)/(2*Parameters!AD$101^2))/(Parameters!AD$101*SQRT(2*PI()))+(Parameters!AD$102/(1+(((($A25/100)-Parameters!AD$103)/Parameters!AD$95)^2)))),""))</f>
        <v>0.13297747704240487</v>
      </c>
      <c r="J25" t="str">
        <f>IF('Binding Energies'!J25 = "","",IF('Binding Energies'!J25&lt;HV,(Parameters!AE$98-(Parameters!AE$99*($A25/100))+Parameters!AE$100*EXP(-((($A25/100)-Parameters!AE$87)^2)/(2*Parameters!AE$101^2))/(Parameters!AE$101*SQRT(2*PI()))+(Parameters!AE$102/(1+(((($A25/100)-Parameters!AE$103)/Parameters!AE$95)^2)))),""))</f>
        <v/>
      </c>
      <c r="K25" t="str">
        <f>IF('Binding Energies'!K25 = "","",IF('Binding Energies'!K25&lt;HV,(Parameters!AF$98-(Parameters!AF$99*($A25/100))+Parameters!AF$100*EXP(-((($A25/100)-Parameters!AF$87)^2)/(2*Parameters!AF$101^2))/(Parameters!AF$101*SQRT(2*PI()))+(Parameters!AF$102/(1+(((($A25/100)-Parameters!AF$103)/Parameters!AF$95)^2)))),""))</f>
        <v/>
      </c>
      <c r="L25" t="str">
        <f>IF('Binding Energies'!L25 = "","",IF('Binding Energies'!L25&lt;HV,(Parameters!AG$98-(Parameters!AG$99*($A25/100))+Parameters!AG$100*EXP(-((($A25/100)-Parameters!AG$87)^2)/(2*Parameters!AG$101^2))/(Parameters!AG$101*SQRT(2*PI()))+(Parameters!AG$102/(1+(((($A25/100)-Parameters!AG$103)/Parameters!AG$95)^2)))),""))</f>
        <v/>
      </c>
      <c r="M25" t="str">
        <f>IF('Binding Energies'!M25 = "","",IF('Binding Energies'!M25&lt;HV,(Parameters!AH$98-(Parameters!AH$99*($A25/100))+Parameters!AH$100*EXP(-((($A25/100)-Parameters!AH$87)^2)/(2*Parameters!AH$101^2))/(Parameters!AH$101*SQRT(2*PI()))+(Parameters!AH$102/(1+(((($A25/100)-Parameters!AH$103)/Parameters!AH$95)^2)))),""))</f>
        <v/>
      </c>
      <c r="N25" t="str">
        <f>IF('Binding Energies'!N25 = "","",IF('Binding Energies'!N25&lt;HV,(Parameters!AI$98-(Parameters!AI$99*($A25/100))+Parameters!AI$100*EXP(-((($A25/100)-Parameters!AI$87)^2)/(2*Parameters!AI$101^2))/(Parameters!AI$101*SQRT(2*PI()))+(Parameters!AI$102/(1+(((($A25/100)-Parameters!AI$103)/Parameters!AI$95)^2)))),""))</f>
        <v/>
      </c>
      <c r="O25" t="str">
        <f>IF('Binding Energies'!O25 = "","",IF('Binding Energies'!O25&lt;HV,(Parameters!AJ$98-(Parameters!AJ$99*($A25/100))+Parameters!AJ$100*EXP(-((($A25/100)-Parameters!AJ$87)^2)/(2*Parameters!AJ$101^2))/(Parameters!AJ$101*SQRT(2*PI()))+(Parameters!AJ$102/(1+(((($A25/100)-Parameters!AJ$103)/Parameters!AJ$95)^2)))),""))</f>
        <v/>
      </c>
      <c r="P25" t="str">
        <f>IF('Binding Energies'!P25 = "","",IF('Binding Energies'!P25&lt;HV,(Parameters!AK$98-(Parameters!AK$99*($A25/100))+Parameters!AK$100*EXP(-((($A25/100)-Parameters!AK$87)^2)/(2*Parameters!AK$101^2))/(Parameters!AK$101*SQRT(2*PI()))+(Parameters!AK$102/(1+(((($A25/100)-Parameters!AK$103)/Parameters!AK$95)^2)))),""))</f>
        <v/>
      </c>
      <c r="Q25" t="str">
        <f>IF('Binding Energies'!Q25 = "","",IF('Binding Energies'!Q25&lt;HV,(Parameters!AL$98-(Parameters!AL$99*($A25/100))+Parameters!AL$100*EXP(-((($A25/100)-Parameters!AL$87)^2)/(2*Parameters!AL$101^2))/(Parameters!AL$101*SQRT(2*PI()))+(Parameters!AL$102/(1+(((($A25/100)-Parameters!AL$103)/Parameters!AL$95)^2)))),""))</f>
        <v/>
      </c>
      <c r="R25" t="str">
        <f>IF('Binding Energies'!R25 = "","",IF('Binding Energies'!R25&lt;HV,(Parameters!AM$98-(Parameters!AM$99*($A25/100))+Parameters!AM$100*EXP(-((($A25/100)-Parameters!AM$87)^2)/(2*Parameters!AM$101^2))/(Parameters!AM$101*SQRT(2*PI()))+(Parameters!AM$102/(1+(((($A25/100)-Parameters!AM$103)/Parameters!AM$95)^2)))),""))</f>
        <v/>
      </c>
      <c r="S25" t="str">
        <f>IF('Binding Energies'!S25 = "","",IF('Binding Energies'!S25&lt;HV,(Parameters!AN$98-(Parameters!AN$99*($A25/100))+Parameters!AN$100*EXP(-((($A25/100)-Parameters!AN$87)^2)/(2*Parameters!AN$101^2))/(Parameters!AN$101*SQRT(2*PI()))+(Parameters!AN$102/(1+(((($A25/100)-Parameters!AN$103)/Parameters!AN$95)^2)))),""))</f>
        <v/>
      </c>
      <c r="T25" t="str">
        <f>IF('Binding Energies'!T25 = "","",IF('Binding Energies'!T25&lt;HV,(Parameters!AO$98-(Parameters!AO$99*($A25/100))+Parameters!AO$100*EXP(-((($A25/100)-Parameters!AO$87)^2)/(2*Parameters!AO$101^2))/(Parameters!AO$101*SQRT(2*PI()))+(Parameters!AO$102/(1+(((($A25/100)-Parameters!AO$103)/Parameters!AO$95)^2)))),""))</f>
        <v/>
      </c>
    </row>
    <row r="26" spans="1:20" x14ac:dyDescent="0.35">
      <c r="A26" s="43">
        <v>26</v>
      </c>
      <c r="B26" t="str">
        <f>IF('Binding Energies'!B26 = "","",IF('Binding Energies'!B26&lt;HV,(Parameters!W$98-(Parameters!W$99*($A26/100))+Parameters!W$100*EXP(-((($A26/100)-Parameters!W$87)^2)/(2*Parameters!W$101^2))/(Parameters!W$101*SQRT(2*PI()))+(Parameters!W$102/(1+(((($A26/100)-Parameters!W$103)/Parameters!W$95)^2)))),""))</f>
        <v/>
      </c>
      <c r="C26">
        <f>IF('Binding Energies'!C26 = "","",IF('Binding Energies'!C26&lt;HV,(Parameters!X$98-(Parameters!X$99*($A26/100))+Parameters!X$100*EXP(-((($A26/100)-Parameters!X$87)^2)/(2*Parameters!X$101^2))/(Parameters!X$101*SQRT(2*PI()))+(Parameters!X$102/(1+(((($A26/100)-Parameters!X$103)/Parameters!X$95)^2)))),""))</f>
        <v>-1.138050968650896E-5</v>
      </c>
      <c r="D26">
        <f>IF('Binding Energies'!D26 = "","",IF('Binding Energies'!D26&lt;HV,(Parameters!Y$98-(Parameters!Y$99*($A26/100))+Parameters!Y$100*EXP(-((($A26/100)-Parameters!Y$87)^2)/(2*Parameters!Y$101^2))/(Parameters!Y$101*SQRT(2*PI()))+(Parameters!Y$102/(1+(((($A26/100)-Parameters!Y$103)/Parameters!Y$95)^2)))),""))</f>
        <v>8.8857070287357904E-6</v>
      </c>
      <c r="E26" t="str">
        <f>IF('Binding Energies'!E26 = "","",IF('Binding Energies'!E26&lt;HV,(Parameters!Z$98-(Parameters!Z$99*($A26/100))+Parameters!Z$100*EXP(-((($A26/100)-Parameters!Z$87)^2)/(2*Parameters!Z$101^2))/(Parameters!Z$101*SQRT(2*PI()))+(Parameters!Z$102/(1+(((($A26/100)-Parameters!Z$103)/Parameters!Z$95)^2)))),""))</f>
        <v/>
      </c>
      <c r="F26" t="str">
        <f>IF('Binding Energies'!F26 = "","",IF('Binding Energies'!F26&lt;HV,(Parameters!AA$98-(Parameters!AA$99*($A26/100))+Parameters!AA$100*EXP(-((($A26/100)-Parameters!AA$87)^2)/(2*Parameters!AA$101^2))/(Parameters!AA$101*SQRT(2*PI()))+(Parameters!AA$102/(1+(((($A26/100)-Parameters!AA$103)/Parameters!AA$95)^2)))),""))</f>
        <v/>
      </c>
      <c r="G26">
        <f>IF('Binding Energies'!G26 = "","",IF('Binding Energies'!G26&lt;HV,(Parameters!AB$98-(Parameters!AB$99*($A26/100))+Parameters!AB$100*EXP(-((($A26/100)-Parameters!AB$87)^2)/(2*Parameters!AB$101^2))/(Parameters!AB$101*SQRT(2*PI()))+(Parameters!AB$102/(1+(((($A26/100)-Parameters!AB$103)/Parameters!AB$95)^2)))),""))</f>
        <v>0.12479716817544029</v>
      </c>
      <c r="H26">
        <f>IF('Binding Energies'!H26 = "","",IF('Binding Energies'!H26&lt;HV,(Parameters!AC$98-(Parameters!AC$99*($A26/100))+Parameters!AC$100*EXP(-((($A26/100)-Parameters!AC$87)^2)/(2*Parameters!AC$101^2))/(Parameters!AC$101*SQRT(2*PI()))+(Parameters!AC$102/(1+(((($A26/100)-Parameters!AC$103)/Parameters!AC$95)^2)))),""))</f>
        <v>0.12246074381775614</v>
      </c>
      <c r="I26">
        <f>IF('Binding Energies'!I26 = "","",IF('Binding Energies'!I26&lt;HV,(Parameters!AD$98-(Parameters!AD$99*($A26/100))+Parameters!AD$100*EXP(-((($A26/100)-Parameters!AD$87)^2)/(2*Parameters!AD$101^2))/(Parameters!AD$101*SQRT(2*PI()))+(Parameters!AD$102/(1+(((($A26/100)-Parameters!AD$103)/Parameters!AD$95)^2)))),""))</f>
        <v>0.12674331805768407</v>
      </c>
      <c r="J26">
        <f>IF('Binding Energies'!J26 = "","",IF('Binding Energies'!J26&lt;HV,(Parameters!AE$98-(Parameters!AE$99*($A26/100))+Parameters!AE$100*EXP(-((($A26/100)-Parameters!AE$87)^2)/(2*Parameters!AE$101^2))/(Parameters!AE$101*SQRT(2*PI()))+(Parameters!AE$102/(1+(((($A26/100)-Parameters!AE$103)/Parameters!AE$95)^2)))),""))</f>
        <v>0.1240480901690315</v>
      </c>
      <c r="K26" t="str">
        <f>IF('Binding Energies'!K26 = "","",IF('Binding Energies'!K26&lt;HV,(Parameters!AF$98-(Parameters!AF$99*($A26/100))+Parameters!AF$100*EXP(-((($A26/100)-Parameters!AF$87)^2)/(2*Parameters!AF$101^2))/(Parameters!AF$101*SQRT(2*PI()))+(Parameters!AF$102/(1+(((($A26/100)-Parameters!AF$103)/Parameters!AF$95)^2)))),""))</f>
        <v/>
      </c>
      <c r="L26" t="str">
        <f>IF('Binding Energies'!L26 = "","",IF('Binding Energies'!L26&lt;HV,(Parameters!AG$98-(Parameters!AG$99*($A26/100))+Parameters!AG$100*EXP(-((($A26/100)-Parameters!AG$87)^2)/(2*Parameters!AG$101^2))/(Parameters!AG$101*SQRT(2*PI()))+(Parameters!AG$102/(1+(((($A26/100)-Parameters!AG$103)/Parameters!AG$95)^2)))),""))</f>
        <v/>
      </c>
      <c r="M26" t="str">
        <f>IF('Binding Energies'!M26 = "","",IF('Binding Energies'!M26&lt;HV,(Parameters!AH$98-(Parameters!AH$99*($A26/100))+Parameters!AH$100*EXP(-((($A26/100)-Parameters!AH$87)^2)/(2*Parameters!AH$101^2))/(Parameters!AH$101*SQRT(2*PI()))+(Parameters!AH$102/(1+(((($A26/100)-Parameters!AH$103)/Parameters!AH$95)^2)))),""))</f>
        <v/>
      </c>
      <c r="N26" t="str">
        <f>IF('Binding Energies'!N26 = "","",IF('Binding Energies'!N26&lt;HV,(Parameters!AI$98-(Parameters!AI$99*($A26/100))+Parameters!AI$100*EXP(-((($A26/100)-Parameters!AI$87)^2)/(2*Parameters!AI$101^2))/(Parameters!AI$101*SQRT(2*PI()))+(Parameters!AI$102/(1+(((($A26/100)-Parameters!AI$103)/Parameters!AI$95)^2)))),""))</f>
        <v/>
      </c>
      <c r="O26" t="str">
        <f>IF('Binding Energies'!O26 = "","",IF('Binding Energies'!O26&lt;HV,(Parameters!AJ$98-(Parameters!AJ$99*($A26/100))+Parameters!AJ$100*EXP(-((($A26/100)-Parameters!AJ$87)^2)/(2*Parameters!AJ$101^2))/(Parameters!AJ$101*SQRT(2*PI()))+(Parameters!AJ$102/(1+(((($A26/100)-Parameters!AJ$103)/Parameters!AJ$95)^2)))),""))</f>
        <v/>
      </c>
      <c r="P26" t="str">
        <f>IF('Binding Energies'!P26 = "","",IF('Binding Energies'!P26&lt;HV,(Parameters!AK$98-(Parameters!AK$99*($A26/100))+Parameters!AK$100*EXP(-((($A26/100)-Parameters!AK$87)^2)/(2*Parameters!AK$101^2))/(Parameters!AK$101*SQRT(2*PI()))+(Parameters!AK$102/(1+(((($A26/100)-Parameters!AK$103)/Parameters!AK$95)^2)))),""))</f>
        <v/>
      </c>
      <c r="Q26" t="str">
        <f>IF('Binding Energies'!Q26 = "","",IF('Binding Energies'!Q26&lt;HV,(Parameters!AL$98-(Parameters!AL$99*($A26/100))+Parameters!AL$100*EXP(-((($A26/100)-Parameters!AL$87)^2)/(2*Parameters!AL$101^2))/(Parameters!AL$101*SQRT(2*PI()))+(Parameters!AL$102/(1+(((($A26/100)-Parameters!AL$103)/Parameters!AL$95)^2)))),""))</f>
        <v/>
      </c>
      <c r="R26" t="str">
        <f>IF('Binding Energies'!R26 = "","",IF('Binding Energies'!R26&lt;HV,(Parameters!AM$98-(Parameters!AM$99*($A26/100))+Parameters!AM$100*EXP(-((($A26/100)-Parameters!AM$87)^2)/(2*Parameters!AM$101^2))/(Parameters!AM$101*SQRT(2*PI()))+(Parameters!AM$102/(1+(((($A26/100)-Parameters!AM$103)/Parameters!AM$95)^2)))),""))</f>
        <v/>
      </c>
      <c r="S26" t="str">
        <f>IF('Binding Energies'!S26 = "","",IF('Binding Energies'!S26&lt;HV,(Parameters!AN$98-(Parameters!AN$99*($A26/100))+Parameters!AN$100*EXP(-((($A26/100)-Parameters!AN$87)^2)/(2*Parameters!AN$101^2))/(Parameters!AN$101*SQRT(2*PI()))+(Parameters!AN$102/(1+(((($A26/100)-Parameters!AN$103)/Parameters!AN$95)^2)))),""))</f>
        <v/>
      </c>
      <c r="T26" t="str">
        <f>IF('Binding Energies'!T26 = "","",IF('Binding Energies'!T26&lt;HV,(Parameters!AO$98-(Parameters!AO$99*($A26/100))+Parameters!AO$100*EXP(-((($A26/100)-Parameters!AO$87)^2)/(2*Parameters!AO$101^2))/(Parameters!AO$101*SQRT(2*PI()))+(Parameters!AO$102/(1+(((($A26/100)-Parameters!AO$103)/Parameters!AO$95)^2)))),""))</f>
        <v/>
      </c>
    </row>
    <row r="27" spans="1:20" x14ac:dyDescent="0.35">
      <c r="A27" s="43">
        <v>27</v>
      </c>
      <c r="B27" t="str">
        <f>IF('Binding Energies'!B27 = "","",IF('Binding Energies'!B27&lt;HV,(Parameters!W$98-(Parameters!W$99*($A27/100))+Parameters!W$100*EXP(-((($A27/100)-Parameters!W$87)^2)/(2*Parameters!W$101^2))/(Parameters!W$101*SQRT(2*PI()))+(Parameters!W$102/(1+(((($A27/100)-Parameters!W$103)/Parameters!W$95)^2)))),""))</f>
        <v/>
      </c>
      <c r="C27">
        <f>IF('Binding Energies'!C27 = "","",IF('Binding Energies'!C27&lt;HV,(Parameters!X$98-(Parameters!X$99*($A27/100))+Parameters!X$100*EXP(-((($A27/100)-Parameters!X$87)^2)/(2*Parameters!X$101^2))/(Parameters!X$101*SQRT(2*PI()))+(Parameters!X$102/(1+(((($A27/100)-Parameters!X$103)/Parameters!X$95)^2)))),""))</f>
        <v>-1.4968731330831919E-5</v>
      </c>
      <c r="D27">
        <f>IF('Binding Energies'!D27 = "","",IF('Binding Energies'!D27&lt;HV,(Parameters!Y$98-(Parameters!Y$99*($A27/100))+Parameters!Y$100*EXP(-((($A27/100)-Parameters!Y$87)^2)/(2*Parameters!Y$101^2))/(Parameters!Y$101*SQRT(2*PI()))+(Parameters!Y$102/(1+(((($A27/100)-Parameters!Y$103)/Parameters!Y$95)^2)))),""))</f>
        <v>5.802481005108197E-6</v>
      </c>
      <c r="E27" t="str">
        <f>IF('Binding Energies'!E27 = "","",IF('Binding Energies'!E27&lt;HV,(Parameters!Z$98-(Parameters!Z$99*($A27/100))+Parameters!Z$100*EXP(-((($A27/100)-Parameters!Z$87)^2)/(2*Parameters!Z$101^2))/(Parameters!Z$101*SQRT(2*PI()))+(Parameters!Z$102/(1+(((($A27/100)-Parameters!Z$103)/Parameters!Z$95)^2)))),""))</f>
        <v/>
      </c>
      <c r="F27" t="str">
        <f>IF('Binding Energies'!F27 = "","",IF('Binding Energies'!F27&lt;HV,(Parameters!AA$98-(Parameters!AA$99*($A27/100))+Parameters!AA$100*EXP(-((($A27/100)-Parameters!AA$87)^2)/(2*Parameters!AA$101^2))/(Parameters!AA$101*SQRT(2*PI()))+(Parameters!AA$102/(1+(((($A27/100)-Parameters!AA$103)/Parameters!AA$95)^2)))),""))</f>
        <v/>
      </c>
      <c r="G27">
        <f>IF('Binding Energies'!G27 = "","",IF('Binding Energies'!G27&lt;HV,(Parameters!AB$98-(Parameters!AB$99*($A27/100))+Parameters!AB$100*EXP(-((($A27/100)-Parameters!AB$87)^2)/(2*Parameters!AB$101^2))/(Parameters!AB$101*SQRT(2*PI()))+(Parameters!AB$102/(1+(((($A27/100)-Parameters!AB$103)/Parameters!AB$95)^2)))),""))</f>
        <v>0.11867278929642702</v>
      </c>
      <c r="H27">
        <f>IF('Binding Energies'!H27 = "","",IF('Binding Energies'!H27&lt;HV,(Parameters!AC$98-(Parameters!AC$99*($A27/100))+Parameters!AC$100*EXP(-((($A27/100)-Parameters!AC$87)^2)/(2*Parameters!AC$101^2))/(Parameters!AC$101*SQRT(2*PI()))+(Parameters!AC$102/(1+(((($A27/100)-Parameters!AC$103)/Parameters!AC$95)^2)))),""))</f>
        <v>0.11601654829166248</v>
      </c>
      <c r="I27">
        <f>IF('Binding Energies'!I27 = "","",IF('Binding Energies'!I27&lt;HV,(Parameters!AD$98-(Parameters!AD$99*($A27/100))+Parameters!AD$100*EXP(-((($A27/100)-Parameters!AD$87)^2)/(2*Parameters!AD$101^2))/(Parameters!AD$101*SQRT(2*PI()))+(Parameters!AD$102/(1+(((($A27/100)-Parameters!AD$103)/Parameters!AD$95)^2)))),""))</f>
        <v>0.12063058199521781</v>
      </c>
      <c r="J27">
        <f>IF('Binding Energies'!J27 = "","",IF('Binding Energies'!J27&lt;HV,(Parameters!AE$98-(Parameters!AE$99*($A27/100))+Parameters!AE$100*EXP(-((($A27/100)-Parameters!AE$87)^2)/(2*Parameters!AE$101^2))/(Parameters!AE$101*SQRT(2*PI()))+(Parameters!AE$102/(1+(((($A27/100)-Parameters!AE$103)/Parameters!AE$95)^2)))),""))</f>
        <v>0.11814079737493156</v>
      </c>
      <c r="K27" t="str">
        <f>IF('Binding Energies'!K27 = "","",IF('Binding Energies'!K27&lt;HV,(Parameters!AF$98-(Parameters!AF$99*($A27/100))+Parameters!AF$100*EXP(-((($A27/100)-Parameters!AF$87)^2)/(2*Parameters!AF$101^2))/(Parameters!AF$101*SQRT(2*PI()))+(Parameters!AF$102/(1+(((($A27/100)-Parameters!AF$103)/Parameters!AF$95)^2)))),""))</f>
        <v/>
      </c>
      <c r="L27" t="str">
        <f>IF('Binding Energies'!L27 = "","",IF('Binding Energies'!L27&lt;HV,(Parameters!AG$98-(Parameters!AG$99*($A27/100))+Parameters!AG$100*EXP(-((($A27/100)-Parameters!AG$87)^2)/(2*Parameters!AG$101^2))/(Parameters!AG$101*SQRT(2*PI()))+(Parameters!AG$102/(1+(((($A27/100)-Parameters!AG$103)/Parameters!AG$95)^2)))),""))</f>
        <v/>
      </c>
      <c r="M27" t="str">
        <f>IF('Binding Energies'!M27 = "","",IF('Binding Energies'!M27&lt;HV,(Parameters!AH$98-(Parameters!AH$99*($A27/100))+Parameters!AH$100*EXP(-((($A27/100)-Parameters!AH$87)^2)/(2*Parameters!AH$101^2))/(Parameters!AH$101*SQRT(2*PI()))+(Parameters!AH$102/(1+(((($A27/100)-Parameters!AH$103)/Parameters!AH$95)^2)))),""))</f>
        <v/>
      </c>
      <c r="N27" t="str">
        <f>IF('Binding Energies'!N27 = "","",IF('Binding Energies'!N27&lt;HV,(Parameters!AI$98-(Parameters!AI$99*($A27/100))+Parameters!AI$100*EXP(-((($A27/100)-Parameters!AI$87)^2)/(2*Parameters!AI$101^2))/(Parameters!AI$101*SQRT(2*PI()))+(Parameters!AI$102/(1+(((($A27/100)-Parameters!AI$103)/Parameters!AI$95)^2)))),""))</f>
        <v/>
      </c>
      <c r="O27" t="str">
        <f>IF('Binding Energies'!O27 = "","",IF('Binding Energies'!O27&lt;HV,(Parameters!AJ$98-(Parameters!AJ$99*($A27/100))+Parameters!AJ$100*EXP(-((($A27/100)-Parameters!AJ$87)^2)/(2*Parameters!AJ$101^2))/(Parameters!AJ$101*SQRT(2*PI()))+(Parameters!AJ$102/(1+(((($A27/100)-Parameters!AJ$103)/Parameters!AJ$95)^2)))),""))</f>
        <v/>
      </c>
      <c r="P27" t="str">
        <f>IF('Binding Energies'!P27 = "","",IF('Binding Energies'!P27&lt;HV,(Parameters!AK$98-(Parameters!AK$99*($A27/100))+Parameters!AK$100*EXP(-((($A27/100)-Parameters!AK$87)^2)/(2*Parameters!AK$101^2))/(Parameters!AK$101*SQRT(2*PI()))+(Parameters!AK$102/(1+(((($A27/100)-Parameters!AK$103)/Parameters!AK$95)^2)))),""))</f>
        <v/>
      </c>
      <c r="Q27" t="str">
        <f>IF('Binding Energies'!Q27 = "","",IF('Binding Energies'!Q27&lt;HV,(Parameters!AL$98-(Parameters!AL$99*($A27/100))+Parameters!AL$100*EXP(-((($A27/100)-Parameters!AL$87)^2)/(2*Parameters!AL$101^2))/(Parameters!AL$101*SQRT(2*PI()))+(Parameters!AL$102/(1+(((($A27/100)-Parameters!AL$103)/Parameters!AL$95)^2)))),""))</f>
        <v/>
      </c>
      <c r="R27" t="str">
        <f>IF('Binding Energies'!R27 = "","",IF('Binding Energies'!R27&lt;HV,(Parameters!AM$98-(Parameters!AM$99*($A27/100))+Parameters!AM$100*EXP(-((($A27/100)-Parameters!AM$87)^2)/(2*Parameters!AM$101^2))/(Parameters!AM$101*SQRT(2*PI()))+(Parameters!AM$102/(1+(((($A27/100)-Parameters!AM$103)/Parameters!AM$95)^2)))),""))</f>
        <v/>
      </c>
      <c r="S27" t="str">
        <f>IF('Binding Energies'!S27 = "","",IF('Binding Energies'!S27&lt;HV,(Parameters!AN$98-(Parameters!AN$99*($A27/100))+Parameters!AN$100*EXP(-((($A27/100)-Parameters!AN$87)^2)/(2*Parameters!AN$101^2))/(Parameters!AN$101*SQRT(2*PI()))+(Parameters!AN$102/(1+(((($A27/100)-Parameters!AN$103)/Parameters!AN$95)^2)))),""))</f>
        <v/>
      </c>
      <c r="T27" t="str">
        <f>IF('Binding Energies'!T27 = "","",IF('Binding Energies'!T27&lt;HV,(Parameters!AO$98-(Parameters!AO$99*($A27/100))+Parameters!AO$100*EXP(-((($A27/100)-Parameters!AO$87)^2)/(2*Parameters!AO$101^2))/(Parameters!AO$101*SQRT(2*PI()))+(Parameters!AO$102/(1+(((($A27/100)-Parameters!AO$103)/Parameters!AO$95)^2)))),""))</f>
        <v/>
      </c>
    </row>
    <row r="28" spans="1:20" x14ac:dyDescent="0.35">
      <c r="A28" s="43">
        <v>28</v>
      </c>
      <c r="B28" t="str">
        <f>IF('Binding Energies'!B28 = "","",IF('Binding Energies'!B28&lt;HV,(Parameters!W$98-(Parameters!W$99*($A28/100))+Parameters!W$100*EXP(-((($A28/100)-Parameters!W$87)^2)/(2*Parameters!W$101^2))/(Parameters!W$101*SQRT(2*PI()))+(Parameters!W$102/(1+(((($A28/100)-Parameters!W$103)/Parameters!W$95)^2)))),""))</f>
        <v/>
      </c>
      <c r="C28">
        <f>IF('Binding Energies'!C28 = "","",IF('Binding Energies'!C28&lt;HV,(Parameters!X$98-(Parameters!X$99*($A28/100))+Parameters!X$100*EXP(-((($A28/100)-Parameters!X$87)^2)/(2*Parameters!X$101^2))/(Parameters!X$101*SQRT(2*PI()))+(Parameters!X$102/(1+(((($A28/100)-Parameters!X$103)/Parameters!X$95)^2)))),""))</f>
        <v>-1.9174752206479514E-5</v>
      </c>
      <c r="D28">
        <f>IF('Binding Energies'!D28 = "","",IF('Binding Energies'!D28&lt;HV,(Parameters!Y$98-(Parameters!Y$99*($A28/100))+Parameters!Y$100*EXP(-((($A28/100)-Parameters!Y$87)^2)/(2*Parameters!Y$101^2))/(Parameters!Y$101*SQRT(2*PI()))+(Parameters!Y$102/(1+(((($A28/100)-Parameters!Y$103)/Parameters!Y$95)^2)))),""))</f>
        <v>2.24450054177536E-6</v>
      </c>
      <c r="E28" t="str">
        <f>IF('Binding Energies'!E28 = "","",IF('Binding Energies'!E28&lt;HV,(Parameters!Z$98-(Parameters!Z$99*($A28/100))+Parameters!Z$100*EXP(-((($A28/100)-Parameters!Z$87)^2)/(2*Parameters!Z$101^2))/(Parameters!Z$101*SQRT(2*PI()))+(Parameters!Z$102/(1+(((($A28/100)-Parameters!Z$103)/Parameters!Z$95)^2)))),""))</f>
        <v/>
      </c>
      <c r="F28" t="str">
        <f>IF('Binding Energies'!F28 = "","",IF('Binding Energies'!F28&lt;HV,(Parameters!AA$98-(Parameters!AA$99*($A28/100))+Parameters!AA$100*EXP(-((($A28/100)-Parameters!AA$87)^2)/(2*Parameters!AA$101^2))/(Parameters!AA$101*SQRT(2*PI()))+(Parameters!AA$102/(1+(((($A28/100)-Parameters!AA$103)/Parameters!AA$95)^2)))),""))</f>
        <v/>
      </c>
      <c r="G28">
        <f>IF('Binding Energies'!G28 = "","",IF('Binding Energies'!G28&lt;HV,(Parameters!AB$98-(Parameters!AB$99*($A28/100))+Parameters!AB$100*EXP(-((($A28/100)-Parameters!AB$87)^2)/(2*Parameters!AB$101^2))/(Parameters!AB$101*SQRT(2*PI()))+(Parameters!AB$102/(1+(((($A28/100)-Parameters!AB$103)/Parameters!AB$95)^2)))),""))</f>
        <v>0.11285160261661201</v>
      </c>
      <c r="H28">
        <f>IF('Binding Energies'!H28 = "","",IF('Binding Energies'!H28&lt;HV,(Parameters!AC$98-(Parameters!AC$99*($A28/100))+Parameters!AC$100*EXP(-((($A28/100)-Parameters!AC$87)^2)/(2*Parameters!AC$101^2))/(Parameters!AC$101*SQRT(2*PI()))+(Parameters!AC$102/(1+(((($A28/100)-Parameters!AC$103)/Parameters!AC$95)^2)))),""))</f>
        <v>0.10991149188062559</v>
      </c>
      <c r="I28">
        <f>IF('Binding Energies'!I28 = "","",IF('Binding Energies'!I28&lt;HV,(Parameters!AD$98-(Parameters!AD$99*($A28/100))+Parameters!AD$100*EXP(-((($A28/100)-Parameters!AD$87)^2)/(2*Parameters!AD$101^2))/(Parameters!AD$101*SQRT(2*PI()))+(Parameters!AD$102/(1+(((($A28/100)-Parameters!AD$103)/Parameters!AD$95)^2)))),""))</f>
        <v>0.11465626070280698</v>
      </c>
      <c r="J28">
        <f>IF('Binding Energies'!J28 = "","",IF('Binding Energies'!J28&lt;HV,(Parameters!AE$98-(Parameters!AE$99*($A28/100))+Parameters!AE$100*EXP(-((($A28/100)-Parameters!AE$87)^2)/(2*Parameters!AE$101^2))/(Parameters!AE$101*SQRT(2*PI()))+(Parameters!AE$102/(1+(((($A28/100)-Parameters!AE$103)/Parameters!AE$95)^2)))),""))</f>
        <v>0.11232582540920866</v>
      </c>
      <c r="K28" t="str">
        <f>IF('Binding Energies'!K28 = "","",IF('Binding Energies'!K28&lt;HV,(Parameters!AF$98-(Parameters!AF$99*($A28/100))+Parameters!AF$100*EXP(-((($A28/100)-Parameters!AF$87)^2)/(2*Parameters!AF$101^2))/(Parameters!AF$101*SQRT(2*PI()))+(Parameters!AF$102/(1+(((($A28/100)-Parameters!AF$103)/Parameters!AF$95)^2)))),""))</f>
        <v/>
      </c>
      <c r="L28" t="str">
        <f>IF('Binding Energies'!L28 = "","",IF('Binding Energies'!L28&lt;HV,(Parameters!AG$98-(Parameters!AG$99*($A28/100))+Parameters!AG$100*EXP(-((($A28/100)-Parameters!AG$87)^2)/(2*Parameters!AG$101^2))/(Parameters!AG$101*SQRT(2*PI()))+(Parameters!AG$102/(1+(((($A28/100)-Parameters!AG$103)/Parameters!AG$95)^2)))),""))</f>
        <v/>
      </c>
      <c r="M28" t="str">
        <f>IF('Binding Energies'!M28 = "","",IF('Binding Energies'!M28&lt;HV,(Parameters!AH$98-(Parameters!AH$99*($A28/100))+Parameters!AH$100*EXP(-((($A28/100)-Parameters!AH$87)^2)/(2*Parameters!AH$101^2))/(Parameters!AH$101*SQRT(2*PI()))+(Parameters!AH$102/(1+(((($A28/100)-Parameters!AH$103)/Parameters!AH$95)^2)))),""))</f>
        <v/>
      </c>
      <c r="N28" t="str">
        <f>IF('Binding Energies'!N28 = "","",IF('Binding Energies'!N28&lt;HV,(Parameters!AI$98-(Parameters!AI$99*($A28/100))+Parameters!AI$100*EXP(-((($A28/100)-Parameters!AI$87)^2)/(2*Parameters!AI$101^2))/(Parameters!AI$101*SQRT(2*PI()))+(Parameters!AI$102/(1+(((($A28/100)-Parameters!AI$103)/Parameters!AI$95)^2)))),""))</f>
        <v/>
      </c>
      <c r="O28" t="str">
        <f>IF('Binding Energies'!O28 = "","",IF('Binding Energies'!O28&lt;HV,(Parameters!AJ$98-(Parameters!AJ$99*($A28/100))+Parameters!AJ$100*EXP(-((($A28/100)-Parameters!AJ$87)^2)/(2*Parameters!AJ$101^2))/(Parameters!AJ$101*SQRT(2*PI()))+(Parameters!AJ$102/(1+(((($A28/100)-Parameters!AJ$103)/Parameters!AJ$95)^2)))),""))</f>
        <v/>
      </c>
      <c r="P28" t="str">
        <f>IF('Binding Energies'!P28 = "","",IF('Binding Energies'!P28&lt;HV,(Parameters!AK$98-(Parameters!AK$99*($A28/100))+Parameters!AK$100*EXP(-((($A28/100)-Parameters!AK$87)^2)/(2*Parameters!AK$101^2))/(Parameters!AK$101*SQRT(2*PI()))+(Parameters!AK$102/(1+(((($A28/100)-Parameters!AK$103)/Parameters!AK$95)^2)))),""))</f>
        <v/>
      </c>
      <c r="Q28" t="str">
        <f>IF('Binding Energies'!Q28 = "","",IF('Binding Energies'!Q28&lt;HV,(Parameters!AL$98-(Parameters!AL$99*($A28/100))+Parameters!AL$100*EXP(-((($A28/100)-Parameters!AL$87)^2)/(2*Parameters!AL$101^2))/(Parameters!AL$101*SQRT(2*PI()))+(Parameters!AL$102/(1+(((($A28/100)-Parameters!AL$103)/Parameters!AL$95)^2)))),""))</f>
        <v/>
      </c>
      <c r="R28" t="str">
        <f>IF('Binding Energies'!R28 = "","",IF('Binding Energies'!R28&lt;HV,(Parameters!AM$98-(Parameters!AM$99*($A28/100))+Parameters!AM$100*EXP(-((($A28/100)-Parameters!AM$87)^2)/(2*Parameters!AM$101^2))/(Parameters!AM$101*SQRT(2*PI()))+(Parameters!AM$102/(1+(((($A28/100)-Parameters!AM$103)/Parameters!AM$95)^2)))),""))</f>
        <v/>
      </c>
      <c r="S28" t="str">
        <f>IF('Binding Energies'!S28 = "","",IF('Binding Energies'!S28&lt;HV,(Parameters!AN$98-(Parameters!AN$99*($A28/100))+Parameters!AN$100*EXP(-((($A28/100)-Parameters!AN$87)^2)/(2*Parameters!AN$101^2))/(Parameters!AN$101*SQRT(2*PI()))+(Parameters!AN$102/(1+(((($A28/100)-Parameters!AN$103)/Parameters!AN$95)^2)))),""))</f>
        <v/>
      </c>
      <c r="T28" t="str">
        <f>IF('Binding Energies'!T28 = "","",IF('Binding Energies'!T28&lt;HV,(Parameters!AO$98-(Parameters!AO$99*($A28/100))+Parameters!AO$100*EXP(-((($A28/100)-Parameters!AO$87)^2)/(2*Parameters!AO$101^2))/(Parameters!AO$101*SQRT(2*PI()))+(Parameters!AO$102/(1+(((($A28/100)-Parameters!AO$103)/Parameters!AO$95)^2)))),""))</f>
        <v/>
      </c>
    </row>
    <row r="29" spans="1:20" x14ac:dyDescent="0.35">
      <c r="A29" s="43">
        <v>29</v>
      </c>
      <c r="B29" t="str">
        <f>IF('Binding Energies'!B29 = "","",IF('Binding Energies'!B29&lt;HV,(Parameters!W$98-(Parameters!W$99*($A29/100))+Parameters!W$100*EXP(-((($A29/100)-Parameters!W$87)^2)/(2*Parameters!W$101^2))/(Parameters!W$101*SQRT(2*PI()))+(Parameters!W$102/(1+(((($A29/100)-Parameters!W$103)/Parameters!W$95)^2)))),""))</f>
        <v/>
      </c>
      <c r="C29">
        <f>IF('Binding Energies'!C29 = "","",IF('Binding Energies'!C29&lt;HV,(Parameters!X$98-(Parameters!X$99*($A29/100))+Parameters!X$100*EXP(-((($A29/100)-Parameters!X$87)^2)/(2*Parameters!X$101^2))/(Parameters!X$101*SQRT(2*PI()))+(Parameters!X$102/(1+(((($A29/100)-Parameters!X$103)/Parameters!X$95)^2)))),""))</f>
        <v>-2.4080501950078297E-5</v>
      </c>
      <c r="D29">
        <f>IF('Binding Energies'!D29 = "","",IF('Binding Energies'!D29&lt;HV,(Parameters!Y$98-(Parameters!Y$99*($A29/100))+Parameters!Y$100*EXP(-((($A29/100)-Parameters!Y$87)^2)/(2*Parameters!Y$101^2))/(Parameters!Y$101*SQRT(2*PI()))+(Parameters!Y$102/(1+(((($A29/100)-Parameters!Y$103)/Parameters!Y$95)^2)))),""))</f>
        <v>-1.8408389240472987E-6</v>
      </c>
      <c r="E29" t="str">
        <f>IF('Binding Energies'!E29 = "","",IF('Binding Energies'!E29&lt;HV,(Parameters!Z$98-(Parameters!Z$99*($A29/100))+Parameters!Z$100*EXP(-((($A29/100)-Parameters!Z$87)^2)/(2*Parameters!Z$101^2))/(Parameters!Z$101*SQRT(2*PI()))+(Parameters!Z$102/(1+(((($A29/100)-Parameters!Z$103)/Parameters!Z$95)^2)))),""))</f>
        <v/>
      </c>
      <c r="F29" t="str">
        <f>IF('Binding Energies'!F29 = "","",IF('Binding Energies'!F29&lt;HV,(Parameters!AA$98-(Parameters!AA$99*($A29/100))+Parameters!AA$100*EXP(-((($A29/100)-Parameters!AA$87)^2)/(2*Parameters!AA$101^2))/(Parameters!AA$101*SQRT(2*PI()))+(Parameters!AA$102/(1+(((($A29/100)-Parameters!AA$103)/Parameters!AA$95)^2)))),""))</f>
        <v/>
      </c>
      <c r="G29">
        <f>IF('Binding Energies'!G29 = "","",IF('Binding Energies'!G29&lt;HV,(Parameters!AB$98-(Parameters!AB$99*($A29/100))+Parameters!AB$100*EXP(-((($A29/100)-Parameters!AB$87)^2)/(2*Parameters!AB$101^2))/(Parameters!AB$101*SQRT(2*PI()))+(Parameters!AB$102/(1+(((($A29/100)-Parameters!AB$103)/Parameters!AB$95)^2)))),""))</f>
        <v>0.10732846192483576</v>
      </c>
      <c r="H29">
        <f>IF('Binding Energies'!H29 = "","",IF('Binding Energies'!H29&lt;HV,(Parameters!AC$98-(Parameters!AC$99*($A29/100))+Parameters!AC$100*EXP(-((($A29/100)-Parameters!AC$87)^2)/(2*Parameters!AC$101^2))/(Parameters!AC$101*SQRT(2*PI()))+(Parameters!AC$102/(1+(((($A29/100)-Parameters!AC$103)/Parameters!AC$95)^2)))),""))</f>
        <v>0.10415072036162419</v>
      </c>
      <c r="I29">
        <f>IF('Binding Energies'!I29 = "","",IF('Binding Energies'!I29&lt;HV,(Parameters!AD$98-(Parameters!AD$99*($A29/100))+Parameters!AD$100*EXP(-((($A29/100)-Parameters!AD$87)^2)/(2*Parameters!AD$101^2))/(Parameters!AD$101*SQRT(2*PI()))+(Parameters!AD$102/(1+(((($A29/100)-Parameters!AD$103)/Parameters!AD$95)^2)))),""))</f>
        <v>0.10883527224296285</v>
      </c>
      <c r="J29">
        <f>IF('Binding Energies'!J29 = "","",IF('Binding Energies'!J29&lt;HV,(Parameters!AE$98-(Parameters!AE$99*($A29/100))+Parameters!AE$100*EXP(-((($A29/100)-Parameters!AE$87)^2)/(2*Parameters!AE$101^2))/(Parameters!AE$101*SQRT(2*PI()))+(Parameters!AE$102/(1+(((($A29/100)-Parameters!AE$103)/Parameters!AE$95)^2)))),""))</f>
        <v>0.10662367213238663</v>
      </c>
      <c r="K29" t="str">
        <f>IF('Binding Energies'!K29 = "","",IF('Binding Energies'!K29&lt;HV,(Parameters!AF$98-(Parameters!AF$99*($A29/100))+Parameters!AF$100*EXP(-((($A29/100)-Parameters!AF$87)^2)/(2*Parameters!AF$101^2))/(Parameters!AF$101*SQRT(2*PI()))+(Parameters!AF$102/(1+(((($A29/100)-Parameters!AF$103)/Parameters!AF$95)^2)))),""))</f>
        <v/>
      </c>
      <c r="L29" t="str">
        <f>IF('Binding Energies'!L29 = "","",IF('Binding Energies'!L29&lt;HV,(Parameters!AG$98-(Parameters!AG$99*($A29/100))+Parameters!AG$100*EXP(-((($A29/100)-Parameters!AG$87)^2)/(2*Parameters!AG$101^2))/(Parameters!AG$101*SQRT(2*PI()))+(Parameters!AG$102/(1+(((($A29/100)-Parameters!AG$103)/Parameters!AG$95)^2)))),""))</f>
        <v/>
      </c>
      <c r="M29" t="str">
        <f>IF('Binding Energies'!M29 = "","",IF('Binding Energies'!M29&lt;HV,(Parameters!AH$98-(Parameters!AH$99*($A29/100))+Parameters!AH$100*EXP(-((($A29/100)-Parameters!AH$87)^2)/(2*Parameters!AH$101^2))/(Parameters!AH$101*SQRT(2*PI()))+(Parameters!AH$102/(1+(((($A29/100)-Parameters!AH$103)/Parameters!AH$95)^2)))),""))</f>
        <v/>
      </c>
      <c r="N29" t="str">
        <f>IF('Binding Energies'!N29 = "","",IF('Binding Energies'!N29&lt;HV,(Parameters!AI$98-(Parameters!AI$99*($A29/100))+Parameters!AI$100*EXP(-((($A29/100)-Parameters!AI$87)^2)/(2*Parameters!AI$101^2))/(Parameters!AI$101*SQRT(2*PI()))+(Parameters!AI$102/(1+(((($A29/100)-Parameters!AI$103)/Parameters!AI$95)^2)))),""))</f>
        <v/>
      </c>
      <c r="O29" t="str">
        <f>IF('Binding Energies'!O29 = "","",IF('Binding Energies'!O29&lt;HV,(Parameters!AJ$98-(Parameters!AJ$99*($A29/100))+Parameters!AJ$100*EXP(-((($A29/100)-Parameters!AJ$87)^2)/(2*Parameters!AJ$101^2))/(Parameters!AJ$101*SQRT(2*PI()))+(Parameters!AJ$102/(1+(((($A29/100)-Parameters!AJ$103)/Parameters!AJ$95)^2)))),""))</f>
        <v/>
      </c>
      <c r="P29" t="str">
        <f>IF('Binding Energies'!P29 = "","",IF('Binding Energies'!P29&lt;HV,(Parameters!AK$98-(Parameters!AK$99*($A29/100))+Parameters!AK$100*EXP(-((($A29/100)-Parameters!AK$87)^2)/(2*Parameters!AK$101^2))/(Parameters!AK$101*SQRT(2*PI()))+(Parameters!AK$102/(1+(((($A29/100)-Parameters!AK$103)/Parameters!AK$95)^2)))),""))</f>
        <v/>
      </c>
      <c r="Q29" t="str">
        <f>IF('Binding Energies'!Q29 = "","",IF('Binding Energies'!Q29&lt;HV,(Parameters!AL$98-(Parameters!AL$99*($A29/100))+Parameters!AL$100*EXP(-((($A29/100)-Parameters!AL$87)^2)/(2*Parameters!AL$101^2))/(Parameters!AL$101*SQRT(2*PI()))+(Parameters!AL$102/(1+(((($A29/100)-Parameters!AL$103)/Parameters!AL$95)^2)))),""))</f>
        <v/>
      </c>
      <c r="R29" t="str">
        <f>IF('Binding Energies'!R29 = "","",IF('Binding Energies'!R29&lt;HV,(Parameters!AM$98-(Parameters!AM$99*($A29/100))+Parameters!AM$100*EXP(-((($A29/100)-Parameters!AM$87)^2)/(2*Parameters!AM$101^2))/(Parameters!AM$101*SQRT(2*PI()))+(Parameters!AM$102/(1+(((($A29/100)-Parameters!AM$103)/Parameters!AM$95)^2)))),""))</f>
        <v/>
      </c>
      <c r="S29" t="str">
        <f>IF('Binding Energies'!S29 = "","",IF('Binding Energies'!S29&lt;HV,(Parameters!AN$98-(Parameters!AN$99*($A29/100))+Parameters!AN$100*EXP(-((($A29/100)-Parameters!AN$87)^2)/(2*Parameters!AN$101^2))/(Parameters!AN$101*SQRT(2*PI()))+(Parameters!AN$102/(1+(((($A29/100)-Parameters!AN$103)/Parameters!AN$95)^2)))),""))</f>
        <v/>
      </c>
      <c r="T29" t="str">
        <f>IF('Binding Energies'!T29 = "","",IF('Binding Energies'!T29&lt;HV,(Parameters!AO$98-(Parameters!AO$99*($A29/100))+Parameters!AO$100*EXP(-((($A29/100)-Parameters!AO$87)^2)/(2*Parameters!AO$101^2))/(Parameters!AO$101*SQRT(2*PI()))+(Parameters!AO$102/(1+(((($A29/100)-Parameters!AO$103)/Parameters!AO$95)^2)))),""))</f>
        <v/>
      </c>
    </row>
    <row r="30" spans="1:20" x14ac:dyDescent="0.35">
      <c r="A30" s="43">
        <v>30</v>
      </c>
      <c r="B30" t="str">
        <f>IF('Binding Energies'!B30 = "","",IF('Binding Energies'!B30&lt;HV,(Parameters!W$98-(Parameters!W$99*($A30/100))+Parameters!W$100*EXP(-((($A30/100)-Parameters!W$87)^2)/(2*Parameters!W$101^2))/(Parameters!W$101*SQRT(2*PI()))+(Parameters!W$102/(1+(((($A30/100)-Parameters!W$103)/Parameters!W$95)^2)))),""))</f>
        <v/>
      </c>
      <c r="C30">
        <f>IF('Binding Energies'!C30 = "","",IF('Binding Energies'!C30&lt;HV,(Parameters!X$98-(Parameters!X$99*($A30/100))+Parameters!X$100*EXP(-((($A30/100)-Parameters!X$87)^2)/(2*Parameters!X$101^2))/(Parameters!X$101*SQRT(2*PI()))+(Parameters!X$102/(1+(((($A30/100)-Parameters!X$103)/Parameters!X$95)^2)))),""))</f>
        <v>-2.9775249965313719E-5</v>
      </c>
      <c r="D30">
        <f>IF('Binding Energies'!D30 = "","",IF('Binding Energies'!D30&lt;HV,(Parameters!Y$98-(Parameters!Y$99*($A30/100))+Parameters!Y$100*EXP(-((($A30/100)-Parameters!Y$87)^2)/(2*Parameters!Y$101^2))/(Parameters!Y$101*SQRT(2*PI()))+(Parameters!Y$102/(1+(((($A30/100)-Parameters!Y$103)/Parameters!Y$95)^2)))),""))</f>
        <v>-6.5104344706040694E-6</v>
      </c>
      <c r="E30" t="str">
        <f>IF('Binding Energies'!E30 = "","",IF('Binding Energies'!E30&lt;HV,(Parameters!Z$98-(Parameters!Z$99*($A30/100))+Parameters!Z$100*EXP(-((($A30/100)-Parameters!Z$87)^2)/(2*Parameters!Z$101^2))/(Parameters!Z$101*SQRT(2*PI()))+(Parameters!Z$102/(1+(((($A30/100)-Parameters!Z$103)/Parameters!Z$95)^2)))),""))</f>
        <v/>
      </c>
      <c r="F30" t="str">
        <f>IF('Binding Energies'!F30 = "","",IF('Binding Energies'!F30&lt;HV,(Parameters!AA$98-(Parameters!AA$99*($A30/100))+Parameters!AA$100*EXP(-((($A30/100)-Parameters!AA$87)^2)/(2*Parameters!AA$101^2))/(Parameters!AA$101*SQRT(2*PI()))+(Parameters!AA$102/(1+(((($A30/100)-Parameters!AA$103)/Parameters!AA$95)^2)))),""))</f>
        <v/>
      </c>
      <c r="G30">
        <f>IF('Binding Energies'!G30 = "","",IF('Binding Energies'!G30&lt;HV,(Parameters!AB$98-(Parameters!AB$99*($A30/100))+Parameters!AB$100*EXP(-((($A30/100)-Parameters!AB$87)^2)/(2*Parameters!AB$101^2))/(Parameters!AB$101*SQRT(2*PI()))+(Parameters!AB$102/(1+(((($A30/100)-Parameters!AB$103)/Parameters!AB$95)^2)))),""))</f>
        <v>0.10209555928897238</v>
      </c>
      <c r="H30">
        <f>IF('Binding Energies'!H30 = "","",IF('Binding Energies'!H30&lt;HV,(Parameters!AC$98-(Parameters!AC$99*($A30/100))+Parameters!AC$100*EXP(-((($A30/100)-Parameters!AC$87)^2)/(2*Parameters!AC$101^2))/(Parameters!AC$101*SQRT(2*PI()))+(Parameters!AC$102/(1+(((($A30/100)-Parameters!AC$103)/Parameters!AC$95)^2)))),""))</f>
        <v>9.8735147924854827E-2</v>
      </c>
      <c r="I30">
        <f>IF('Binding Energies'!I30 = "","",IF('Binding Energies'!I30&lt;HV,(Parameters!AD$98-(Parameters!AD$99*($A30/100))+Parameters!AD$100*EXP(-((($A30/100)-Parameters!AD$87)^2)/(2*Parameters!AD$101^2))/(Parameters!AD$101*SQRT(2*PI()))+(Parameters!AD$102/(1+(((($A30/100)-Parameters!AD$103)/Parameters!AD$95)^2)))),""))</f>
        <v>0.10318045208462884</v>
      </c>
      <c r="J30">
        <f>IF('Binding Energies'!J30 = "","",IF('Binding Energies'!J30&lt;HV,(Parameters!AE$98-(Parameters!AE$99*($A30/100))+Parameters!AE$100*EXP(-((($A30/100)-Parameters!AE$87)^2)/(2*Parameters!AE$101^2))/(Parameters!AE$101*SQRT(2*PI()))+(Parameters!AE$102/(1+(((($A30/100)-Parameters!AE$103)/Parameters!AE$95)^2)))),""))</f>
        <v>0.10105292885857216</v>
      </c>
      <c r="K30" t="str">
        <f>IF('Binding Energies'!K30 = "","",IF('Binding Energies'!K30&lt;HV,(Parameters!AF$98-(Parameters!AF$99*($A30/100))+Parameters!AF$100*EXP(-((($A30/100)-Parameters!AF$87)^2)/(2*Parameters!AF$101^2))/(Parameters!AF$101*SQRT(2*PI()))+(Parameters!AF$102/(1+(((($A30/100)-Parameters!AF$103)/Parameters!AF$95)^2)))),""))</f>
        <v/>
      </c>
      <c r="L30" t="str">
        <f>IF('Binding Energies'!L30 = "","",IF('Binding Energies'!L30&lt;HV,(Parameters!AG$98-(Parameters!AG$99*($A30/100))+Parameters!AG$100*EXP(-((($A30/100)-Parameters!AG$87)^2)/(2*Parameters!AG$101^2))/(Parameters!AG$101*SQRT(2*PI()))+(Parameters!AG$102/(1+(((($A30/100)-Parameters!AG$103)/Parameters!AG$95)^2)))),""))</f>
        <v/>
      </c>
      <c r="M30" t="str">
        <f>IF('Binding Energies'!M30 = "","",IF('Binding Energies'!M30&lt;HV,(Parameters!AH$98-(Parameters!AH$99*($A30/100))+Parameters!AH$100*EXP(-((($A30/100)-Parameters!AH$87)^2)/(2*Parameters!AH$101^2))/(Parameters!AH$101*SQRT(2*PI()))+(Parameters!AH$102/(1+(((($A30/100)-Parameters!AH$103)/Parameters!AH$95)^2)))),""))</f>
        <v/>
      </c>
      <c r="N30" t="str">
        <f>IF('Binding Energies'!N30 = "","",IF('Binding Energies'!N30&lt;HV,(Parameters!AI$98-(Parameters!AI$99*($A30/100))+Parameters!AI$100*EXP(-((($A30/100)-Parameters!AI$87)^2)/(2*Parameters!AI$101^2))/(Parameters!AI$101*SQRT(2*PI()))+(Parameters!AI$102/(1+(((($A30/100)-Parameters!AI$103)/Parameters!AI$95)^2)))),""))</f>
        <v/>
      </c>
      <c r="O30" t="str">
        <f>IF('Binding Energies'!O30 = "","",IF('Binding Energies'!O30&lt;HV,(Parameters!AJ$98-(Parameters!AJ$99*($A30/100))+Parameters!AJ$100*EXP(-((($A30/100)-Parameters!AJ$87)^2)/(2*Parameters!AJ$101^2))/(Parameters!AJ$101*SQRT(2*PI()))+(Parameters!AJ$102/(1+(((($A30/100)-Parameters!AJ$103)/Parameters!AJ$95)^2)))),""))</f>
        <v/>
      </c>
      <c r="P30" t="str">
        <f>IF('Binding Energies'!P30 = "","",IF('Binding Energies'!P30&lt;HV,(Parameters!AK$98-(Parameters!AK$99*($A30/100))+Parameters!AK$100*EXP(-((($A30/100)-Parameters!AK$87)^2)/(2*Parameters!AK$101^2))/(Parameters!AK$101*SQRT(2*PI()))+(Parameters!AK$102/(1+(((($A30/100)-Parameters!AK$103)/Parameters!AK$95)^2)))),""))</f>
        <v/>
      </c>
      <c r="Q30" t="str">
        <f>IF('Binding Energies'!Q30 = "","",IF('Binding Energies'!Q30&lt;HV,(Parameters!AL$98-(Parameters!AL$99*($A30/100))+Parameters!AL$100*EXP(-((($A30/100)-Parameters!AL$87)^2)/(2*Parameters!AL$101^2))/(Parameters!AL$101*SQRT(2*PI()))+(Parameters!AL$102/(1+(((($A30/100)-Parameters!AL$103)/Parameters!AL$95)^2)))),""))</f>
        <v/>
      </c>
      <c r="R30" t="str">
        <f>IF('Binding Energies'!R30 = "","",IF('Binding Energies'!R30&lt;HV,(Parameters!AM$98-(Parameters!AM$99*($A30/100))+Parameters!AM$100*EXP(-((($A30/100)-Parameters!AM$87)^2)/(2*Parameters!AM$101^2))/(Parameters!AM$101*SQRT(2*PI()))+(Parameters!AM$102/(1+(((($A30/100)-Parameters!AM$103)/Parameters!AM$95)^2)))),""))</f>
        <v/>
      </c>
      <c r="S30" t="str">
        <f>IF('Binding Energies'!S30 = "","",IF('Binding Energies'!S30&lt;HV,(Parameters!AN$98-(Parameters!AN$99*($A30/100))+Parameters!AN$100*EXP(-((($A30/100)-Parameters!AN$87)^2)/(2*Parameters!AN$101^2))/(Parameters!AN$101*SQRT(2*PI()))+(Parameters!AN$102/(1+(((($A30/100)-Parameters!AN$103)/Parameters!AN$95)^2)))),""))</f>
        <v/>
      </c>
      <c r="T30" t="str">
        <f>IF('Binding Energies'!T30 = "","",IF('Binding Energies'!T30&lt;HV,(Parameters!AO$98-(Parameters!AO$99*($A30/100))+Parameters!AO$100*EXP(-((($A30/100)-Parameters!AO$87)^2)/(2*Parameters!AO$101^2))/(Parameters!AO$101*SQRT(2*PI()))+(Parameters!AO$102/(1+(((($A30/100)-Parameters!AO$103)/Parameters!AO$95)^2)))),""))</f>
        <v/>
      </c>
    </row>
    <row r="31" spans="1:20" x14ac:dyDescent="0.35">
      <c r="A31" s="43">
        <v>31</v>
      </c>
      <c r="B31" t="str">
        <f>IF('Binding Energies'!B31 = "","",IF('Binding Energies'!B31&lt;HV,(Parameters!W$98-(Parameters!W$99*($A31/100))+Parameters!W$100*EXP(-((($A31/100)-Parameters!W$87)^2)/(2*Parameters!W$101^2))/(Parameters!W$101*SQRT(2*PI()))+(Parameters!W$102/(1+(((($A31/100)-Parameters!W$103)/Parameters!W$95)^2)))),""))</f>
        <v/>
      </c>
      <c r="C31">
        <f>IF('Binding Energies'!C31 = "","",IF('Binding Energies'!C31&lt;HV,(Parameters!X$98-(Parameters!X$99*($A31/100))+Parameters!X$100*EXP(-((($A31/100)-Parameters!X$87)^2)/(2*Parameters!X$101^2))/(Parameters!X$101*SQRT(2*PI()))+(Parameters!X$102/(1+(((($A31/100)-Parameters!X$103)/Parameters!X$95)^2)))),""))</f>
        <v>-3.6355614688763255E-5</v>
      </c>
      <c r="D31">
        <f>IF('Binding Energies'!D31 = "","",IF('Binding Energies'!D31&lt;HV,(Parameters!Y$98-(Parameters!Y$99*($A31/100))+Parameters!Y$100*EXP(-((($A31/100)-Parameters!Y$87)^2)/(2*Parameters!Y$101^2))/(Parameters!Y$101*SQRT(2*PI()))+(Parameters!Y$102/(1+(((($A31/100)-Parameters!Y$103)/Parameters!Y$95)^2)))),""))</f>
        <v>-1.1825640948777915E-5</v>
      </c>
      <c r="E31" t="str">
        <f>IF('Binding Energies'!E31 = "","",IF('Binding Energies'!E31&lt;HV,(Parameters!Z$98-(Parameters!Z$99*($A31/100))+Parameters!Z$100*EXP(-((($A31/100)-Parameters!Z$87)^2)/(2*Parameters!Z$101^2))/(Parameters!Z$101*SQRT(2*PI()))+(Parameters!Z$102/(1+(((($A31/100)-Parameters!Z$103)/Parameters!Z$95)^2)))),""))</f>
        <v/>
      </c>
      <c r="F31" t="str">
        <f>IF('Binding Energies'!F31 = "","",IF('Binding Energies'!F31&lt;HV,(Parameters!AA$98-(Parameters!AA$99*($A31/100))+Parameters!AA$100*EXP(-((($A31/100)-Parameters!AA$87)^2)/(2*Parameters!AA$101^2))/(Parameters!AA$101*SQRT(2*PI()))+(Parameters!AA$102/(1+(((($A31/100)-Parameters!AA$103)/Parameters!AA$95)^2)))),""))</f>
        <v/>
      </c>
      <c r="G31">
        <f>IF('Binding Energies'!G31 = "","",IF('Binding Energies'!G31&lt;HV,(Parameters!AB$98-(Parameters!AB$99*($A31/100))+Parameters!AB$100*EXP(-((($A31/100)-Parameters!AB$87)^2)/(2*Parameters!AB$101^2))/(Parameters!AB$101*SQRT(2*PI()))+(Parameters!AB$102/(1+(((($A31/100)-Parameters!AB$103)/Parameters!AB$95)^2)))),""))</f>
        <v>9.7142793013122314E-2</v>
      </c>
      <c r="H31">
        <f>IF('Binding Energies'!H31 = "","",IF('Binding Energies'!H31&lt;HV,(Parameters!AC$98-(Parameters!AC$99*($A31/100))+Parameters!AC$100*EXP(-((($A31/100)-Parameters!AC$87)^2)/(2*Parameters!AC$101^2))/(Parameters!AC$101*SQRT(2*PI()))+(Parameters!AC$102/(1+(((($A31/100)-Parameters!AC$103)/Parameters!AC$95)^2)))),""))</f>
        <v>9.3661795982626694E-2</v>
      </c>
      <c r="I31">
        <f>IF('Binding Energies'!I31 = "","",IF('Binding Energies'!I31&lt;HV,(Parameters!AD$98-(Parameters!AD$99*($A31/100))+Parameters!AD$100*EXP(-((($A31/100)-Parameters!AD$87)^2)/(2*Parameters!AD$101^2))/(Parameters!AD$101*SQRT(2*PI()))+(Parameters!AD$102/(1+(((($A31/100)-Parameters!AD$103)/Parameters!AD$95)^2)))),""))</f>
        <v>9.7702570336553635E-2</v>
      </c>
      <c r="J31">
        <f>IF('Binding Energies'!J31 = "","",IF('Binding Energies'!J31&lt;HV,(Parameters!AE$98-(Parameters!AE$99*($A31/100))+Parameters!AE$100*EXP(-((($A31/100)-Parameters!AE$87)^2)/(2*Parameters!AE$101^2))/(Parameters!AE$101*SQRT(2*PI()))+(Parameters!AE$102/(1+(((($A31/100)-Parameters!AE$103)/Parameters!AE$95)^2)))),""))</f>
        <v>9.5630227040273963E-2</v>
      </c>
      <c r="K31" t="str">
        <f>IF('Binding Energies'!K31 = "","",IF('Binding Energies'!K31&lt;HV,(Parameters!AF$98-(Parameters!AF$99*($A31/100))+Parameters!AF$100*EXP(-((($A31/100)-Parameters!AF$87)^2)/(2*Parameters!AF$101^2))/(Parameters!AF$101*SQRT(2*PI()))+(Parameters!AF$102/(1+(((($A31/100)-Parameters!AF$103)/Parameters!AF$95)^2)))),""))</f>
        <v/>
      </c>
      <c r="L31" t="str">
        <f>IF('Binding Energies'!L31 = "","",IF('Binding Energies'!L31&lt;HV,(Parameters!AG$98-(Parameters!AG$99*($A31/100))+Parameters!AG$100*EXP(-((($A31/100)-Parameters!AG$87)^2)/(2*Parameters!AG$101^2))/(Parameters!AG$101*SQRT(2*PI()))+(Parameters!AG$102/(1+(((($A31/100)-Parameters!AG$103)/Parameters!AG$95)^2)))),""))</f>
        <v/>
      </c>
      <c r="M31" t="str">
        <f>IF('Binding Energies'!M31 = "","",IF('Binding Energies'!M31&lt;HV,(Parameters!AH$98-(Parameters!AH$99*($A31/100))+Parameters!AH$100*EXP(-((($A31/100)-Parameters!AH$87)^2)/(2*Parameters!AH$101^2))/(Parameters!AH$101*SQRT(2*PI()))+(Parameters!AH$102/(1+(((($A31/100)-Parameters!AH$103)/Parameters!AH$95)^2)))),""))</f>
        <v/>
      </c>
      <c r="N31" t="str">
        <f>IF('Binding Energies'!N31 = "","",IF('Binding Energies'!N31&lt;HV,(Parameters!AI$98-(Parameters!AI$99*($A31/100))+Parameters!AI$100*EXP(-((($A31/100)-Parameters!AI$87)^2)/(2*Parameters!AI$101^2))/(Parameters!AI$101*SQRT(2*PI()))+(Parameters!AI$102/(1+(((($A31/100)-Parameters!AI$103)/Parameters!AI$95)^2)))),""))</f>
        <v/>
      </c>
      <c r="O31" t="str">
        <f>IF('Binding Energies'!O31 = "","",IF('Binding Energies'!O31&lt;HV,(Parameters!AJ$98-(Parameters!AJ$99*($A31/100))+Parameters!AJ$100*EXP(-((($A31/100)-Parameters!AJ$87)^2)/(2*Parameters!AJ$101^2))/(Parameters!AJ$101*SQRT(2*PI()))+(Parameters!AJ$102/(1+(((($A31/100)-Parameters!AJ$103)/Parameters!AJ$95)^2)))),""))</f>
        <v/>
      </c>
      <c r="P31" t="str">
        <f>IF('Binding Energies'!P31 = "","",IF('Binding Energies'!P31&lt;HV,(Parameters!AK$98-(Parameters!AK$99*($A31/100))+Parameters!AK$100*EXP(-((($A31/100)-Parameters!AK$87)^2)/(2*Parameters!AK$101^2))/(Parameters!AK$101*SQRT(2*PI()))+(Parameters!AK$102/(1+(((($A31/100)-Parameters!AK$103)/Parameters!AK$95)^2)))),""))</f>
        <v/>
      </c>
      <c r="Q31" t="str">
        <f>IF('Binding Energies'!Q31 = "","",IF('Binding Energies'!Q31&lt;HV,(Parameters!AL$98-(Parameters!AL$99*($A31/100))+Parameters!AL$100*EXP(-((($A31/100)-Parameters!AL$87)^2)/(2*Parameters!AL$101^2))/(Parameters!AL$101*SQRT(2*PI()))+(Parameters!AL$102/(1+(((($A31/100)-Parameters!AL$103)/Parameters!AL$95)^2)))),""))</f>
        <v/>
      </c>
      <c r="R31" t="str">
        <f>IF('Binding Energies'!R31 = "","",IF('Binding Energies'!R31&lt;HV,(Parameters!AM$98-(Parameters!AM$99*($A31/100))+Parameters!AM$100*EXP(-((($A31/100)-Parameters!AM$87)^2)/(2*Parameters!AM$101^2))/(Parameters!AM$101*SQRT(2*PI()))+(Parameters!AM$102/(1+(((($A31/100)-Parameters!AM$103)/Parameters!AM$95)^2)))),""))</f>
        <v/>
      </c>
      <c r="S31" t="str">
        <f>IF('Binding Energies'!S31 = "","",IF('Binding Energies'!S31&lt;HV,(Parameters!AN$98-(Parameters!AN$99*($A31/100))+Parameters!AN$100*EXP(-((($A31/100)-Parameters!AN$87)^2)/(2*Parameters!AN$101^2))/(Parameters!AN$101*SQRT(2*PI()))+(Parameters!AN$102/(1+(((($A31/100)-Parameters!AN$103)/Parameters!AN$95)^2)))),""))</f>
        <v/>
      </c>
      <c r="T31" t="str">
        <f>IF('Binding Energies'!T31 = "","",IF('Binding Energies'!T31&lt;HV,(Parameters!AO$98-(Parameters!AO$99*($A31/100))+Parameters!AO$100*EXP(-((($A31/100)-Parameters!AO$87)^2)/(2*Parameters!AO$101^2))/(Parameters!AO$101*SQRT(2*PI()))+(Parameters!AO$102/(1+(((($A31/100)-Parameters!AO$103)/Parameters!AO$95)^2)))),""))</f>
        <v/>
      </c>
    </row>
    <row r="32" spans="1:20" x14ac:dyDescent="0.35">
      <c r="A32" s="43">
        <v>32</v>
      </c>
      <c r="B32" t="str">
        <f>IF('Binding Energies'!B32 = "","",IF('Binding Energies'!B32&lt;HV,(Parameters!W$98-(Parameters!W$99*($A32/100))+Parameters!W$100*EXP(-((($A32/100)-Parameters!W$87)^2)/(2*Parameters!W$101^2))/(Parameters!W$101*SQRT(2*PI()))+(Parameters!W$102/(1+(((($A32/100)-Parameters!W$103)/Parameters!W$95)^2)))),""))</f>
        <v/>
      </c>
      <c r="C32">
        <f>IF('Binding Energies'!C32 = "","",IF('Binding Energies'!C32&lt;HV,(Parameters!X$98-(Parameters!X$99*($A32/100))+Parameters!X$100*EXP(-((($A32/100)-Parameters!X$87)^2)/(2*Parameters!X$101^2))/(Parameters!X$101*SQRT(2*PI()))+(Parameters!X$102/(1+(((($A32/100)-Parameters!X$103)/Parameters!X$95)^2)))),""))</f>
        <v>-4.3925406647258608E-5</v>
      </c>
      <c r="D32">
        <f>IF('Binding Energies'!D32 = "","",IF('Binding Energies'!D32&lt;HV,(Parameters!Y$98-(Parameters!Y$99*($A32/100))+Parameters!Y$100*EXP(-((($A32/100)-Parameters!Y$87)^2)/(2*Parameters!Y$101^2))/(Parameters!Y$101*SQRT(2*PI()))+(Parameters!Y$102/(1+(((($A32/100)-Parameters!Y$103)/Parameters!Y$95)^2)))),""))</f>
        <v>-1.7852417142945685E-5</v>
      </c>
      <c r="E32" t="str">
        <f>IF('Binding Energies'!E32 = "","",IF('Binding Energies'!E32&lt;HV,(Parameters!Z$98-(Parameters!Z$99*($A32/100))+Parameters!Z$100*EXP(-((($A32/100)-Parameters!Z$87)^2)/(2*Parameters!Z$101^2))/(Parameters!Z$101*SQRT(2*PI()))+(Parameters!Z$102/(1+(((($A32/100)-Parameters!Z$103)/Parameters!Z$95)^2)))),""))</f>
        <v/>
      </c>
      <c r="F32" t="str">
        <f>IF('Binding Energies'!F32 = "","",IF('Binding Energies'!F32&lt;HV,(Parameters!AA$98-(Parameters!AA$99*($A32/100))+Parameters!AA$100*EXP(-((($A32/100)-Parameters!AA$87)^2)/(2*Parameters!AA$101^2))/(Parameters!AA$101*SQRT(2*PI()))+(Parameters!AA$102/(1+(((($A32/100)-Parameters!AA$103)/Parameters!AA$95)^2)))),""))</f>
        <v/>
      </c>
      <c r="G32">
        <f>IF('Binding Energies'!G32 = "","",IF('Binding Energies'!G32&lt;HV,(Parameters!AB$98-(Parameters!AB$99*($A32/100))+Parameters!AB$100*EXP(-((($A32/100)-Parameters!AB$87)^2)/(2*Parameters!AB$101^2))/(Parameters!AB$101*SQRT(2*PI()))+(Parameters!AB$102/(1+(((($A32/100)-Parameters!AB$103)/Parameters!AB$95)^2)))),""))</f>
        <v>9.2458128551048208E-2</v>
      </c>
      <c r="H32">
        <f>IF('Binding Energies'!H32 = "","",IF('Binding Energies'!H32&lt;HV,(Parameters!AC$98-(Parameters!AC$99*($A32/100))+Parameters!AC$100*EXP(-((($A32/100)-Parameters!AC$87)^2)/(2*Parameters!AC$101^2))/(Parameters!AC$101*SQRT(2*PI()))+(Parameters!AC$102/(1+(((($A32/100)-Parameters!AC$103)/Parameters!AC$95)^2)))),""))</f>
        <v>8.8924153048552806E-2</v>
      </c>
      <c r="I32">
        <f>IF('Binding Energies'!I32 = "","",IF('Binding Energies'!I32&lt;HV,(Parameters!AD$98-(Parameters!AD$99*($A32/100))+Parameters!AD$100*EXP(-((($A32/100)-Parameters!AD$87)^2)/(2*Parameters!AD$101^2))/(Parameters!AD$101*SQRT(2*PI()))+(Parameters!AD$102/(1+(((($A32/100)-Parameters!AD$103)/Parameters!AD$95)^2)))),""))</f>
        <v>9.2410373037306773E-2</v>
      </c>
      <c r="J32">
        <f>IF('Binding Energies'!J32 = "","",IF('Binding Energies'!J32&lt;HV,(Parameters!AE$98-(Parameters!AE$99*($A32/100))+Parameters!AE$100*EXP(-((($A32/100)-Parameters!AE$87)^2)/(2*Parameters!AE$101^2))/(Parameters!AE$101*SQRT(2*PI()))+(Parameters!AE$102/(1+(((($A32/100)-Parameters!AE$103)/Parameters!AE$95)^2)))),""))</f>
        <v>9.0370209699249401E-2</v>
      </c>
      <c r="K32" t="str">
        <f>IF('Binding Energies'!K32 = "","",IF('Binding Energies'!K32&lt;HV,(Parameters!AF$98-(Parameters!AF$99*($A32/100))+Parameters!AF$100*EXP(-((($A32/100)-Parameters!AF$87)^2)/(2*Parameters!AF$101^2))/(Parameters!AF$101*SQRT(2*PI()))+(Parameters!AF$102/(1+(((($A32/100)-Parameters!AF$103)/Parameters!AF$95)^2)))),""))</f>
        <v/>
      </c>
      <c r="L32" t="str">
        <f>IF('Binding Energies'!L32 = "","",IF('Binding Energies'!L32&lt;HV,(Parameters!AG$98-(Parameters!AG$99*($A32/100))+Parameters!AG$100*EXP(-((($A32/100)-Parameters!AG$87)^2)/(2*Parameters!AG$101^2))/(Parameters!AG$101*SQRT(2*PI()))+(Parameters!AG$102/(1+(((($A32/100)-Parameters!AG$103)/Parameters!AG$95)^2)))),""))</f>
        <v/>
      </c>
      <c r="M32" t="str">
        <f>IF('Binding Energies'!M32 = "","",IF('Binding Energies'!M32&lt;HV,(Parameters!AH$98-(Parameters!AH$99*($A32/100))+Parameters!AH$100*EXP(-((($A32/100)-Parameters!AH$87)^2)/(2*Parameters!AH$101^2))/(Parameters!AH$101*SQRT(2*PI()))+(Parameters!AH$102/(1+(((($A32/100)-Parameters!AH$103)/Parameters!AH$95)^2)))),""))</f>
        <v/>
      </c>
      <c r="N32" t="str">
        <f>IF('Binding Energies'!N32 = "","",IF('Binding Energies'!N32&lt;HV,(Parameters!AI$98-(Parameters!AI$99*($A32/100))+Parameters!AI$100*EXP(-((($A32/100)-Parameters!AI$87)^2)/(2*Parameters!AI$101^2))/(Parameters!AI$101*SQRT(2*PI()))+(Parameters!AI$102/(1+(((($A32/100)-Parameters!AI$103)/Parameters!AI$95)^2)))),""))</f>
        <v/>
      </c>
      <c r="O32" t="str">
        <f>IF('Binding Energies'!O32 = "","",IF('Binding Energies'!O32&lt;HV,(Parameters!AJ$98-(Parameters!AJ$99*($A32/100))+Parameters!AJ$100*EXP(-((($A32/100)-Parameters!AJ$87)^2)/(2*Parameters!AJ$101^2))/(Parameters!AJ$101*SQRT(2*PI()))+(Parameters!AJ$102/(1+(((($A32/100)-Parameters!AJ$103)/Parameters!AJ$95)^2)))),""))</f>
        <v/>
      </c>
      <c r="P32" t="str">
        <f>IF('Binding Energies'!P32 = "","",IF('Binding Energies'!P32&lt;HV,(Parameters!AK$98-(Parameters!AK$99*($A32/100))+Parameters!AK$100*EXP(-((($A32/100)-Parameters!AK$87)^2)/(2*Parameters!AK$101^2))/(Parameters!AK$101*SQRT(2*PI()))+(Parameters!AK$102/(1+(((($A32/100)-Parameters!AK$103)/Parameters!AK$95)^2)))),""))</f>
        <v/>
      </c>
      <c r="Q32" t="str">
        <f>IF('Binding Energies'!Q32 = "","",IF('Binding Energies'!Q32&lt;HV,(Parameters!AL$98-(Parameters!AL$99*($A32/100))+Parameters!AL$100*EXP(-((($A32/100)-Parameters!AL$87)^2)/(2*Parameters!AL$101^2))/(Parameters!AL$101*SQRT(2*PI()))+(Parameters!AL$102/(1+(((($A32/100)-Parameters!AL$103)/Parameters!AL$95)^2)))),""))</f>
        <v/>
      </c>
      <c r="R32" t="str">
        <f>IF('Binding Energies'!R32 = "","",IF('Binding Energies'!R32&lt;HV,(Parameters!AM$98-(Parameters!AM$99*($A32/100))+Parameters!AM$100*EXP(-((($A32/100)-Parameters!AM$87)^2)/(2*Parameters!AM$101^2))/(Parameters!AM$101*SQRT(2*PI()))+(Parameters!AM$102/(1+(((($A32/100)-Parameters!AM$103)/Parameters!AM$95)^2)))),""))</f>
        <v/>
      </c>
      <c r="S32" t="str">
        <f>IF('Binding Energies'!S32 = "","",IF('Binding Energies'!S32&lt;HV,(Parameters!AN$98-(Parameters!AN$99*($A32/100))+Parameters!AN$100*EXP(-((($A32/100)-Parameters!AN$87)^2)/(2*Parameters!AN$101^2))/(Parameters!AN$101*SQRT(2*PI()))+(Parameters!AN$102/(1+(((($A32/100)-Parameters!AN$103)/Parameters!AN$95)^2)))),""))</f>
        <v/>
      </c>
      <c r="T32" t="str">
        <f>IF('Binding Energies'!T32 = "","",IF('Binding Energies'!T32&lt;HV,(Parameters!AO$98-(Parameters!AO$99*($A32/100))+Parameters!AO$100*EXP(-((($A32/100)-Parameters!AO$87)^2)/(2*Parameters!AO$101^2))/(Parameters!AO$101*SQRT(2*PI()))+(Parameters!AO$102/(1+(((($A32/100)-Parameters!AO$103)/Parameters!AO$95)^2)))),""))</f>
        <v/>
      </c>
    </row>
    <row r="33" spans="1:20" x14ac:dyDescent="0.35">
      <c r="A33" s="43">
        <v>33</v>
      </c>
      <c r="B33" t="str">
        <f>IF('Binding Energies'!B33 = "","",IF('Binding Energies'!B33&lt;HV,(Parameters!W$98-(Parameters!W$99*($A33/100))+Parameters!W$100*EXP(-((($A33/100)-Parameters!W$87)^2)/(2*Parameters!W$101^2))/(Parameters!W$101*SQRT(2*PI()))+(Parameters!W$102/(1+(((($A33/100)-Parameters!W$103)/Parameters!W$95)^2)))),""))</f>
        <v/>
      </c>
      <c r="C33">
        <f>IF('Binding Energies'!C33 = "","",IF('Binding Energies'!C33&lt;HV,(Parameters!X$98-(Parameters!X$99*($A33/100))+Parameters!X$100*EXP(-((($A33/100)-Parameters!X$87)^2)/(2*Parameters!X$101^2))/(Parameters!X$101*SQRT(2*PI()))+(Parameters!X$102/(1+(((($A33/100)-Parameters!X$103)/Parameters!X$95)^2)))),""))</f>
        <v>-5.2595260438892153E-5</v>
      </c>
      <c r="D33">
        <f>IF('Binding Energies'!D33 = "","",IF('Binding Energies'!D33&lt;HV,(Parameters!Y$98-(Parameters!Y$99*($A33/100))+Parameters!Y$100*EXP(-((($A33/100)-Parameters!Y$87)^2)/(2*Parameters!Y$101^2))/(Parameters!Y$101*SQRT(2*PI()))+(Parameters!Y$102/(1+(((($A33/100)-Parameters!Y$103)/Parameters!Y$95)^2)))),""))</f>
        <v>-2.4661448486993901E-5</v>
      </c>
      <c r="E33" t="str">
        <f>IF('Binding Energies'!E33 = "","",IF('Binding Energies'!E33&lt;HV,(Parameters!Z$98-(Parameters!Z$99*($A33/100))+Parameters!Z$100*EXP(-((($A33/100)-Parameters!Z$87)^2)/(2*Parameters!Z$101^2))/(Parameters!Z$101*SQRT(2*PI()))+(Parameters!Z$102/(1+(((($A33/100)-Parameters!Z$103)/Parameters!Z$95)^2)))),""))</f>
        <v/>
      </c>
      <c r="F33" t="str">
        <f>IF('Binding Energies'!F33 = "","",IF('Binding Energies'!F33&lt;HV,(Parameters!AA$98-(Parameters!AA$99*($A33/100))+Parameters!AA$100*EXP(-((($A33/100)-Parameters!AA$87)^2)/(2*Parameters!AA$101^2))/(Parameters!AA$101*SQRT(2*PI()))+(Parameters!AA$102/(1+(((($A33/100)-Parameters!AA$103)/Parameters!AA$95)^2)))),""))</f>
        <v/>
      </c>
      <c r="G33">
        <f>IF('Binding Energies'!G33 = "","",IF('Binding Energies'!G33&lt;HV,(Parameters!AB$98-(Parameters!AB$99*($A33/100))+Parameters!AB$100*EXP(-((($A33/100)-Parameters!AB$87)^2)/(2*Parameters!AB$101^2))/(Parameters!AB$101*SQRT(2*PI()))+(Parameters!AB$102/(1+(((($A33/100)-Parameters!AB$103)/Parameters!AB$95)^2)))),""))</f>
        <v>8.8027943927375077E-2</v>
      </c>
      <c r="H33">
        <f>IF('Binding Energies'!H33 = "","",IF('Binding Energies'!H33&lt;HV,(Parameters!AC$98-(Parameters!AC$99*($A33/100))+Parameters!AC$100*EXP(-((($A33/100)-Parameters!AC$87)^2)/(2*Parameters!AC$101^2))/(Parameters!AC$101*SQRT(2*PI()))+(Parameters!AC$102/(1+(((($A33/100)-Parameters!AC$103)/Parameters!AC$95)^2)))),""))</f>
        <v>8.4512544099611869E-2</v>
      </c>
      <c r="I33">
        <f>IF('Binding Energies'!I33 = "","",IF('Binding Energies'!I33&lt;HV,(Parameters!AD$98-(Parameters!AD$99*($A33/100))+Parameters!AD$100*EXP(-((($A33/100)-Parameters!AD$87)^2)/(2*Parameters!AD$101^2))/(Parameters!AD$101*SQRT(2*PI()))+(Parameters!AD$102/(1+(((($A33/100)-Parameters!AD$103)/Parameters!AD$95)^2)))),""))</f>
        <v>8.731064524669134E-2</v>
      </c>
      <c r="J33">
        <f>IF('Binding Energies'!J33 = "","",IF('Binding Energies'!J33&lt;HV,(Parameters!AE$98-(Parameters!AE$99*($A33/100))+Parameters!AE$100*EXP(-((($A33/100)-Parameters!AE$87)^2)/(2*Parameters!AE$101^2))/(Parameters!AE$101*SQRT(2*PI()))+(Parameters!AE$102/(1+(((($A33/100)-Parameters!AE$103)/Parameters!AE$95)^2)))),""))</f>
        <v>8.5285526499766867E-2</v>
      </c>
      <c r="K33" t="str">
        <f>IF('Binding Energies'!K33 = "","",IF('Binding Energies'!K33&lt;HV,(Parameters!AF$98-(Parameters!AF$99*($A33/100))+Parameters!AF$100*EXP(-((($A33/100)-Parameters!AF$87)^2)/(2*Parameters!AF$101^2))/(Parameters!AF$101*SQRT(2*PI()))+(Parameters!AF$102/(1+(((($A33/100)-Parameters!AF$103)/Parameters!AF$95)^2)))),""))</f>
        <v/>
      </c>
      <c r="L33" t="str">
        <f>IF('Binding Energies'!L33 = "","",IF('Binding Energies'!L33&lt;HV,(Parameters!AG$98-(Parameters!AG$99*($A33/100))+Parameters!AG$100*EXP(-((($A33/100)-Parameters!AG$87)^2)/(2*Parameters!AG$101^2))/(Parameters!AG$101*SQRT(2*PI()))+(Parameters!AG$102/(1+(((($A33/100)-Parameters!AG$103)/Parameters!AG$95)^2)))),""))</f>
        <v/>
      </c>
      <c r="M33" t="str">
        <f>IF('Binding Energies'!M33 = "","",IF('Binding Energies'!M33&lt;HV,(Parameters!AH$98-(Parameters!AH$99*($A33/100))+Parameters!AH$100*EXP(-((($A33/100)-Parameters!AH$87)^2)/(2*Parameters!AH$101^2))/(Parameters!AH$101*SQRT(2*PI()))+(Parameters!AH$102/(1+(((($A33/100)-Parameters!AH$103)/Parameters!AH$95)^2)))),""))</f>
        <v/>
      </c>
      <c r="N33" t="str">
        <f>IF('Binding Energies'!N33 = "","",IF('Binding Energies'!N33&lt;HV,(Parameters!AI$98-(Parameters!AI$99*($A33/100))+Parameters!AI$100*EXP(-((($A33/100)-Parameters!AI$87)^2)/(2*Parameters!AI$101^2))/(Parameters!AI$101*SQRT(2*PI()))+(Parameters!AI$102/(1+(((($A33/100)-Parameters!AI$103)/Parameters!AI$95)^2)))),""))</f>
        <v/>
      </c>
      <c r="O33" t="str">
        <f>IF('Binding Energies'!O33 = "","",IF('Binding Energies'!O33&lt;HV,(Parameters!AJ$98-(Parameters!AJ$99*($A33/100))+Parameters!AJ$100*EXP(-((($A33/100)-Parameters!AJ$87)^2)/(2*Parameters!AJ$101^2))/(Parameters!AJ$101*SQRT(2*PI()))+(Parameters!AJ$102/(1+(((($A33/100)-Parameters!AJ$103)/Parameters!AJ$95)^2)))),""))</f>
        <v/>
      </c>
      <c r="P33" t="str">
        <f>IF('Binding Energies'!P33 = "","",IF('Binding Energies'!P33&lt;HV,(Parameters!AK$98-(Parameters!AK$99*($A33/100))+Parameters!AK$100*EXP(-((($A33/100)-Parameters!AK$87)^2)/(2*Parameters!AK$101^2))/(Parameters!AK$101*SQRT(2*PI()))+(Parameters!AK$102/(1+(((($A33/100)-Parameters!AK$103)/Parameters!AK$95)^2)))),""))</f>
        <v/>
      </c>
      <c r="Q33" t="str">
        <f>IF('Binding Energies'!Q33 = "","",IF('Binding Energies'!Q33&lt;HV,(Parameters!AL$98-(Parameters!AL$99*($A33/100))+Parameters!AL$100*EXP(-((($A33/100)-Parameters!AL$87)^2)/(2*Parameters!AL$101^2))/(Parameters!AL$101*SQRT(2*PI()))+(Parameters!AL$102/(1+(((($A33/100)-Parameters!AL$103)/Parameters!AL$95)^2)))),""))</f>
        <v/>
      </c>
      <c r="R33" t="str">
        <f>IF('Binding Energies'!R33 = "","",IF('Binding Energies'!R33&lt;HV,(Parameters!AM$98-(Parameters!AM$99*($A33/100))+Parameters!AM$100*EXP(-((($A33/100)-Parameters!AM$87)^2)/(2*Parameters!AM$101^2))/(Parameters!AM$101*SQRT(2*PI()))+(Parameters!AM$102/(1+(((($A33/100)-Parameters!AM$103)/Parameters!AM$95)^2)))),""))</f>
        <v/>
      </c>
      <c r="S33" t="str">
        <f>IF('Binding Energies'!S33 = "","",IF('Binding Energies'!S33&lt;HV,(Parameters!AN$98-(Parameters!AN$99*($A33/100))+Parameters!AN$100*EXP(-((($A33/100)-Parameters!AN$87)^2)/(2*Parameters!AN$101^2))/(Parameters!AN$101*SQRT(2*PI()))+(Parameters!AN$102/(1+(((($A33/100)-Parameters!AN$103)/Parameters!AN$95)^2)))),""))</f>
        <v/>
      </c>
      <c r="T33" t="str">
        <f>IF('Binding Energies'!T33 = "","",IF('Binding Energies'!T33&lt;HV,(Parameters!AO$98-(Parameters!AO$99*($A33/100))+Parameters!AO$100*EXP(-((($A33/100)-Parameters!AO$87)^2)/(2*Parameters!AO$101^2))/(Parameters!AO$101*SQRT(2*PI()))+(Parameters!AO$102/(1+(((($A33/100)-Parameters!AO$103)/Parameters!AO$95)^2)))),""))</f>
        <v/>
      </c>
    </row>
    <row r="34" spans="1:20" x14ac:dyDescent="0.35">
      <c r="A34" s="43">
        <v>34</v>
      </c>
      <c r="B34" t="str">
        <f>IF('Binding Energies'!B34 = "","",IF('Binding Energies'!B34&lt;HV,(Parameters!W$98-(Parameters!W$99*($A34/100))+Parameters!W$100*EXP(-((($A34/100)-Parameters!W$87)^2)/(2*Parameters!W$101^2))/(Parameters!W$101*SQRT(2*PI()))+(Parameters!W$102/(1+(((($A34/100)-Parameters!W$103)/Parameters!W$95)^2)))),""))</f>
        <v/>
      </c>
      <c r="C34">
        <f>IF('Binding Energies'!C34 = "","",IF('Binding Energies'!C34&lt;HV,(Parameters!X$98-(Parameters!X$99*($A34/100))+Parameters!X$100*EXP(-((($A34/100)-Parameters!X$87)^2)/(2*Parameters!X$101^2))/(Parameters!X$101*SQRT(2*PI()))+(Parameters!X$102/(1+(((($A34/100)-Parameters!X$103)/Parameters!X$95)^2)))),""))</f>
        <v>-6.2482000311951002E-5</v>
      </c>
      <c r="D34">
        <f>IF('Binding Energies'!D34 = "","",IF('Binding Energies'!D34&lt;HV,(Parameters!Y$98-(Parameters!Y$99*($A34/100))+Parameters!Y$100*EXP(-((($A34/100)-Parameters!Y$87)^2)/(2*Parameters!Y$101^2))/(Parameters!Y$101*SQRT(2*PI()))+(Parameters!Y$102/(1+(((($A34/100)-Parameters!Y$103)/Parameters!Y$95)^2)))),""))</f>
        <v>-3.2328241668416479E-5</v>
      </c>
      <c r="E34" t="str">
        <f>IF('Binding Energies'!E34 = "","",IF('Binding Energies'!E34&lt;HV,(Parameters!Z$98-(Parameters!Z$99*($A34/100))+Parameters!Z$100*EXP(-((($A34/100)-Parameters!Z$87)^2)/(2*Parameters!Z$101^2))/(Parameters!Z$101*SQRT(2*PI()))+(Parameters!Z$102/(1+(((($A34/100)-Parameters!Z$103)/Parameters!Z$95)^2)))),""))</f>
        <v/>
      </c>
      <c r="F34" t="str">
        <f>IF('Binding Energies'!F34 = "","",IF('Binding Energies'!F34&lt;HV,(Parameters!AA$98-(Parameters!AA$99*($A34/100))+Parameters!AA$100*EXP(-((($A34/100)-Parameters!AA$87)^2)/(2*Parameters!AA$101^2))/(Parameters!AA$101*SQRT(2*PI()))+(Parameters!AA$102/(1+(((($A34/100)-Parameters!AA$103)/Parameters!AA$95)^2)))),""))</f>
        <v/>
      </c>
      <c r="G34">
        <f>IF('Binding Energies'!G34 = "","",IF('Binding Energies'!G34&lt;HV,(Parameters!AB$98-(Parameters!AB$99*($A34/100))+Parameters!AB$100*EXP(-((($A34/100)-Parameters!AB$87)^2)/(2*Parameters!AB$101^2))/(Parameters!AB$101*SQRT(2*PI()))+(Parameters!AB$102/(1+(((($A34/100)-Parameters!AB$103)/Parameters!AB$95)^2)))),""))</f>
        <v>8.3837351919432077E-2</v>
      </c>
      <c r="H34">
        <f>IF('Binding Energies'!H34 = "","",IF('Binding Energies'!H34&lt;HV,(Parameters!AC$98-(Parameters!AC$99*($A34/100))+Parameters!AC$100*EXP(-((($A34/100)-Parameters!AC$87)^2)/(2*Parameters!AC$101^2))/(Parameters!AC$101*SQRT(2*PI()))+(Parameters!AC$102/(1+(((($A34/100)-Parameters!AC$103)/Parameters!AC$95)^2)))),""))</f>
        <v>8.0414498123263844E-2</v>
      </c>
      <c r="I34">
        <f>IF('Binding Energies'!I34 = "","",IF('Binding Energies'!I34&lt;HV,(Parameters!AD$98-(Parameters!AD$99*($A34/100))+Parameters!AD$100*EXP(-((($A34/100)-Parameters!AD$87)^2)/(2*Parameters!AD$101^2))/(Parameters!AD$101*SQRT(2*PI()))+(Parameters!AD$102/(1+(((($A34/100)-Parameters!AD$103)/Parameters!AD$95)^2)))),""))</f>
        <v>8.2408293475908473E-2</v>
      </c>
      <c r="J34">
        <f>IF('Binding Energies'!J34 = "","",IF('Binding Energies'!J34&lt;HV,(Parameters!AE$98-(Parameters!AE$99*($A34/100))+Parameters!AE$100*EXP(-((($A34/100)-Parameters!AE$87)^2)/(2*Parameters!AE$101^2))/(Parameters!AE$101*SQRT(2*PI()))+(Parameters!AE$102/(1+(((($A34/100)-Parameters!AE$103)/Parameters!AE$95)^2)))),""))</f>
        <v>8.0386851064647963E-2</v>
      </c>
      <c r="K34" t="str">
        <f>IF('Binding Energies'!K34 = "","",IF('Binding Energies'!K34&lt;HV,(Parameters!AF$98-(Parameters!AF$99*($A34/100))+Parameters!AF$100*EXP(-((($A34/100)-Parameters!AF$87)^2)/(2*Parameters!AF$101^2))/(Parameters!AF$101*SQRT(2*PI()))+(Parameters!AF$102/(1+(((($A34/100)-Parameters!AF$103)/Parameters!AF$95)^2)))),""))</f>
        <v/>
      </c>
      <c r="L34" t="str">
        <f>IF('Binding Energies'!L34 = "","",IF('Binding Energies'!L34&lt;HV,(Parameters!AG$98-(Parameters!AG$99*($A34/100))+Parameters!AG$100*EXP(-((($A34/100)-Parameters!AG$87)^2)/(2*Parameters!AG$101^2))/(Parameters!AG$101*SQRT(2*PI()))+(Parameters!AG$102/(1+(((($A34/100)-Parameters!AG$103)/Parameters!AG$95)^2)))),""))</f>
        <v/>
      </c>
      <c r="M34" t="str">
        <f>IF('Binding Energies'!M34 = "","",IF('Binding Energies'!M34&lt;HV,(Parameters!AH$98-(Parameters!AH$99*($A34/100))+Parameters!AH$100*EXP(-((($A34/100)-Parameters!AH$87)^2)/(2*Parameters!AH$101^2))/(Parameters!AH$101*SQRT(2*PI()))+(Parameters!AH$102/(1+(((($A34/100)-Parameters!AH$103)/Parameters!AH$95)^2)))),""))</f>
        <v/>
      </c>
      <c r="N34" t="str">
        <f>IF('Binding Energies'!N34 = "","",IF('Binding Energies'!N34&lt;HV,(Parameters!AI$98-(Parameters!AI$99*($A34/100))+Parameters!AI$100*EXP(-((($A34/100)-Parameters!AI$87)^2)/(2*Parameters!AI$101^2))/(Parameters!AI$101*SQRT(2*PI()))+(Parameters!AI$102/(1+(((($A34/100)-Parameters!AI$103)/Parameters!AI$95)^2)))),""))</f>
        <v/>
      </c>
      <c r="O34">
        <f>IF('Binding Energies'!O34 = "","",IF('Binding Energies'!O34&lt;HV,(Parameters!AJ$98-(Parameters!AJ$99*($A34/100))+Parameters!AJ$100*EXP(-((($A34/100)-Parameters!AJ$87)^2)/(2*Parameters!AJ$101^2))/(Parameters!AJ$101*SQRT(2*PI()))+(Parameters!AJ$102/(1+(((($A34/100)-Parameters!AJ$103)/Parameters!AJ$95)^2)))),""))</f>
        <v>0.28300742523723377</v>
      </c>
      <c r="P34">
        <f>IF('Binding Energies'!P34 = "","",IF('Binding Energies'!P34&lt;HV,(Parameters!AK$98-(Parameters!AK$99*($A34/100))+Parameters!AK$100*EXP(-((($A34/100)-Parameters!AK$87)^2)/(2*Parameters!AK$101^2))/(Parameters!AK$101*SQRT(2*PI()))+(Parameters!AK$102/(1+(((($A34/100)-Parameters!AK$103)/Parameters!AK$95)^2)))),""))</f>
        <v>0.28823033351757854</v>
      </c>
      <c r="Q34" t="str">
        <f>IF('Binding Energies'!Q34 = "","",IF('Binding Energies'!Q34&lt;HV,(Parameters!AL$98-(Parameters!AL$99*($A34/100))+Parameters!AL$100*EXP(-((($A34/100)-Parameters!AL$87)^2)/(2*Parameters!AL$101^2))/(Parameters!AL$101*SQRT(2*PI()))+(Parameters!AL$102/(1+(((($A34/100)-Parameters!AL$103)/Parameters!AL$95)^2)))),""))</f>
        <v/>
      </c>
      <c r="R34" t="str">
        <f>IF('Binding Energies'!R34 = "","",IF('Binding Energies'!R34&lt;HV,(Parameters!AM$98-(Parameters!AM$99*($A34/100))+Parameters!AM$100*EXP(-((($A34/100)-Parameters!AM$87)^2)/(2*Parameters!AM$101^2))/(Parameters!AM$101*SQRT(2*PI()))+(Parameters!AM$102/(1+(((($A34/100)-Parameters!AM$103)/Parameters!AM$95)^2)))),""))</f>
        <v/>
      </c>
      <c r="S34" t="str">
        <f>IF('Binding Energies'!S34 = "","",IF('Binding Energies'!S34&lt;HV,(Parameters!AN$98-(Parameters!AN$99*($A34/100))+Parameters!AN$100*EXP(-((($A34/100)-Parameters!AN$87)^2)/(2*Parameters!AN$101^2))/(Parameters!AN$101*SQRT(2*PI()))+(Parameters!AN$102/(1+(((($A34/100)-Parameters!AN$103)/Parameters!AN$95)^2)))),""))</f>
        <v/>
      </c>
      <c r="T34" t="str">
        <f>IF('Binding Energies'!T34 = "","",IF('Binding Energies'!T34&lt;HV,(Parameters!AO$98-(Parameters!AO$99*($A34/100))+Parameters!AO$100*EXP(-((($A34/100)-Parameters!AO$87)^2)/(2*Parameters!AO$101^2))/(Parameters!AO$101*SQRT(2*PI()))+(Parameters!AO$102/(1+(((($A34/100)-Parameters!AO$103)/Parameters!AO$95)^2)))),""))</f>
        <v/>
      </c>
    </row>
    <row r="35" spans="1:20" x14ac:dyDescent="0.35">
      <c r="A35" s="43">
        <v>35</v>
      </c>
      <c r="B35" t="str">
        <f>IF('Binding Energies'!B35 = "","",IF('Binding Energies'!B35&lt;HV,(Parameters!W$98-(Parameters!W$99*($A35/100))+Parameters!W$100*EXP(-((($A35/100)-Parameters!W$87)^2)/(2*Parameters!W$101^2))/(Parameters!W$101*SQRT(2*PI()))+(Parameters!W$102/(1+(((($A35/100)-Parameters!W$103)/Parameters!W$95)^2)))),""))</f>
        <v/>
      </c>
      <c r="C35">
        <f>IF('Binding Energies'!C35 = "","",IF('Binding Energies'!C35&lt;HV,(Parameters!X$98-(Parameters!X$99*($A35/100))+Parameters!X$100*EXP(-((($A35/100)-Parameters!X$87)^2)/(2*Parameters!X$101^2))/(Parameters!X$101*SQRT(2*PI()))+(Parameters!X$102/(1+(((($A35/100)-Parameters!X$103)/Parameters!X$95)^2)))),""))</f>
        <v>-7.3707670031103413E-5</v>
      </c>
      <c r="D35">
        <f>IF('Binding Energies'!D35 = "","",IF('Binding Energies'!D35&lt;HV,(Parameters!Y$98-(Parameters!Y$99*($A35/100))+Parameters!Y$100*EXP(-((($A35/100)-Parameters!Y$87)^2)/(2*Parameters!Y$101^2))/(Parameters!Y$101*SQRT(2*PI()))+(Parameters!Y$102/(1+(((($A35/100)-Parameters!Y$103)/Parameters!Y$95)^2)))),""))</f>
        <v>-4.0933186154093336E-5</v>
      </c>
      <c r="E35" t="str">
        <f>IF('Binding Energies'!E35 = "","",IF('Binding Energies'!E35&lt;HV,(Parameters!Z$98-(Parameters!Z$99*($A35/100))+Parameters!Z$100*EXP(-((($A35/100)-Parameters!Z$87)^2)/(2*Parameters!Z$101^2))/(Parameters!Z$101*SQRT(2*PI()))+(Parameters!Z$102/(1+(((($A35/100)-Parameters!Z$103)/Parameters!Z$95)^2)))),""))</f>
        <v/>
      </c>
      <c r="F35" t="str">
        <f>IF('Binding Energies'!F35 = "","",IF('Binding Energies'!F35&lt;HV,(Parameters!AA$98-(Parameters!AA$99*($A35/100))+Parameters!AA$100*EXP(-((($A35/100)-Parameters!AA$87)^2)/(2*Parameters!AA$101^2))/(Parameters!AA$101*SQRT(2*PI()))+(Parameters!AA$102/(1+(((($A35/100)-Parameters!AA$103)/Parameters!AA$95)^2)))),""))</f>
        <v/>
      </c>
      <c r="G35">
        <f>IF('Binding Energies'!G35 = "","",IF('Binding Energies'!G35&lt;HV,(Parameters!AB$98-(Parameters!AB$99*($A35/100))+Parameters!AB$100*EXP(-((($A35/100)-Parameters!AB$87)^2)/(2*Parameters!AB$101^2))/(Parameters!AB$101*SQRT(2*PI()))+(Parameters!AB$102/(1+(((($A35/100)-Parameters!AB$103)/Parameters!AB$95)^2)))),""))</f>
        <v>7.9870491839876073E-2</v>
      </c>
      <c r="H35">
        <f>IF('Binding Energies'!H35 = "","",IF('Binding Energies'!H35&lt;HV,(Parameters!AC$98-(Parameters!AC$99*($A35/100))+Parameters!AC$100*EXP(-((($A35/100)-Parameters!AC$87)^2)/(2*Parameters!AC$101^2))/(Parameters!AC$101*SQRT(2*PI()))+(Parameters!AC$102/(1+(((($A35/100)-Parameters!AC$103)/Parameters!AC$95)^2)))),""))</f>
        <v>7.6615102904656049E-2</v>
      </c>
      <c r="I35">
        <f>IF('Binding Energies'!I35 = "","",IF('Binding Energies'!I35&lt;HV,(Parameters!AD$98-(Parameters!AD$99*($A35/100))+Parameters!AD$100*EXP(-((($A35/100)-Parameters!AD$87)^2)/(2*Parameters!AD$101^2))/(Parameters!AD$101*SQRT(2*PI()))+(Parameters!AD$102/(1+(((($A35/100)-Parameters!AD$103)/Parameters!AD$95)^2)))),""))</f>
        <v>7.7706444849392278E-2</v>
      </c>
      <c r="J35">
        <f>IF('Binding Energies'!J35 = "","",IF('Binding Energies'!J35&lt;HV,(Parameters!AE$98-(Parameters!AE$99*($A35/100))+Parameters!AE$100*EXP(-((($A35/100)-Parameters!AE$87)^2)/(2*Parameters!AE$101^2))/(Parameters!AE$101*SQRT(2*PI()))+(Parameters!AE$102/(1+(((($A35/100)-Parameters!AE$103)/Parameters!AE$95)^2)))),""))</f>
        <v>7.5682918881446432E-2</v>
      </c>
      <c r="K35" t="str">
        <f>IF('Binding Energies'!K35 = "","",IF('Binding Energies'!K35&lt;HV,(Parameters!AF$98-(Parameters!AF$99*($A35/100))+Parameters!AF$100*EXP(-((($A35/100)-Parameters!AF$87)^2)/(2*Parameters!AF$101^2))/(Parameters!AF$101*SQRT(2*PI()))+(Parameters!AF$102/(1+(((($A35/100)-Parameters!AF$103)/Parameters!AF$95)^2)))),""))</f>
        <v/>
      </c>
      <c r="L35" t="str">
        <f>IF('Binding Energies'!L35 = "","",IF('Binding Energies'!L35&lt;HV,(Parameters!AG$98-(Parameters!AG$99*($A35/100))+Parameters!AG$100*EXP(-((($A35/100)-Parameters!AG$87)^2)/(2*Parameters!AG$101^2))/(Parameters!AG$101*SQRT(2*PI()))+(Parameters!AG$102/(1+(((($A35/100)-Parameters!AG$103)/Parameters!AG$95)^2)))),""))</f>
        <v/>
      </c>
      <c r="M35" t="str">
        <f>IF('Binding Energies'!M35 = "","",IF('Binding Energies'!M35&lt;HV,(Parameters!AH$98-(Parameters!AH$99*($A35/100))+Parameters!AH$100*EXP(-((($A35/100)-Parameters!AH$87)^2)/(2*Parameters!AH$101^2))/(Parameters!AH$101*SQRT(2*PI()))+(Parameters!AH$102/(1+(((($A35/100)-Parameters!AH$103)/Parameters!AH$95)^2)))),""))</f>
        <v/>
      </c>
      <c r="N35" t="str">
        <f>IF('Binding Energies'!N35 = "","",IF('Binding Energies'!N35&lt;HV,(Parameters!AI$98-(Parameters!AI$99*($A35/100))+Parameters!AI$100*EXP(-((($A35/100)-Parameters!AI$87)^2)/(2*Parameters!AI$101^2))/(Parameters!AI$101*SQRT(2*PI()))+(Parameters!AI$102/(1+(((($A35/100)-Parameters!AI$103)/Parameters!AI$95)^2)))),""))</f>
        <v/>
      </c>
      <c r="O35">
        <f>IF('Binding Energies'!O35 = "","",IF('Binding Energies'!O35&lt;HV,(Parameters!AJ$98-(Parameters!AJ$99*($A35/100))+Parameters!AJ$100*EXP(-((($A35/100)-Parameters!AJ$87)^2)/(2*Parameters!AJ$101^2))/(Parameters!AJ$101*SQRT(2*PI()))+(Parameters!AJ$102/(1+(((($A35/100)-Parameters!AJ$103)/Parameters!AJ$95)^2)))),""))</f>
        <v>0.27659781603061756</v>
      </c>
      <c r="P35">
        <f>IF('Binding Energies'!P35 = "","",IF('Binding Energies'!P35&lt;HV,(Parameters!AK$98-(Parameters!AK$99*($A35/100))+Parameters!AK$100*EXP(-((($A35/100)-Parameters!AK$87)^2)/(2*Parameters!AK$101^2))/(Parameters!AK$101*SQRT(2*PI()))+(Parameters!AK$102/(1+(((($A35/100)-Parameters!AK$103)/Parameters!AK$95)^2)))),""))</f>
        <v>0.28163185772572424</v>
      </c>
      <c r="Q35" t="str">
        <f>IF('Binding Energies'!Q35 = "","",IF('Binding Energies'!Q35&lt;HV,(Parameters!AL$98-(Parameters!AL$99*($A35/100))+Parameters!AL$100*EXP(-((($A35/100)-Parameters!AL$87)^2)/(2*Parameters!AL$101^2))/(Parameters!AL$101*SQRT(2*PI()))+(Parameters!AL$102/(1+(((($A35/100)-Parameters!AL$103)/Parameters!AL$95)^2)))),""))</f>
        <v/>
      </c>
      <c r="R35" t="str">
        <f>IF('Binding Energies'!R35 = "","",IF('Binding Energies'!R35&lt;HV,(Parameters!AM$98-(Parameters!AM$99*($A35/100))+Parameters!AM$100*EXP(-((($A35/100)-Parameters!AM$87)^2)/(2*Parameters!AM$101^2))/(Parameters!AM$101*SQRT(2*PI()))+(Parameters!AM$102/(1+(((($A35/100)-Parameters!AM$103)/Parameters!AM$95)^2)))),""))</f>
        <v/>
      </c>
      <c r="S35" t="str">
        <f>IF('Binding Energies'!S35 = "","",IF('Binding Energies'!S35&lt;HV,(Parameters!AN$98-(Parameters!AN$99*($A35/100))+Parameters!AN$100*EXP(-((($A35/100)-Parameters!AN$87)^2)/(2*Parameters!AN$101^2))/(Parameters!AN$101*SQRT(2*PI()))+(Parameters!AN$102/(1+(((($A35/100)-Parameters!AN$103)/Parameters!AN$95)^2)))),""))</f>
        <v/>
      </c>
      <c r="T35" t="str">
        <f>IF('Binding Energies'!T35 = "","",IF('Binding Energies'!T35&lt;HV,(Parameters!AO$98-(Parameters!AO$99*($A35/100))+Parameters!AO$100*EXP(-((($A35/100)-Parameters!AO$87)^2)/(2*Parameters!AO$101^2))/(Parameters!AO$101*SQRT(2*PI()))+(Parameters!AO$102/(1+(((($A35/100)-Parameters!AO$103)/Parameters!AO$95)^2)))),""))</f>
        <v/>
      </c>
    </row>
    <row r="36" spans="1:20" x14ac:dyDescent="0.35">
      <c r="A36" s="43">
        <v>36</v>
      </c>
      <c r="B36" t="str">
        <f>IF('Binding Energies'!B36 = "","",IF('Binding Energies'!B36&lt;HV,(Parameters!W$98-(Parameters!W$99*($A36/100))+Parameters!W$100*EXP(-((($A36/100)-Parameters!W$87)^2)/(2*Parameters!W$101^2))/(Parameters!W$101*SQRT(2*PI()))+(Parameters!W$102/(1+(((($A36/100)-Parameters!W$103)/Parameters!W$95)^2)))),""))</f>
        <v/>
      </c>
      <c r="C36">
        <f>IF('Binding Energies'!C36 = "","",IF('Binding Energies'!C36&lt;HV,(Parameters!X$98-(Parameters!X$99*($A36/100))+Parameters!X$100*EXP(-((($A36/100)-Parameters!X$87)^2)/(2*Parameters!X$101^2))/(Parameters!X$101*SQRT(2*PI()))+(Parameters!X$102/(1+(((($A36/100)-Parameters!X$103)/Parameters!X$95)^2)))),""))</f>
        <v>-8.6398138511187066E-5</v>
      </c>
      <c r="D36">
        <f>IF('Binding Energies'!D36 = "","",IF('Binding Energies'!D36&lt;HV,(Parameters!Y$98-(Parameters!Y$99*($A36/100))+Parameters!Y$100*EXP(-((($A36/100)-Parameters!Y$87)^2)/(2*Parameters!Y$101^2))/(Parameters!Y$101*SQRT(2*PI()))+(Parameters!Y$102/(1+(((($A36/100)-Parameters!Y$103)/Parameters!Y$95)^2)))),""))</f>
        <v>-5.0561577397636626E-5</v>
      </c>
      <c r="E36" t="str">
        <f>IF('Binding Energies'!E36 = "","",IF('Binding Energies'!E36&lt;HV,(Parameters!Z$98-(Parameters!Z$99*($A36/100))+Parameters!Z$100*EXP(-((($A36/100)-Parameters!Z$87)^2)/(2*Parameters!Z$101^2))/(Parameters!Z$101*SQRT(2*PI()))+(Parameters!Z$102/(1+(((($A36/100)-Parameters!Z$103)/Parameters!Z$95)^2)))),""))</f>
        <v/>
      </c>
      <c r="F36" t="str">
        <f>IF('Binding Energies'!F36 = "","",IF('Binding Energies'!F36&lt;HV,(Parameters!AA$98-(Parameters!AA$99*($A36/100))+Parameters!AA$100*EXP(-((($A36/100)-Parameters!AA$87)^2)/(2*Parameters!AA$101^2))/(Parameters!AA$101*SQRT(2*PI()))+(Parameters!AA$102/(1+(((($A36/100)-Parameters!AA$103)/Parameters!AA$95)^2)))),""))</f>
        <v/>
      </c>
      <c r="G36">
        <f>IF('Binding Energies'!G36 = "","",IF('Binding Energies'!G36&lt;HV,(Parameters!AB$98-(Parameters!AB$99*($A36/100))+Parameters!AB$100*EXP(-((($A36/100)-Parameters!AB$87)^2)/(2*Parameters!AB$101^2))/(Parameters!AB$101*SQRT(2*PI()))+(Parameters!AB$102/(1+(((($A36/100)-Parameters!AB$103)/Parameters!AB$95)^2)))),""))</f>
        <v>7.6110784116124749E-2</v>
      </c>
      <c r="H36">
        <f>IF('Binding Energies'!H36 = "","",IF('Binding Energies'!H36&lt;HV,(Parameters!AC$98-(Parameters!AC$99*($A36/100))+Parameters!AC$100*EXP(-((($A36/100)-Parameters!AC$87)^2)/(2*Parameters!AC$101^2))/(Parameters!AC$101*SQRT(2*PI()))+(Parameters!AC$102/(1+(((($A36/100)-Parameters!AC$103)/Parameters!AC$95)^2)))),""))</f>
        <v>7.3097336434837165E-2</v>
      </c>
      <c r="I36">
        <f>IF('Binding Energies'!I36 = "","",IF('Binding Energies'!I36&lt;HV,(Parameters!AD$98-(Parameters!AD$99*($A36/100))+Parameters!AD$100*EXP(-((($A36/100)-Parameters!AD$87)^2)/(2*Parameters!AD$101^2))/(Parameters!AD$101*SQRT(2*PI()))+(Parameters!AD$102/(1+(((($A36/100)-Parameters!AD$103)/Parameters!AD$95)^2)))),""))</f>
        <v>7.3206560308364407E-2</v>
      </c>
      <c r="J36">
        <f>IF('Binding Energies'!J36 = "","",IF('Binding Energies'!J36&lt;HV,(Parameters!AE$98-(Parameters!AE$99*($A36/100))+Parameters!AE$100*EXP(-((($A36/100)-Parameters!AE$87)^2)/(2*Parameters!AE$101^2))/(Parameters!AE$101*SQRT(2*PI()))+(Parameters!AE$102/(1+(((($A36/100)-Parameters!AE$103)/Parameters!AE$95)^2)))),""))</f>
        <v>7.1180583938412034E-2</v>
      </c>
      <c r="K36" t="str">
        <f>IF('Binding Energies'!K36 = "","",IF('Binding Energies'!K36&lt;HV,(Parameters!AF$98-(Parameters!AF$99*($A36/100))+Parameters!AF$100*EXP(-((($A36/100)-Parameters!AF$87)^2)/(2*Parameters!AF$101^2))/(Parameters!AF$101*SQRT(2*PI()))+(Parameters!AF$102/(1+(((($A36/100)-Parameters!AF$103)/Parameters!AF$95)^2)))),""))</f>
        <v/>
      </c>
      <c r="L36" t="str">
        <f>IF('Binding Energies'!L36 = "","",IF('Binding Energies'!L36&lt;HV,(Parameters!AG$98-(Parameters!AG$99*($A36/100))+Parameters!AG$100*EXP(-((($A36/100)-Parameters!AG$87)^2)/(2*Parameters!AG$101^2))/(Parameters!AG$101*SQRT(2*PI()))+(Parameters!AG$102/(1+(((($A36/100)-Parameters!AG$103)/Parameters!AG$95)^2)))),""))</f>
        <v/>
      </c>
      <c r="M36" t="str">
        <f>IF('Binding Energies'!M36 = "","",IF('Binding Energies'!M36&lt;HV,(Parameters!AH$98-(Parameters!AH$99*($A36/100))+Parameters!AH$100*EXP(-((($A36/100)-Parameters!AH$87)^2)/(2*Parameters!AH$101^2))/(Parameters!AH$101*SQRT(2*PI()))+(Parameters!AH$102/(1+(((($A36/100)-Parameters!AH$103)/Parameters!AH$95)^2)))),""))</f>
        <v/>
      </c>
      <c r="N36" t="str">
        <f>IF('Binding Energies'!N36 = "","",IF('Binding Energies'!N36&lt;HV,(Parameters!AI$98-(Parameters!AI$99*($A36/100))+Parameters!AI$100*EXP(-((($A36/100)-Parameters!AI$87)^2)/(2*Parameters!AI$101^2))/(Parameters!AI$101*SQRT(2*PI()))+(Parameters!AI$102/(1+(((($A36/100)-Parameters!AI$103)/Parameters!AI$95)^2)))),""))</f>
        <v/>
      </c>
      <c r="O36">
        <f>IF('Binding Energies'!O36 = "","",IF('Binding Energies'!O36&lt;HV,(Parameters!AJ$98-(Parameters!AJ$99*($A36/100))+Parameters!AJ$100*EXP(-((($A36/100)-Parameters!AJ$87)^2)/(2*Parameters!AJ$101^2))/(Parameters!AJ$101*SQRT(2*PI()))+(Parameters!AJ$102/(1+(((($A36/100)-Parameters!AJ$103)/Parameters!AJ$95)^2)))),""))</f>
        <v>0.27019125824498758</v>
      </c>
      <c r="P36">
        <f>IF('Binding Energies'!P36 = "","",IF('Binding Energies'!P36&lt;HV,(Parameters!AK$98-(Parameters!AK$99*($A36/100))+Parameters!AK$100*EXP(-((($A36/100)-Parameters!AK$87)^2)/(2*Parameters!AK$101^2))/(Parameters!AK$101*SQRT(2*PI()))+(Parameters!AK$102/(1+(((($A36/100)-Parameters!AK$103)/Parameters!AK$95)^2)))),""))</f>
        <v>0.2750872199301217</v>
      </c>
      <c r="Q36" t="str">
        <f>IF('Binding Energies'!Q36 = "","",IF('Binding Energies'!Q36&lt;HV,(Parameters!AL$98-(Parameters!AL$99*($A36/100))+Parameters!AL$100*EXP(-((($A36/100)-Parameters!AL$87)^2)/(2*Parameters!AL$101^2))/(Parameters!AL$101*SQRT(2*PI()))+(Parameters!AL$102/(1+(((($A36/100)-Parameters!AL$103)/Parameters!AL$95)^2)))),""))</f>
        <v/>
      </c>
      <c r="R36" t="str">
        <f>IF('Binding Energies'!R36 = "","",IF('Binding Energies'!R36&lt;HV,(Parameters!AM$98-(Parameters!AM$99*($A36/100))+Parameters!AM$100*EXP(-((($A36/100)-Parameters!AM$87)^2)/(2*Parameters!AM$101^2))/(Parameters!AM$101*SQRT(2*PI()))+(Parameters!AM$102/(1+(((($A36/100)-Parameters!AM$103)/Parameters!AM$95)^2)))),""))</f>
        <v/>
      </c>
      <c r="S36" t="str">
        <f>IF('Binding Energies'!S36 = "","",IF('Binding Energies'!S36&lt;HV,(Parameters!AN$98-(Parameters!AN$99*($A36/100))+Parameters!AN$100*EXP(-((($A36/100)-Parameters!AN$87)^2)/(2*Parameters!AN$101^2))/(Parameters!AN$101*SQRT(2*PI()))+(Parameters!AN$102/(1+(((($A36/100)-Parameters!AN$103)/Parameters!AN$95)^2)))),""))</f>
        <v/>
      </c>
      <c r="T36" t="str">
        <f>IF('Binding Energies'!T36 = "","",IF('Binding Energies'!T36&lt;HV,(Parameters!AO$98-(Parameters!AO$99*($A36/100))+Parameters!AO$100*EXP(-((($A36/100)-Parameters!AO$87)^2)/(2*Parameters!AO$101^2))/(Parameters!AO$101*SQRT(2*PI()))+(Parameters!AO$102/(1+(((($A36/100)-Parameters!AO$103)/Parameters!AO$95)^2)))),""))</f>
        <v/>
      </c>
    </row>
    <row r="37" spans="1:20" x14ac:dyDescent="0.35">
      <c r="A37" s="43">
        <v>37</v>
      </c>
      <c r="B37" t="str">
        <f>IF('Binding Energies'!B37 = "","",IF('Binding Energies'!B37&lt;HV,(Parameters!W$98-(Parameters!W$99*($A37/100))+Parameters!W$100*EXP(-((($A37/100)-Parameters!W$87)^2)/(2*Parameters!W$101^2))/(Parameters!W$101*SQRT(2*PI()))+(Parameters!W$102/(1+(((($A37/100)-Parameters!W$103)/Parameters!W$95)^2)))),""))</f>
        <v/>
      </c>
      <c r="C37">
        <f>IF('Binding Energies'!C37 = "","",IF('Binding Energies'!C37&lt;HV,(Parameters!X$98-(Parameters!X$99*($A37/100))+Parameters!X$100*EXP(-((($A37/100)-Parameters!X$87)^2)/(2*Parameters!X$101^2))/(Parameters!X$101*SQRT(2*PI()))+(Parameters!X$102/(1+(((($A37/100)-Parameters!X$103)/Parameters!X$95)^2)))),""))</f>
        <v>-1.0068116563908183E-4</v>
      </c>
      <c r="D37">
        <f>IF('Binding Energies'!D37 = "","",IF('Binding Energies'!D37&lt;HV,(Parameters!Y$98-(Parameters!Y$99*($A37/100))+Parameters!Y$100*EXP(-((($A37/100)-Parameters!Y$87)^2)/(2*Parameters!Y$101^2))/(Parameters!Y$101*SQRT(2*PI()))+(Parameters!Y$102/(1+(((($A37/100)-Parameters!Y$103)/Parameters!Y$95)^2)))),""))</f>
        <v>-6.1303596246619507E-5</v>
      </c>
      <c r="E37" t="str">
        <f>IF('Binding Energies'!E37 = "","",IF('Binding Energies'!E37&lt;HV,(Parameters!Z$98-(Parameters!Z$99*($A37/100))+Parameters!Z$100*EXP(-((($A37/100)-Parameters!Z$87)^2)/(2*Parameters!Z$101^2))/(Parameters!Z$101*SQRT(2*PI()))+(Parameters!Z$102/(1+(((($A37/100)-Parameters!Z$103)/Parameters!Z$95)^2)))),""))</f>
        <v/>
      </c>
      <c r="F37" t="str">
        <f>IF('Binding Energies'!F37 = "","",IF('Binding Energies'!F37&lt;HV,(Parameters!AA$98-(Parameters!AA$99*($A37/100))+Parameters!AA$100*EXP(-((($A37/100)-Parameters!AA$87)^2)/(2*Parameters!AA$101^2))/(Parameters!AA$101*SQRT(2*PI()))+(Parameters!AA$102/(1+(((($A37/100)-Parameters!AA$103)/Parameters!AA$95)^2)))),""))</f>
        <v/>
      </c>
      <c r="G37">
        <f>IF('Binding Energies'!G37 = "","",IF('Binding Energies'!G37&lt;HV,(Parameters!AB$98-(Parameters!AB$99*($A37/100))+Parameters!AB$100*EXP(-((($A37/100)-Parameters!AB$87)^2)/(2*Parameters!AB$101^2))/(Parameters!AB$101*SQRT(2*PI()))+(Parameters!AB$102/(1+(((($A37/100)-Parameters!AB$103)/Parameters!AB$95)^2)))),""))</f>
        <v>7.254114083283672E-2</v>
      </c>
      <c r="H37">
        <f>IF('Binding Energies'!H37 = "","",IF('Binding Energies'!H37&lt;HV,(Parameters!AC$98-(Parameters!AC$99*($A37/100))+Parameters!AC$100*EXP(-((($A37/100)-Parameters!AC$87)^2)/(2*Parameters!AC$101^2))/(Parameters!AC$101*SQRT(2*PI()))+(Parameters!AC$102/(1+(((($A37/100)-Parameters!AC$103)/Parameters!AC$95)^2)))),""))</f>
        <v>6.9842364510157365E-2</v>
      </c>
      <c r="I37">
        <f>IF('Binding Energies'!I37 = "","",IF('Binding Energies'!I37&lt;HV,(Parameters!AD$98-(Parameters!AD$99*($A37/100))+Parameters!AD$100*EXP(-((($A37/100)-Parameters!AD$87)^2)/(2*Parameters!AD$101^2))/(Parameters!AD$101*SQRT(2*PI()))+(Parameters!AD$102/(1+(((($A37/100)-Parameters!AD$103)/Parameters!AD$95)^2)))),""))</f>
        <v>6.8908559142094261E-2</v>
      </c>
      <c r="J37">
        <f>IF('Binding Energies'!J37 = "","",IF('Binding Energies'!J37&lt;HV,(Parameters!AE$98-(Parameters!AE$99*($A37/100))+Parameters!AE$100*EXP(-((($A37/100)-Parameters!AE$87)^2)/(2*Parameters!AE$101^2))/(Parameters!AE$101*SQRT(2*PI()))+(Parameters!AE$102/(1+(((($A37/100)-Parameters!AE$103)/Parameters!AE$95)^2)))),""))</f>
        <v>6.688489206863385E-2</v>
      </c>
      <c r="K37" t="str">
        <f>IF('Binding Energies'!K37 = "","",IF('Binding Energies'!K37&lt;HV,(Parameters!AF$98-(Parameters!AF$99*($A37/100))+Parameters!AF$100*EXP(-((($A37/100)-Parameters!AF$87)^2)/(2*Parameters!AF$101^2))/(Parameters!AF$101*SQRT(2*PI()))+(Parameters!AF$102/(1+(((($A37/100)-Parameters!AF$103)/Parameters!AF$95)^2)))),""))</f>
        <v/>
      </c>
      <c r="L37" t="str">
        <f>IF('Binding Energies'!L37 = "","",IF('Binding Energies'!L37&lt;HV,(Parameters!AG$98-(Parameters!AG$99*($A37/100))+Parameters!AG$100*EXP(-((($A37/100)-Parameters!AG$87)^2)/(2*Parameters!AG$101^2))/(Parameters!AG$101*SQRT(2*PI()))+(Parameters!AG$102/(1+(((($A37/100)-Parameters!AG$103)/Parameters!AG$95)^2)))),""))</f>
        <v/>
      </c>
      <c r="M37" t="str">
        <f>IF('Binding Energies'!M37 = "","",IF('Binding Energies'!M37&lt;HV,(Parameters!AH$98-(Parameters!AH$99*($A37/100))+Parameters!AH$100*EXP(-((($A37/100)-Parameters!AH$87)^2)/(2*Parameters!AH$101^2))/(Parameters!AH$101*SQRT(2*PI()))+(Parameters!AH$102/(1+(((($A37/100)-Parameters!AH$103)/Parameters!AH$95)^2)))),""))</f>
        <v/>
      </c>
      <c r="N37" t="str">
        <f>IF('Binding Energies'!N37 = "","",IF('Binding Energies'!N37&lt;HV,(Parameters!AI$98-(Parameters!AI$99*($A37/100))+Parameters!AI$100*EXP(-((($A37/100)-Parameters!AI$87)^2)/(2*Parameters!AI$101^2))/(Parameters!AI$101*SQRT(2*PI()))+(Parameters!AI$102/(1+(((($A37/100)-Parameters!AI$103)/Parameters!AI$95)^2)))),""))</f>
        <v/>
      </c>
      <c r="O37">
        <f>IF('Binding Energies'!O37 = "","",IF('Binding Energies'!O37&lt;HV,(Parameters!AJ$98-(Parameters!AJ$99*($A37/100))+Parameters!AJ$100*EXP(-((($A37/100)-Parameters!AJ$87)^2)/(2*Parameters!AJ$101^2))/(Parameters!AJ$101*SQRT(2*PI()))+(Parameters!AJ$102/(1+(((($A37/100)-Parameters!AJ$103)/Parameters!AJ$95)^2)))),""))</f>
        <v>0.26380326972803175</v>
      </c>
      <c r="P37">
        <f>IF('Binding Energies'!P37 = "","",IF('Binding Energies'!P37&lt;HV,(Parameters!AK$98-(Parameters!AK$99*($A37/100))+Parameters!AK$100*EXP(-((($A37/100)-Parameters!AK$87)^2)/(2*Parameters!AK$101^2))/(Parameters!AK$101*SQRT(2*PI()))+(Parameters!AK$102/(1+(((($A37/100)-Parameters!AK$103)/Parameters!AK$95)^2)))),""))</f>
        <v>0.2686112467785059</v>
      </c>
      <c r="Q37" t="str">
        <f>IF('Binding Energies'!Q37 = "","",IF('Binding Energies'!Q37&lt;HV,(Parameters!AL$98-(Parameters!AL$99*($A37/100))+Parameters!AL$100*EXP(-((($A37/100)-Parameters!AL$87)^2)/(2*Parameters!AL$101^2))/(Parameters!AL$101*SQRT(2*PI()))+(Parameters!AL$102/(1+(((($A37/100)-Parameters!AL$103)/Parameters!AL$95)^2)))),""))</f>
        <v/>
      </c>
      <c r="R37" t="str">
        <f>IF('Binding Energies'!R37 = "","",IF('Binding Energies'!R37&lt;HV,(Parameters!AM$98-(Parameters!AM$99*($A37/100))+Parameters!AM$100*EXP(-((($A37/100)-Parameters!AM$87)^2)/(2*Parameters!AM$101^2))/(Parameters!AM$101*SQRT(2*PI()))+(Parameters!AM$102/(1+(((($A37/100)-Parameters!AM$103)/Parameters!AM$95)^2)))),""))</f>
        <v/>
      </c>
      <c r="S37" t="str">
        <f>IF('Binding Energies'!S37 = "","",IF('Binding Energies'!S37&lt;HV,(Parameters!AN$98-(Parameters!AN$99*($A37/100))+Parameters!AN$100*EXP(-((($A37/100)-Parameters!AN$87)^2)/(2*Parameters!AN$101^2))/(Parameters!AN$101*SQRT(2*PI()))+(Parameters!AN$102/(1+(((($A37/100)-Parameters!AN$103)/Parameters!AN$95)^2)))),""))</f>
        <v/>
      </c>
      <c r="T37" t="str">
        <f>IF('Binding Energies'!T37 = "","",IF('Binding Energies'!T37&lt;HV,(Parameters!AO$98-(Parameters!AO$99*($A37/100))+Parameters!AO$100*EXP(-((($A37/100)-Parameters!AO$87)^2)/(2*Parameters!AO$101^2))/(Parameters!AO$101*SQRT(2*PI()))+(Parameters!AO$102/(1+(((($A37/100)-Parameters!AO$103)/Parameters!AO$95)^2)))),""))</f>
        <v/>
      </c>
    </row>
    <row r="38" spans="1:20" x14ac:dyDescent="0.35">
      <c r="A38" s="43">
        <v>38</v>
      </c>
      <c r="B38" t="str">
        <f>IF('Binding Energies'!B38 = "","",IF('Binding Energies'!B38&lt;HV,(Parameters!W$98-(Parameters!W$99*($A38/100))+Parameters!W$100*EXP(-((($A38/100)-Parameters!W$87)^2)/(2*Parameters!W$101^2))/(Parameters!W$101*SQRT(2*PI()))+(Parameters!W$102/(1+(((($A38/100)-Parameters!W$103)/Parameters!W$95)^2)))),""))</f>
        <v/>
      </c>
      <c r="C38">
        <f>IF('Binding Energies'!C38 = "","",IF('Binding Energies'!C38&lt;HV,(Parameters!X$98-(Parameters!X$99*($A38/100))+Parameters!X$100*EXP(-((($A38/100)-Parameters!X$87)^2)/(2*Parameters!X$101^2))/(Parameters!X$101*SQRT(2*PI()))+(Parameters!X$102/(1+(((($A38/100)-Parameters!X$103)/Parameters!X$95)^2)))),""))</f>
        <v>-1.166837736781182E-4</v>
      </c>
      <c r="D38">
        <f>IF('Binding Energies'!D38 = "","",IF('Binding Energies'!D38&lt;HV,(Parameters!Y$98-(Parameters!Y$99*($A38/100))+Parameters!Y$100*EXP(-((($A38/100)-Parameters!Y$87)^2)/(2*Parameters!Y$101^2))/(Parameters!Y$101*SQRT(2*PI()))+(Parameters!Y$102/(1+(((($A38/100)-Parameters!Y$103)/Parameters!Y$95)^2)))),""))</f>
        <v>-7.3254238865140152E-5</v>
      </c>
      <c r="E38" t="str">
        <f>IF('Binding Energies'!E38 = "","",IF('Binding Energies'!E38&lt;HV,(Parameters!Z$98-(Parameters!Z$99*($A38/100))+Parameters!Z$100*EXP(-((($A38/100)-Parameters!Z$87)^2)/(2*Parameters!Z$101^2))/(Parameters!Z$101*SQRT(2*PI()))+(Parameters!Z$102/(1+(((($A38/100)-Parameters!Z$103)/Parameters!Z$95)^2)))),""))</f>
        <v/>
      </c>
      <c r="F38" t="str">
        <f>IF('Binding Energies'!F38 = "","",IF('Binding Energies'!F38&lt;HV,(Parameters!AA$98-(Parameters!AA$99*($A38/100))+Parameters!AA$100*EXP(-((($A38/100)-Parameters!AA$87)^2)/(2*Parameters!AA$101^2))/(Parameters!AA$101*SQRT(2*PI()))+(Parameters!AA$102/(1+(((($A38/100)-Parameters!AA$103)/Parameters!AA$95)^2)))),""))</f>
        <v/>
      </c>
      <c r="G38">
        <f>IF('Binding Energies'!G38 = "","",IF('Binding Energies'!G38&lt;HV,(Parameters!AB$98-(Parameters!AB$99*($A38/100))+Parameters!AB$100*EXP(-((($A38/100)-Parameters!AB$87)^2)/(2*Parameters!AB$101^2))/(Parameters!AB$101*SQRT(2*PI()))+(Parameters!AB$102/(1+(((($A38/100)-Parameters!AB$103)/Parameters!AB$95)^2)))),""))</f>
        <v>6.9144124772374943E-2</v>
      </c>
      <c r="H38">
        <f>IF('Binding Energies'!H38 = "","",IF('Binding Energies'!H38&lt;HV,(Parameters!AC$98-(Parameters!AC$99*($A38/100))+Parameters!AC$100*EXP(-((($A38/100)-Parameters!AC$87)^2)/(2*Parameters!AC$101^2))/(Parameters!AC$101*SQRT(2*PI()))+(Parameters!AC$102/(1+(((($A38/100)-Parameters!AC$103)/Parameters!AC$95)^2)))),""))</f>
        <v>6.6829794008996787E-2</v>
      </c>
      <c r="I38">
        <f>IF('Binding Energies'!I38 = "","",IF('Binding Energies'!I38&lt;HV,(Parameters!AD$98-(Parameters!AD$99*($A38/100))+Parameters!AD$100*EXP(-((($A38/100)-Parameters!AD$87)^2)/(2*Parameters!AD$101^2))/(Parameters!AD$101*SQRT(2*PI()))+(Parameters!AD$102/(1+(((($A38/100)-Parameters!AD$103)/Parameters!AD$95)^2)))),""))</f>
        <v>6.4810952163627575E-2</v>
      </c>
      <c r="J38">
        <f>IF('Binding Energies'!J38 = "","",IF('Binding Energies'!J38&lt;HV,(Parameters!AE$98-(Parameters!AE$99*($A38/100))+Parameters!AE$100*EXP(-((($A38/100)-Parameters!AE$87)^2)/(2*Parameters!AE$101^2))/(Parameters!AE$101*SQRT(2*PI()))+(Parameters!AE$102/(1+(((($A38/100)-Parameters!AE$103)/Parameters!AE$95)^2)))),""))</f>
        <v>6.2799168866010877E-2</v>
      </c>
      <c r="K38" t="str">
        <f>IF('Binding Energies'!K38 = "","",IF('Binding Energies'!K38&lt;HV,(Parameters!AF$98-(Parameters!AF$99*($A38/100))+Parameters!AF$100*EXP(-((($A38/100)-Parameters!AF$87)^2)/(2*Parameters!AF$101^2))/(Parameters!AF$101*SQRT(2*PI()))+(Parameters!AF$102/(1+(((($A38/100)-Parameters!AF$103)/Parameters!AF$95)^2)))),""))</f>
        <v/>
      </c>
      <c r="L38" t="str">
        <f>IF('Binding Energies'!L38 = "","",IF('Binding Energies'!L38&lt;HV,(Parameters!AG$98-(Parameters!AG$99*($A38/100))+Parameters!AG$100*EXP(-((($A38/100)-Parameters!AG$87)^2)/(2*Parameters!AG$101^2))/(Parameters!AG$101*SQRT(2*PI()))+(Parameters!AG$102/(1+(((($A38/100)-Parameters!AG$103)/Parameters!AG$95)^2)))),""))</f>
        <v/>
      </c>
      <c r="M38" t="str">
        <f>IF('Binding Energies'!M38 = "","",IF('Binding Energies'!M38&lt;HV,(Parameters!AH$98-(Parameters!AH$99*($A38/100))+Parameters!AH$100*EXP(-((($A38/100)-Parameters!AH$87)^2)/(2*Parameters!AH$101^2))/(Parameters!AH$101*SQRT(2*PI()))+(Parameters!AH$102/(1+(((($A38/100)-Parameters!AH$103)/Parameters!AH$95)^2)))),""))</f>
        <v/>
      </c>
      <c r="N38" t="str">
        <f>IF('Binding Energies'!N38 = "","",IF('Binding Energies'!N38&lt;HV,(Parameters!AI$98-(Parameters!AI$99*($A38/100))+Parameters!AI$100*EXP(-((($A38/100)-Parameters!AI$87)^2)/(2*Parameters!AI$101^2))/(Parameters!AI$101*SQRT(2*PI()))+(Parameters!AI$102/(1+(((($A38/100)-Parameters!AI$103)/Parameters!AI$95)^2)))),""))</f>
        <v/>
      </c>
      <c r="O38">
        <f>IF('Binding Energies'!O38 = "","",IF('Binding Energies'!O38&lt;HV,(Parameters!AJ$98-(Parameters!AJ$99*($A38/100))+Parameters!AJ$100*EXP(-((($A38/100)-Parameters!AJ$87)^2)/(2*Parameters!AJ$101^2))/(Parameters!AJ$101*SQRT(2*PI()))+(Parameters!AJ$102/(1+(((($A38/100)-Parameters!AJ$103)/Parameters!AJ$95)^2)))),""))</f>
        <v>0.25744869709148788</v>
      </c>
      <c r="P38">
        <f>IF('Binding Energies'!P38 = "","",IF('Binding Energies'!P38&lt;HV,(Parameters!AK$98-(Parameters!AK$99*($A38/100))+Parameters!AK$100*EXP(-((($A38/100)-Parameters!AK$87)^2)/(2*Parameters!AK$101^2))/(Parameters!AK$101*SQRT(2*PI()))+(Parameters!AK$102/(1+(((($A38/100)-Parameters!AK$103)/Parameters!AK$95)^2)))),""))</f>
        <v>0.26221753500462908</v>
      </c>
      <c r="Q38" t="str">
        <f>IF('Binding Energies'!Q38 = "","",IF('Binding Energies'!Q38&lt;HV,(Parameters!AL$98-(Parameters!AL$99*($A38/100))+Parameters!AL$100*EXP(-((($A38/100)-Parameters!AL$87)^2)/(2*Parameters!AL$101^2))/(Parameters!AL$101*SQRT(2*PI()))+(Parameters!AL$102/(1+(((($A38/100)-Parameters!AL$103)/Parameters!AL$95)^2)))),""))</f>
        <v/>
      </c>
      <c r="R38" t="str">
        <f>IF('Binding Energies'!R38 = "","",IF('Binding Energies'!R38&lt;HV,(Parameters!AM$98-(Parameters!AM$99*($A38/100))+Parameters!AM$100*EXP(-((($A38/100)-Parameters!AM$87)^2)/(2*Parameters!AM$101^2))/(Parameters!AM$101*SQRT(2*PI()))+(Parameters!AM$102/(1+(((($A38/100)-Parameters!AM$103)/Parameters!AM$95)^2)))),""))</f>
        <v/>
      </c>
      <c r="S38" t="str">
        <f>IF('Binding Energies'!S38 = "","",IF('Binding Energies'!S38&lt;HV,(Parameters!AN$98-(Parameters!AN$99*($A38/100))+Parameters!AN$100*EXP(-((($A38/100)-Parameters!AN$87)^2)/(2*Parameters!AN$101^2))/(Parameters!AN$101*SQRT(2*PI()))+(Parameters!AN$102/(1+(((($A38/100)-Parameters!AN$103)/Parameters!AN$95)^2)))),""))</f>
        <v/>
      </c>
      <c r="T38" t="str">
        <f>IF('Binding Energies'!T38 = "","",IF('Binding Energies'!T38&lt;HV,(Parameters!AO$98-(Parameters!AO$99*($A38/100))+Parameters!AO$100*EXP(-((($A38/100)-Parameters!AO$87)^2)/(2*Parameters!AO$101^2))/(Parameters!AO$101*SQRT(2*PI()))+(Parameters!AO$102/(1+(((($A38/100)-Parameters!AO$103)/Parameters!AO$95)^2)))),""))</f>
        <v/>
      </c>
    </row>
    <row r="39" spans="1:20" x14ac:dyDescent="0.35">
      <c r="A39" s="43">
        <v>39</v>
      </c>
      <c r="B39" t="str">
        <f>IF('Binding Energies'!B39 = "","",IF('Binding Energies'!B39&lt;HV,(Parameters!W$98-(Parameters!W$99*($A39/100))+Parameters!W$100*EXP(-((($A39/100)-Parameters!W$87)^2)/(2*Parameters!W$101^2))/(Parameters!W$101*SQRT(2*PI()))+(Parameters!W$102/(1+(((($A39/100)-Parameters!W$103)/Parameters!W$95)^2)))),""))</f>
        <v/>
      </c>
      <c r="C39">
        <f>IF('Binding Energies'!C39 = "","",IF('Binding Energies'!C39&lt;HV,(Parameters!X$98-(Parameters!X$99*($A39/100))+Parameters!X$100*EXP(-((($A39/100)-Parameters!X$87)^2)/(2*Parameters!X$101^2))/(Parameters!X$101*SQRT(2*PI()))+(Parameters!X$102/(1+(((($A39/100)-Parameters!X$103)/Parameters!X$95)^2)))),""))</f>
        <v>-1.3452871211966231E-4</v>
      </c>
      <c r="D39">
        <f>IF('Binding Energies'!D39 = "","",IF('Binding Energies'!D39&lt;HV,(Parameters!Y$98-(Parameters!Y$99*($A39/100))+Parameters!Y$100*EXP(-((($A39/100)-Parameters!Y$87)^2)/(2*Parameters!Y$101^2))/(Parameters!Y$101*SQRT(2*PI()))+(Parameters!Y$102/(1+(((($A39/100)-Parameters!Y$103)/Parameters!Y$95)^2)))),""))</f>
        <v>-8.6513191329414256E-5</v>
      </c>
      <c r="E39" t="str">
        <f>IF('Binding Energies'!E39 = "","",IF('Binding Energies'!E39&lt;HV,(Parameters!Z$98-(Parameters!Z$99*($A39/100))+Parameters!Z$100*EXP(-((($A39/100)-Parameters!Z$87)^2)/(2*Parameters!Z$101^2))/(Parameters!Z$101*SQRT(2*PI()))+(Parameters!Z$102/(1+(((($A39/100)-Parameters!Z$103)/Parameters!Z$95)^2)))),""))</f>
        <v/>
      </c>
      <c r="F39" t="str">
        <f>IF('Binding Energies'!F39 = "","",IF('Binding Energies'!F39&lt;HV,(Parameters!AA$98-(Parameters!AA$99*($A39/100))+Parameters!AA$100*EXP(-((($A39/100)-Parameters!AA$87)^2)/(2*Parameters!AA$101^2))/(Parameters!AA$101*SQRT(2*PI()))+(Parameters!AA$102/(1+(((($A39/100)-Parameters!AA$103)/Parameters!AA$95)^2)))),""))</f>
        <v/>
      </c>
      <c r="G39">
        <f>IF('Binding Energies'!G39 = "","",IF('Binding Energies'!G39&lt;HV,(Parameters!AB$98-(Parameters!AB$99*($A39/100))+Parameters!AB$100*EXP(-((($A39/100)-Parameters!AB$87)^2)/(2*Parameters!AB$101^2))/(Parameters!AB$101*SQRT(2*PI()))+(Parameters!AB$102/(1+(((($A39/100)-Parameters!AB$103)/Parameters!AB$95)^2)))),""))</f>
        <v>6.5902047935879227E-2</v>
      </c>
      <c r="H39">
        <f>IF('Binding Energies'!H39 = "","",IF('Binding Energies'!H39&lt;HV,(Parameters!AC$98-(Parameters!AC$99*($A39/100))+Parameters!AC$100*EXP(-((($A39/100)-Parameters!AC$87)^2)/(2*Parameters!AC$101^2))/(Parameters!AC$101*SQRT(2*PI()))+(Parameters!AC$102/(1+(((($A39/100)-Parameters!AC$103)/Parameters!AC$95)^2)))),""))</f>
        <v>6.403787079828023E-2</v>
      </c>
      <c r="I39">
        <f>IF('Binding Energies'!I39 = "","",IF('Binding Energies'!I39&lt;HV,(Parameters!AD$98-(Parameters!AD$99*($A39/100))+Parameters!AD$100*EXP(-((($A39/100)-Parameters!AD$87)^2)/(2*Parameters!AD$101^2))/(Parameters!AD$101*SQRT(2*PI()))+(Parameters!AD$102/(1+(((($A39/100)-Parameters!AD$103)/Parameters!AD$95)^2)))),""))</f>
        <v>6.0910980927426077E-2</v>
      </c>
      <c r="J39">
        <f>IF('Binding Energies'!J39 = "","",IF('Binding Energies'!J39&lt;HV,(Parameters!AE$98-(Parameters!AE$99*($A39/100))+Parameters!AE$100*EXP(-((($A39/100)-Parameters!AE$87)^2)/(2*Parameters!AE$101^2))/(Parameters!AE$101*SQRT(2*PI()))+(Parameters!AE$102/(1+(((($A39/100)-Parameters!AE$103)/Parameters!AE$95)^2)))),""))</f>
        <v>5.8925119967504616E-2</v>
      </c>
      <c r="K39" t="str">
        <f>IF('Binding Energies'!K39 = "","",IF('Binding Energies'!K39&lt;HV,(Parameters!AF$98-(Parameters!AF$99*($A39/100))+Parameters!AF$100*EXP(-((($A39/100)-Parameters!AF$87)^2)/(2*Parameters!AF$101^2))/(Parameters!AF$101*SQRT(2*PI()))+(Parameters!AF$102/(1+(((($A39/100)-Parameters!AF$103)/Parameters!AF$95)^2)))),""))</f>
        <v/>
      </c>
      <c r="L39" t="str">
        <f>IF('Binding Energies'!L39 = "","",IF('Binding Energies'!L39&lt;HV,(Parameters!AG$98-(Parameters!AG$99*($A39/100))+Parameters!AG$100*EXP(-((($A39/100)-Parameters!AG$87)^2)/(2*Parameters!AG$101^2))/(Parameters!AG$101*SQRT(2*PI()))+(Parameters!AG$102/(1+(((($A39/100)-Parameters!AG$103)/Parameters!AG$95)^2)))),""))</f>
        <v/>
      </c>
      <c r="M39" t="str">
        <f>IF('Binding Energies'!M39 = "","",IF('Binding Energies'!M39&lt;HV,(Parameters!AH$98-(Parameters!AH$99*($A39/100))+Parameters!AH$100*EXP(-((($A39/100)-Parameters!AH$87)^2)/(2*Parameters!AH$101^2))/(Parameters!AH$101*SQRT(2*PI()))+(Parameters!AH$102/(1+(((($A39/100)-Parameters!AH$103)/Parameters!AH$95)^2)))),""))</f>
        <v/>
      </c>
      <c r="N39" t="str">
        <f>IF('Binding Energies'!N39 = "","",IF('Binding Energies'!N39&lt;HV,(Parameters!AI$98-(Parameters!AI$99*($A39/100))+Parameters!AI$100*EXP(-((($A39/100)-Parameters!AI$87)^2)/(2*Parameters!AI$101^2))/(Parameters!AI$101*SQRT(2*PI()))+(Parameters!AI$102/(1+(((($A39/100)-Parameters!AI$103)/Parameters!AI$95)^2)))),""))</f>
        <v/>
      </c>
      <c r="O39">
        <f>IF('Binding Energies'!O39 = "","",IF('Binding Energies'!O39&lt;HV,(Parameters!AJ$98-(Parameters!AJ$99*($A39/100))+Parameters!AJ$100*EXP(-((($A39/100)-Parameters!AJ$87)^2)/(2*Parameters!AJ$101^2))/(Parameters!AJ$101*SQRT(2*PI()))+(Parameters!AJ$102/(1+(((($A39/100)-Parameters!AJ$103)/Parameters!AJ$95)^2)))),""))</f>
        <v>0.25114166201152305</v>
      </c>
      <c r="P39">
        <f>IF('Binding Energies'!P39 = "","",IF('Binding Energies'!P39&lt;HV,(Parameters!AK$98-(Parameters!AK$99*($A39/100))+Parameters!AK$100*EXP(-((($A39/100)-Parameters!AK$87)^2)/(2*Parameters!AK$101^2))/(Parameters!AK$101*SQRT(2*PI()))+(Parameters!AK$102/(1+(((($A39/100)-Parameters!AK$103)/Parameters!AK$95)^2)))),""))</f>
        <v>0.2559184051695646</v>
      </c>
      <c r="Q39" t="str">
        <f>IF('Binding Energies'!Q39 = "","",IF('Binding Energies'!Q39&lt;HV,(Parameters!AL$98-(Parameters!AL$99*($A39/100))+Parameters!AL$100*EXP(-((($A39/100)-Parameters!AL$87)^2)/(2*Parameters!AL$101^2))/(Parameters!AL$101*SQRT(2*PI()))+(Parameters!AL$102/(1+(((($A39/100)-Parameters!AL$103)/Parameters!AL$95)^2)))),""))</f>
        <v/>
      </c>
      <c r="R39" t="str">
        <f>IF('Binding Energies'!R39 = "","",IF('Binding Energies'!R39&lt;HV,(Parameters!AM$98-(Parameters!AM$99*($A39/100))+Parameters!AM$100*EXP(-((($A39/100)-Parameters!AM$87)^2)/(2*Parameters!AM$101^2))/(Parameters!AM$101*SQRT(2*PI()))+(Parameters!AM$102/(1+(((($A39/100)-Parameters!AM$103)/Parameters!AM$95)^2)))),""))</f>
        <v/>
      </c>
      <c r="S39" t="str">
        <f>IF('Binding Energies'!S39 = "","",IF('Binding Energies'!S39&lt;HV,(Parameters!AN$98-(Parameters!AN$99*($A39/100))+Parameters!AN$100*EXP(-((($A39/100)-Parameters!AN$87)^2)/(2*Parameters!AN$101^2))/(Parameters!AN$101*SQRT(2*PI()))+(Parameters!AN$102/(1+(((($A39/100)-Parameters!AN$103)/Parameters!AN$95)^2)))),""))</f>
        <v/>
      </c>
      <c r="T39" t="str">
        <f>IF('Binding Energies'!T39 = "","",IF('Binding Energies'!T39&lt;HV,(Parameters!AO$98-(Parameters!AO$99*($A39/100))+Parameters!AO$100*EXP(-((($A39/100)-Parameters!AO$87)^2)/(2*Parameters!AO$101^2))/(Parameters!AO$101*SQRT(2*PI()))+(Parameters!AO$102/(1+(((($A39/100)-Parameters!AO$103)/Parameters!AO$95)^2)))),""))</f>
        <v/>
      </c>
    </row>
    <row r="40" spans="1:20" x14ac:dyDescent="0.35">
      <c r="A40" s="43">
        <v>40</v>
      </c>
      <c r="B40" t="str">
        <f>IF('Binding Energies'!B40 = "","",IF('Binding Energies'!B40&lt;HV,(Parameters!W$98-(Parameters!W$99*($A40/100))+Parameters!W$100*EXP(-((($A40/100)-Parameters!W$87)^2)/(2*Parameters!W$101^2))/(Parameters!W$101*SQRT(2*PI()))+(Parameters!W$102/(1+(((($A40/100)-Parameters!W$103)/Parameters!W$95)^2)))),""))</f>
        <v/>
      </c>
      <c r="C40">
        <f>IF('Binding Energies'!C40 = "","",IF('Binding Energies'!C40&lt;HV,(Parameters!X$98-(Parameters!X$99*($A40/100))+Parameters!X$100*EXP(-((($A40/100)-Parameters!X$87)^2)/(2*Parameters!X$101^2))/(Parameters!X$101*SQRT(2*PI()))+(Parameters!X$102/(1+(((($A40/100)-Parameters!X$103)/Parameters!X$95)^2)))),""))</f>
        <v>-1.5432971725918467E-4</v>
      </c>
      <c r="D40">
        <f>IF('Binding Energies'!D40 = "","",IF('Binding Energies'!D40&lt;HV,(Parameters!Y$98-(Parameters!Y$99*($A40/100))+Parameters!Y$100*EXP(-((($A40/100)-Parameters!Y$87)^2)/(2*Parameters!Y$101^2))/(Parameters!Y$101*SQRT(2*PI()))+(Parameters!Y$102/(1+(((($A40/100)-Parameters!Y$103)/Parameters!Y$95)^2)))),""))</f>
        <v>-1.0118464294746609E-4</v>
      </c>
      <c r="E40">
        <f>IF('Binding Energies'!E40 = "","",IF('Binding Energies'!E40&lt;HV,(Parameters!Z$98-(Parameters!Z$99*($A40/100))+Parameters!Z$100*EXP(-((($A40/100)-Parameters!Z$87)^2)/(2*Parameters!Z$101^2))/(Parameters!Z$101*SQRT(2*PI()))+(Parameters!Z$102/(1+(((($A40/100)-Parameters!Z$103)/Parameters!Z$95)^2)))),""))</f>
        <v>3.3825397471026384E-5</v>
      </c>
      <c r="F40" t="str">
        <f>IF('Binding Energies'!F40 = "","",IF('Binding Energies'!F40&lt;HV,(Parameters!AA$98-(Parameters!AA$99*($A40/100))+Parameters!AA$100*EXP(-((($A40/100)-Parameters!AA$87)^2)/(2*Parameters!AA$101^2))/(Parameters!AA$101*SQRT(2*PI()))+(Parameters!AA$102/(1+(((($A40/100)-Parameters!AA$103)/Parameters!AA$95)^2)))),""))</f>
        <v/>
      </c>
      <c r="G40">
        <f>IF('Binding Energies'!G40 = "","",IF('Binding Energies'!G40&lt;HV,(Parameters!AB$98-(Parameters!AB$99*($A40/100))+Parameters!AB$100*EXP(-((($A40/100)-Parameters!AB$87)^2)/(2*Parameters!AB$101^2))/(Parameters!AB$101*SQRT(2*PI()))+(Parameters!AB$102/(1+(((($A40/100)-Parameters!AB$103)/Parameters!AB$95)^2)))),""))</f>
        <v>6.2796997558014295E-2</v>
      </c>
      <c r="H40">
        <f>IF('Binding Energies'!H40 = "","",IF('Binding Energies'!H40&lt;HV,(Parameters!AC$98-(Parameters!AC$99*($A40/100))+Parameters!AC$100*EXP(-((($A40/100)-Parameters!AC$87)^2)/(2*Parameters!AC$101^2))/(Parameters!AC$101*SQRT(2*PI()))+(Parameters!AC$102/(1+(((($A40/100)-Parameters!AC$103)/Parameters!AC$95)^2)))),""))</f>
        <v>6.1443610002253096E-2</v>
      </c>
      <c r="I40">
        <f>IF('Binding Energies'!I40 = "","",IF('Binding Energies'!I40&lt;HV,(Parameters!AD$98-(Parameters!AD$99*($A40/100))+Parameters!AD$100*EXP(-((($A40/100)-Parameters!AD$87)^2)/(2*Parameters!AD$101^2))/(Parameters!AD$101*SQRT(2*PI()))+(Parameters!AD$102/(1+(((($A40/100)-Parameters!AD$103)/Parameters!AD$95)^2)))),""))</f>
        <v>5.7204760511204357E-2</v>
      </c>
      <c r="J40">
        <f>IF('Binding Energies'!J40 = "","",IF('Binding Energies'!J40&lt;HV,(Parameters!AE$98-(Parameters!AE$99*($A40/100))+Parameters!AE$100*EXP(-((($A40/100)-Parameters!AE$87)^2)/(2*Parameters!AE$101^2))/(Parameters!AE$101*SQRT(2*PI()))+(Parameters!AE$102/(1+(((($A40/100)-Parameters!AE$103)/Parameters!AE$95)^2)))),""))</f>
        <v>5.5262941470600339E-2</v>
      </c>
      <c r="K40" t="str">
        <f>IF('Binding Energies'!K40 = "","",IF('Binding Energies'!K40&lt;HV,(Parameters!AF$98-(Parameters!AF$99*($A40/100))+Parameters!AF$100*EXP(-((($A40/100)-Parameters!AF$87)^2)/(2*Parameters!AF$101^2))/(Parameters!AF$101*SQRT(2*PI()))+(Parameters!AF$102/(1+(((($A40/100)-Parameters!AF$103)/Parameters!AF$95)^2)))),""))</f>
        <v/>
      </c>
      <c r="L40" t="str">
        <f>IF('Binding Energies'!L40 = "","",IF('Binding Energies'!L40&lt;HV,(Parameters!AG$98-(Parameters!AG$99*($A40/100))+Parameters!AG$100*EXP(-((($A40/100)-Parameters!AG$87)^2)/(2*Parameters!AG$101^2))/(Parameters!AG$101*SQRT(2*PI()))+(Parameters!AG$102/(1+(((($A40/100)-Parameters!AG$103)/Parameters!AG$95)^2)))),""))</f>
        <v/>
      </c>
      <c r="M40" t="str">
        <f>IF('Binding Energies'!M40 = "","",IF('Binding Energies'!M40&lt;HV,(Parameters!AH$98-(Parameters!AH$99*($A40/100))+Parameters!AH$100*EXP(-((($A40/100)-Parameters!AH$87)^2)/(2*Parameters!AH$101^2))/(Parameters!AH$101*SQRT(2*PI()))+(Parameters!AH$102/(1+(((($A40/100)-Parameters!AH$103)/Parameters!AH$95)^2)))),""))</f>
        <v/>
      </c>
      <c r="N40" t="str">
        <f>IF('Binding Energies'!N40 = "","",IF('Binding Energies'!N40&lt;HV,(Parameters!AI$98-(Parameters!AI$99*($A40/100))+Parameters!AI$100*EXP(-((($A40/100)-Parameters!AI$87)^2)/(2*Parameters!AI$101^2))/(Parameters!AI$101*SQRT(2*PI()))+(Parameters!AI$102/(1+(((($A40/100)-Parameters!AI$103)/Parameters!AI$95)^2)))),""))</f>
        <v/>
      </c>
      <c r="O40">
        <f>IF('Binding Energies'!O40 = "","",IF('Binding Energies'!O40&lt;HV,(Parameters!AJ$98-(Parameters!AJ$99*($A40/100))+Parameters!AJ$100*EXP(-((($A40/100)-Parameters!AJ$87)^2)/(2*Parameters!AJ$101^2))/(Parameters!AJ$101*SQRT(2*PI()))+(Parameters!AJ$102/(1+(((($A40/100)-Parameters!AJ$103)/Parameters!AJ$95)^2)))),""))</f>
        <v>0.24489551427437037</v>
      </c>
      <c r="P40">
        <f>IF('Binding Energies'!P40 = "","",IF('Binding Energies'!P40&lt;HV,(Parameters!AK$98-(Parameters!AK$99*($A40/100))+Parameters!AK$100*EXP(-((($A40/100)-Parameters!AK$87)^2)/(2*Parameters!AK$101^2))/(Parameters!AK$101*SQRT(2*PI()))+(Parameters!AK$102/(1+(((($A40/100)-Parameters!AK$103)/Parameters!AK$95)^2)))),""))</f>
        <v>0.24972487115474609</v>
      </c>
      <c r="Q40" t="str">
        <f>IF('Binding Energies'!Q40 = "","",IF('Binding Energies'!Q40&lt;HV,(Parameters!AL$98-(Parameters!AL$99*($A40/100))+Parameters!AL$100*EXP(-((($A40/100)-Parameters!AL$87)^2)/(2*Parameters!AL$101^2))/(Parameters!AL$101*SQRT(2*PI()))+(Parameters!AL$102/(1+(((($A40/100)-Parameters!AL$103)/Parameters!AL$95)^2)))),""))</f>
        <v/>
      </c>
      <c r="R40" t="str">
        <f>IF('Binding Energies'!R40 = "","",IF('Binding Energies'!R40&lt;HV,(Parameters!AM$98-(Parameters!AM$99*($A40/100))+Parameters!AM$100*EXP(-((($A40/100)-Parameters!AM$87)^2)/(2*Parameters!AM$101^2))/(Parameters!AM$101*SQRT(2*PI()))+(Parameters!AM$102/(1+(((($A40/100)-Parameters!AM$103)/Parameters!AM$95)^2)))),""))</f>
        <v/>
      </c>
      <c r="S40" t="str">
        <f>IF('Binding Energies'!S40 = "","",IF('Binding Energies'!S40&lt;HV,(Parameters!AN$98-(Parameters!AN$99*($A40/100))+Parameters!AN$100*EXP(-((($A40/100)-Parameters!AN$87)^2)/(2*Parameters!AN$101^2))/(Parameters!AN$101*SQRT(2*PI()))+(Parameters!AN$102/(1+(((($A40/100)-Parameters!AN$103)/Parameters!AN$95)^2)))),""))</f>
        <v/>
      </c>
      <c r="T40" t="str">
        <f>IF('Binding Energies'!T40 = "","",IF('Binding Energies'!T40&lt;HV,(Parameters!AO$98-(Parameters!AO$99*($A40/100))+Parameters!AO$100*EXP(-((($A40/100)-Parameters!AO$87)^2)/(2*Parameters!AO$101^2))/(Parameters!AO$101*SQRT(2*PI()))+(Parameters!AO$102/(1+(((($A40/100)-Parameters!AO$103)/Parameters!AO$95)^2)))),""))</f>
        <v/>
      </c>
    </row>
    <row r="41" spans="1:20" x14ac:dyDescent="0.35">
      <c r="A41" s="43">
        <v>41</v>
      </c>
      <c r="B41" t="str">
        <f>IF('Binding Energies'!B41 = "","",IF('Binding Energies'!B41&lt;HV,(Parameters!W$98-(Parameters!W$99*($A41/100))+Parameters!W$100*EXP(-((($A41/100)-Parameters!W$87)^2)/(2*Parameters!W$101^2))/(Parameters!W$101*SQRT(2*PI()))+(Parameters!W$102/(1+(((($A41/100)-Parameters!W$103)/Parameters!W$95)^2)))),""))</f>
        <v/>
      </c>
      <c r="C41">
        <f>IF('Binding Energies'!C41 = "","",IF('Binding Energies'!C41&lt;HV,(Parameters!X$98-(Parameters!X$99*($A41/100))+Parameters!X$100*EXP(-((($A41/100)-Parameters!X$87)^2)/(2*Parameters!X$101^2))/(Parameters!X$101*SQRT(2*PI()))+(Parameters!X$102/(1+(((($A41/100)-Parameters!X$103)/Parameters!X$95)^2)))),""))</f>
        <v>-1.7618513477898266E-4</v>
      </c>
      <c r="D41">
        <f>IF('Binding Energies'!D41 = "","",IF('Binding Energies'!D41&lt;HV,(Parameters!Y$98-(Parameters!Y$99*($A41/100))+Parameters!Y$100*EXP(-((($A41/100)-Parameters!Y$87)^2)/(2*Parameters!Y$101^2))/(Parameters!Y$101*SQRT(2*PI()))+(Parameters!Y$102/(1+(((($A41/100)-Parameters!Y$103)/Parameters!Y$95)^2)))),""))</f>
        <v>-1.1737703230390585E-4</v>
      </c>
      <c r="E41">
        <f>IF('Binding Energies'!E41 = "","",IF('Binding Energies'!E41&lt;HV,(Parameters!Z$98-(Parameters!Z$99*($A41/100))+Parameters!Z$100*EXP(-((($A41/100)-Parameters!Z$87)^2)/(2*Parameters!Z$101^2))/(Parameters!Z$101*SQRT(2*PI()))+(Parameters!Z$102/(1+(((($A41/100)-Parameters!Z$103)/Parameters!Z$95)^2)))),""))</f>
        <v>1.2852457423744869E-5</v>
      </c>
      <c r="F41" t="str">
        <f>IF('Binding Energies'!F41 = "","",IF('Binding Energies'!F41&lt;HV,(Parameters!AA$98-(Parameters!AA$99*($A41/100))+Parameters!AA$100*EXP(-((($A41/100)-Parameters!AA$87)^2)/(2*Parameters!AA$101^2))/(Parameters!AA$101*SQRT(2*PI()))+(Parameters!AA$102/(1+(((($A41/100)-Parameters!AA$103)/Parameters!AA$95)^2)))),""))</f>
        <v/>
      </c>
      <c r="G41">
        <f>IF('Binding Energies'!G41 = "","",IF('Binding Energies'!G41&lt;HV,(Parameters!AB$98-(Parameters!AB$99*($A41/100))+Parameters!AB$100*EXP(-((($A41/100)-Parameters!AB$87)^2)/(2*Parameters!AB$101^2))/(Parameters!AB$101*SQRT(2*PI()))+(Parameters!AB$102/(1+(((($A41/100)-Parameters!AB$103)/Parameters!AB$95)^2)))),""))</f>
        <v>5.9810772440085473E-2</v>
      </c>
      <c r="H41">
        <f>IF('Binding Energies'!H41 = "","",IF('Binding Energies'!H41&lt;HV,(Parameters!AC$98-(Parameters!AC$99*($A41/100))+Parameters!AC$100*EXP(-((($A41/100)-Parameters!AC$87)^2)/(2*Parameters!AC$101^2))/(Parameters!AC$101*SQRT(2*PI()))+(Parameters!AC$102/(1+(((($A41/100)-Parameters!AC$103)/Parameters!AC$95)^2)))),""))</f>
        <v>5.9022844129555607E-2</v>
      </c>
      <c r="I41">
        <f>IF('Binding Energies'!I41 = "","",IF('Binding Energies'!I41&lt;HV,(Parameters!AD$98-(Parameters!AD$99*($A41/100))+Parameters!AD$100*EXP(-((($A41/100)-Parameters!AD$87)^2)/(2*Parameters!AD$101^2))/(Parameters!AD$101*SQRT(2*PI()))+(Parameters!AD$102/(1+(((($A41/100)-Parameters!AD$103)/Parameters!AD$95)^2)))),""))</f>
        <v>5.3687423546985552E-2</v>
      </c>
      <c r="J41">
        <f>IF('Binding Energies'!J41 = "","",IF('Binding Energies'!J41&lt;HV,(Parameters!AE$98-(Parameters!AE$99*($A41/100))+Parameters!AE$100*EXP(-((($A41/100)-Parameters!AE$87)^2)/(2*Parameters!AE$101^2))/(Parameters!AE$101*SQRT(2*PI()))+(Parameters!AE$102/(1+(((($A41/100)-Parameters!AE$103)/Parameters!AE$95)^2)))),""))</f>
        <v>5.1811438270342451E-2</v>
      </c>
      <c r="K41" t="str">
        <f>IF('Binding Energies'!K41 = "","",IF('Binding Energies'!K41&lt;HV,(Parameters!AF$98-(Parameters!AF$99*($A41/100))+Parameters!AF$100*EXP(-((($A41/100)-Parameters!AF$87)^2)/(2*Parameters!AF$101^2))/(Parameters!AF$101*SQRT(2*PI()))+(Parameters!AF$102/(1+(((($A41/100)-Parameters!AF$103)/Parameters!AF$95)^2)))),""))</f>
        <v/>
      </c>
      <c r="L41" t="str">
        <f>IF('Binding Energies'!L41 = "","",IF('Binding Energies'!L41&lt;HV,(Parameters!AG$98-(Parameters!AG$99*($A41/100))+Parameters!AG$100*EXP(-((($A41/100)-Parameters!AG$87)^2)/(2*Parameters!AG$101^2))/(Parameters!AG$101*SQRT(2*PI()))+(Parameters!AG$102/(1+(((($A41/100)-Parameters!AG$103)/Parameters!AG$95)^2)))),""))</f>
        <v/>
      </c>
      <c r="M41" t="str">
        <f>IF('Binding Energies'!M41 = "","",IF('Binding Energies'!M41&lt;HV,(Parameters!AH$98-(Parameters!AH$99*($A41/100))+Parameters!AH$100*EXP(-((($A41/100)-Parameters!AH$87)^2)/(2*Parameters!AH$101^2))/(Parameters!AH$101*SQRT(2*PI()))+(Parameters!AH$102/(1+(((($A41/100)-Parameters!AH$103)/Parameters!AH$95)^2)))),""))</f>
        <v/>
      </c>
      <c r="N41" t="str">
        <f>IF('Binding Energies'!N41 = "","",IF('Binding Energies'!N41&lt;HV,(Parameters!AI$98-(Parameters!AI$99*($A41/100))+Parameters!AI$100*EXP(-((($A41/100)-Parameters!AI$87)^2)/(2*Parameters!AI$101^2))/(Parameters!AI$101*SQRT(2*PI()))+(Parameters!AI$102/(1+(((($A41/100)-Parameters!AI$103)/Parameters!AI$95)^2)))),""))</f>
        <v/>
      </c>
      <c r="O41">
        <f>IF('Binding Energies'!O41 = "","",IF('Binding Energies'!O41&lt;HV,(Parameters!AJ$98-(Parameters!AJ$99*($A41/100))+Parameters!AJ$100*EXP(-((($A41/100)-Parameters!AJ$87)^2)/(2*Parameters!AJ$101^2))/(Parameters!AJ$101*SQRT(2*PI()))+(Parameters!AJ$102/(1+(((($A41/100)-Parameters!AJ$103)/Parameters!AJ$95)^2)))),""))</f>
        <v>0.23872279165718072</v>
      </c>
      <c r="P41">
        <f>IF('Binding Energies'!P41 = "","",IF('Binding Energies'!P41&lt;HV,(Parameters!AK$98-(Parameters!AK$99*($A41/100))+Parameters!AK$100*EXP(-((($A41/100)-Parameters!AK$87)^2)/(2*Parameters!AK$101^2))/(Parameters!AK$101*SQRT(2*PI()))+(Parameters!AK$102/(1+(((($A41/100)-Parameters!AK$103)/Parameters!AK$95)^2)))),""))</f>
        <v>0.24364662488757843</v>
      </c>
      <c r="Q41" t="str">
        <f>IF('Binding Energies'!Q41 = "","",IF('Binding Energies'!Q41&lt;HV,(Parameters!AL$98-(Parameters!AL$99*($A41/100))+Parameters!AL$100*EXP(-((($A41/100)-Parameters!AL$87)^2)/(2*Parameters!AL$101^2))/(Parameters!AL$101*SQRT(2*PI()))+(Parameters!AL$102/(1+(((($A41/100)-Parameters!AL$103)/Parameters!AL$95)^2)))),""))</f>
        <v/>
      </c>
      <c r="R41" t="str">
        <f>IF('Binding Energies'!R41 = "","",IF('Binding Energies'!R41&lt;HV,(Parameters!AM$98-(Parameters!AM$99*($A41/100))+Parameters!AM$100*EXP(-((($A41/100)-Parameters!AM$87)^2)/(2*Parameters!AM$101^2))/(Parameters!AM$101*SQRT(2*PI()))+(Parameters!AM$102/(1+(((($A41/100)-Parameters!AM$103)/Parameters!AM$95)^2)))),""))</f>
        <v/>
      </c>
      <c r="S41" t="str">
        <f>IF('Binding Energies'!S41 = "","",IF('Binding Energies'!S41&lt;HV,(Parameters!AN$98-(Parameters!AN$99*($A41/100))+Parameters!AN$100*EXP(-((($A41/100)-Parameters!AN$87)^2)/(2*Parameters!AN$101^2))/(Parameters!AN$101*SQRT(2*PI()))+(Parameters!AN$102/(1+(((($A41/100)-Parameters!AN$103)/Parameters!AN$95)^2)))),""))</f>
        <v/>
      </c>
      <c r="T41" t="str">
        <f>IF('Binding Energies'!T41 = "","",IF('Binding Energies'!T41&lt;HV,(Parameters!AO$98-(Parameters!AO$99*($A41/100))+Parameters!AO$100*EXP(-((($A41/100)-Parameters!AO$87)^2)/(2*Parameters!AO$101^2))/(Parameters!AO$101*SQRT(2*PI()))+(Parameters!AO$102/(1+(((($A41/100)-Parameters!AO$103)/Parameters!AO$95)^2)))),""))</f>
        <v/>
      </c>
    </row>
    <row r="42" spans="1:20" x14ac:dyDescent="0.35">
      <c r="A42" s="43">
        <v>42</v>
      </c>
      <c r="B42" t="str">
        <f>IF('Binding Energies'!B42 = "","",IF('Binding Energies'!B42&lt;HV,(Parameters!W$98-(Parameters!W$99*($A42/100))+Parameters!W$100*EXP(-((($A42/100)-Parameters!W$87)^2)/(2*Parameters!W$101^2))/(Parameters!W$101*SQRT(2*PI()))+(Parameters!W$102/(1+(((($A42/100)-Parameters!W$103)/Parameters!W$95)^2)))),""))</f>
        <v/>
      </c>
      <c r="C42">
        <f>IF('Binding Energies'!C42 = "","",IF('Binding Energies'!C42&lt;HV,(Parameters!X$98-(Parameters!X$99*($A42/100))+Parameters!X$100*EXP(-((($A42/100)-Parameters!X$87)^2)/(2*Parameters!X$101^2))/(Parameters!X$101*SQRT(2*PI()))+(Parameters!X$102/(1+(((($A42/100)-Parameters!X$103)/Parameters!X$95)^2)))),""))</f>
        <v>-2.0016926510335473E-4</v>
      </c>
      <c r="D42">
        <f>IF('Binding Energies'!D42 = "","",IF('Binding Energies'!D42&lt;HV,(Parameters!Y$98-(Parameters!Y$99*($A42/100))+Parameters!Y$100*EXP(-((($A42/100)-Parameters!Y$87)^2)/(2*Parameters!Y$101^2))/(Parameters!Y$101*SQRT(2*PI()))+(Parameters!Y$102/(1+(((($A42/100)-Parameters!Y$103)/Parameters!Y$95)^2)))),""))</f>
        <v>-1.3520272004173111E-4</v>
      </c>
      <c r="E42">
        <f>IF('Binding Energies'!E42 = "","",IF('Binding Energies'!E42&lt;HV,(Parameters!Z$98-(Parameters!Z$99*($A42/100))+Parameters!Z$100*EXP(-((($A42/100)-Parameters!Z$87)^2)/(2*Parameters!Z$101^2))/(Parameters!Z$101*SQRT(2*PI()))+(Parameters!Z$102/(1+(((($A42/100)-Parameters!Z$103)/Parameters!Z$95)^2)))),""))</f>
        <v>-9.7641796717551181E-6</v>
      </c>
      <c r="F42" t="str">
        <f>IF('Binding Energies'!F42 = "","",IF('Binding Energies'!F42&lt;HV,(Parameters!AA$98-(Parameters!AA$99*($A42/100))+Parameters!AA$100*EXP(-((($A42/100)-Parameters!AA$87)^2)/(2*Parameters!AA$101^2))/(Parameters!AA$101*SQRT(2*PI()))+(Parameters!AA$102/(1+(((($A42/100)-Parameters!AA$103)/Parameters!AA$95)^2)))),""))</f>
        <v/>
      </c>
      <c r="G42">
        <f>IF('Binding Energies'!G42 = "","",IF('Binding Energies'!G42&lt;HV,(Parameters!AB$98-(Parameters!AB$99*($A42/100))+Parameters!AB$100*EXP(-((($A42/100)-Parameters!AB$87)^2)/(2*Parameters!AB$101^2))/(Parameters!AB$101*SQRT(2*PI()))+(Parameters!AB$102/(1+(((($A42/100)-Parameters!AB$103)/Parameters!AB$95)^2)))),""))</f>
        <v>5.6924703681227817E-2</v>
      </c>
      <c r="H42">
        <f>IF('Binding Energies'!H42 = "","",IF('Binding Energies'!H42&lt;HV,(Parameters!AC$98-(Parameters!AC$99*($A42/100))+Parameters!AC$100*EXP(-((($A42/100)-Parameters!AC$87)^2)/(2*Parameters!AC$101^2))/(Parameters!AC$101*SQRT(2*PI()))+(Parameters!AC$102/(1+(((($A42/100)-Parameters!AC$103)/Parameters!AC$95)^2)))),""))</f>
        <v>5.6750170824391509E-2</v>
      </c>
      <c r="I42">
        <f>IF('Binding Energies'!I42 = "","",IF('Binding Energies'!I42&lt;HV,(Parameters!AD$98-(Parameters!AD$99*($A42/100))+Parameters!AD$100*EXP(-((($A42/100)-Parameters!AD$87)^2)/(2*Parameters!AD$101^2))/(Parameters!AD$101*SQRT(2*PI()))+(Parameters!AD$102/(1+(((($A42/100)-Parameters!AD$103)/Parameters!AD$95)^2)))),""))</f>
        <v>5.035326338039324E-2</v>
      </c>
      <c r="J42">
        <f>IF('Binding Energies'!J42 = "","",IF('Binding Energies'!J42&lt;HV,(Parameters!AE$98-(Parameters!AE$99*($A42/100))+Parameters!AE$100*EXP(-((($A42/100)-Parameters!AE$87)^2)/(2*Parameters!AE$101^2))/(Parameters!AE$101*SQRT(2*PI()))+(Parameters!AE$102/(1+(((($A42/100)-Parameters!AE$103)/Parameters!AE$95)^2)))),""))</f>
        <v>4.8568148153332644E-2</v>
      </c>
      <c r="K42" t="str">
        <f>IF('Binding Energies'!K42 = "","",IF('Binding Energies'!K42&lt;HV,(Parameters!AF$98-(Parameters!AF$99*($A42/100))+Parameters!AF$100*EXP(-((($A42/100)-Parameters!AF$87)^2)/(2*Parameters!AF$101^2))/(Parameters!AF$101*SQRT(2*PI()))+(Parameters!AF$102/(1+(((($A42/100)-Parameters!AF$103)/Parameters!AF$95)^2)))),""))</f>
        <v/>
      </c>
      <c r="L42" t="str">
        <f>IF('Binding Energies'!L42 = "","",IF('Binding Energies'!L42&lt;HV,(Parameters!AG$98-(Parameters!AG$99*($A42/100))+Parameters!AG$100*EXP(-((($A42/100)-Parameters!AG$87)^2)/(2*Parameters!AG$101^2))/(Parameters!AG$101*SQRT(2*PI()))+(Parameters!AG$102/(1+(((($A42/100)-Parameters!AG$103)/Parameters!AG$95)^2)))),""))</f>
        <v/>
      </c>
      <c r="M42" t="str">
        <f>IF('Binding Energies'!M42 = "","",IF('Binding Energies'!M42&lt;HV,(Parameters!AH$98-(Parameters!AH$99*($A42/100))+Parameters!AH$100*EXP(-((($A42/100)-Parameters!AH$87)^2)/(2*Parameters!AH$101^2))/(Parameters!AH$101*SQRT(2*PI()))+(Parameters!AH$102/(1+(((($A42/100)-Parameters!AH$103)/Parameters!AH$95)^2)))),""))</f>
        <v/>
      </c>
      <c r="N42" t="str">
        <f>IF('Binding Energies'!N42 = "","",IF('Binding Energies'!N42&lt;HV,(Parameters!AI$98-(Parameters!AI$99*($A42/100))+Parameters!AI$100*EXP(-((($A42/100)-Parameters!AI$87)^2)/(2*Parameters!AI$101^2))/(Parameters!AI$101*SQRT(2*PI()))+(Parameters!AI$102/(1+(((($A42/100)-Parameters!AI$103)/Parameters!AI$95)^2)))),""))</f>
        <v/>
      </c>
      <c r="O42">
        <f>IF('Binding Energies'!O42 = "","",IF('Binding Energies'!O42&lt;HV,(Parameters!AJ$98-(Parameters!AJ$99*($A42/100))+Parameters!AJ$100*EXP(-((($A42/100)-Parameters!AJ$87)^2)/(2*Parameters!AJ$101^2))/(Parameters!AJ$101*SQRT(2*PI()))+(Parameters!AJ$102/(1+(((($A42/100)-Parameters!AJ$103)/Parameters!AJ$95)^2)))),""))</f>
        <v>0.23263518666561134</v>
      </c>
      <c r="P42">
        <f>IF('Binding Energies'!P42 = "","",IF('Binding Energies'!P42&lt;HV,(Parameters!AK$98-(Parameters!AK$99*($A42/100))+Parameters!AK$100*EXP(-((($A42/100)-Parameters!AK$87)^2)/(2*Parameters!AK$101^2))/(Parameters!AK$101*SQRT(2*PI()))+(Parameters!AK$102/(1+(((($A42/100)-Parameters!AK$103)/Parameters!AK$95)^2)))),""))</f>
        <v>0.23769203558876859</v>
      </c>
      <c r="Q42" t="str">
        <f>IF('Binding Energies'!Q42 = "","",IF('Binding Energies'!Q42&lt;HV,(Parameters!AL$98-(Parameters!AL$99*($A42/100))+Parameters!AL$100*EXP(-((($A42/100)-Parameters!AL$87)^2)/(2*Parameters!AL$101^2))/(Parameters!AL$101*SQRT(2*PI()))+(Parameters!AL$102/(1+(((($A42/100)-Parameters!AL$103)/Parameters!AL$95)^2)))),""))</f>
        <v/>
      </c>
      <c r="R42" t="str">
        <f>IF('Binding Energies'!R42 = "","",IF('Binding Energies'!R42&lt;HV,(Parameters!AM$98-(Parameters!AM$99*($A42/100))+Parameters!AM$100*EXP(-((($A42/100)-Parameters!AM$87)^2)/(2*Parameters!AM$101^2))/(Parameters!AM$101*SQRT(2*PI()))+(Parameters!AM$102/(1+(((($A42/100)-Parameters!AM$103)/Parameters!AM$95)^2)))),""))</f>
        <v/>
      </c>
      <c r="S42" t="str">
        <f>IF('Binding Energies'!S42 = "","",IF('Binding Energies'!S42&lt;HV,(Parameters!AN$98-(Parameters!AN$99*($A42/100))+Parameters!AN$100*EXP(-((($A42/100)-Parameters!AN$87)^2)/(2*Parameters!AN$101^2))/(Parameters!AN$101*SQRT(2*PI()))+(Parameters!AN$102/(1+(((($A42/100)-Parameters!AN$103)/Parameters!AN$95)^2)))),""))</f>
        <v/>
      </c>
      <c r="T42" t="str">
        <f>IF('Binding Energies'!T42 = "","",IF('Binding Energies'!T42&lt;HV,(Parameters!AO$98-(Parameters!AO$99*($A42/100))+Parameters!AO$100*EXP(-((($A42/100)-Parameters!AO$87)^2)/(2*Parameters!AO$101^2))/(Parameters!AO$101*SQRT(2*PI()))+(Parameters!AO$102/(1+(((($A42/100)-Parameters!AO$103)/Parameters!AO$95)^2)))),""))</f>
        <v/>
      </c>
    </row>
    <row r="43" spans="1:20" x14ac:dyDescent="0.35">
      <c r="A43" s="43">
        <v>43</v>
      </c>
      <c r="B43" t="str">
        <f>IF('Binding Energies'!B43 = "","",IF('Binding Energies'!B43&lt;HV,(Parameters!W$98-(Parameters!W$99*($A43/100))+Parameters!W$100*EXP(-((($A43/100)-Parameters!W$87)^2)/(2*Parameters!W$101^2))/(Parameters!W$101*SQRT(2*PI()))+(Parameters!W$102/(1+(((($A43/100)-Parameters!W$103)/Parameters!W$95)^2)))),""))</f>
        <v/>
      </c>
      <c r="C43">
        <f>IF('Binding Energies'!C43 = "","",IF('Binding Energies'!C43&lt;HV,(Parameters!X$98-(Parameters!X$99*($A43/100))+Parameters!X$100*EXP(-((($A43/100)-Parameters!X$87)^2)/(2*Parameters!X$101^2))/(Parameters!X$101*SQRT(2*PI()))+(Parameters!X$102/(1+(((($A43/100)-Parameters!X$103)/Parameters!X$95)^2)))),""))</f>
        <v>-2.2632045727398096E-4</v>
      </c>
      <c r="D43">
        <f>IF('Binding Energies'!D43 = "","",IF('Binding Energies'!D43&lt;HV,(Parameters!Y$98-(Parameters!Y$99*($A43/100))+Parameters!Y$100*EXP(-((($A43/100)-Parameters!Y$87)^2)/(2*Parameters!Y$101^2))/(Parameters!Y$101*SQRT(2*PI()))+(Parameters!Y$102/(1+(((($A43/100)-Parameters!Y$103)/Parameters!Y$95)^2)))),""))</f>
        <v>-1.547775824682955E-4</v>
      </c>
      <c r="E43">
        <f>IF('Binding Energies'!E43 = "","",IF('Binding Energies'!E43&lt;HV,(Parameters!Z$98-(Parameters!Z$99*($A43/100))+Parameters!Z$100*EXP(-((($A43/100)-Parameters!Z$87)^2)/(2*Parameters!Z$101^2))/(Parameters!Z$101*SQRT(2*PI()))+(Parameters!Z$102/(1+(((($A43/100)-Parameters!Z$103)/Parameters!Z$95)^2)))),""))</f>
        <v>-3.4114752731881186E-5</v>
      </c>
      <c r="F43" t="str">
        <f>IF('Binding Energies'!F43 = "","",IF('Binding Energies'!F43&lt;HV,(Parameters!AA$98-(Parameters!AA$99*($A43/100))+Parameters!AA$100*EXP(-((($A43/100)-Parameters!AA$87)^2)/(2*Parameters!AA$101^2))/(Parameters!AA$101*SQRT(2*PI()))+(Parameters!AA$102/(1+(((($A43/100)-Parameters!AA$103)/Parameters!AA$95)^2)))),""))</f>
        <v/>
      </c>
      <c r="G43">
        <f>IF('Binding Energies'!G43 = "","",IF('Binding Energies'!G43&lt;HV,(Parameters!AB$98-(Parameters!AB$99*($A43/100))+Parameters!AB$100*EXP(-((($A43/100)-Parameters!AB$87)^2)/(2*Parameters!AB$101^2))/(Parameters!AB$101*SQRT(2*PI()))+(Parameters!AB$102/(1+(((($A43/100)-Parameters!AB$103)/Parameters!AB$95)^2)))),""))</f>
        <v>5.4119319287525031E-2</v>
      </c>
      <c r="H43">
        <f>IF('Binding Energies'!H43 = "","",IF('Binding Energies'!H43&lt;HV,(Parameters!AC$98-(Parameters!AC$99*($A43/100))+Parameters!AC$100*EXP(-((($A43/100)-Parameters!AC$87)^2)/(2*Parameters!AC$101^2))/(Parameters!AC$101*SQRT(2*PI()))+(Parameters!AC$102/(1+(((($A43/100)-Parameters!AC$103)/Parameters!AC$95)^2)))),""))</f>
        <v>5.4598776071599388E-2</v>
      </c>
      <c r="I43">
        <f>IF('Binding Energies'!I43 = "","",IF('Binding Energies'!I43&lt;HV,(Parameters!AD$98-(Parameters!AD$99*($A43/100))+Parameters!AD$100*EXP(-((($A43/100)-Parameters!AD$87)^2)/(2*Parameters!AD$101^2))/(Parameters!AD$101*SQRT(2*PI()))+(Parameters!AD$102/(1+(((($A43/100)-Parameters!AD$103)/Parameters!AD$95)^2)))),""))</f>
        <v>4.7195874455709233E-2</v>
      </c>
      <c r="J43">
        <f>IF('Binding Energies'!J43 = "","",IF('Binding Energies'!J43&lt;HV,(Parameters!AE$98-(Parameters!AE$99*($A43/100))+Parameters!AE$100*EXP(-((($A43/100)-Parameters!AE$87)^2)/(2*Parameters!AE$101^2))/(Parameters!AE$101*SQRT(2*PI()))+(Parameters!AE$102/(1+(((($A43/100)-Parameters!AE$103)/Parameters!AE$95)^2)))),""))</f>
        <v>4.5529469572746013E-2</v>
      </c>
      <c r="K43" t="str">
        <f>IF('Binding Energies'!K43 = "","",IF('Binding Energies'!K43&lt;HV,(Parameters!AF$98-(Parameters!AF$99*($A43/100))+Parameters!AF$100*EXP(-((($A43/100)-Parameters!AF$87)^2)/(2*Parameters!AF$101^2))/(Parameters!AF$101*SQRT(2*PI()))+(Parameters!AF$102/(1+(((($A43/100)-Parameters!AF$103)/Parameters!AF$95)^2)))),""))</f>
        <v/>
      </c>
      <c r="L43" t="str">
        <f>IF('Binding Energies'!L43 = "","",IF('Binding Energies'!L43&lt;HV,(Parameters!AG$98-(Parameters!AG$99*($A43/100))+Parameters!AG$100*EXP(-((($A43/100)-Parameters!AG$87)^2)/(2*Parameters!AG$101^2))/(Parameters!AG$101*SQRT(2*PI()))+(Parameters!AG$102/(1+(((($A43/100)-Parameters!AG$103)/Parameters!AG$95)^2)))),""))</f>
        <v/>
      </c>
      <c r="M43" t="str">
        <f>IF('Binding Energies'!M43 = "","",IF('Binding Energies'!M43&lt;HV,(Parameters!AH$98-(Parameters!AH$99*($A43/100))+Parameters!AH$100*EXP(-((($A43/100)-Parameters!AH$87)^2)/(2*Parameters!AH$101^2))/(Parameters!AH$101*SQRT(2*PI()))+(Parameters!AH$102/(1+(((($A43/100)-Parameters!AH$103)/Parameters!AH$95)^2)))),""))</f>
        <v/>
      </c>
      <c r="N43" t="str">
        <f>IF('Binding Energies'!N43 = "","",IF('Binding Energies'!N43&lt;HV,(Parameters!AI$98-(Parameters!AI$99*($A43/100))+Parameters!AI$100*EXP(-((($A43/100)-Parameters!AI$87)^2)/(2*Parameters!AI$101^2))/(Parameters!AI$101*SQRT(2*PI()))+(Parameters!AI$102/(1+(((($A43/100)-Parameters!AI$103)/Parameters!AI$95)^2)))),""))</f>
        <v/>
      </c>
      <c r="O43">
        <f>IF('Binding Energies'!O43 = "","",IF('Binding Energies'!O43&lt;HV,(Parameters!AJ$98-(Parameters!AJ$99*($A43/100))+Parameters!AJ$100*EXP(-((($A43/100)-Parameters!AJ$87)^2)/(2*Parameters!AJ$101^2))/(Parameters!AJ$101*SQRT(2*PI()))+(Parameters!AJ$102/(1+(((($A43/100)-Parameters!AJ$103)/Parameters!AJ$95)^2)))),""))</f>
        <v>0.2266435200835184</v>
      </c>
      <c r="P43">
        <f>IF('Binding Energies'!P43 = "","",IF('Binding Energies'!P43&lt;HV,(Parameters!AK$98-(Parameters!AK$99*($A43/100))+Parameters!AK$100*EXP(-((($A43/100)-Parameters!AK$87)^2)/(2*Parameters!AK$101^2))/(Parameters!AK$101*SQRT(2*PI()))+(Parameters!AK$102/(1+(((($A43/100)-Parameters!AK$103)/Parameters!AK$95)^2)))),""))</f>
        <v>0.23186816266170851</v>
      </c>
      <c r="Q43" t="str">
        <f>IF('Binding Energies'!Q43 = "","",IF('Binding Energies'!Q43&lt;HV,(Parameters!AL$98-(Parameters!AL$99*($A43/100))+Parameters!AL$100*EXP(-((($A43/100)-Parameters!AL$87)^2)/(2*Parameters!AL$101^2))/(Parameters!AL$101*SQRT(2*PI()))+(Parameters!AL$102/(1+(((($A43/100)-Parameters!AL$103)/Parameters!AL$95)^2)))),""))</f>
        <v/>
      </c>
      <c r="R43" t="str">
        <f>IF('Binding Energies'!R43 = "","",IF('Binding Energies'!R43&lt;HV,(Parameters!AM$98-(Parameters!AM$99*($A43/100))+Parameters!AM$100*EXP(-((($A43/100)-Parameters!AM$87)^2)/(2*Parameters!AM$101^2))/(Parameters!AM$101*SQRT(2*PI()))+(Parameters!AM$102/(1+(((($A43/100)-Parameters!AM$103)/Parameters!AM$95)^2)))),""))</f>
        <v/>
      </c>
      <c r="S43" t="str">
        <f>IF('Binding Energies'!S43 = "","",IF('Binding Energies'!S43&lt;HV,(Parameters!AN$98-(Parameters!AN$99*($A43/100))+Parameters!AN$100*EXP(-((($A43/100)-Parameters!AN$87)^2)/(2*Parameters!AN$101^2))/(Parameters!AN$101*SQRT(2*PI()))+(Parameters!AN$102/(1+(((($A43/100)-Parameters!AN$103)/Parameters!AN$95)^2)))),""))</f>
        <v/>
      </c>
      <c r="T43" t="str">
        <f>IF('Binding Energies'!T43 = "","",IF('Binding Energies'!T43&lt;HV,(Parameters!AO$98-(Parameters!AO$99*($A43/100))+Parameters!AO$100*EXP(-((($A43/100)-Parameters!AO$87)^2)/(2*Parameters!AO$101^2))/(Parameters!AO$101*SQRT(2*PI()))+(Parameters!AO$102/(1+(((($A43/100)-Parameters!AO$103)/Parameters!AO$95)^2)))),""))</f>
        <v/>
      </c>
    </row>
    <row r="44" spans="1:20" x14ac:dyDescent="0.35">
      <c r="A44" s="43">
        <v>44</v>
      </c>
      <c r="B44" t="str">
        <f>IF('Binding Energies'!B44 = "","",IF('Binding Energies'!B44&lt;HV,(Parameters!W$98-(Parameters!W$99*($A44/100))+Parameters!W$100*EXP(-((($A44/100)-Parameters!W$87)^2)/(2*Parameters!W$101^2))/(Parameters!W$101*SQRT(2*PI()))+(Parameters!W$102/(1+(((($A44/100)-Parameters!W$103)/Parameters!W$95)^2)))),""))</f>
        <v/>
      </c>
      <c r="C44">
        <f>IF('Binding Energies'!C44 = "","",IF('Binding Energies'!C44&lt;HV,(Parameters!X$98-(Parameters!X$99*($A44/100))+Parameters!X$100*EXP(-((($A44/100)-Parameters!X$87)^2)/(2*Parameters!X$101^2))/(Parameters!X$101*SQRT(2*PI()))+(Parameters!X$102/(1+(((($A44/100)-Parameters!X$103)/Parameters!X$95)^2)))),""))</f>
        <v>-2.5462442956248872E-4</v>
      </c>
      <c r="D44">
        <f>IF('Binding Energies'!D44 = "","",IF('Binding Energies'!D44&lt;HV,(Parameters!Y$98-(Parameters!Y$99*($A44/100))+Parameters!Y$100*EXP(-((($A44/100)-Parameters!Y$87)^2)/(2*Parameters!Y$101^2))/(Parameters!Y$101*SQRT(2*PI()))+(Parameters!Y$102/(1+(((($A44/100)-Parameters!Y$103)/Parameters!Y$95)^2)))),""))</f>
        <v>-1.7622052021368234E-4</v>
      </c>
      <c r="E44">
        <f>IF('Binding Energies'!E44 = "","",IF('Binding Energies'!E44&lt;HV,(Parameters!Z$98-(Parameters!Z$99*($A44/100))+Parameters!Z$100*EXP(-((($A44/100)-Parameters!Z$87)^2)/(2*Parameters!Z$101^2))/(Parameters!Z$101*SQRT(2*PI()))+(Parameters!Z$102/(1+(((($A44/100)-Parameters!Z$103)/Parameters!Z$95)^2)))),""))</f>
        <v>-6.0292748617171059E-5</v>
      </c>
      <c r="F44" t="str">
        <f>IF('Binding Energies'!F44 = "","",IF('Binding Energies'!F44&lt;HV,(Parameters!AA$98-(Parameters!AA$99*($A44/100))+Parameters!AA$100*EXP(-((($A44/100)-Parameters!AA$87)^2)/(2*Parameters!AA$101^2))/(Parameters!AA$101*SQRT(2*PI()))+(Parameters!AA$102/(1+(((($A44/100)-Parameters!AA$103)/Parameters!AA$95)^2)))),""))</f>
        <v/>
      </c>
      <c r="G44">
        <f>IF('Binding Energies'!G44 = "","",IF('Binding Energies'!G44&lt;HV,(Parameters!AB$98-(Parameters!AB$99*($A44/100))+Parameters!AB$100*EXP(-((($A44/100)-Parameters!AB$87)^2)/(2*Parameters!AB$101^2))/(Parameters!AB$101*SQRT(2*PI()))+(Parameters!AB$102/(1+(((($A44/100)-Parameters!AB$103)/Parameters!AB$95)^2)))),""))</f>
        <v>5.1373787625801338E-2</v>
      </c>
      <c r="H44">
        <f>IF('Binding Energies'!H44 = "","",IF('Binding Energies'!H44&lt;HV,(Parameters!AC$98-(Parameters!AC$99*($A44/100))+Parameters!AC$100*EXP(-((($A44/100)-Parameters!AC$87)^2)/(2*Parameters!AC$101^2))/(Parameters!AC$101*SQRT(2*PI()))+(Parameters!AC$102/(1+(((($A44/100)-Parameters!AC$103)/Parameters!AC$95)^2)))),""))</f>
        <v>5.2540099452959892E-2</v>
      </c>
      <c r="I44">
        <f>IF('Binding Energies'!I44 = "","",IF('Binding Energies'!I44&lt;HV,(Parameters!AD$98-(Parameters!AD$99*($A44/100))+Parameters!AD$100*EXP(-((($A44/100)-Parameters!AD$87)^2)/(2*Parameters!AD$101^2))/(Parameters!AD$101*SQRT(2*PI()))+(Parameters!AD$102/(1+(((($A44/100)-Parameters!AD$103)/Parameters!AD$95)^2)))),""))</f>
        <v>4.4208288260571021E-2</v>
      </c>
      <c r="J44">
        <f>IF('Binding Energies'!J44 = "","",IF('Binding Energies'!J44&lt;HV,(Parameters!AE$98-(Parameters!AE$99*($A44/100))+Parameters!AE$100*EXP(-((($A44/100)-Parameters!AE$87)^2)/(2*Parameters!AE$101^2))/(Parameters!AE$101*SQRT(2*PI()))+(Parameters!AE$102/(1+(((($A44/100)-Parameters!AE$103)/Parameters!AE$95)^2)))),""))</f>
        <v>4.2690791144375809E-2</v>
      </c>
      <c r="K44" t="str">
        <f>IF('Binding Energies'!K44 = "","",IF('Binding Energies'!K44&lt;HV,(Parameters!AF$98-(Parameters!AF$99*($A44/100))+Parameters!AF$100*EXP(-((($A44/100)-Parameters!AF$87)^2)/(2*Parameters!AF$101^2))/(Parameters!AF$101*SQRT(2*PI()))+(Parameters!AF$102/(1+(((($A44/100)-Parameters!AF$103)/Parameters!AF$95)^2)))),""))</f>
        <v/>
      </c>
      <c r="L44" t="str">
        <f>IF('Binding Energies'!L44 = "","",IF('Binding Energies'!L44&lt;HV,(Parameters!AG$98-(Parameters!AG$99*($A44/100))+Parameters!AG$100*EXP(-((($A44/100)-Parameters!AG$87)^2)/(2*Parameters!AG$101^2))/(Parameters!AG$101*SQRT(2*PI()))+(Parameters!AG$102/(1+(((($A44/100)-Parameters!AG$103)/Parameters!AG$95)^2)))),""))</f>
        <v/>
      </c>
      <c r="M44" t="str">
        <f>IF('Binding Energies'!M44 = "","",IF('Binding Energies'!M44&lt;HV,(Parameters!AH$98-(Parameters!AH$99*($A44/100))+Parameters!AH$100*EXP(-((($A44/100)-Parameters!AH$87)^2)/(2*Parameters!AH$101^2))/(Parameters!AH$101*SQRT(2*PI()))+(Parameters!AH$102/(1+(((($A44/100)-Parameters!AH$103)/Parameters!AH$95)^2)))),""))</f>
        <v/>
      </c>
      <c r="N44" t="str">
        <f>IF('Binding Energies'!N44 = "","",IF('Binding Energies'!N44&lt;HV,(Parameters!AI$98-(Parameters!AI$99*($A44/100))+Parameters!AI$100*EXP(-((($A44/100)-Parameters!AI$87)^2)/(2*Parameters!AI$101^2))/(Parameters!AI$101*SQRT(2*PI()))+(Parameters!AI$102/(1+(((($A44/100)-Parameters!AI$103)/Parameters!AI$95)^2)))),""))</f>
        <v/>
      </c>
      <c r="O44">
        <f>IF('Binding Energies'!O44 = "","",IF('Binding Energies'!O44&lt;HV,(Parameters!AJ$98-(Parameters!AJ$99*($A44/100))+Parameters!AJ$100*EXP(-((($A44/100)-Parameters!AJ$87)^2)/(2*Parameters!AJ$101^2))/(Parameters!AJ$101*SQRT(2*PI()))+(Parameters!AJ$102/(1+(((($A44/100)-Parameters!AJ$103)/Parameters!AJ$95)^2)))),""))</f>
        <v>0.22075772122687895</v>
      </c>
      <c r="P44">
        <f>IF('Binding Energies'!P44 = "","",IF('Binding Energies'!P44&lt;HV,(Parameters!AK$98-(Parameters!AK$99*($A44/100))+Parameters!AK$100*EXP(-((($A44/100)-Parameters!AK$87)^2)/(2*Parameters!AK$101^2))/(Parameters!AK$101*SQRT(2*PI()))+(Parameters!AK$102/(1+(((($A44/100)-Parameters!AK$103)/Parameters!AK$95)^2)))),""))</f>
        <v>0.22618078120004825</v>
      </c>
      <c r="Q44" t="str">
        <f>IF('Binding Energies'!Q44 = "","",IF('Binding Energies'!Q44&lt;HV,(Parameters!AL$98-(Parameters!AL$99*($A44/100))+Parameters!AL$100*EXP(-((($A44/100)-Parameters!AL$87)^2)/(2*Parameters!AL$101^2))/(Parameters!AL$101*SQRT(2*PI()))+(Parameters!AL$102/(1+(((($A44/100)-Parameters!AL$103)/Parameters!AL$95)^2)))),""))</f>
        <v/>
      </c>
      <c r="R44" t="str">
        <f>IF('Binding Energies'!R44 = "","",IF('Binding Energies'!R44&lt;HV,(Parameters!AM$98-(Parameters!AM$99*($A44/100))+Parameters!AM$100*EXP(-((($A44/100)-Parameters!AM$87)^2)/(2*Parameters!AM$101^2))/(Parameters!AM$101*SQRT(2*PI()))+(Parameters!AM$102/(1+(((($A44/100)-Parameters!AM$103)/Parameters!AM$95)^2)))),""))</f>
        <v/>
      </c>
      <c r="S44" t="str">
        <f>IF('Binding Energies'!S44 = "","",IF('Binding Energies'!S44&lt;HV,(Parameters!AN$98-(Parameters!AN$99*($A44/100))+Parameters!AN$100*EXP(-((($A44/100)-Parameters!AN$87)^2)/(2*Parameters!AN$101^2))/(Parameters!AN$101*SQRT(2*PI()))+(Parameters!AN$102/(1+(((($A44/100)-Parameters!AN$103)/Parameters!AN$95)^2)))),""))</f>
        <v/>
      </c>
      <c r="T44" t="str">
        <f>IF('Binding Energies'!T44 = "","",IF('Binding Energies'!T44&lt;HV,(Parameters!AO$98-(Parameters!AO$99*($A44/100))+Parameters!AO$100*EXP(-((($A44/100)-Parameters!AO$87)^2)/(2*Parameters!AO$101^2))/(Parameters!AO$101*SQRT(2*PI()))+(Parameters!AO$102/(1+(((($A44/100)-Parameters!AO$103)/Parameters!AO$95)^2)))),""))</f>
        <v/>
      </c>
    </row>
    <row r="45" spans="1:20" x14ac:dyDescent="0.35">
      <c r="A45" s="43">
        <v>45</v>
      </c>
      <c r="B45" t="str">
        <f>IF('Binding Energies'!B45 = "","",IF('Binding Energies'!B45&lt;HV,(Parameters!W$98-(Parameters!W$99*($A45/100))+Parameters!W$100*EXP(-((($A45/100)-Parameters!W$87)^2)/(2*Parameters!W$101^2))/(Parameters!W$101*SQRT(2*PI()))+(Parameters!W$102/(1+(((($A45/100)-Parameters!W$103)/Parameters!W$95)^2)))),""))</f>
        <v/>
      </c>
      <c r="C45">
        <f>IF('Binding Energies'!C45 = "","",IF('Binding Energies'!C45&lt;HV,(Parameters!X$98-(Parameters!X$99*($A45/100))+Parameters!X$100*EXP(-((($A45/100)-Parameters!X$87)^2)/(2*Parameters!X$101^2))/(Parameters!X$101*SQRT(2*PI()))+(Parameters!X$102/(1+(((($A45/100)-Parameters!X$103)/Parameters!X$95)^2)))),""))</f>
        <v>-2.8499037457746051E-4</v>
      </c>
      <c r="D45">
        <f>IF('Binding Energies'!D45 = "","",IF('Binding Energies'!D45&lt;HV,(Parameters!Y$98-(Parameters!Y$99*($A45/100))+Parameters!Y$100*EXP(-((($A45/100)-Parameters!Y$87)^2)/(2*Parameters!Y$101^2))/(Parameters!Y$101*SQRT(2*PI()))+(Parameters!Y$102/(1+(((($A45/100)-Parameters!Y$103)/Parameters!Y$95)^2)))),""))</f>
        <v>-1.9965287637618861E-4</v>
      </c>
      <c r="E45">
        <f>IF('Binding Energies'!E45 = "","",IF('Binding Energies'!E45&lt;HV,(Parameters!Z$98-(Parameters!Z$99*($A45/100))+Parameters!Z$100*EXP(-((($A45/100)-Parameters!Z$87)^2)/(2*Parameters!Z$101^2))/(Parameters!Z$101*SQRT(2*PI()))+(Parameters!Z$102/(1+(((($A45/100)-Parameters!Z$103)/Parameters!Z$95)^2)))),""))</f>
        <v>-8.839489372075961E-5</v>
      </c>
      <c r="F45" t="str">
        <f>IF('Binding Energies'!F45 = "","",IF('Binding Energies'!F45&lt;HV,(Parameters!AA$98-(Parameters!AA$99*($A45/100))+Parameters!AA$100*EXP(-((($A45/100)-Parameters!AA$87)^2)/(2*Parameters!AA$101^2))/(Parameters!AA$101*SQRT(2*PI()))+(Parameters!AA$102/(1+(((($A45/100)-Parameters!AA$103)/Parameters!AA$95)^2)))),""))</f>
        <v/>
      </c>
      <c r="G45">
        <f>IF('Binding Energies'!G45 = "","",IF('Binding Energies'!G45&lt;HV,(Parameters!AB$98-(Parameters!AB$99*($A45/100))+Parameters!AB$100*EXP(-((($A45/100)-Parameters!AB$87)^2)/(2*Parameters!AB$101^2))/(Parameters!AB$101*SQRT(2*PI()))+(Parameters!AB$102/(1+(((($A45/100)-Parameters!AB$103)/Parameters!AB$95)^2)))),""))</f>
        <v>4.8665032894312954E-2</v>
      </c>
      <c r="H45">
        <f>IF('Binding Energies'!H45 = "","",IF('Binding Energies'!H45&lt;HV,(Parameters!AC$98-(Parameters!AC$99*($A45/100))+Parameters!AC$100*EXP(-((($A45/100)-Parameters!AC$87)^2)/(2*Parameters!AC$101^2))/(Parameters!AC$101*SQRT(2*PI()))+(Parameters!AC$102/(1+(((($A45/100)-Parameters!AC$103)/Parameters!AC$95)^2)))),""))</f>
        <v>5.0543293811879643E-2</v>
      </c>
      <c r="I45">
        <f>IF('Binding Energies'!I45 = "","",IF('Binding Energies'!I45&lt;HV,(Parameters!AD$98-(Parameters!AD$99*($A45/100))+Parameters!AD$100*EXP(-((($A45/100)-Parameters!AD$87)^2)/(2*Parameters!AD$101^2))/(Parameters!AD$101*SQRT(2*PI()))+(Parameters!AD$102/(1+(((($A45/100)-Parameters!AD$103)/Parameters!AD$95)^2)))),""))</f>
        <v>4.1383103411932451E-2</v>
      </c>
      <c r="J45">
        <f>IF('Binding Energies'!J45 = "","",IF('Binding Energies'!J45&lt;HV,(Parameters!AE$98-(Parameters!AE$99*($A45/100))+Parameters!AE$100*EXP(-((($A45/100)-Parameters!AE$87)^2)/(2*Parameters!AE$101^2))/(Parameters!AE$101*SQRT(2*PI()))+(Parameters!AE$102/(1+(((($A45/100)-Parameters!AE$103)/Parameters!AE$95)^2)))),""))</f>
        <v>4.004662104433284E-2</v>
      </c>
      <c r="K45">
        <f>IF('Binding Energies'!K45 = "","",IF('Binding Energies'!K45&lt;HV,(Parameters!AF$98-(Parameters!AF$99*($A45/100))+Parameters!AF$100*EXP(-((($A45/100)-Parameters!AF$87)^2)/(2*Parameters!AF$101^2))/(Parameters!AF$101*SQRT(2*PI()))+(Parameters!AF$102/(1+(((($A45/100)-Parameters!AF$103)/Parameters!AF$95)^2)))),""))</f>
        <v>4.216043307439641E-2</v>
      </c>
      <c r="L45" t="str">
        <f>IF('Binding Energies'!L45 = "","",IF('Binding Energies'!L45&lt;HV,(Parameters!AG$98-(Parameters!AG$99*($A45/100))+Parameters!AG$100*EXP(-((($A45/100)-Parameters!AG$87)^2)/(2*Parameters!AG$101^2))/(Parameters!AG$101*SQRT(2*PI()))+(Parameters!AG$102/(1+(((($A45/100)-Parameters!AG$103)/Parameters!AG$95)^2)))),""))</f>
        <v/>
      </c>
      <c r="M45" t="str">
        <f>IF('Binding Energies'!M45 = "","",IF('Binding Energies'!M45&lt;HV,(Parameters!AH$98-(Parameters!AH$99*($A45/100))+Parameters!AH$100*EXP(-((($A45/100)-Parameters!AH$87)^2)/(2*Parameters!AH$101^2))/(Parameters!AH$101*SQRT(2*PI()))+(Parameters!AH$102/(1+(((($A45/100)-Parameters!AH$103)/Parameters!AH$95)^2)))),""))</f>
        <v/>
      </c>
      <c r="N45" t="str">
        <f>IF('Binding Energies'!N45 = "","",IF('Binding Energies'!N45&lt;HV,(Parameters!AI$98-(Parameters!AI$99*($A45/100))+Parameters!AI$100*EXP(-((($A45/100)-Parameters!AI$87)^2)/(2*Parameters!AI$101^2))/(Parameters!AI$101*SQRT(2*PI()))+(Parameters!AI$102/(1+(((($A45/100)-Parameters!AI$103)/Parameters!AI$95)^2)))),""))</f>
        <v/>
      </c>
      <c r="O45">
        <f>IF('Binding Energies'!O45 = "","",IF('Binding Energies'!O45&lt;HV,(Parameters!AJ$98-(Parameters!AJ$99*($A45/100))+Parameters!AJ$100*EXP(-((($A45/100)-Parameters!AJ$87)^2)/(2*Parameters!AJ$101^2))/(Parameters!AJ$101*SQRT(2*PI()))+(Parameters!AJ$102/(1+(((($A45/100)-Parameters!AJ$103)/Parameters!AJ$95)^2)))),""))</f>
        <v>0.21498681473430603</v>
      </c>
      <c r="P45">
        <f>IF('Binding Energies'!P45 = "","",IF('Binding Energies'!P45&lt;HV,(Parameters!AK$98-(Parameters!AK$99*($A45/100))+Parameters!AK$100*EXP(-((($A45/100)-Parameters!AK$87)^2)/(2*Parameters!AK$101^2))/(Parameters!AK$101*SQRT(2*PI()))+(Parameters!AK$102/(1+(((($A45/100)-Parameters!AK$103)/Parameters!AK$95)^2)))),""))</f>
        <v>0.22063441897116809</v>
      </c>
      <c r="Q45" t="str">
        <f>IF('Binding Energies'!Q45 = "","",IF('Binding Energies'!Q45&lt;HV,(Parameters!AL$98-(Parameters!AL$99*($A45/100))+Parameters!AL$100*EXP(-((($A45/100)-Parameters!AL$87)^2)/(2*Parameters!AL$101^2))/(Parameters!AL$101*SQRT(2*PI()))+(Parameters!AL$102/(1+(((($A45/100)-Parameters!AL$103)/Parameters!AL$95)^2)))),""))</f>
        <v/>
      </c>
      <c r="R45" t="str">
        <f>IF('Binding Energies'!R45 = "","",IF('Binding Energies'!R45&lt;HV,(Parameters!AM$98-(Parameters!AM$99*($A45/100))+Parameters!AM$100*EXP(-((($A45/100)-Parameters!AM$87)^2)/(2*Parameters!AM$101^2))/(Parameters!AM$101*SQRT(2*PI()))+(Parameters!AM$102/(1+(((($A45/100)-Parameters!AM$103)/Parameters!AM$95)^2)))),""))</f>
        <v/>
      </c>
      <c r="S45" t="str">
        <f>IF('Binding Energies'!S45 = "","",IF('Binding Energies'!S45&lt;HV,(Parameters!AN$98-(Parameters!AN$99*($A45/100))+Parameters!AN$100*EXP(-((($A45/100)-Parameters!AN$87)^2)/(2*Parameters!AN$101^2))/(Parameters!AN$101*SQRT(2*PI()))+(Parameters!AN$102/(1+(((($A45/100)-Parameters!AN$103)/Parameters!AN$95)^2)))),""))</f>
        <v/>
      </c>
      <c r="T45" t="str">
        <f>IF('Binding Energies'!T45 = "","",IF('Binding Energies'!T45&lt;HV,(Parameters!AO$98-(Parameters!AO$99*($A45/100))+Parameters!AO$100*EXP(-((($A45/100)-Parameters!AO$87)^2)/(2*Parameters!AO$101^2))/(Parameters!AO$101*SQRT(2*PI()))+(Parameters!AO$102/(1+(((($A45/100)-Parameters!AO$103)/Parameters!AO$95)^2)))),""))</f>
        <v/>
      </c>
    </row>
    <row r="46" spans="1:20" x14ac:dyDescent="0.35">
      <c r="A46" s="43">
        <v>46</v>
      </c>
      <c r="B46" t="str">
        <f>IF('Binding Energies'!B46 = "","",IF('Binding Energies'!B46&lt;HV,(Parameters!W$98-(Parameters!W$99*($A46/100))+Parameters!W$100*EXP(-((($A46/100)-Parameters!W$87)^2)/(2*Parameters!W$101^2))/(Parameters!W$101*SQRT(2*PI()))+(Parameters!W$102/(1+(((($A46/100)-Parameters!W$103)/Parameters!W$95)^2)))),""))</f>
        <v/>
      </c>
      <c r="C46">
        <f>IF('Binding Energies'!C46 = "","",IF('Binding Energies'!C46&lt;HV,(Parameters!X$98-(Parameters!X$99*($A46/100))+Parameters!X$100*EXP(-((($A46/100)-Parameters!X$87)^2)/(2*Parameters!X$101^2))/(Parameters!X$101*SQRT(2*PI()))+(Parameters!X$102/(1+(((($A46/100)-Parameters!X$103)/Parameters!X$95)^2)))),""))</f>
        <v>-3.1721581526614212E-4</v>
      </c>
      <c r="D46">
        <f>IF('Binding Energies'!D46 = "","",IF('Binding Energies'!D46&lt;HV,(Parameters!Y$98-(Parameters!Y$99*($A46/100))+Parameters!Y$100*EXP(-((($A46/100)-Parameters!Y$87)^2)/(2*Parameters!Y$101^2))/(Parameters!Y$101*SQRT(2*PI()))+(Parameters!Y$102/(1+(((($A46/100)-Parameters!Y$103)/Parameters!Y$95)^2)))),""))</f>
        <v>-2.2519775885843459E-4</v>
      </c>
      <c r="E46">
        <f>IF('Binding Energies'!E46 = "","",IF('Binding Energies'!E46&lt;HV,(Parameters!Z$98-(Parameters!Z$99*($A46/100))+Parameters!Z$100*EXP(-((($A46/100)-Parameters!Z$87)^2)/(2*Parameters!Z$101^2))/(Parameters!Z$101*SQRT(2*PI()))+(Parameters!Z$102/(1+(((($A46/100)-Parameters!Z$103)/Parameters!Z$95)^2)))),""))</f>
        <v>-1.185211319754448E-4</v>
      </c>
      <c r="F46" t="str">
        <f>IF('Binding Energies'!F46 = "","",IF('Binding Energies'!F46&lt;HV,(Parameters!AA$98-(Parameters!AA$99*($A46/100))+Parameters!AA$100*EXP(-((($A46/100)-Parameters!AA$87)^2)/(2*Parameters!AA$101^2))/(Parameters!AA$101*SQRT(2*PI()))+(Parameters!AA$102/(1+(((($A46/100)-Parameters!AA$103)/Parameters!AA$95)^2)))),""))</f>
        <v/>
      </c>
      <c r="G46">
        <f>IF('Binding Energies'!G46 = "","",IF('Binding Energies'!G46&lt;HV,(Parameters!AB$98-(Parameters!AB$99*($A46/100))+Parameters!AB$100*EXP(-((($A46/100)-Parameters!AB$87)^2)/(2*Parameters!AB$101^2))/(Parameters!AB$101*SQRT(2*PI()))+(Parameters!AB$102/(1+(((($A46/100)-Parameters!AB$103)/Parameters!AB$95)^2)))),""))</f>
        <v>4.5966342935968081E-2</v>
      </c>
      <c r="H46">
        <f>IF('Binding Energies'!H46 = "","",IF('Binding Energies'!H46&lt;HV,(Parameters!AC$98-(Parameters!AC$99*($A46/100))+Parameters!AC$100*EXP(-((($A46/100)-Parameters!AC$87)^2)/(2*Parameters!AC$101^2))/(Parameters!AC$101*SQRT(2*PI()))+(Parameters!AC$102/(1+(((($A46/100)-Parameters!AC$103)/Parameters!AC$95)^2)))),""))</f>
        <v>4.8574409691269471E-2</v>
      </c>
      <c r="I46">
        <f>IF('Binding Energies'!I46 = "","",IF('Binding Energies'!I46&lt;HV,(Parameters!AD$98-(Parameters!AD$99*($A46/100))+Parameters!AD$100*EXP(-((($A46/100)-Parameters!AD$87)^2)/(2*Parameters!AD$101^2))/(Parameters!AD$101*SQRT(2*PI()))+(Parameters!AD$102/(1+(((($A46/100)-Parameters!AD$103)/Parameters!AD$95)^2)))),""))</f>
        <v>3.8712608718042836E-2</v>
      </c>
      <c r="J46">
        <f>IF('Binding Energies'!J46 = "","",IF('Binding Energies'!J46&lt;HV,(Parameters!AE$98-(Parameters!AE$99*($A46/100))+Parameters!AE$100*EXP(-((($A46/100)-Parameters!AE$87)^2)/(2*Parameters!AE$101^2))/(Parameters!AE$101*SQRT(2*PI()))+(Parameters!AE$102/(1+(((($A46/100)-Parameters!AE$103)/Parameters!AE$95)^2)))),""))</f>
        <v>3.7590714649524321E-2</v>
      </c>
      <c r="K46">
        <f>IF('Binding Energies'!K46 = "","",IF('Binding Energies'!K46&lt;HV,(Parameters!AF$98-(Parameters!AF$99*($A46/100))+Parameters!AF$100*EXP(-((($A46/100)-Parameters!AF$87)^2)/(2*Parameters!AF$101^2))/(Parameters!AF$101*SQRT(2*PI()))+(Parameters!AF$102/(1+(((($A46/100)-Parameters!AF$103)/Parameters!AF$95)^2)))),""))</f>
        <v>3.9415805060353311E-2</v>
      </c>
      <c r="L46">
        <f>IF('Binding Energies'!L46 = "","",IF('Binding Energies'!L46&lt;HV,(Parameters!AG$98-(Parameters!AG$99*($A46/100))+Parameters!AG$100*EXP(-((($A46/100)-Parameters!AG$87)^2)/(2*Parameters!AG$101^2))/(Parameters!AG$101*SQRT(2*PI()))+(Parameters!AG$102/(1+(((($A46/100)-Parameters!AG$103)/Parameters!AG$95)^2)))),""))</f>
        <v>3.8408695162849359E-2</v>
      </c>
      <c r="M46" t="str">
        <f>IF('Binding Energies'!M46 = "","",IF('Binding Energies'!M46&lt;HV,(Parameters!AH$98-(Parameters!AH$99*($A46/100))+Parameters!AH$100*EXP(-((($A46/100)-Parameters!AH$87)^2)/(2*Parameters!AH$101^2))/(Parameters!AH$101*SQRT(2*PI()))+(Parameters!AH$102/(1+(((($A46/100)-Parameters!AH$103)/Parameters!AH$95)^2)))),""))</f>
        <v/>
      </c>
      <c r="N46" t="str">
        <f>IF('Binding Energies'!N46 = "","",IF('Binding Energies'!N46&lt;HV,(Parameters!AI$98-(Parameters!AI$99*($A46/100))+Parameters!AI$100*EXP(-((($A46/100)-Parameters!AI$87)^2)/(2*Parameters!AI$101^2))/(Parameters!AI$101*SQRT(2*PI()))+(Parameters!AI$102/(1+(((($A46/100)-Parameters!AI$103)/Parameters!AI$95)^2)))),""))</f>
        <v/>
      </c>
      <c r="O46">
        <f>IF('Binding Energies'!O46 = "","",IF('Binding Energies'!O46&lt;HV,(Parameters!AJ$98-(Parameters!AJ$99*($A46/100))+Parameters!AJ$100*EXP(-((($A46/100)-Parameters!AJ$87)^2)/(2*Parameters!AJ$101^2))/(Parameters!AJ$101*SQRT(2*PI()))+(Parameters!AJ$102/(1+(((($A46/100)-Parameters!AJ$103)/Parameters!AJ$95)^2)))),""))</f>
        <v>0.20933891367071814</v>
      </c>
      <c r="P46">
        <f>IF('Binding Energies'!P46 = "","",IF('Binding Energies'!P46&lt;HV,(Parameters!AK$98-(Parameters!AK$99*($A46/100))+Parameters!AK$100*EXP(-((($A46/100)-Parameters!AK$87)^2)/(2*Parameters!AK$101^2))/(Parameters!AK$101*SQRT(2*PI()))+(Parameters!AK$102/(1+(((($A46/100)-Parameters!AK$103)/Parameters!AK$95)^2)))),""))</f>
        <v>0.21523240364111312</v>
      </c>
      <c r="Q46" t="str">
        <f>IF('Binding Energies'!Q46 = "","",IF('Binding Energies'!Q46&lt;HV,(Parameters!AL$98-(Parameters!AL$99*($A46/100))+Parameters!AL$100*EXP(-((($A46/100)-Parameters!AL$87)^2)/(2*Parameters!AL$101^2))/(Parameters!AL$101*SQRT(2*PI()))+(Parameters!AL$102/(1+(((($A46/100)-Parameters!AL$103)/Parameters!AL$95)^2)))),""))</f>
        <v/>
      </c>
      <c r="R46" t="str">
        <f>IF('Binding Energies'!R46 = "","",IF('Binding Energies'!R46&lt;HV,(Parameters!AM$98-(Parameters!AM$99*($A46/100))+Parameters!AM$100*EXP(-((($A46/100)-Parameters!AM$87)^2)/(2*Parameters!AM$101^2))/(Parameters!AM$101*SQRT(2*PI()))+(Parameters!AM$102/(1+(((($A46/100)-Parameters!AM$103)/Parameters!AM$95)^2)))),""))</f>
        <v/>
      </c>
      <c r="S46" t="str">
        <f>IF('Binding Energies'!S46 = "","",IF('Binding Energies'!S46&lt;HV,(Parameters!AN$98-(Parameters!AN$99*($A46/100))+Parameters!AN$100*EXP(-((($A46/100)-Parameters!AN$87)^2)/(2*Parameters!AN$101^2))/(Parameters!AN$101*SQRT(2*PI()))+(Parameters!AN$102/(1+(((($A46/100)-Parameters!AN$103)/Parameters!AN$95)^2)))),""))</f>
        <v/>
      </c>
      <c r="T46" t="str">
        <f>IF('Binding Energies'!T46 = "","",IF('Binding Energies'!T46&lt;HV,(Parameters!AO$98-(Parameters!AO$99*($A46/100))+Parameters!AO$100*EXP(-((($A46/100)-Parameters!AO$87)^2)/(2*Parameters!AO$101^2))/(Parameters!AO$101*SQRT(2*PI()))+(Parameters!AO$102/(1+(((($A46/100)-Parameters!AO$103)/Parameters!AO$95)^2)))),""))</f>
        <v/>
      </c>
    </row>
    <row r="47" spans="1:20" x14ac:dyDescent="0.35">
      <c r="A47" s="43">
        <v>47</v>
      </c>
      <c r="B47" t="str">
        <f>IF('Binding Energies'!B47 = "","",IF('Binding Energies'!B47&lt;HV,(Parameters!W$98-(Parameters!W$99*($A47/100))+Parameters!W$100*EXP(-((($A47/100)-Parameters!W$87)^2)/(2*Parameters!W$101^2))/(Parameters!W$101*SQRT(2*PI()))+(Parameters!W$102/(1+(((($A47/100)-Parameters!W$103)/Parameters!W$95)^2)))),""))</f>
        <v/>
      </c>
      <c r="C47">
        <f>IF('Binding Energies'!C47 = "","",IF('Binding Energies'!C47&lt;HV,(Parameters!X$98-(Parameters!X$99*($A47/100))+Parameters!X$100*EXP(-((($A47/100)-Parameters!X$87)^2)/(2*Parameters!X$101^2))/(Parameters!X$101*SQRT(2*PI()))+(Parameters!X$102/(1+(((($A47/100)-Parameters!X$103)/Parameters!X$95)^2)))),""))</f>
        <v>-3.509333391293966E-4</v>
      </c>
      <c r="D47">
        <f>IF('Binding Energies'!D47 = "","",IF('Binding Energies'!D47&lt;HV,(Parameters!Y$98-(Parameters!Y$99*($A47/100))+Parameters!Y$100*EXP(-((($A47/100)-Parameters!Y$87)^2)/(2*Parameters!Y$101^2))/(Parameters!Y$101*SQRT(2*PI()))+(Parameters!Y$102/(1+(((($A47/100)-Parameters!Y$103)/Parameters!Y$95)^2)))),""))</f>
        <v>-2.5297926192248865E-4</v>
      </c>
      <c r="E47">
        <f>IF('Binding Energies'!E47 = "","",IF('Binding Energies'!E47&lt;HV,(Parameters!Z$98-(Parameters!Z$99*($A47/100))+Parameters!Z$100*EXP(-((($A47/100)-Parameters!Z$87)^2)/(2*Parameters!Z$101^2))/(Parameters!Z$101*SQRT(2*PI()))+(Parameters!Z$102/(1+(((($A47/100)-Parameters!Z$103)/Parameters!Z$95)^2)))),""))</f>
        <v>-1.5077458786620689E-4</v>
      </c>
      <c r="F47" t="str">
        <f>IF('Binding Energies'!F47 = "","",IF('Binding Energies'!F47&lt;HV,(Parameters!AA$98-(Parameters!AA$99*($A47/100))+Parameters!AA$100*EXP(-((($A47/100)-Parameters!AA$87)^2)/(2*Parameters!AA$101^2))/(Parameters!AA$101*SQRT(2*PI()))+(Parameters!AA$102/(1+(((($A47/100)-Parameters!AA$103)/Parameters!AA$95)^2)))),""))</f>
        <v/>
      </c>
      <c r="G47">
        <f>IF('Binding Energies'!G47 = "","",IF('Binding Energies'!G47&lt;HV,(Parameters!AB$98-(Parameters!AB$99*($A47/100))+Parameters!AB$100*EXP(-((($A47/100)-Parameters!AB$87)^2)/(2*Parameters!AB$101^2))/(Parameters!AB$101*SQRT(2*PI()))+(Parameters!AB$102/(1+(((($A47/100)-Parameters!AB$103)/Parameters!AB$95)^2)))),""))</f>
        <v>4.3245159279640448E-2</v>
      </c>
      <c r="H47">
        <f>IF('Binding Energies'!H47 = "","",IF('Binding Energies'!H47&lt;HV,(Parameters!AC$98-(Parameters!AC$99*($A47/100))+Parameters!AC$100*EXP(-((($A47/100)-Parameters!AC$87)^2)/(2*Parameters!AC$101^2))/(Parameters!AC$101*SQRT(2*PI()))+(Parameters!AC$102/(1+(((($A47/100)-Parameters!AC$103)/Parameters!AC$95)^2)))),""))</f>
        <v>4.6595200668283751E-2</v>
      </c>
      <c r="I47">
        <f>IF('Binding Energies'!I47 = "","",IF('Binding Energies'!I47&lt;HV,(Parameters!AD$98-(Parameters!AD$99*($A47/100))+Parameters!AD$100*EXP(-((($A47/100)-Parameters!AD$87)^2)/(2*Parameters!AD$101^2))/(Parameters!AD$101*SQRT(2*PI()))+(Parameters!AD$102/(1+(((($A47/100)-Parameters!AD$103)/Parameters!AD$95)^2)))),""))</f>
        <v>3.6188898304240977E-2</v>
      </c>
      <c r="J47">
        <f>IF('Binding Energies'!J47 = "","",IF('Binding Energies'!J47&lt;HV,(Parameters!AE$98-(Parameters!AE$99*($A47/100))+Parameters!AE$100*EXP(-((($A47/100)-Parameters!AE$87)^2)/(2*Parameters!AE$101^2))/(Parameters!AE$101*SQRT(2*PI()))+(Parameters!AE$102/(1+(((($A47/100)-Parameters!AE$103)/Parameters!AE$95)^2)))),""))</f>
        <v>3.5316198937633637E-2</v>
      </c>
      <c r="K47">
        <f>IF('Binding Energies'!K47 = "","",IF('Binding Energies'!K47&lt;HV,(Parameters!AF$98-(Parameters!AF$99*($A47/100))+Parameters!AF$100*EXP(-((($A47/100)-Parameters!AF$87)^2)/(2*Parameters!AF$101^2))/(Parameters!AF$101*SQRT(2*PI()))+(Parameters!AF$102/(1+(((($A47/100)-Parameters!AF$103)/Parameters!AF$95)^2)))),""))</f>
        <v>3.6768464672348927E-2</v>
      </c>
      <c r="L47">
        <f>IF('Binding Energies'!L47 = "","",IF('Binding Energies'!L47&lt;HV,(Parameters!AG$98-(Parameters!AG$99*($A47/100))+Parameters!AG$100*EXP(-((($A47/100)-Parameters!AG$87)^2)/(2*Parameters!AG$101^2))/(Parameters!AG$101*SQRT(2*PI()))+(Parameters!AG$102/(1+(((($A47/100)-Parameters!AG$103)/Parameters!AG$95)^2)))),""))</f>
        <v>3.5762305014227586E-2</v>
      </c>
      <c r="M47" t="str">
        <f>IF('Binding Energies'!M47 = "","",IF('Binding Energies'!M47&lt;HV,(Parameters!AH$98-(Parameters!AH$99*($A47/100))+Parameters!AH$100*EXP(-((($A47/100)-Parameters!AH$87)^2)/(2*Parameters!AH$101^2))/(Parameters!AH$101*SQRT(2*PI()))+(Parameters!AH$102/(1+(((($A47/100)-Parameters!AH$103)/Parameters!AH$95)^2)))),""))</f>
        <v/>
      </c>
      <c r="N47" t="str">
        <f>IF('Binding Energies'!N47 = "","",IF('Binding Energies'!N47&lt;HV,(Parameters!AI$98-(Parameters!AI$99*($A47/100))+Parameters!AI$100*EXP(-((($A47/100)-Parameters!AI$87)^2)/(2*Parameters!AI$101^2))/(Parameters!AI$101*SQRT(2*PI()))+(Parameters!AI$102/(1+(((($A47/100)-Parameters!AI$103)/Parameters!AI$95)^2)))),""))</f>
        <v/>
      </c>
      <c r="O47">
        <f>IF('Binding Energies'!O47 = "","",IF('Binding Energies'!O47&lt;HV,(Parameters!AJ$98-(Parameters!AJ$99*($A47/100))+Parameters!AJ$100*EXP(-((($A47/100)-Parameters!AJ$87)^2)/(2*Parameters!AJ$101^2))/(Parameters!AJ$101*SQRT(2*PI()))+(Parameters!AJ$102/(1+(((($A47/100)-Parameters!AJ$103)/Parameters!AJ$95)^2)))),""))</f>
        <v>0.20382121866927252</v>
      </c>
      <c r="P47">
        <f>IF('Binding Energies'!P47 = "","",IF('Binding Energies'!P47&lt;HV,(Parameters!AK$98-(Parameters!AK$99*($A47/100))+Parameters!AK$100*EXP(-((($A47/100)-Parameters!AK$87)^2)/(2*Parameters!AK$101^2))/(Parameters!AK$101*SQRT(2*PI()))+(Parameters!AK$102/(1+(((($A47/100)-Parameters!AK$103)/Parameters!AK$95)^2)))),""))</f>
        <v>0.20997691894064702</v>
      </c>
      <c r="Q47" t="str">
        <f>IF('Binding Energies'!Q47 = "","",IF('Binding Energies'!Q47&lt;HV,(Parameters!AL$98-(Parameters!AL$99*($A47/100))+Parameters!AL$100*EXP(-((($A47/100)-Parameters!AL$87)^2)/(2*Parameters!AL$101^2))/(Parameters!AL$101*SQRT(2*PI()))+(Parameters!AL$102/(1+(((($A47/100)-Parameters!AL$103)/Parameters!AL$95)^2)))),""))</f>
        <v/>
      </c>
      <c r="R47" t="str">
        <f>IF('Binding Energies'!R47 = "","",IF('Binding Energies'!R47&lt;HV,(Parameters!AM$98-(Parameters!AM$99*($A47/100))+Parameters!AM$100*EXP(-((($A47/100)-Parameters!AM$87)^2)/(2*Parameters!AM$101^2))/(Parameters!AM$101*SQRT(2*PI()))+(Parameters!AM$102/(1+(((($A47/100)-Parameters!AM$103)/Parameters!AM$95)^2)))),""))</f>
        <v/>
      </c>
      <c r="S47" t="str">
        <f>IF('Binding Energies'!S47 = "","",IF('Binding Energies'!S47&lt;HV,(Parameters!AN$98-(Parameters!AN$99*($A47/100))+Parameters!AN$100*EXP(-((($A47/100)-Parameters!AN$87)^2)/(2*Parameters!AN$101^2))/(Parameters!AN$101*SQRT(2*PI()))+(Parameters!AN$102/(1+(((($A47/100)-Parameters!AN$103)/Parameters!AN$95)^2)))),""))</f>
        <v/>
      </c>
      <c r="T47" t="str">
        <f>IF('Binding Energies'!T47 = "","",IF('Binding Energies'!T47&lt;HV,(Parameters!AO$98-(Parameters!AO$99*($A47/100))+Parameters!AO$100*EXP(-((($A47/100)-Parameters!AO$87)^2)/(2*Parameters!AO$101^2))/(Parameters!AO$101*SQRT(2*PI()))+(Parameters!AO$102/(1+(((($A47/100)-Parameters!AO$103)/Parameters!AO$95)^2)))),""))</f>
        <v/>
      </c>
    </row>
    <row r="48" spans="1:20" x14ac:dyDescent="0.35">
      <c r="A48" s="43">
        <v>48</v>
      </c>
      <c r="B48" t="str">
        <f>IF('Binding Energies'!B48 = "","",IF('Binding Energies'!B48&lt;HV,(Parameters!W$98-(Parameters!W$99*($A48/100))+Parameters!W$100*EXP(-((($A48/100)-Parameters!W$87)^2)/(2*Parameters!W$101^2))/(Parameters!W$101*SQRT(2*PI()))+(Parameters!W$102/(1+(((($A48/100)-Parameters!W$103)/Parameters!W$95)^2)))),""))</f>
        <v/>
      </c>
      <c r="C48">
        <f>IF('Binding Energies'!C48 = "","",IF('Binding Energies'!C48&lt;HV,(Parameters!X$98-(Parameters!X$99*($A48/100))+Parameters!X$100*EXP(-((($A48/100)-Parameters!X$87)^2)/(2*Parameters!X$101^2))/(Parameters!X$101*SQRT(2*PI()))+(Parameters!X$102/(1+(((($A48/100)-Parameters!X$103)/Parameters!X$95)^2)))),""))</f>
        <v>-3.8552708963054857E-4</v>
      </c>
      <c r="D48">
        <f>IF('Binding Energies'!D48 = "","",IF('Binding Energies'!D48&lt;HV,(Parameters!Y$98-(Parameters!Y$99*($A48/100))+Parameters!Y$100*EXP(-((($A48/100)-Parameters!Y$87)^2)/(2*Parameters!Y$101^2))/(Parameters!Y$101*SQRT(2*PI()))+(Parameters!Y$102/(1+(((($A48/100)-Parameters!Y$103)/Parameters!Y$95)^2)))),""))</f>
        <v>-2.831215823632311E-4</v>
      </c>
      <c r="E48">
        <f>IF('Binding Energies'!E48 = "","",IF('Binding Energies'!E48&lt;HV,(Parameters!Z$98-(Parameters!Z$99*($A48/100))+Parameters!Z$100*EXP(-((($A48/100)-Parameters!Z$87)^2)/(2*Parameters!Z$101^2))/(Parameters!Z$101*SQRT(2*PI()))+(Parameters!Z$102/(1+(((($A48/100)-Parameters!Z$103)/Parameters!Z$95)^2)))),""))</f>
        <v>-1.85261512924751E-4</v>
      </c>
      <c r="F48" t="str">
        <f>IF('Binding Energies'!F48 = "","",IF('Binding Energies'!F48&lt;HV,(Parameters!AA$98-(Parameters!AA$99*($A48/100))+Parameters!AA$100*EXP(-((($A48/100)-Parameters!AA$87)^2)/(2*Parameters!AA$101^2))/(Parameters!AA$101*SQRT(2*PI()))+(Parameters!AA$102/(1+(((($A48/100)-Parameters!AA$103)/Parameters!AA$95)^2)))),""))</f>
        <v/>
      </c>
      <c r="G48">
        <f>IF('Binding Energies'!G48 = "","",IF('Binding Energies'!G48&lt;HV,(Parameters!AB$98-(Parameters!AB$99*($A48/100))+Parameters!AB$100*EXP(-((($A48/100)-Parameters!AB$87)^2)/(2*Parameters!AB$101^2))/(Parameters!AB$101*SQRT(2*PI()))+(Parameters!AB$102/(1+(((($A48/100)-Parameters!AB$103)/Parameters!AB$95)^2)))),""))</f>
        <v>4.0459498406103932E-2</v>
      </c>
      <c r="H48">
        <f>IF('Binding Energies'!H48 = "","",IF('Binding Energies'!H48&lt;HV,(Parameters!AC$98-(Parameters!AC$99*($A48/100))+Parameters!AC$100*EXP(-((($A48/100)-Parameters!AC$87)^2)/(2*Parameters!AC$101^2))/(Parameters!AC$101*SQRT(2*PI()))+(Parameters!AC$102/(1+(((($A48/100)-Parameters!AC$103)/Parameters!AC$95)^2)))),""))</f>
        <v>4.4561391689386137E-2</v>
      </c>
      <c r="I48">
        <f>IF('Binding Energies'!I48 = "","",IF('Binding Energies'!I48&lt;HV,(Parameters!AD$98-(Parameters!AD$99*($A48/100))+Parameters!AD$100*EXP(-((($A48/100)-Parameters!AD$87)^2)/(2*Parameters!AD$101^2))/(Parameters!AD$101*SQRT(2*PI()))+(Parameters!AD$102/(1+(((($A48/100)-Parameters!AD$103)/Parameters!AD$95)^2)))),""))</f>
        <v>3.3803978138489954E-2</v>
      </c>
      <c r="J48">
        <f>IF('Binding Energies'!J48 = "","",IF('Binding Energies'!J48&lt;HV,(Parameters!AE$98-(Parameters!AE$99*($A48/100))+Parameters!AE$100*EXP(-((($A48/100)-Parameters!AE$87)^2)/(2*Parameters!AE$101^2))/(Parameters!AE$101*SQRT(2*PI()))+(Parameters!AE$102/(1+(((($A48/100)-Parameters!AE$103)/Parameters!AE$95)^2)))),""))</f>
        <v>3.3215692349330625E-2</v>
      </c>
      <c r="K48">
        <f>IF('Binding Energies'!K48 = "","",IF('Binding Energies'!K48&lt;HV,(Parameters!AF$98-(Parameters!AF$99*($A48/100))+Parameters!AF$100*EXP(-((($A48/100)-Parameters!AF$87)^2)/(2*Parameters!AF$101^2))/(Parameters!AF$101*SQRT(2*PI()))+(Parameters!AF$102/(1+(((($A48/100)-Parameters!AF$103)/Parameters!AF$95)^2)))),""))</f>
        <v>3.421933658782865E-2</v>
      </c>
      <c r="L48">
        <f>IF('Binding Energies'!L48 = "","",IF('Binding Energies'!L48&lt;HV,(Parameters!AG$98-(Parameters!AG$99*($A48/100))+Parameters!AG$100*EXP(-((($A48/100)-Parameters!AG$87)^2)/(2*Parameters!AG$101^2))/(Parameters!AG$101*SQRT(2*PI()))+(Parameters!AG$102/(1+(((($A48/100)-Parameters!AG$103)/Parameters!AG$95)^2)))),""))</f>
        <v>3.3312994473617845E-2</v>
      </c>
      <c r="M48" t="str">
        <f>IF('Binding Energies'!M48 = "","",IF('Binding Energies'!M48&lt;HV,(Parameters!AH$98-(Parameters!AH$99*($A48/100))+Parameters!AH$100*EXP(-((($A48/100)-Parameters!AH$87)^2)/(2*Parameters!AH$101^2))/(Parameters!AH$101*SQRT(2*PI()))+(Parameters!AH$102/(1+(((($A48/100)-Parameters!AH$103)/Parameters!AH$95)^2)))),""))</f>
        <v/>
      </c>
      <c r="N48" t="str">
        <f>IF('Binding Energies'!N48 = "","",IF('Binding Energies'!N48&lt;HV,(Parameters!AI$98-(Parameters!AI$99*($A48/100))+Parameters!AI$100*EXP(-((($A48/100)-Parameters!AI$87)^2)/(2*Parameters!AI$101^2))/(Parameters!AI$101*SQRT(2*PI()))+(Parameters!AI$102/(1+(((($A48/100)-Parameters!AI$103)/Parameters!AI$95)^2)))),""))</f>
        <v/>
      </c>
      <c r="O48">
        <f>IF('Binding Energies'!O48 = "","",IF('Binding Energies'!O48&lt;HV,(Parameters!AJ$98-(Parameters!AJ$99*($A48/100))+Parameters!AJ$100*EXP(-((($A48/100)-Parameters!AJ$87)^2)/(2*Parameters!AJ$101^2))/(Parameters!AJ$101*SQRT(2*PI()))+(Parameters!AJ$102/(1+(((($A48/100)-Parameters!AJ$103)/Parameters!AJ$95)^2)))),""))</f>
        <v>0.19844002278987694</v>
      </c>
      <c r="P48">
        <f>IF('Binding Energies'!P48 = "","",IF('Binding Energies'!P48&lt;HV,(Parameters!AK$98-(Parameters!AK$99*($A48/100))+Parameters!AK$100*EXP(-((($A48/100)-Parameters!AK$87)^2)/(2*Parameters!AK$101^2))/(Parameters!AK$101*SQRT(2*PI()))+(Parameters!AK$102/(1+(((($A48/100)-Parameters!AK$103)/Parameters!AK$95)^2)))),""))</f>
        <v>0.20486906843180697</v>
      </c>
      <c r="Q48" t="str">
        <f>IF('Binding Energies'!Q48 = "","",IF('Binding Energies'!Q48&lt;HV,(Parameters!AL$98-(Parameters!AL$99*($A48/100))+Parameters!AL$100*EXP(-((($A48/100)-Parameters!AL$87)^2)/(2*Parameters!AL$101^2))/(Parameters!AL$101*SQRT(2*PI()))+(Parameters!AL$102/(1+(((($A48/100)-Parameters!AL$103)/Parameters!AL$95)^2)))),""))</f>
        <v/>
      </c>
      <c r="R48" t="str">
        <f>IF('Binding Energies'!R48 = "","",IF('Binding Energies'!R48&lt;HV,(Parameters!AM$98-(Parameters!AM$99*($A48/100))+Parameters!AM$100*EXP(-((($A48/100)-Parameters!AM$87)^2)/(2*Parameters!AM$101^2))/(Parameters!AM$101*SQRT(2*PI()))+(Parameters!AM$102/(1+(((($A48/100)-Parameters!AM$103)/Parameters!AM$95)^2)))),""))</f>
        <v/>
      </c>
      <c r="S48" t="str">
        <f>IF('Binding Energies'!S48 = "","",IF('Binding Energies'!S48&lt;HV,(Parameters!AN$98-(Parameters!AN$99*($A48/100))+Parameters!AN$100*EXP(-((($A48/100)-Parameters!AN$87)^2)/(2*Parameters!AN$101^2))/(Parameters!AN$101*SQRT(2*PI()))+(Parameters!AN$102/(1+(((($A48/100)-Parameters!AN$103)/Parameters!AN$95)^2)))),""))</f>
        <v/>
      </c>
      <c r="T48" t="str">
        <f>IF('Binding Energies'!T48 = "","",IF('Binding Energies'!T48&lt;HV,(Parameters!AO$98-(Parameters!AO$99*($A48/100))+Parameters!AO$100*EXP(-((($A48/100)-Parameters!AO$87)^2)/(2*Parameters!AO$101^2))/(Parameters!AO$101*SQRT(2*PI()))+(Parameters!AO$102/(1+(((($A48/100)-Parameters!AO$103)/Parameters!AO$95)^2)))),""))</f>
        <v/>
      </c>
    </row>
    <row r="49" spans="1:20" x14ac:dyDescent="0.35">
      <c r="A49" s="43">
        <v>49</v>
      </c>
      <c r="B49" t="str">
        <f>IF('Binding Energies'!B49 = "","",IF('Binding Energies'!B49&lt;HV,(Parameters!W$98-(Parameters!W$99*($A49/100))+Parameters!W$100*EXP(-((($A49/100)-Parameters!W$87)^2)/(2*Parameters!W$101^2))/(Parameters!W$101*SQRT(2*PI()))+(Parameters!W$102/(1+(((($A49/100)-Parameters!W$103)/Parameters!W$95)^2)))),""))</f>
        <v/>
      </c>
      <c r="C49">
        <f>IF('Binding Energies'!C49 = "","",IF('Binding Energies'!C49&lt;HV,(Parameters!X$98-(Parameters!X$99*($A49/100))+Parameters!X$100*EXP(-((($A49/100)-Parameters!X$87)^2)/(2*Parameters!X$101^2))/(Parameters!X$101*SQRT(2*PI()))+(Parameters!X$102/(1+(((($A49/100)-Parameters!X$103)/Parameters!X$95)^2)))),""))</f>
        <v>-4.199967907533576E-4</v>
      </c>
      <c r="D49">
        <f>IF('Binding Energies'!D49 = "","",IF('Binding Energies'!D49&lt;HV,(Parameters!Y$98-(Parameters!Y$99*($A49/100))+Parameters!Y$100*EXP(-((($A49/100)-Parameters!Y$87)^2)/(2*Parameters!Y$101^2))/(Parameters!Y$101*SQRT(2*PI()))+(Parameters!Y$102/(1+(((($A49/100)-Parameters!Y$103)/Parameters!Y$95)^2)))),""))</f>
        <v>-3.1574802610110731E-4</v>
      </c>
      <c r="E49">
        <f>IF('Binding Energies'!E49 = "","",IF('Binding Energies'!E49&lt;HV,(Parameters!Z$98-(Parameters!Z$99*($A49/100))+Parameters!Z$100*EXP(-((($A49/100)-Parameters!Z$87)^2)/(2*Parameters!Z$101^2))/(Parameters!Z$101*SQRT(2*PI()))+(Parameters!Z$102/(1+(((($A49/100)-Parameters!Z$103)/Parameters!Z$95)^2)))),""))</f>
        <v>-2.220912140621429E-4</v>
      </c>
      <c r="F49" t="str">
        <f>IF('Binding Energies'!F49 = "","",IF('Binding Energies'!F49&lt;HV,(Parameters!AA$98-(Parameters!AA$99*($A49/100))+Parameters!AA$100*EXP(-((($A49/100)-Parameters!AA$87)^2)/(2*Parameters!AA$101^2))/(Parameters!AA$101*SQRT(2*PI()))+(Parameters!AA$102/(1+(((($A49/100)-Parameters!AA$103)/Parameters!AA$95)^2)))),""))</f>
        <v/>
      </c>
      <c r="G49">
        <f>IF('Binding Energies'!G49 = "","",IF('Binding Energies'!G49&lt;HV,(Parameters!AB$98-(Parameters!AB$99*($A49/100))+Parameters!AB$100*EXP(-((($A49/100)-Parameters!AB$87)^2)/(2*Parameters!AB$101^2))/(Parameters!AB$101*SQRT(2*PI()))+(Parameters!AB$102/(1+(((($A49/100)-Parameters!AB$103)/Parameters!AB$95)^2)))),""))</f>
        <v>3.7551992977110621E-2</v>
      </c>
      <c r="H49">
        <f>IF('Binding Energies'!H49 = "","",IF('Binding Energies'!H49&lt;HV,(Parameters!AC$98-(Parameters!AC$99*($A49/100))+Parameters!AC$100*EXP(-((($A49/100)-Parameters!AC$87)^2)/(2*Parameters!AC$101^2))/(Parameters!AC$101*SQRT(2*PI()))+(Parameters!AC$102/(1+(((($A49/100)-Parameters!AC$103)/Parameters!AC$95)^2)))),""))</f>
        <v>4.2420165808003507E-2</v>
      </c>
      <c r="I49">
        <f>IF('Binding Energies'!I49 = "","",IF('Binding Energies'!I49&lt;HV,(Parameters!AD$98-(Parameters!AD$99*($A49/100))+Parameters!AD$100*EXP(-((($A49/100)-Parameters!AD$87)^2)/(2*Parameters!AD$101^2))/(Parameters!AD$101*SQRT(2*PI()))+(Parameters!AD$102/(1+(((($A49/100)-Parameters!AD$103)/Parameters!AD$95)^2)))),""))</f>
        <v>3.1549863531724967E-2</v>
      </c>
      <c r="J49">
        <f>IF('Binding Energies'!J49 = "","",IF('Binding Energies'!J49&lt;HV,(Parameters!AE$98-(Parameters!AE$99*($A49/100))+Parameters!AE$100*EXP(-((($A49/100)-Parameters!AE$87)^2)/(2*Parameters!AE$101^2))/(Parameters!AE$101*SQRT(2*PI()))+(Parameters!AE$102/(1+(((($A49/100)-Parameters!AE$103)/Parameters!AE$95)^2)))),""))</f>
        <v>3.1281419007384861E-2</v>
      </c>
      <c r="K49">
        <f>IF('Binding Energies'!K49 = "","",IF('Binding Energies'!K49&lt;HV,(Parameters!AF$98-(Parameters!AF$99*($A49/100))+Parameters!AF$100*EXP(-((($A49/100)-Parameters!AF$87)^2)/(2*Parameters!AF$101^2))/(Parameters!AF$101*SQRT(2*PI()))+(Parameters!AF$102/(1+(((($A49/100)-Parameters!AF$103)/Parameters!AF$95)^2)))),""))</f>
        <v>3.1768889486605188E-2</v>
      </c>
      <c r="L49">
        <f>IF('Binding Energies'!L49 = "","",IF('Binding Energies'!L49&lt;HV,(Parameters!AG$98-(Parameters!AG$99*($A49/100))+Parameters!AG$100*EXP(-((($A49/100)-Parameters!AG$87)^2)/(2*Parameters!AG$101^2))/(Parameters!AG$101*SQRT(2*PI()))+(Parameters!AG$102/(1+(((($A49/100)-Parameters!AG$103)/Parameters!AG$95)^2)))),""))</f>
        <v>3.1052844276796315E-2</v>
      </c>
      <c r="M49" t="str">
        <f>IF('Binding Energies'!M49 = "","",IF('Binding Energies'!M49&lt;HV,(Parameters!AH$98-(Parameters!AH$99*($A49/100))+Parameters!AH$100*EXP(-((($A49/100)-Parameters!AH$87)^2)/(2*Parameters!AH$101^2))/(Parameters!AH$101*SQRT(2*PI()))+(Parameters!AH$102/(1+(((($A49/100)-Parameters!AH$103)/Parameters!AH$95)^2)))),""))</f>
        <v/>
      </c>
      <c r="N49" t="str">
        <f>IF('Binding Energies'!N49 = "","",IF('Binding Energies'!N49&lt;HV,(Parameters!AI$98-(Parameters!AI$99*($A49/100))+Parameters!AI$100*EXP(-((($A49/100)-Parameters!AI$87)^2)/(2*Parameters!AI$101^2))/(Parameters!AI$101*SQRT(2*PI()))+(Parameters!AI$102/(1+(((($A49/100)-Parameters!AI$103)/Parameters!AI$95)^2)))),""))</f>
        <v/>
      </c>
      <c r="O49">
        <f>IF('Binding Energies'!O49 = "","",IF('Binding Energies'!O49&lt;HV,(Parameters!AJ$98-(Parameters!AJ$99*($A49/100))+Parameters!AJ$100*EXP(-((($A49/100)-Parameters!AJ$87)^2)/(2*Parameters!AJ$101^2))/(Parameters!AJ$101*SQRT(2*PI()))+(Parameters!AJ$102/(1+(((($A49/100)-Parameters!AJ$103)/Parameters!AJ$95)^2)))),""))</f>
        <v>0.19320072173065589</v>
      </c>
      <c r="P49">
        <f>IF('Binding Energies'!P49 = "","",IF('Binding Energies'!P49&lt;HV,(Parameters!AK$98-(Parameters!AK$99*($A49/100))+Parameters!AK$100*EXP(-((($A49/100)-Parameters!AK$87)^2)/(2*Parameters!AK$101^2))/(Parameters!AK$101*SQRT(2*PI()))+(Parameters!AK$102/(1+(((($A49/100)-Parameters!AK$103)/Parameters!AK$95)^2)))),""))</f>
        <v>0.19990894551861471</v>
      </c>
      <c r="Q49" t="str">
        <f>IF('Binding Energies'!Q49 = "","",IF('Binding Energies'!Q49&lt;HV,(Parameters!AL$98-(Parameters!AL$99*($A49/100))+Parameters!AL$100*EXP(-((($A49/100)-Parameters!AL$87)^2)/(2*Parameters!AL$101^2))/(Parameters!AL$101*SQRT(2*PI()))+(Parameters!AL$102/(1+(((($A49/100)-Parameters!AL$103)/Parameters!AL$95)^2)))),""))</f>
        <v/>
      </c>
      <c r="R49" t="str">
        <f>IF('Binding Energies'!R49 = "","",IF('Binding Energies'!R49&lt;HV,(Parameters!AM$98-(Parameters!AM$99*($A49/100))+Parameters!AM$100*EXP(-((($A49/100)-Parameters!AM$87)^2)/(2*Parameters!AM$101^2))/(Parameters!AM$101*SQRT(2*PI()))+(Parameters!AM$102/(1+(((($A49/100)-Parameters!AM$103)/Parameters!AM$95)^2)))),""))</f>
        <v/>
      </c>
      <c r="S49" t="str">
        <f>IF('Binding Energies'!S49 = "","",IF('Binding Energies'!S49&lt;HV,(Parameters!AN$98-(Parameters!AN$99*($A49/100))+Parameters!AN$100*EXP(-((($A49/100)-Parameters!AN$87)^2)/(2*Parameters!AN$101^2))/(Parameters!AN$101*SQRT(2*PI()))+(Parameters!AN$102/(1+(((($A49/100)-Parameters!AN$103)/Parameters!AN$95)^2)))),""))</f>
        <v/>
      </c>
      <c r="T49" t="str">
        <f>IF('Binding Energies'!T49 = "","",IF('Binding Energies'!T49&lt;HV,(Parameters!AO$98-(Parameters!AO$99*($A49/100))+Parameters!AO$100*EXP(-((($A49/100)-Parameters!AO$87)^2)/(2*Parameters!AO$101^2))/(Parameters!AO$101*SQRT(2*PI()))+(Parameters!AO$102/(1+(((($A49/100)-Parameters!AO$103)/Parameters!AO$95)^2)))),""))</f>
        <v/>
      </c>
    </row>
    <row r="50" spans="1:20" x14ac:dyDescent="0.35">
      <c r="A50" s="43">
        <v>50</v>
      </c>
      <c r="B50" t="str">
        <f>IF('Binding Energies'!B50 = "","",IF('Binding Energies'!B50&lt;HV,(Parameters!W$98-(Parameters!W$99*($A50/100))+Parameters!W$100*EXP(-((($A50/100)-Parameters!W$87)^2)/(2*Parameters!W$101^2))/(Parameters!W$101*SQRT(2*PI()))+(Parameters!W$102/(1+(((($A50/100)-Parameters!W$103)/Parameters!W$95)^2)))),""))</f>
        <v/>
      </c>
      <c r="C50">
        <f>IF('Binding Energies'!C50 = "","",IF('Binding Energies'!C50&lt;HV,(Parameters!X$98-(Parameters!X$99*($A50/100))+Parameters!X$100*EXP(-((($A50/100)-Parameters!X$87)^2)/(2*Parameters!X$101^2))/(Parameters!X$101*SQRT(2*PI()))+(Parameters!X$102/(1+(((($A50/100)-Parameters!X$103)/Parameters!X$95)^2)))),""))</f>
        <v>-4.5272670646518375E-4</v>
      </c>
      <c r="D50">
        <f>IF('Binding Energies'!D50 = "","",IF('Binding Energies'!D50&lt;HV,(Parameters!Y$98-(Parameters!Y$99*($A50/100))+Parameters!Y$100*EXP(-((($A50/100)-Parameters!Y$87)^2)/(2*Parameters!Y$101^2))/(Parameters!Y$101*SQRT(2*PI()))+(Parameters!Y$102/(1+(((($A50/100)-Parameters!Y$103)/Parameters!Y$95)^2)))),""))</f>
        <v>-3.509799014079342E-4</v>
      </c>
      <c r="E50">
        <f>IF('Binding Energies'!E50 = "","",IF('Binding Energies'!E50&lt;HV,(Parameters!Z$98-(Parameters!Z$99*($A50/100))+Parameters!Z$100*EXP(-((($A50/100)-Parameters!Z$87)^2)/(2*Parameters!Z$101^2))/(Parameters!Z$101*SQRT(2*PI()))+(Parameters!Z$102/(1+(((($A50/100)-Parameters!Z$103)/Parameters!Z$95)^2)))),""))</f>
        <v>-2.6137596196347567E-4</v>
      </c>
      <c r="F50" t="str">
        <f>IF('Binding Energies'!F50 = "","",IF('Binding Energies'!F50&lt;HV,(Parameters!AA$98-(Parameters!AA$99*($A50/100))+Parameters!AA$100*EXP(-((($A50/100)-Parameters!AA$87)^2)/(2*Parameters!AA$101^2))/(Parameters!AA$101*SQRT(2*PI()))+(Parameters!AA$102/(1+(((($A50/100)-Parameters!AA$103)/Parameters!AA$95)^2)))),""))</f>
        <v/>
      </c>
      <c r="G50">
        <f>IF('Binding Energies'!G50 = "","",IF('Binding Energies'!G50&lt;HV,(Parameters!AB$98-(Parameters!AB$99*($A50/100))+Parameters!AB$100*EXP(-((($A50/100)-Parameters!AB$87)^2)/(2*Parameters!AB$101^2))/(Parameters!AB$101*SQRT(2*PI()))+(Parameters!AB$102/(1+(((($A50/100)-Parameters!AB$103)/Parameters!AB$95)^2)))),""))</f>
        <v>3.4439629831852669E-2</v>
      </c>
      <c r="H50">
        <f>IF('Binding Energies'!H50 = "","",IF('Binding Energies'!H50&lt;HV,(Parameters!AC$98-(Parameters!AC$99*($A50/100))+Parameters!AC$100*EXP(-((($A50/100)-Parameters!AC$87)^2)/(2*Parameters!AC$101^2))/(Parameters!AC$101*SQRT(2*PI()))+(Parameters!AC$102/(1+(((($A50/100)-Parameters!AC$103)/Parameters!AC$95)^2)))),""))</f>
        <v>4.010648269197277E-2</v>
      </c>
      <c r="I50">
        <f>IF('Binding Energies'!I50 = "","",IF('Binding Energies'!I50&lt;HV,(Parameters!AD$98-(Parameters!AD$99*($A50/100))+Parameters!AD$100*EXP(-((($A50/100)-Parameters!AD$87)^2)/(2*Parameters!AD$101^2))/(Parameters!AD$101*SQRT(2*PI()))+(Parameters!AD$102/(1+(((($A50/100)-Parameters!AD$103)/Parameters!AD$95)^2)))),""))</f>
        <v>2.9418667414981833E-2</v>
      </c>
      <c r="J50">
        <f>IF('Binding Energies'!J50 = "","",IF('Binding Energies'!J50&lt;HV,(Parameters!AE$98-(Parameters!AE$99*($A50/100))+Parameters!AE$100*EXP(-((($A50/100)-Parameters!AE$87)^2)/(2*Parameters!AE$101^2))/(Parameters!AE$101*SQRT(2*PI()))+(Parameters!AE$102/(1+(((($A50/100)-Parameters!AE$103)/Parameters!AE$95)^2)))),""))</f>
        <v>2.9505316381054067E-2</v>
      </c>
      <c r="K50">
        <f>IF('Binding Energies'!K50 = "","",IF('Binding Energies'!K50&lt;HV,(Parameters!AF$98-(Parameters!AF$99*($A50/100))+Parameters!AF$100*EXP(-((($A50/100)-Parameters!AF$87)^2)/(2*Parameters!AF$101^2))/(Parameters!AF$101*SQRT(2*PI()))+(Parameters!AF$102/(1+(((($A50/100)-Parameters!AF$103)/Parameters!AF$95)^2)))),""))</f>
        <v>2.9417160601168543E-2</v>
      </c>
      <c r="L50">
        <f>IF('Binding Energies'!L50 = "","",IF('Binding Energies'!L50&lt;HV,(Parameters!AG$98-(Parameters!AG$99*($A50/100))+Parameters!AG$100*EXP(-((($A50/100)-Parameters!AG$87)^2)/(2*Parameters!AG$101^2))/(Parameters!AG$101*SQRT(2*PI()))+(Parameters!AG$102/(1+(((($A50/100)-Parameters!AG$103)/Parameters!AG$95)^2)))),""))</f>
        <v>2.8973498322954695E-2</v>
      </c>
      <c r="M50" t="str">
        <f>IF('Binding Energies'!M50 = "","",IF('Binding Energies'!M50&lt;HV,(Parameters!AH$98-(Parameters!AH$99*($A50/100))+Parameters!AH$100*EXP(-((($A50/100)-Parameters!AH$87)^2)/(2*Parameters!AH$101^2))/(Parameters!AH$101*SQRT(2*PI()))+(Parameters!AH$102/(1+(((($A50/100)-Parameters!AH$103)/Parameters!AH$95)^2)))),""))</f>
        <v/>
      </c>
      <c r="N50" t="str">
        <f>IF('Binding Energies'!N50 = "","",IF('Binding Energies'!N50&lt;HV,(Parameters!AI$98-(Parameters!AI$99*($A50/100))+Parameters!AI$100*EXP(-((($A50/100)-Parameters!AI$87)^2)/(2*Parameters!AI$101^2))/(Parameters!AI$101*SQRT(2*PI()))+(Parameters!AI$102/(1+(((($A50/100)-Parameters!AI$103)/Parameters!AI$95)^2)))),""))</f>
        <v/>
      </c>
      <c r="O50">
        <f>IF('Binding Energies'!O50 = "","",IF('Binding Energies'!O50&lt;HV,(Parameters!AJ$98-(Parameters!AJ$99*($A50/100))+Parameters!AJ$100*EXP(-((($A50/100)-Parameters!AJ$87)^2)/(2*Parameters!AJ$101^2))/(Parameters!AJ$101*SQRT(2*PI()))+(Parameters!AJ$102/(1+(((($A50/100)-Parameters!AJ$103)/Parameters!AJ$95)^2)))),""))</f>
        <v>0.18810782899177547</v>
      </c>
      <c r="P50">
        <f>IF('Binding Energies'!P50 = "","",IF('Binding Energies'!P50&lt;HV,(Parameters!AK$98-(Parameters!AK$99*($A50/100))+Parameters!AK$100*EXP(-((($A50/100)-Parameters!AK$87)^2)/(2*Parameters!AK$101^2))/(Parameters!AK$101*SQRT(2*PI()))+(Parameters!AK$102/(1+(((($A50/100)-Parameters!AK$103)/Parameters!AK$95)^2)))),""))</f>
        <v>0.19509570835288104</v>
      </c>
      <c r="Q50" t="str">
        <f>IF('Binding Energies'!Q50 = "","",IF('Binding Energies'!Q50&lt;HV,(Parameters!AL$98-(Parameters!AL$99*($A50/100))+Parameters!AL$100*EXP(-((($A50/100)-Parameters!AL$87)^2)/(2*Parameters!AL$101^2))/(Parameters!AL$101*SQRT(2*PI()))+(Parameters!AL$102/(1+(((($A50/100)-Parameters!AL$103)/Parameters!AL$95)^2)))),""))</f>
        <v/>
      </c>
      <c r="R50" t="str">
        <f>IF('Binding Energies'!R50 = "","",IF('Binding Energies'!R50&lt;HV,(Parameters!AM$98-(Parameters!AM$99*($A50/100))+Parameters!AM$100*EXP(-((($A50/100)-Parameters!AM$87)^2)/(2*Parameters!AM$101^2))/(Parameters!AM$101*SQRT(2*PI()))+(Parameters!AM$102/(1+(((($A50/100)-Parameters!AM$103)/Parameters!AM$95)^2)))),""))</f>
        <v/>
      </c>
      <c r="S50" t="str">
        <f>IF('Binding Energies'!S50 = "","",IF('Binding Energies'!S50&lt;HV,(Parameters!AN$98-(Parameters!AN$99*($A50/100))+Parameters!AN$100*EXP(-((($A50/100)-Parameters!AN$87)^2)/(2*Parameters!AN$101^2))/(Parameters!AN$101*SQRT(2*PI()))+(Parameters!AN$102/(1+(((($A50/100)-Parameters!AN$103)/Parameters!AN$95)^2)))),""))</f>
        <v/>
      </c>
      <c r="T50" t="str">
        <f>IF('Binding Energies'!T50 = "","",IF('Binding Energies'!T50&lt;HV,(Parameters!AO$98-(Parameters!AO$99*($A50/100))+Parameters!AO$100*EXP(-((($A50/100)-Parameters!AO$87)^2)/(2*Parameters!AO$101^2))/(Parameters!AO$101*SQRT(2*PI()))+(Parameters!AO$102/(1+(((($A50/100)-Parameters!AO$103)/Parameters!AO$95)^2)))),""))</f>
        <v/>
      </c>
    </row>
    <row r="51" spans="1:20" x14ac:dyDescent="0.35">
      <c r="A51" s="43">
        <v>51</v>
      </c>
      <c r="B51" t="str">
        <f>IF('Binding Energies'!B51 = "","",IF('Binding Energies'!B51&lt;HV,(Parameters!W$98-(Parameters!W$99*($A51/100))+Parameters!W$100*EXP(-((($A51/100)-Parameters!W$87)^2)/(2*Parameters!W$101^2))/(Parameters!W$101*SQRT(2*PI()))+(Parameters!W$102/(1+(((($A51/100)-Parameters!W$103)/Parameters!W$95)^2)))),""))</f>
        <v/>
      </c>
      <c r="C51">
        <f>IF('Binding Energies'!C51 = "","",IF('Binding Energies'!C51&lt;HV,(Parameters!X$98-(Parameters!X$99*($A51/100))+Parameters!X$100*EXP(-((($A51/100)-Parameters!X$87)^2)/(2*Parameters!X$101^2))/(Parameters!X$101*SQRT(2*PI()))+(Parameters!X$102/(1+(((($A51/100)-Parameters!X$103)/Parameters!X$95)^2)))),""))</f>
        <v>-4.8107357306415629E-4</v>
      </c>
      <c r="D51">
        <f>IF('Binding Energies'!D51 = "","",IF('Binding Energies'!D51&lt;HV,(Parameters!Y$98-(Parameters!Y$99*($A51/100))+Parameters!Y$100*EXP(-((($A51/100)-Parameters!Y$87)^2)/(2*Parameters!Y$101^2))/(Parameters!Y$101*SQRT(2*PI()))+(Parameters!Y$102/(1+(((($A51/100)-Parameters!Y$103)/Parameters!Y$95)^2)))),""))</f>
        <v>-3.8893529537502932E-4</v>
      </c>
      <c r="E51">
        <f>IF('Binding Energies'!E51 = "","",IF('Binding Energies'!E51&lt;HV,(Parameters!Z$98-(Parameters!Z$99*($A51/100))+Parameters!Z$100*EXP(-((($A51/100)-Parameters!Z$87)^2)/(2*Parameters!Z$101^2))/(Parameters!Z$101*SQRT(2*PI()))+(Parameters!Z$102/(1+(((($A51/100)-Parameters!Z$103)/Parameters!Z$95)^2)))),""))</f>
        <v>-3.0323087762298799E-4</v>
      </c>
      <c r="F51" t="str">
        <f>IF('Binding Energies'!F51 = "","",IF('Binding Energies'!F51&lt;HV,(Parameters!AA$98-(Parameters!AA$99*($A51/100))+Parameters!AA$100*EXP(-((($A51/100)-Parameters!AA$87)^2)/(2*Parameters!AA$101^2))/(Parameters!AA$101*SQRT(2*PI()))+(Parameters!AA$102/(1+(((($A51/100)-Parameters!AA$103)/Parameters!AA$95)^2)))),""))</f>
        <v/>
      </c>
      <c r="G51">
        <f>IF('Binding Energies'!G51 = "","",IF('Binding Energies'!G51&lt;HV,(Parameters!AB$98-(Parameters!AB$99*($A51/100))+Parameters!AB$100*EXP(-((($A51/100)-Parameters!AB$87)^2)/(2*Parameters!AB$101^2))/(Parameters!AB$101*SQRT(2*PI()))+(Parameters!AB$102/(1+(((($A51/100)-Parameters!AB$103)/Parameters!AB$95)^2)))),""))</f>
        <v>3.0995386710208437E-2</v>
      </c>
      <c r="H51">
        <f>IF('Binding Energies'!H51 = "","",IF('Binding Energies'!H51&lt;HV,(Parameters!AC$98-(Parameters!AC$99*($A51/100))+Parameters!AC$100*EXP(-((($A51/100)-Parameters!AC$87)^2)/(2*Parameters!AC$101^2))/(Parameters!AC$101*SQRT(2*PI()))+(Parameters!AC$102/(1+(((($A51/100)-Parameters!AC$103)/Parameters!AC$95)^2)))),""))</f>
        <v>3.7537604061322012E-2</v>
      </c>
      <c r="I51">
        <f>IF('Binding Energies'!I51 = "","",IF('Binding Energies'!I51&lt;HV,(Parameters!AD$98-(Parameters!AD$99*($A51/100))+Parameters!AD$100*EXP(-((($A51/100)-Parameters!AD$87)^2)/(2*Parameters!AD$101^2))/(Parameters!AD$101*SQRT(2*PI()))+(Parameters!AD$102/(1+(((($A51/100)-Parameters!AD$103)/Parameters!AD$95)^2)))),""))</f>
        <v>2.7402679407511919E-2</v>
      </c>
      <c r="J51">
        <f>IF('Binding Energies'!J51 = "","",IF('Binding Energies'!J51&lt;HV,(Parameters!AE$98-(Parameters!AE$99*($A51/100))+Parameters!AE$100*EXP(-((($A51/100)-Parameters!AE$87)^2)/(2*Parameters!AE$101^2))/(Parameters!AE$101*SQRT(2*PI()))+(Parameters!AE$102/(1+(((($A51/100)-Parameters!AE$103)/Parameters!AE$95)^2)))),""))</f>
        <v>2.7879135675774665E-2</v>
      </c>
      <c r="K51">
        <f>IF('Binding Energies'!K51 = "","",IF('Binding Energies'!K51&lt;HV,(Parameters!AF$98-(Parameters!AF$99*($A51/100))+Parameters!AF$100*EXP(-((($A51/100)-Parameters!AF$87)^2)/(2*Parameters!AF$101^2))/(Parameters!AF$101*SQRT(2*PI()))+(Parameters!AF$102/(1+(((($A51/100)-Parameters!AF$103)/Parameters!AF$95)^2)))),""))</f>
        <v>2.7163781583451004E-2</v>
      </c>
      <c r="L51">
        <f>IF('Binding Energies'!L51 = "","",IF('Binding Energies'!L51&lt;HV,(Parameters!AG$98-(Parameters!AG$99*($A51/100))+Parameters!AG$100*EXP(-((($A51/100)-Parameters!AG$87)^2)/(2*Parameters!AG$101^2))/(Parameters!AG$101*SQRT(2*PI()))+(Parameters!AG$102/(1+(((($A51/100)-Parameters!AG$103)/Parameters!AG$95)^2)))),""))</f>
        <v>2.7066272170269662E-2</v>
      </c>
      <c r="M51" t="str">
        <f>IF('Binding Energies'!M51 = "","",IF('Binding Energies'!M51&lt;HV,(Parameters!AH$98-(Parameters!AH$99*($A51/100))+Parameters!AH$100*EXP(-((($A51/100)-Parameters!AH$87)^2)/(2*Parameters!AH$101^2))/(Parameters!AH$101*SQRT(2*PI()))+(Parameters!AH$102/(1+(((($A51/100)-Parameters!AH$103)/Parameters!AH$95)^2)))),""))</f>
        <v/>
      </c>
      <c r="N51" t="str">
        <f>IF('Binding Energies'!N51 = "","",IF('Binding Energies'!N51&lt;HV,(Parameters!AI$98-(Parameters!AI$99*($A51/100))+Parameters!AI$100*EXP(-((($A51/100)-Parameters!AI$87)^2)/(2*Parameters!AI$101^2))/(Parameters!AI$101*SQRT(2*PI()))+(Parameters!AI$102/(1+(((($A51/100)-Parameters!AI$103)/Parameters!AI$95)^2)))),""))</f>
        <v/>
      </c>
      <c r="O51">
        <f>IF('Binding Energies'!O51 = "","",IF('Binding Energies'!O51&lt;HV,(Parameters!AJ$98-(Parameters!AJ$99*($A51/100))+Parameters!AJ$100*EXP(-((($A51/100)-Parameters!AJ$87)^2)/(2*Parameters!AJ$101^2))/(Parameters!AJ$101*SQRT(2*PI()))+(Parameters!AJ$102/(1+(((($A51/100)-Parameters!AJ$103)/Parameters!AJ$95)^2)))),""))</f>
        <v>0.18316499555902646</v>
      </c>
      <c r="P51">
        <f>IF('Binding Energies'!P51 = "","",IF('Binding Energies'!P51&lt;HV,(Parameters!AK$98-(Parameters!AK$99*($A51/100))+Parameters!AK$100*EXP(-((($A51/100)-Parameters!AK$87)^2)/(2*Parameters!AK$101^2))/(Parameters!AK$101*SQRT(2*PI()))+(Parameters!AK$102/(1+(((($A51/100)-Parameters!AK$103)/Parameters!AK$95)^2)))),""))</f>
        <v>0.19042765831443068</v>
      </c>
      <c r="Q51" t="str">
        <f>IF('Binding Energies'!Q51 = "","",IF('Binding Energies'!Q51&lt;HV,(Parameters!AL$98-(Parameters!AL$99*($A51/100))+Parameters!AL$100*EXP(-((($A51/100)-Parameters!AL$87)^2)/(2*Parameters!AL$101^2))/(Parameters!AL$101*SQRT(2*PI()))+(Parameters!AL$102/(1+(((($A51/100)-Parameters!AL$103)/Parameters!AL$95)^2)))),""))</f>
        <v/>
      </c>
      <c r="R51" t="str">
        <f>IF('Binding Energies'!R51 = "","",IF('Binding Energies'!R51&lt;HV,(Parameters!AM$98-(Parameters!AM$99*($A51/100))+Parameters!AM$100*EXP(-((($A51/100)-Parameters!AM$87)^2)/(2*Parameters!AM$101^2))/(Parameters!AM$101*SQRT(2*PI()))+(Parameters!AM$102/(1+(((($A51/100)-Parameters!AM$103)/Parameters!AM$95)^2)))),""))</f>
        <v/>
      </c>
      <c r="S51" t="str">
        <f>IF('Binding Energies'!S51 = "","",IF('Binding Energies'!S51&lt;HV,(Parameters!AN$98-(Parameters!AN$99*($A51/100))+Parameters!AN$100*EXP(-((($A51/100)-Parameters!AN$87)^2)/(2*Parameters!AN$101^2))/(Parameters!AN$101*SQRT(2*PI()))+(Parameters!AN$102/(1+(((($A51/100)-Parameters!AN$103)/Parameters!AN$95)^2)))),""))</f>
        <v/>
      </c>
      <c r="T51" t="str">
        <f>IF('Binding Energies'!T51 = "","",IF('Binding Energies'!T51&lt;HV,(Parameters!AO$98-(Parameters!AO$99*($A51/100))+Parameters!AO$100*EXP(-((($A51/100)-Parameters!AO$87)^2)/(2*Parameters!AO$101^2))/(Parameters!AO$101*SQRT(2*PI()))+(Parameters!AO$102/(1+(((($A51/100)-Parameters!AO$103)/Parameters!AO$95)^2)))),""))</f>
        <v/>
      </c>
    </row>
    <row r="52" spans="1:20" x14ac:dyDescent="0.35">
      <c r="A52" s="43">
        <v>52</v>
      </c>
      <c r="B52" t="str">
        <f>IF('Binding Energies'!B52 = "","",IF('Binding Energies'!B52&lt;HV,(Parameters!W$98-(Parameters!W$99*($A52/100))+Parameters!W$100*EXP(-((($A52/100)-Parameters!W$87)^2)/(2*Parameters!W$101^2))/(Parameters!W$101*SQRT(2*PI()))+(Parameters!W$102/(1+(((($A52/100)-Parameters!W$103)/Parameters!W$95)^2)))),""))</f>
        <v/>
      </c>
      <c r="C52">
        <f>IF('Binding Energies'!C52 = "","",IF('Binding Energies'!C52&lt;HV,(Parameters!X$98-(Parameters!X$99*($A52/100))+Parameters!X$100*EXP(-((($A52/100)-Parameters!X$87)^2)/(2*Parameters!X$101^2))/(Parameters!X$101*SQRT(2*PI()))+(Parameters!X$102/(1+(((($A52/100)-Parameters!X$103)/Parameters!X$95)^2)))),""))</f>
        <v>-5.005892265434709E-4</v>
      </c>
      <c r="D52">
        <f>IF('Binding Energies'!D52 = "","",IF('Binding Energies'!D52&lt;HV,(Parameters!Y$98-(Parameters!Y$99*($A52/100))+Parameters!Y$100*EXP(-((($A52/100)-Parameters!Y$87)^2)/(2*Parameters!Y$101^2))/(Parameters!Y$101*SQRT(2*PI()))+(Parameters!Y$102/(1+(((($A52/100)-Parameters!Y$103)/Parameters!Y$95)^2)))),""))</f>
        <v>-4.2972773057572673E-4</v>
      </c>
      <c r="E52">
        <f>IF('Binding Energies'!E52 = "","",IF('Binding Energies'!E52&lt;HV,(Parameters!Z$98-(Parameters!Z$99*($A52/100))+Parameters!Z$100*EXP(-((($A52/100)-Parameters!Z$87)^2)/(2*Parameters!Z$101^2))/(Parameters!Z$101*SQRT(2*PI()))+(Parameters!Z$102/(1+(((($A52/100)-Parameters!Z$103)/Parameters!Z$95)^2)))),""))</f>
        <v>-3.4777379493722803E-4</v>
      </c>
      <c r="F52" t="str">
        <f>IF('Binding Energies'!F52 = "","",IF('Binding Energies'!F52&lt;HV,(Parameters!AA$98-(Parameters!AA$99*($A52/100))+Parameters!AA$100*EXP(-((($A52/100)-Parameters!AA$87)^2)/(2*Parameters!AA$101^2))/(Parameters!AA$101*SQRT(2*PI()))+(Parameters!AA$102/(1+(((($A52/100)-Parameters!AA$103)/Parameters!AA$95)^2)))),""))</f>
        <v/>
      </c>
      <c r="G52">
        <f>IF('Binding Energies'!G52 = "","",IF('Binding Energies'!G52&lt;HV,(Parameters!AB$98-(Parameters!AB$99*($A52/100))+Parameters!AB$100*EXP(-((($A52/100)-Parameters!AB$87)^2)/(2*Parameters!AB$101^2))/(Parameters!AB$101*SQRT(2*PI()))+(Parameters!AB$102/(1+(((($A52/100)-Parameters!AB$103)/Parameters!AB$95)^2)))),""))</f>
        <v>2.7013984194807696E-2</v>
      </c>
      <c r="H52">
        <f>IF('Binding Energies'!H52 = "","",IF('Binding Energies'!H52&lt;HV,(Parameters!AC$98-(Parameters!AC$99*($A52/100))+Parameters!AC$100*EXP(-((($A52/100)-Parameters!AC$87)^2)/(2*Parameters!AC$101^2))/(Parameters!AC$101*SQRT(2*PI()))+(Parameters!AC$102/(1+(((($A52/100)-Parameters!AC$103)/Parameters!AC$95)^2)))),""))</f>
        <v>3.4604791076025036E-2</v>
      </c>
      <c r="I52">
        <f>IF('Binding Energies'!I52 = "","",IF('Binding Energies'!I52&lt;HV,(Parameters!AD$98-(Parameters!AD$99*($A52/100))+Parameters!AD$100*EXP(-((($A52/100)-Parameters!AD$87)^2)/(2*Parameters!AD$101^2))/(Parameters!AD$101*SQRT(2*PI()))+(Parameters!AD$102/(1+(((($A52/100)-Parameters!AD$103)/Parameters!AD$95)^2)))),""))</f>
        <v>2.5494435886141489E-2</v>
      </c>
      <c r="J52">
        <f>IF('Binding Energies'!J52 = "","",IF('Binding Energies'!J52&lt;HV,(Parameters!AE$98-(Parameters!AE$99*($A52/100))+Parameters!AE$100*EXP(-((($A52/100)-Parameters!AE$87)^2)/(2*Parameters!AE$101^2))/(Parameters!AE$101*SQRT(2*PI()))+(Parameters!AE$102/(1+(((($A52/100)-Parameters!AE$103)/Parameters!AE$95)^2)))),""))</f>
        <v>2.6394534414422934E-2</v>
      </c>
      <c r="K52">
        <f>IF('Binding Energies'!K52 = "","",IF('Binding Energies'!K52&lt;HV,(Parameters!AF$98-(Parameters!AF$99*($A52/100))+Parameters!AF$100*EXP(-((($A52/100)-Parameters!AF$87)^2)/(2*Parameters!AF$101^2))/(Parameters!AF$101*SQRT(2*PI()))+(Parameters!AF$102/(1+(((($A52/100)-Parameters!AF$103)/Parameters!AF$95)^2)))),""))</f>
        <v>2.5008005396414922E-2</v>
      </c>
      <c r="L52">
        <f>IF('Binding Energies'!L52 = "","",IF('Binding Energies'!L52&lt;HV,(Parameters!AG$98-(Parameters!AG$99*($A52/100))+Parameters!AG$100*EXP(-((($A52/100)-Parameters!AG$87)^2)/(2*Parameters!AG$101^2))/(Parameters!AG$101*SQRT(2*PI()))+(Parameters!AG$102/(1+(((($A52/100)-Parameters!AG$103)/Parameters!AG$95)^2)))),""))</f>
        <v>2.532225443522907E-2</v>
      </c>
      <c r="M52" t="str">
        <f>IF('Binding Energies'!M52 = "","",IF('Binding Energies'!M52&lt;HV,(Parameters!AH$98-(Parameters!AH$99*($A52/100))+Parameters!AH$100*EXP(-((($A52/100)-Parameters!AH$87)^2)/(2*Parameters!AH$101^2))/(Parameters!AH$101*SQRT(2*PI()))+(Parameters!AH$102/(1+(((($A52/100)-Parameters!AH$103)/Parameters!AH$95)^2)))),""))</f>
        <v/>
      </c>
      <c r="N52" t="str">
        <f>IF('Binding Energies'!N52 = "","",IF('Binding Energies'!N52&lt;HV,(Parameters!AI$98-(Parameters!AI$99*($A52/100))+Parameters!AI$100*EXP(-((($A52/100)-Parameters!AI$87)^2)/(2*Parameters!AI$101^2))/(Parameters!AI$101*SQRT(2*PI()))+(Parameters!AI$102/(1+(((($A52/100)-Parameters!AI$103)/Parameters!AI$95)^2)))),""))</f>
        <v/>
      </c>
      <c r="O52">
        <f>IF('Binding Energies'!O52 = "","",IF('Binding Energies'!O52&lt;HV,(Parameters!AJ$98-(Parameters!AJ$99*($A52/100))+Parameters!AJ$100*EXP(-((($A52/100)-Parameters!AJ$87)^2)/(2*Parameters!AJ$101^2))/(Parameters!AJ$101*SQRT(2*PI()))+(Parameters!AJ$102/(1+(((($A52/100)-Parameters!AJ$103)/Parameters!AJ$95)^2)))),""))</f>
        <v>0.1783750336474301</v>
      </c>
      <c r="P52">
        <f>IF('Binding Energies'!P52 = "","",IF('Binding Energies'!P52&lt;HV,(Parameters!AK$98-(Parameters!AK$99*($A52/100))+Parameters!AK$100*EXP(-((($A52/100)-Parameters!AK$87)^2)/(2*Parameters!AK$101^2))/(Parameters!AK$101*SQRT(2*PI()))+(Parameters!AK$102/(1+(((($A52/100)-Parameters!AK$103)/Parameters!AK$95)^2)))),""))</f>
        <v>0.18590232079235766</v>
      </c>
      <c r="Q52" t="str">
        <f>IF('Binding Energies'!Q52 = "","",IF('Binding Energies'!Q52&lt;HV,(Parameters!AL$98-(Parameters!AL$99*($A52/100))+Parameters!AL$100*EXP(-((($A52/100)-Parameters!AL$87)^2)/(2*Parameters!AL$101^2))/(Parameters!AL$101*SQRT(2*PI()))+(Parameters!AL$102/(1+(((($A52/100)-Parameters!AL$103)/Parameters!AL$95)^2)))),""))</f>
        <v/>
      </c>
      <c r="R52" t="str">
        <f>IF('Binding Energies'!R52 = "","",IF('Binding Energies'!R52&lt;HV,(Parameters!AM$98-(Parameters!AM$99*($A52/100))+Parameters!AM$100*EXP(-((($A52/100)-Parameters!AM$87)^2)/(2*Parameters!AM$101^2))/(Parameters!AM$101*SQRT(2*PI()))+(Parameters!AM$102/(1+(((($A52/100)-Parameters!AM$103)/Parameters!AM$95)^2)))),""))</f>
        <v/>
      </c>
      <c r="S52" t="str">
        <f>IF('Binding Energies'!S52 = "","",IF('Binding Energies'!S52&lt;HV,(Parameters!AN$98-(Parameters!AN$99*($A52/100))+Parameters!AN$100*EXP(-((($A52/100)-Parameters!AN$87)^2)/(2*Parameters!AN$101^2))/(Parameters!AN$101*SQRT(2*PI()))+(Parameters!AN$102/(1+(((($A52/100)-Parameters!AN$103)/Parameters!AN$95)^2)))),""))</f>
        <v/>
      </c>
      <c r="T52" t="str">
        <f>IF('Binding Energies'!T52 = "","",IF('Binding Energies'!T52&lt;HV,(Parameters!AO$98-(Parameters!AO$99*($A52/100))+Parameters!AO$100*EXP(-((($A52/100)-Parameters!AO$87)^2)/(2*Parameters!AO$101^2))/(Parameters!AO$101*SQRT(2*PI()))+(Parameters!AO$102/(1+(((($A52/100)-Parameters!AO$103)/Parameters!AO$95)^2)))),""))</f>
        <v/>
      </c>
    </row>
    <row r="53" spans="1:20" x14ac:dyDescent="0.35">
      <c r="A53" s="43">
        <v>53</v>
      </c>
      <c r="B53" t="str">
        <f>IF('Binding Energies'!B53 = "","",IF('Binding Energies'!B53&lt;HV,(Parameters!W$98-(Parameters!W$99*($A53/100))+Parameters!W$100*EXP(-((($A53/100)-Parameters!W$87)^2)/(2*Parameters!W$101^2))/(Parameters!W$101*SQRT(2*PI()))+(Parameters!W$102/(1+(((($A53/100)-Parameters!W$103)/Parameters!W$95)^2)))),""))</f>
        <v/>
      </c>
      <c r="C53">
        <f>IF('Binding Energies'!C53 = "","",IF('Binding Energies'!C53&lt;HV,(Parameters!X$98-(Parameters!X$99*($A53/100))+Parameters!X$100*EXP(-((($A53/100)-Parameters!X$87)^2)/(2*Parameters!X$101^2))/(Parameters!X$101*SQRT(2*PI()))+(Parameters!X$102/(1+(((($A53/100)-Parameters!X$103)/Parameters!X$95)^2)))),""))</f>
        <v>-5.0345336174386713E-4</v>
      </c>
      <c r="D53">
        <f>IF('Binding Energies'!D53 = "","",IF('Binding Energies'!D53&lt;HV,(Parameters!Y$98-(Parameters!Y$99*($A53/100))+Parameters!Y$100*EXP(-((($A53/100)-Parameters!Y$87)^2)/(2*Parameters!Y$101^2))/(Parameters!Y$101*SQRT(2*PI()))+(Parameters!Y$102/(1+(((($A53/100)-Parameters!Y$103)/Parameters!Y$95)^2)))),""))</f>
        <v>-4.7346469911807885E-4</v>
      </c>
      <c r="E53">
        <f>IF('Binding Energies'!E53 = "","",IF('Binding Energies'!E53&lt;HV,(Parameters!Z$98-(Parameters!Z$99*($A53/100))+Parameters!Z$100*EXP(-((($A53/100)-Parameters!Z$87)^2)/(2*Parameters!Z$101^2))/(Parameters!Z$101*SQRT(2*PI()))+(Parameters!Z$102/(1+(((($A53/100)-Parameters!Z$103)/Parameters!Z$95)^2)))),""))</f>
        <v>-3.9512509709539398E-4</v>
      </c>
      <c r="F53" t="str">
        <f>IF('Binding Energies'!F53 = "","",IF('Binding Energies'!F53&lt;HV,(Parameters!AA$98-(Parameters!AA$99*($A53/100))+Parameters!AA$100*EXP(-((($A53/100)-Parameters!AA$87)^2)/(2*Parameters!AA$101^2))/(Parameters!AA$101*SQRT(2*PI()))+(Parameters!AA$102/(1+(((($A53/100)-Parameters!AA$103)/Parameters!AA$95)^2)))),""))</f>
        <v/>
      </c>
      <c r="G53">
        <f>IF('Binding Energies'!G53 = "","",IF('Binding Energies'!G53&lt;HV,(Parameters!AB$98-(Parameters!AB$99*($A53/100))+Parameters!AB$100*EXP(-((($A53/100)-Parameters!AB$87)^2)/(2*Parameters!AB$101^2))/(Parameters!AB$101*SQRT(2*PI()))+(Parameters!AB$102/(1+(((($A53/100)-Parameters!AB$103)/Parameters!AB$95)^2)))),""))</f>
        <v>2.2145335669288051E-2</v>
      </c>
      <c r="H53">
        <f>IF('Binding Energies'!H53 = "","",IF('Binding Energies'!H53&lt;HV,(Parameters!AC$98-(Parameters!AC$99*($A53/100))+Parameters!AC$100*EXP(-((($A53/100)-Parameters!AC$87)^2)/(2*Parameters!AC$101^2))/(Parameters!AC$101*SQRT(2*PI()))+(Parameters!AC$102/(1+(((($A53/100)-Parameters!AC$103)/Parameters!AC$95)^2)))),""))</f>
        <v>3.1160411611143708E-2</v>
      </c>
      <c r="I53">
        <f>IF('Binding Energies'!I53 = "","",IF('Binding Energies'!I53&lt;HV,(Parameters!AD$98-(Parameters!AD$99*($A53/100))+Parameters!AD$100*EXP(-((($A53/100)-Parameters!AD$87)^2)/(2*Parameters!AD$101^2))/(Parameters!AD$101*SQRT(2*PI()))+(Parameters!AD$102/(1+(((($A53/100)-Parameters!AD$103)/Parameters!AD$95)^2)))),""))</f>
        <v>2.3686781445376778E-2</v>
      </c>
      <c r="J53">
        <f>IF('Binding Energies'!J53 = "","",IF('Binding Energies'!J53&lt;HV,(Parameters!AE$98-(Parameters!AE$99*($A53/100))+Parameters!AE$100*EXP(-((($A53/100)-Parameters!AE$87)^2)/(2*Parameters!AE$101^2))/(Parameters!AE$101*SQRT(2*PI()))+(Parameters!AE$102/(1+(((($A53/100)-Parameters!AE$103)/Parameters!AE$95)^2)))),""))</f>
        <v>2.5043160854358242E-2</v>
      </c>
      <c r="K53">
        <f>IF('Binding Energies'!K53 = "","",IF('Binding Energies'!K53&lt;HV,(Parameters!AF$98-(Parameters!AF$99*($A53/100))+Parameters!AF$100*EXP(-((($A53/100)-Parameters!AF$87)^2)/(2*Parameters!AF$101^2))/(Parameters!AF$101*SQRT(2*PI()))+(Parameters!AF$102/(1+(((($A53/100)-Parameters!AF$103)/Parameters!AF$95)^2)))),""))</f>
        <v>2.2948733947091737E-2</v>
      </c>
      <c r="L53">
        <f>IF('Binding Energies'!L53 = "","",IF('Binding Energies'!L53&lt;HV,(Parameters!AG$98-(Parameters!AG$99*($A53/100))+Parameters!AG$100*EXP(-((($A53/100)-Parameters!AG$87)^2)/(2*Parameters!AG$101^2))/(Parameters!AG$101*SQRT(2*PI()))+(Parameters!AG$102/(1+(((($A53/100)-Parameters!AG$103)/Parameters!AG$95)^2)))),""))</f>
        <v>2.3732400536547654E-2</v>
      </c>
      <c r="M53" t="str">
        <f>IF('Binding Energies'!M53 = "","",IF('Binding Energies'!M53&lt;HV,(Parameters!AH$98-(Parameters!AH$99*($A53/100))+Parameters!AH$100*EXP(-((($A53/100)-Parameters!AH$87)^2)/(2*Parameters!AH$101^2))/(Parameters!AH$101*SQRT(2*PI()))+(Parameters!AH$102/(1+(((($A53/100)-Parameters!AH$103)/Parameters!AH$95)^2)))),""))</f>
        <v/>
      </c>
      <c r="N53" t="str">
        <f>IF('Binding Energies'!N53 = "","",IF('Binding Energies'!N53&lt;HV,(Parameters!AI$98-(Parameters!AI$99*($A53/100))+Parameters!AI$100*EXP(-((($A53/100)-Parameters!AI$87)^2)/(2*Parameters!AI$101^2))/(Parameters!AI$101*SQRT(2*PI()))+(Parameters!AI$102/(1+(((($A53/100)-Parameters!AI$103)/Parameters!AI$95)^2)))),""))</f>
        <v/>
      </c>
      <c r="O53">
        <f>IF('Binding Energies'!O53 = "","",IF('Binding Energies'!O53&lt;HV,(Parameters!AJ$98-(Parameters!AJ$99*($A53/100))+Parameters!AJ$100*EXP(-((($A53/100)-Parameters!AJ$87)^2)/(2*Parameters!AJ$101^2))/(Parameters!AJ$101*SQRT(2*PI()))+(Parameters!AJ$102/(1+(((($A53/100)-Parameters!AJ$103)/Parameters!AJ$95)^2)))),""))</f>
        <v>0.17373994402265946</v>
      </c>
      <c r="P53">
        <f>IF('Binding Energies'!P53 = "","",IF('Binding Energies'!P53&lt;HV,(Parameters!AK$98-(Parameters!AK$99*($A53/100))+Parameters!AK$100*EXP(-((($A53/100)-Parameters!AK$87)^2)/(2*Parameters!AK$101^2))/(Parameters!AK$101*SQRT(2*PI()))+(Parameters!AK$102/(1+(((($A53/100)-Parameters!AK$103)/Parameters!AK$95)^2)))),""))</f>
        <v>0.18151652705764598</v>
      </c>
      <c r="Q53" t="str">
        <f>IF('Binding Energies'!Q53 = "","",IF('Binding Energies'!Q53&lt;HV,(Parameters!AL$98-(Parameters!AL$99*($A53/100))+Parameters!AL$100*EXP(-((($A53/100)-Parameters!AL$87)^2)/(2*Parameters!AL$101^2))/(Parameters!AL$101*SQRT(2*PI()))+(Parameters!AL$102/(1+(((($A53/100)-Parameters!AL$103)/Parameters!AL$95)^2)))),""))</f>
        <v/>
      </c>
      <c r="R53" t="str">
        <f>IF('Binding Energies'!R53 = "","",IF('Binding Energies'!R53&lt;HV,(Parameters!AM$98-(Parameters!AM$99*($A53/100))+Parameters!AM$100*EXP(-((($A53/100)-Parameters!AM$87)^2)/(2*Parameters!AM$101^2))/(Parameters!AM$101*SQRT(2*PI()))+(Parameters!AM$102/(1+(((($A53/100)-Parameters!AM$103)/Parameters!AM$95)^2)))),""))</f>
        <v/>
      </c>
      <c r="S53" t="str">
        <f>IF('Binding Energies'!S53 = "","",IF('Binding Energies'!S53&lt;HV,(Parameters!AN$98-(Parameters!AN$99*($A53/100))+Parameters!AN$100*EXP(-((($A53/100)-Parameters!AN$87)^2)/(2*Parameters!AN$101^2))/(Parameters!AN$101*SQRT(2*PI()))+(Parameters!AN$102/(1+(((($A53/100)-Parameters!AN$103)/Parameters!AN$95)^2)))),""))</f>
        <v/>
      </c>
      <c r="T53" t="str">
        <f>IF('Binding Energies'!T53 = "","",IF('Binding Energies'!T53&lt;HV,(Parameters!AO$98-(Parameters!AO$99*($A53/100))+Parameters!AO$100*EXP(-((($A53/100)-Parameters!AO$87)^2)/(2*Parameters!AO$101^2))/(Parameters!AO$101*SQRT(2*PI()))+(Parameters!AO$102/(1+(((($A53/100)-Parameters!AO$103)/Parameters!AO$95)^2)))),""))</f>
        <v/>
      </c>
    </row>
    <row r="54" spans="1:20" x14ac:dyDescent="0.35">
      <c r="A54" s="43">
        <v>54</v>
      </c>
      <c r="B54" t="str">
        <f>IF('Binding Energies'!B54 = "","",IF('Binding Energies'!B54&lt;HV,(Parameters!W$98-(Parameters!W$99*($A54/100))+Parameters!W$100*EXP(-((($A54/100)-Parameters!W$87)^2)/(2*Parameters!W$101^2))/(Parameters!W$101*SQRT(2*PI()))+(Parameters!W$102/(1+(((($A54/100)-Parameters!W$103)/Parameters!W$95)^2)))),""))</f>
        <v/>
      </c>
      <c r="C54">
        <f>IF('Binding Energies'!C54 = "","",IF('Binding Energies'!C54&lt;HV,(Parameters!X$98-(Parameters!X$99*($A54/100))+Parameters!X$100*EXP(-((($A54/100)-Parameters!X$87)^2)/(2*Parameters!X$101^2))/(Parameters!X$101*SQRT(2*PI()))+(Parameters!X$102/(1+(((($A54/100)-Parameters!X$103)/Parameters!X$95)^2)))),""))</f>
        <v>-4.7504889517861157E-4</v>
      </c>
      <c r="D54">
        <f>IF('Binding Energies'!D54 = "","",IF('Binding Energies'!D54&lt;HV,(Parameters!Y$98-(Parameters!Y$99*($A54/100))+Parameters!Y$100*EXP(-((($A54/100)-Parameters!Y$87)^2)/(2*Parameters!Y$101^2))/(Parameters!Y$101*SQRT(2*PI()))+(Parameters!Y$102/(1+(((($A54/100)-Parameters!Y$103)/Parameters!Y$95)^2)))),""))</f>
        <v>-5.2024607136902834E-4</v>
      </c>
      <c r="E54">
        <f>IF('Binding Energies'!E54 = "","",IF('Binding Energies'!E54&lt;HV,(Parameters!Z$98-(Parameters!Z$99*($A54/100))+Parameters!Z$100*EXP(-((($A54/100)-Parameters!Z$87)^2)/(2*Parameters!Z$101^2))/(Parameters!Z$101*SQRT(2*PI()))+(Parameters!Z$102/(1+(((($A54/100)-Parameters!Z$103)/Parameters!Z$95)^2)))),""))</f>
        <v>-4.4540752430712884E-4</v>
      </c>
      <c r="F54" t="str">
        <f>IF('Binding Energies'!F54 = "","",IF('Binding Energies'!F54&lt;HV,(Parameters!AA$98-(Parameters!AA$99*($A54/100))+Parameters!AA$100*EXP(-((($A54/100)-Parameters!AA$87)^2)/(2*Parameters!AA$101^2))/(Parameters!AA$101*SQRT(2*PI()))+(Parameters!AA$102/(1+(((($A54/100)-Parameters!AA$103)/Parameters!AA$95)^2)))),""))</f>
        <v/>
      </c>
      <c r="G54">
        <f>IF('Binding Energies'!G54 = "","",IF('Binding Energies'!G54&lt;HV,(Parameters!AB$98-(Parameters!AB$99*($A54/100))+Parameters!AB$100*EXP(-((($A54/100)-Parameters!AB$87)^2)/(2*Parameters!AB$101^2))/(Parameters!AB$101*SQRT(2*PI()))+(Parameters!AB$102/(1+(((($A54/100)-Parameters!AB$103)/Parameters!AB$95)^2)))),""))</f>
        <v>1.5761126828678772E-2</v>
      </c>
      <c r="H54">
        <f>IF('Binding Energies'!H54 = "","",IF('Binding Energies'!H54&lt;HV,(Parameters!AC$98-(Parameters!AC$99*($A54/100))+Parameters!AC$100*EXP(-((($A54/100)-Parameters!AC$87)^2)/(2*Parameters!AC$101^2))/(Parameters!AC$101*SQRT(2*PI()))+(Parameters!AC$102/(1+(((($A54/100)-Parameters!AC$103)/Parameters!AC$95)^2)))),""))</f>
        <v>2.6997364241834073E-2</v>
      </c>
      <c r="I54">
        <f>IF('Binding Energies'!I54 = "","",IF('Binding Energies'!I54&lt;HV,(Parameters!AD$98-(Parameters!AD$99*($A54/100))+Parameters!AD$100*EXP(-((($A54/100)-Parameters!AD$87)^2)/(2*Parameters!AD$101^2))/(Parameters!AD$101*SQRT(2*PI()))+(Parameters!AD$102/(1+(((($A54/100)-Parameters!AD$103)/Parameters!AD$95)^2)))),""))</f>
        <v>2.1972922300481687E-2</v>
      </c>
      <c r="J54">
        <f>IF('Binding Energies'!J54 = "","",IF('Binding Energies'!J54&lt;HV,(Parameters!AE$98-(Parameters!AE$99*($A54/100))+Parameters!AE$100*EXP(-((($A54/100)-Parameters!AE$87)^2)/(2*Parameters!AE$101^2))/(Parameters!AE$101*SQRT(2*PI()))+(Parameters!AE$102/(1+(((($A54/100)-Parameters!AE$103)/Parameters!AE$95)^2)))),""))</f>
        <v>2.3816730051728519E-2</v>
      </c>
      <c r="K54">
        <f>IF('Binding Energies'!K54 = "","",IF('Binding Energies'!K54&lt;HV,(Parameters!AF$98-(Parameters!AF$99*($A54/100))+Parameters!AF$100*EXP(-((($A54/100)-Parameters!AF$87)^2)/(2*Parameters!AF$101^2))/(Parameters!AF$101*SQRT(2*PI()))+(Parameters!AF$102/(1+(((($A54/100)-Parameters!AF$103)/Parameters!AF$95)^2)))),""))</f>
        <v>2.0984546188393662E-2</v>
      </c>
      <c r="L54">
        <f>IF('Binding Energies'!L54 = "","",IF('Binding Energies'!L54&lt;HV,(Parameters!AG$98-(Parameters!AG$99*($A54/100))+Parameters!AG$100*EXP(-((($A54/100)-Parameters!AG$87)^2)/(2*Parameters!AG$101^2))/(Parameters!AG$101*SQRT(2*PI()))+(Parameters!AG$102/(1+(((($A54/100)-Parameters!AG$103)/Parameters!AG$95)^2)))),""))</f>
        <v>2.2287618387673166E-2</v>
      </c>
      <c r="M54" t="str">
        <f>IF('Binding Energies'!M54 = "","",IF('Binding Energies'!M54&lt;HV,(Parameters!AH$98-(Parameters!AH$99*($A54/100))+Parameters!AH$100*EXP(-((($A54/100)-Parameters!AH$87)^2)/(2*Parameters!AH$101^2))/(Parameters!AH$101*SQRT(2*PI()))+(Parameters!AH$102/(1+(((($A54/100)-Parameters!AH$103)/Parameters!AH$95)^2)))),""))</f>
        <v/>
      </c>
      <c r="N54" t="str">
        <f>IF('Binding Energies'!N54 = "","",IF('Binding Energies'!N54&lt;HV,(Parameters!AI$98-(Parameters!AI$99*($A54/100))+Parameters!AI$100*EXP(-((($A54/100)-Parameters!AI$87)^2)/(2*Parameters!AI$101^2))/(Parameters!AI$101*SQRT(2*PI()))+(Parameters!AI$102/(1+(((($A54/100)-Parameters!AI$103)/Parameters!AI$95)^2)))),""))</f>
        <v/>
      </c>
      <c r="O54">
        <f>IF('Binding Energies'!O54 = "","",IF('Binding Energies'!O54&lt;HV,(Parameters!AJ$98-(Parameters!AJ$99*($A54/100))+Parameters!AJ$100*EXP(-((($A54/100)-Parameters!AJ$87)^2)/(2*Parameters!AJ$101^2))/(Parameters!AJ$101*SQRT(2*PI()))+(Parameters!AJ$102/(1+(((($A54/100)-Parameters!AJ$103)/Parameters!AJ$95)^2)))),""))</f>
        <v>0.16926094639993974</v>
      </c>
      <c r="P54">
        <f>IF('Binding Energies'!P54 = "","",IF('Binding Energies'!P54&lt;HV,(Parameters!AK$98-(Parameters!AK$99*($A54/100))+Parameters!AK$100*EXP(-((($A54/100)-Parameters!AK$87)^2)/(2*Parameters!AK$101^2))/(Parameters!AK$101*SQRT(2*PI()))+(Parameters!AK$102/(1+(((($A54/100)-Parameters!AK$103)/Parameters!AK$95)^2)))),""))</f>
        <v>0.17726649609503578</v>
      </c>
      <c r="Q54">
        <f>IF('Binding Energies'!Q54 = "","",IF('Binding Energies'!Q54&lt;HV,(Parameters!AL$98-(Parameters!AL$99*($A54/100))+Parameters!AL$100*EXP(-((($A54/100)-Parameters!AL$87)^2)/(2*Parameters!AL$101^2))/(Parameters!AL$101*SQRT(2*PI()))+(Parameters!AL$102/(1+(((($A54/100)-Parameters!AL$103)/Parameters!AL$95)^2)))),""))</f>
        <v>0.16760450717641295</v>
      </c>
      <c r="R54">
        <f>IF('Binding Energies'!R54 = "","",IF('Binding Energies'!R54&lt;HV,(Parameters!AM$98-(Parameters!AM$99*($A54/100))+Parameters!AM$100*EXP(-((($A54/100)-Parameters!AM$87)^2)/(2*Parameters!AM$101^2))/(Parameters!AM$101*SQRT(2*PI()))+(Parameters!AM$102/(1+(((($A54/100)-Parameters!AM$103)/Parameters!AM$95)^2)))),""))</f>
        <v>0.17473140038572108</v>
      </c>
      <c r="S54" t="str">
        <f>IF('Binding Energies'!S54 = "","",IF('Binding Energies'!S54&lt;HV,(Parameters!AN$98-(Parameters!AN$99*($A54/100))+Parameters!AN$100*EXP(-((($A54/100)-Parameters!AN$87)^2)/(2*Parameters!AN$101^2))/(Parameters!AN$101*SQRT(2*PI()))+(Parameters!AN$102/(1+(((($A54/100)-Parameters!AN$103)/Parameters!AN$95)^2)))),""))</f>
        <v/>
      </c>
      <c r="T54" t="str">
        <f>IF('Binding Energies'!T54 = "","",IF('Binding Energies'!T54&lt;HV,(Parameters!AO$98-(Parameters!AO$99*($A54/100))+Parameters!AO$100*EXP(-((($A54/100)-Parameters!AO$87)^2)/(2*Parameters!AO$101^2))/(Parameters!AO$101*SQRT(2*PI()))+(Parameters!AO$102/(1+(((($A54/100)-Parameters!AO$103)/Parameters!AO$95)^2)))),""))</f>
        <v/>
      </c>
    </row>
    <row r="55" spans="1:20" x14ac:dyDescent="0.35">
      <c r="A55" s="43">
        <v>55</v>
      </c>
      <c r="B55" t="str">
        <f>IF('Binding Energies'!B55 = "","",IF('Binding Energies'!B55&lt;HV,(Parameters!W$98-(Parameters!W$99*($A55/100))+Parameters!W$100*EXP(-((($A55/100)-Parameters!W$87)^2)/(2*Parameters!W$101^2))/(Parameters!W$101*SQRT(2*PI()))+(Parameters!W$102/(1+(((($A55/100)-Parameters!W$103)/Parameters!W$95)^2)))),""))</f>
        <v/>
      </c>
      <c r="C55">
        <f>IF('Binding Energies'!C55 = "","",IF('Binding Energies'!C55&lt;HV,(Parameters!X$98-(Parameters!X$99*($A55/100))+Parameters!X$100*EXP(-((($A55/100)-Parameters!X$87)^2)/(2*Parameters!X$101^2))/(Parameters!X$101*SQRT(2*PI()))+(Parameters!X$102/(1+(((($A55/100)-Parameters!X$103)/Parameters!X$95)^2)))),""))</f>
        <v>-3.8568909841531966E-4</v>
      </c>
      <c r="D55">
        <f>IF('Binding Energies'!D55 = "","",IF('Binding Energies'!D55&lt;HV,(Parameters!Y$98-(Parameters!Y$99*($A55/100))+Parameters!Y$100*EXP(-((($A55/100)-Parameters!Y$87)^2)/(2*Parameters!Y$101^2))/(Parameters!Y$101*SQRT(2*PI()))+(Parameters!Y$102/(1+(((($A55/100)-Parameters!Y$103)/Parameters!Y$95)^2)))),""))</f>
        <v>-5.7016237648345545E-4</v>
      </c>
      <c r="E55">
        <f>IF('Binding Energies'!E55 = "","",IF('Binding Energies'!E55&lt;HV,(Parameters!Z$98-(Parameters!Z$99*($A55/100))+Parameters!Z$100*EXP(-((($A55/100)-Parameters!Z$87)^2)/(2*Parameters!Z$101^2))/(Parameters!Z$101*SQRT(2*PI()))+(Parameters!Z$102/(1+(((($A55/100)-Parameters!Z$103)/Parameters!Z$95)^2)))),""))</f>
        <v>-4.9874595018565388E-4</v>
      </c>
      <c r="F55" t="str">
        <f>IF('Binding Energies'!F55 = "","",IF('Binding Energies'!F55&lt;HV,(Parameters!AA$98-(Parameters!AA$99*($A55/100))+Parameters!AA$100*EXP(-((($A55/100)-Parameters!AA$87)^2)/(2*Parameters!AA$101^2))/(Parameters!AA$101*SQRT(2*PI()))+(Parameters!AA$102/(1+(((($A55/100)-Parameters!AA$103)/Parameters!AA$95)^2)))),""))</f>
        <v/>
      </c>
      <c r="G55">
        <f>IF('Binding Energies'!G55 = "","",IF('Binding Energies'!G55&lt;HV,(Parameters!AB$98-(Parameters!AB$99*($A55/100))+Parameters!AB$100*EXP(-((($A55/100)-Parameters!AB$87)^2)/(2*Parameters!AB$101^2))/(Parameters!AB$101*SQRT(2*PI()))+(Parameters!AB$102/(1+(((($A55/100)-Parameters!AB$103)/Parameters!AB$95)^2)))),""))</f>
        <v>6.6897750572804393E-3</v>
      </c>
      <c r="H55">
        <f>IF('Binding Energies'!H55 = "","",IF('Binding Energies'!H55&lt;HV,(Parameters!AC$98-(Parameters!AC$99*($A55/100))+Parameters!AC$100*EXP(-((($A55/100)-Parameters!AC$87)^2)/(2*Parameters!AC$101^2))/(Parameters!AC$101*SQRT(2*PI()))+(Parameters!AC$102/(1+(((($A55/100)-Parameters!AC$103)/Parameters!AC$95)^2)))),""))</f>
        <v>2.1815201084080495E-2</v>
      </c>
      <c r="I55">
        <f>IF('Binding Energies'!I55 = "","",IF('Binding Energies'!I55&lt;HV,(Parameters!AD$98-(Parameters!AD$99*($A55/100))+Parameters!AD$100*EXP(-((($A55/100)-Parameters!AD$87)^2)/(2*Parameters!AD$101^2))/(Parameters!AD$101*SQRT(2*PI()))+(Parameters!AD$102/(1+(((($A55/100)-Parameters!AD$103)/Parameters!AD$95)^2)))),""))</f>
        <v>2.0346472333183385E-2</v>
      </c>
      <c r="J55">
        <f>IF('Binding Energies'!J55 = "","",IF('Binding Energies'!J55&lt;HV,(Parameters!AE$98-(Parameters!AE$99*($A55/100))+Parameters!AE$100*EXP(-((($A55/100)-Parameters!AE$87)^2)/(2*Parameters!AE$101^2))/(Parameters!AE$101*SQRT(2*PI()))+(Parameters!AE$102/(1+(((($A55/100)-Parameters!AE$103)/Parameters!AE$95)^2)))),""))</f>
        <v>2.2707091539262734E-2</v>
      </c>
      <c r="K55">
        <f>IF('Binding Energies'!K55 = "","",IF('Binding Energies'!K55&lt;HV,(Parameters!AF$98-(Parameters!AF$99*($A55/100))+Parameters!AF$100*EXP(-((($A55/100)-Parameters!AF$87)^2)/(2*Parameters!AF$101^2))/(Parameters!AF$101*SQRT(2*PI()))+(Parameters!AF$102/(1+(((($A55/100)-Parameters!AF$103)/Parameters!AF$95)^2)))),""))</f>
        <v>1.9113726429852113E-2</v>
      </c>
      <c r="L55">
        <f>IF('Binding Energies'!L55 = "","",IF('Binding Energies'!L55&lt;HV,(Parameters!AG$98-(Parameters!AG$99*($A55/100))+Parameters!AG$100*EXP(-((($A55/100)-Parameters!AG$87)^2)/(2*Parameters!AG$101^2))/(Parameters!AG$101*SQRT(2*PI()))+(Parameters!AG$102/(1+(((($A55/100)-Parameters!AG$103)/Parameters!AG$95)^2)))),""))</f>
        <v>2.0978845795384178E-2</v>
      </c>
      <c r="M55" t="str">
        <f>IF('Binding Energies'!M55 = "","",IF('Binding Energies'!M55&lt;HV,(Parameters!AH$98-(Parameters!AH$99*($A55/100))+Parameters!AH$100*EXP(-((($A55/100)-Parameters!AH$87)^2)/(2*Parameters!AH$101^2))/(Parameters!AH$101*SQRT(2*PI()))+(Parameters!AH$102/(1+(((($A55/100)-Parameters!AH$103)/Parameters!AH$95)^2)))),""))</f>
        <v/>
      </c>
      <c r="N55" t="str">
        <f>IF('Binding Energies'!N55 = "","",IF('Binding Energies'!N55&lt;HV,(Parameters!AI$98-(Parameters!AI$99*($A55/100))+Parameters!AI$100*EXP(-((($A55/100)-Parameters!AI$87)^2)/(2*Parameters!AI$101^2))/(Parameters!AI$101*SQRT(2*PI()))+(Parameters!AI$102/(1+(((($A55/100)-Parameters!AI$103)/Parameters!AI$95)^2)))),""))</f>
        <v/>
      </c>
      <c r="O55">
        <f>IF('Binding Energies'!O55 = "","",IF('Binding Energies'!O55&lt;HV,(Parameters!AJ$98-(Parameters!AJ$99*($A55/100))+Parameters!AJ$100*EXP(-((($A55/100)-Parameters!AJ$87)^2)/(2*Parameters!AJ$101^2))/(Parameters!AJ$101*SQRT(2*PI()))+(Parameters!AJ$102/(1+(((($A55/100)-Parameters!AJ$103)/Parameters!AJ$95)^2)))),""))</f>
        <v>0.16493851240588386</v>
      </c>
      <c r="P55">
        <f>IF('Binding Energies'!P55 = "","",IF('Binding Energies'!P55&lt;HV,(Parameters!AK$98-(Parameters!AK$99*($A55/100))+Parameters!AK$100*EXP(-((($A55/100)-Parameters!AK$87)^2)/(2*Parameters!AK$101^2))/(Parameters!AK$101*SQRT(2*PI()))+(Parameters!AK$102/(1+(((($A55/100)-Parameters!AK$103)/Parameters!AK$95)^2)))),""))</f>
        <v>0.17314791535065585</v>
      </c>
      <c r="Q55">
        <f>IF('Binding Energies'!Q55 = "","",IF('Binding Energies'!Q55&lt;HV,(Parameters!AL$98-(Parameters!AL$99*($A55/100))+Parameters!AL$100*EXP(-((($A55/100)-Parameters!AL$87)^2)/(2*Parameters!AL$101^2))/(Parameters!AL$101*SQRT(2*PI()))+(Parameters!AL$102/(1+(((($A55/100)-Parameters!AL$103)/Parameters!AL$95)^2)))),""))</f>
        <v>0.16301953461645455</v>
      </c>
      <c r="R55">
        <f>IF('Binding Energies'!R55 = "","",IF('Binding Energies'!R55&lt;HV,(Parameters!AM$98-(Parameters!AM$99*($A55/100))+Parameters!AM$100*EXP(-((($A55/100)-Parameters!AM$87)^2)/(2*Parameters!AM$101^2))/(Parameters!AM$101*SQRT(2*PI()))+(Parameters!AM$102/(1+(((($A55/100)-Parameters!AM$103)/Parameters!AM$95)^2)))),""))</f>
        <v>0.17056456484434396</v>
      </c>
      <c r="S55" t="str">
        <f>IF('Binding Energies'!S55 = "","",IF('Binding Energies'!S55&lt;HV,(Parameters!AN$98-(Parameters!AN$99*($A55/100))+Parameters!AN$100*EXP(-((($A55/100)-Parameters!AN$87)^2)/(2*Parameters!AN$101^2))/(Parameters!AN$101*SQRT(2*PI()))+(Parameters!AN$102/(1+(((($A55/100)-Parameters!AN$103)/Parameters!AN$95)^2)))),""))</f>
        <v/>
      </c>
      <c r="T55" t="str">
        <f>IF('Binding Energies'!T55 = "","",IF('Binding Energies'!T55&lt;HV,(Parameters!AO$98-(Parameters!AO$99*($A55/100))+Parameters!AO$100*EXP(-((($A55/100)-Parameters!AO$87)^2)/(2*Parameters!AO$101^2))/(Parameters!AO$101*SQRT(2*PI()))+(Parameters!AO$102/(1+(((($A55/100)-Parameters!AO$103)/Parameters!AO$95)^2)))),""))</f>
        <v/>
      </c>
    </row>
    <row r="56" spans="1:20" x14ac:dyDescent="0.35">
      <c r="A56" s="43">
        <v>56</v>
      </c>
      <c r="B56" t="str">
        <f>IF('Binding Energies'!B56 = "","",IF('Binding Energies'!B56&lt;HV,(Parameters!W$98-(Parameters!W$99*($A56/100))+Parameters!W$100*EXP(-((($A56/100)-Parameters!W$87)^2)/(2*Parameters!W$101^2))/(Parameters!W$101*SQRT(2*PI()))+(Parameters!W$102/(1+(((($A56/100)-Parameters!W$103)/Parameters!W$95)^2)))),""))</f>
        <v/>
      </c>
      <c r="C56">
        <f>IF('Binding Energies'!C56 = "","",IF('Binding Energies'!C56&lt;HV,(Parameters!X$98-(Parameters!X$99*($A56/100))+Parameters!X$100*EXP(-((($A56/100)-Parameters!X$87)^2)/(2*Parameters!X$101^2))/(Parameters!X$101*SQRT(2*PI()))+(Parameters!X$102/(1+(((($A56/100)-Parameters!X$103)/Parameters!X$95)^2)))),""))</f>
        <v>-1.6788843851329668E-4</v>
      </c>
      <c r="D56">
        <f>IF('Binding Energies'!D56 = "","",IF('Binding Energies'!D56&lt;HV,(Parameters!Y$98-(Parameters!Y$99*($A56/100))+Parameters!Y$100*EXP(-((($A56/100)-Parameters!Y$87)^2)/(2*Parameters!Y$101^2))/(Parameters!Y$101*SQRT(2*PI()))+(Parameters!Y$102/(1+(((($A56/100)-Parameters!Y$103)/Parameters!Y$95)^2)))),""))</f>
        <v>-6.2329295139463279E-4</v>
      </c>
      <c r="E56">
        <f>IF('Binding Energies'!E56 = "","",IF('Binding Energies'!E56&lt;HV,(Parameters!Z$98-(Parameters!Z$99*($A56/100))+Parameters!Z$100*EXP(-((($A56/100)-Parameters!Z$87)^2)/(2*Parameters!Z$101^2))/(Parameters!Z$101*SQRT(2*PI()))+(Parameters!Z$102/(1+(((($A56/100)-Parameters!Z$103)/Parameters!Z$95)^2)))),""))</f>
        <v>-5.552671238543915E-4</v>
      </c>
      <c r="F56" t="str">
        <f>IF('Binding Energies'!F56 = "","",IF('Binding Energies'!F56&lt;HV,(Parameters!AA$98-(Parameters!AA$99*($A56/100))+Parameters!AA$100*EXP(-((($A56/100)-Parameters!AA$87)^2)/(2*Parameters!AA$101^2))/(Parameters!AA$101*SQRT(2*PI()))+(Parameters!AA$102/(1+(((($A56/100)-Parameters!AA$103)/Parameters!AA$95)^2)))),""))</f>
        <v/>
      </c>
      <c r="G56">
        <f>IF('Binding Energies'!G56 = "","",IF('Binding Energies'!G56&lt;HV,(Parameters!AB$98-(Parameters!AB$99*($A56/100))+Parameters!AB$100*EXP(-((($A56/100)-Parameters!AB$87)^2)/(2*Parameters!AB$101^2))/(Parameters!AB$101*SQRT(2*PI()))+(Parameters!AB$102/(1+(((($A56/100)-Parameters!AB$103)/Parameters!AB$95)^2)))),""))</f>
        <v>-7.2231029124584685E-3</v>
      </c>
      <c r="H56">
        <f>IF('Binding Energies'!H56 = "","",IF('Binding Energies'!H56&lt;HV,(Parameters!AC$98-(Parameters!AC$99*($A56/100))+Parameters!AC$100*EXP(-((($A56/100)-Parameters!AC$87)^2)/(2*Parameters!AC$101^2))/(Parameters!AC$101*SQRT(2*PI()))+(Parameters!AC$102/(1+(((($A56/100)-Parameters!AC$103)/Parameters!AC$95)^2)))),""))</f>
        <v>1.5162354905284468E-2</v>
      </c>
      <c r="I56">
        <f>IF('Binding Energies'!I56 = "","",IF('Binding Energies'!I56&lt;HV,(Parameters!AD$98-(Parameters!AD$99*($A56/100))+Parameters!AD$100*EXP(-((($A56/100)-Parameters!AD$87)^2)/(2*Parameters!AD$101^2))/(Parameters!AD$101*SQRT(2*PI()))+(Parameters!AD$102/(1+(((($A56/100)-Parameters!AD$103)/Parameters!AD$95)^2)))),""))</f>
        <v>1.8801492613971425E-2</v>
      </c>
      <c r="J56">
        <f>IF('Binding Energies'!J56 = "","",IF('Binding Energies'!J56&lt;HV,(Parameters!AE$98-(Parameters!AE$99*($A56/100))+Parameters!AE$100*EXP(-((($A56/100)-Parameters!AE$87)^2)/(2*Parameters!AE$101^2))/(Parameters!AE$101*SQRT(2*PI()))+(Parameters!AE$102/(1+(((($A56/100)-Parameters!AE$103)/Parameters!AE$95)^2)))),""))</f>
        <v>2.1706288724680941E-2</v>
      </c>
      <c r="K56">
        <f>IF('Binding Energies'!K56 = "","",IF('Binding Energies'!K56&lt;HV,(Parameters!AF$98-(Parameters!AF$99*($A56/100))+Parameters!AF$100*EXP(-((($A56/100)-Parameters!AF$87)^2)/(2*Parameters!AF$101^2))/(Parameters!AF$101*SQRT(2*PI()))+(Parameters!AF$102/(1+(((($A56/100)-Parameters!AF$103)/Parameters!AF$95)^2)))),""))</f>
        <v>1.7334292612111894E-2</v>
      </c>
      <c r="L56">
        <f>IF('Binding Energies'!L56 = "","",IF('Binding Energies'!L56&lt;HV,(Parameters!AG$98-(Parameters!AG$99*($A56/100))+Parameters!AG$100*EXP(-((($A56/100)-Parameters!AG$87)^2)/(2*Parameters!AG$101^2))/(Parameters!AG$101*SQRT(2*PI()))+(Parameters!AG$102/(1+(((($A56/100)-Parameters!AG$103)/Parameters!AG$95)^2)))),""))</f>
        <v>1.9797119463959956E-2</v>
      </c>
      <c r="M56" t="str">
        <f>IF('Binding Energies'!M56 = "","",IF('Binding Energies'!M56&lt;HV,(Parameters!AH$98-(Parameters!AH$99*($A56/100))+Parameters!AH$100*EXP(-((($A56/100)-Parameters!AH$87)^2)/(2*Parameters!AH$101^2))/(Parameters!AH$101*SQRT(2*PI()))+(Parameters!AH$102/(1+(((($A56/100)-Parameters!AH$103)/Parameters!AH$95)^2)))),""))</f>
        <v/>
      </c>
      <c r="N56" t="str">
        <f>IF('Binding Energies'!N56 = "","",IF('Binding Energies'!N56&lt;HV,(Parameters!AI$98-(Parameters!AI$99*($A56/100))+Parameters!AI$100*EXP(-((($A56/100)-Parameters!AI$87)^2)/(2*Parameters!AI$101^2))/(Parameters!AI$101*SQRT(2*PI()))+(Parameters!AI$102/(1+(((($A56/100)-Parameters!AI$103)/Parameters!AI$95)^2)))),""))</f>
        <v/>
      </c>
      <c r="O56">
        <f>IF('Binding Energies'!O56 = "","",IF('Binding Energies'!O56&lt;HV,(Parameters!AJ$98-(Parameters!AJ$99*($A56/100))+Parameters!AJ$100*EXP(-((($A56/100)-Parameters!AJ$87)^2)/(2*Parameters!AJ$101^2))/(Parameters!AJ$101*SQRT(2*PI()))+(Parameters!AJ$102/(1+(((($A56/100)-Parameters!AJ$103)/Parameters!AJ$95)^2)))),""))</f>
        <v>0.16077240057787417</v>
      </c>
      <c r="P56">
        <f>IF('Binding Energies'!P56 = "","",IF('Binding Energies'!P56&lt;HV,(Parameters!AK$98-(Parameters!AK$99*($A56/100))+Parameters!AK$100*EXP(-((($A56/100)-Parameters!AK$87)^2)/(2*Parameters!AK$101^2))/(Parameters!AK$101*SQRT(2*PI()))+(Parameters!AK$102/(1+(((($A56/100)-Parameters!AK$103)/Parameters!AK$95)^2)))),""))</f>
        <v>0.16915601944891551</v>
      </c>
      <c r="Q56">
        <f>IF('Binding Energies'!Q56 = "","",IF('Binding Energies'!Q56&lt;HV,(Parameters!AL$98-(Parameters!AL$99*($A56/100))+Parameters!AL$100*EXP(-((($A56/100)-Parameters!AL$87)^2)/(2*Parameters!AL$101^2))/(Parameters!AL$101*SQRT(2*PI()))+(Parameters!AL$102/(1+(((($A56/100)-Parameters!AL$103)/Parameters!AL$95)^2)))),""))</f>
        <v>0.15853537475838186</v>
      </c>
      <c r="R56">
        <f>IF('Binding Energies'!R56 = "","",IF('Binding Energies'!R56&lt;HV,(Parameters!AM$98-(Parameters!AM$99*($A56/100))+Parameters!AM$100*EXP(-((($A56/100)-Parameters!AM$87)^2)/(2*Parameters!AM$101^2))/(Parameters!AM$101*SQRT(2*PI()))+(Parameters!AM$102/(1+(((($A56/100)-Parameters!AM$103)/Parameters!AM$95)^2)))),""))</f>
        <v>0.16645386483324964</v>
      </c>
      <c r="S56" t="str">
        <f>IF('Binding Energies'!S56 = "","",IF('Binding Energies'!S56&lt;HV,(Parameters!AN$98-(Parameters!AN$99*($A56/100))+Parameters!AN$100*EXP(-((($A56/100)-Parameters!AN$87)^2)/(2*Parameters!AN$101^2))/(Parameters!AN$101*SQRT(2*PI()))+(Parameters!AN$102/(1+(((($A56/100)-Parameters!AN$103)/Parameters!AN$95)^2)))),""))</f>
        <v/>
      </c>
      <c r="T56" t="str">
        <f>IF('Binding Energies'!T56 = "","",IF('Binding Energies'!T56&lt;HV,(Parameters!AO$98-(Parameters!AO$99*($A56/100))+Parameters!AO$100*EXP(-((($A56/100)-Parameters!AO$87)^2)/(2*Parameters!AO$101^2))/(Parameters!AO$101*SQRT(2*PI()))+(Parameters!AO$102/(1+(((($A56/100)-Parameters!AO$103)/Parameters!AO$95)^2)))),""))</f>
        <v/>
      </c>
    </row>
    <row r="57" spans="1:20" x14ac:dyDescent="0.35">
      <c r="A57" s="43">
        <v>57</v>
      </c>
      <c r="B57" t="str">
        <f>IF('Binding Energies'!B57 = "","",IF('Binding Energies'!B57&lt;HV,(Parameters!W$98-(Parameters!W$99*($A57/100))+Parameters!W$100*EXP(-((($A57/100)-Parameters!W$87)^2)/(2*Parameters!W$101^2))/(Parameters!W$101*SQRT(2*PI()))+(Parameters!W$102/(1+(((($A57/100)-Parameters!W$103)/Parameters!W$95)^2)))),""))</f>
        <v/>
      </c>
      <c r="C57" t="str">
        <f>IF('Binding Energies'!C57 = "","",IF('Binding Energies'!C57&lt;HV,(Parameters!X$98-(Parameters!X$99*($A57/100))+Parameters!X$100*EXP(-((($A57/100)-Parameters!X$87)^2)/(2*Parameters!X$101^2))/(Parameters!X$101*SQRT(2*PI()))+(Parameters!X$102/(1+(((($A57/100)-Parameters!X$103)/Parameters!X$95)^2)))),""))</f>
        <v/>
      </c>
      <c r="D57">
        <f>IF('Binding Energies'!D57 = "","",IF('Binding Energies'!D57&lt;HV,(Parameters!Y$98-(Parameters!Y$99*($A57/100))+Parameters!Y$100*EXP(-((($A57/100)-Parameters!Y$87)^2)/(2*Parameters!Y$101^2))/(Parameters!Y$101*SQRT(2*PI()))+(Parameters!Y$102/(1+(((($A57/100)-Parameters!Y$103)/Parameters!Y$95)^2)))),""))</f>
        <v>-6.7970395399521055E-4</v>
      </c>
      <c r="E57">
        <f>IF('Binding Energies'!E57 = "","",IF('Binding Energies'!E57&lt;HV,(Parameters!Z$98-(Parameters!Z$99*($A57/100))+Parameters!Z$100*EXP(-((($A57/100)-Parameters!Z$87)^2)/(2*Parameters!Z$101^2))/(Parameters!Z$101*SQRT(2*PI()))+(Parameters!Z$102/(1+(((($A57/100)-Parameters!Z$103)/Parameters!Z$95)^2)))),""))</f>
        <v>-6.1509937456378496E-4</v>
      </c>
      <c r="F57" t="str">
        <f>IF('Binding Energies'!F57 = "","",IF('Binding Energies'!F57&lt;HV,(Parameters!AA$98-(Parameters!AA$99*($A57/100))+Parameters!AA$100*EXP(-((($A57/100)-Parameters!AA$87)^2)/(2*Parameters!AA$101^2))/(Parameters!AA$101*SQRT(2*PI()))+(Parameters!AA$102/(1+(((($A57/100)-Parameters!AA$103)/Parameters!AA$95)^2)))),""))</f>
        <v/>
      </c>
      <c r="G57">
        <f>IF('Binding Energies'!G57 = "","",IF('Binding Energies'!G57&lt;HV,(Parameters!AB$98-(Parameters!AB$99*($A57/100))+Parameters!AB$100*EXP(-((($A57/100)-Parameters!AB$87)^2)/(2*Parameters!AB$101^2))/(Parameters!AB$101*SQRT(2*PI()))+(Parameters!AB$102/(1+(((($A57/100)-Parameters!AB$103)/Parameters!AB$95)^2)))),""))</f>
        <v>-2.9074040056622903E-2</v>
      </c>
      <c r="H57">
        <f>IF('Binding Energies'!H57 = "","",IF('Binding Energies'!H57&lt;HV,(Parameters!AC$98-(Parameters!AC$99*($A57/100))+Parameters!AC$100*EXP(-((($A57/100)-Parameters!AC$87)^2)/(2*Parameters!AC$101^2))/(Parameters!AC$101*SQRT(2*PI()))+(Parameters!AC$102/(1+(((($A57/100)-Parameters!AC$103)/Parameters!AC$95)^2)))),""))</f>
        <v>6.3336509712355396E-3</v>
      </c>
      <c r="I57">
        <f>IF('Binding Energies'!I57 = "","",IF('Binding Energies'!I57&lt;HV,(Parameters!AD$98-(Parameters!AD$99*($A57/100))+Parameters!AD$100*EXP(-((($A57/100)-Parameters!AD$87)^2)/(2*Parameters!AD$101^2))/(Parameters!AD$101*SQRT(2*PI()))+(Parameters!AD$102/(1+(((($A57/100)-Parameters!AD$103)/Parameters!AD$95)^2)))),""))</f>
        <v>1.7332525359337672E-2</v>
      </c>
      <c r="J57">
        <f>IF('Binding Energies'!J57 = "","",IF('Binding Energies'!J57&lt;HV,(Parameters!AE$98-(Parameters!AE$99*($A57/100))+Parameters!AE$100*EXP(-((($A57/100)-Parameters!AE$87)^2)/(2*Parameters!AE$101^2))/(Parameters!AE$101*SQRT(2*PI()))+(Parameters!AE$102/(1+(((($A57/100)-Parameters!AE$103)/Parameters!AE$95)^2)))),""))</f>
        <v>2.0806610243128312E-2</v>
      </c>
      <c r="K57">
        <f>IF('Binding Energies'!K57 = "","",IF('Binding Energies'!K57&lt;HV,(Parameters!AF$98-(Parameters!AF$99*($A57/100))+Parameters!AF$100*EXP(-((($A57/100)-Parameters!AF$87)^2)/(2*Parameters!AF$101^2))/(Parameters!AF$101*SQRT(2*PI()))+(Parameters!AF$102/(1+(((($A57/100)-Parameters!AF$103)/Parameters!AF$95)^2)))),""))</f>
        <v>1.5644024316218065E-2</v>
      </c>
      <c r="L57">
        <f>IF('Binding Energies'!L57 = "","",IF('Binding Energies'!L57&lt;HV,(Parameters!AG$98-(Parameters!AG$99*($A57/100))+Parameters!AG$100*EXP(-((($A57/100)-Parameters!AG$87)^2)/(2*Parameters!AG$101^2))/(Parameters!AG$101*SQRT(2*PI()))+(Parameters!AG$102/(1+(((($A57/100)-Parameters!AG$103)/Parameters!AG$95)^2)))),""))</f>
        <v>1.8733635633433696E-2</v>
      </c>
      <c r="M57" t="str">
        <f>IF('Binding Energies'!M57 = "","",IF('Binding Energies'!M57&lt;HV,(Parameters!AH$98-(Parameters!AH$99*($A57/100))+Parameters!AH$100*EXP(-((($A57/100)-Parameters!AH$87)^2)/(2*Parameters!AH$101^2))/(Parameters!AH$101*SQRT(2*PI()))+(Parameters!AH$102/(1+(((($A57/100)-Parameters!AH$103)/Parameters!AH$95)^2)))),""))</f>
        <v/>
      </c>
      <c r="N57" t="str">
        <f>IF('Binding Energies'!N57 = "","",IF('Binding Energies'!N57&lt;HV,(Parameters!AI$98-(Parameters!AI$99*($A57/100))+Parameters!AI$100*EXP(-((($A57/100)-Parameters!AI$87)^2)/(2*Parameters!AI$101^2))/(Parameters!AI$101*SQRT(2*PI()))+(Parameters!AI$102/(1+(((($A57/100)-Parameters!AI$103)/Parameters!AI$95)^2)))),""))</f>
        <v/>
      </c>
      <c r="O57">
        <f>IF('Binding Energies'!O57 = "","",IF('Binding Energies'!O57&lt;HV,(Parameters!AJ$98-(Parameters!AJ$99*($A57/100))+Parameters!AJ$100*EXP(-((($A57/100)-Parameters!AJ$87)^2)/(2*Parameters!AJ$101^2))/(Parameters!AJ$101*SQRT(2*PI()))+(Parameters!AJ$102/(1+(((($A57/100)-Parameters!AJ$103)/Parameters!AJ$95)^2)))),""))</f>
        <v>0.15676169286744798</v>
      </c>
      <c r="P57">
        <f>IF('Binding Energies'!P57 = "","",IF('Binding Energies'!P57&lt;HV,(Parameters!AK$98-(Parameters!AK$99*($A57/100))+Parameters!AK$100*EXP(-((($A57/100)-Parameters!AK$87)^2)/(2*Parameters!AK$101^2))/(Parameters!AK$101*SQRT(2*PI()))+(Parameters!AK$102/(1+(((($A57/100)-Parameters!AK$103)/Parameters!AK$95)^2)))),""))</f>
        <v>0.16528566603469444</v>
      </c>
      <c r="Q57">
        <f>IF('Binding Energies'!Q57 = "","",IF('Binding Energies'!Q57&lt;HV,(Parameters!AL$98-(Parameters!AL$99*($A57/100))+Parameters!AL$100*EXP(-((($A57/100)-Parameters!AL$87)^2)/(2*Parameters!AL$101^2))/(Parameters!AL$101*SQRT(2*PI()))+(Parameters!AL$102/(1+(((($A57/100)-Parameters!AL$103)/Parameters!AL$95)^2)))),""))</f>
        <v>0.15415548413683408</v>
      </c>
      <c r="R57">
        <f>IF('Binding Energies'!R57 = "","",IF('Binding Energies'!R57&lt;HV,(Parameters!AM$98-(Parameters!AM$99*($A57/100))+Parameters!AM$100*EXP(-((($A57/100)-Parameters!AM$87)^2)/(2*Parameters!AM$101^2))/(Parameters!AM$101*SQRT(2*PI()))+(Parameters!AM$102/(1+(((($A57/100)-Parameters!AM$103)/Parameters!AM$95)^2)))),""))</f>
        <v>0.16240296966885617</v>
      </c>
      <c r="S57" t="str">
        <f>IF('Binding Energies'!S57 = "","",IF('Binding Energies'!S57&lt;HV,(Parameters!AN$98-(Parameters!AN$99*($A57/100))+Parameters!AN$100*EXP(-((($A57/100)-Parameters!AN$87)^2)/(2*Parameters!AN$101^2))/(Parameters!AN$101*SQRT(2*PI()))+(Parameters!AN$102/(1+(((($A57/100)-Parameters!AN$103)/Parameters!AN$95)^2)))),""))</f>
        <v/>
      </c>
      <c r="T57" t="str">
        <f>IF('Binding Energies'!T57 = "","",IF('Binding Energies'!T57&lt;HV,(Parameters!AO$98-(Parameters!AO$99*($A57/100))+Parameters!AO$100*EXP(-((($A57/100)-Parameters!AO$87)^2)/(2*Parameters!AO$101^2))/(Parameters!AO$101*SQRT(2*PI()))+(Parameters!AO$102/(1+(((($A57/100)-Parameters!AO$103)/Parameters!AO$95)^2)))),""))</f>
        <v/>
      </c>
    </row>
    <row r="58" spans="1:20" x14ac:dyDescent="0.35">
      <c r="A58" s="43">
        <v>58</v>
      </c>
      <c r="B58" t="str">
        <f>IF('Binding Energies'!B58 = "","",IF('Binding Energies'!B58&lt;HV,(Parameters!W$98-(Parameters!W$99*($A58/100))+Parameters!W$100*EXP(-((($A58/100)-Parameters!W$87)^2)/(2*Parameters!W$101^2))/(Parameters!W$101*SQRT(2*PI()))+(Parameters!W$102/(1+(((($A58/100)-Parameters!W$103)/Parameters!W$95)^2)))),""))</f>
        <v/>
      </c>
      <c r="C58" t="str">
        <f>IF('Binding Energies'!C58 = "","",IF('Binding Energies'!C58&lt;HV,(Parameters!X$98-(Parameters!X$99*($A58/100))+Parameters!X$100*EXP(-((($A58/100)-Parameters!X$87)^2)/(2*Parameters!X$101^2))/(Parameters!X$101*SQRT(2*PI()))+(Parameters!X$102/(1+(((($A58/100)-Parameters!X$103)/Parameters!X$95)^2)))),""))</f>
        <v/>
      </c>
      <c r="D58">
        <f>IF('Binding Energies'!D58 = "","",IF('Binding Energies'!D58&lt;HV,(Parameters!Y$98-(Parameters!Y$99*($A58/100))+Parameters!Y$100*EXP(-((($A58/100)-Parameters!Y$87)^2)/(2*Parameters!Y$101^2))/(Parameters!Y$101*SQRT(2*PI()))+(Parameters!Y$102/(1+(((($A58/100)-Parameters!Y$103)/Parameters!Y$95)^2)))),""))</f>
        <v>-7.3944623470444256E-4</v>
      </c>
      <c r="E58">
        <f>IF('Binding Energies'!E58 = "","",IF('Binding Energies'!E58&lt;HV,(Parameters!Z$98-(Parameters!Z$99*($A58/100))+Parameters!Z$100*EXP(-((($A58/100)-Parameters!Z$87)^2)/(2*Parameters!Z$101^2))/(Parameters!Z$101*SQRT(2*PI()))+(Parameters!Z$102/(1+(((($A58/100)-Parameters!Z$103)/Parameters!Z$95)^2)))),""))</f>
        <v>-6.7837227528658162E-4</v>
      </c>
      <c r="F58" t="str">
        <f>IF('Binding Energies'!F58 = "","",IF('Binding Energies'!F58&lt;HV,(Parameters!AA$98-(Parameters!AA$99*($A58/100))+Parameters!AA$100*EXP(-((($A58/100)-Parameters!AA$87)^2)/(2*Parameters!AA$101^2))/(Parameters!AA$101*SQRT(2*PI()))+(Parameters!AA$102/(1+(((($A58/100)-Parameters!AA$103)/Parameters!AA$95)^2)))),""))</f>
        <v/>
      </c>
      <c r="G58" t="str">
        <f>IF('Binding Energies'!G58 = "","",IF('Binding Energies'!G58&lt;HV,(Parameters!AB$98-(Parameters!AB$99*($A58/100))+Parameters!AB$100*EXP(-((($A58/100)-Parameters!AB$87)^2)/(2*Parameters!AB$101^2))/(Parameters!AB$101*SQRT(2*PI()))+(Parameters!AB$102/(1+(((($A58/100)-Parameters!AB$103)/Parameters!AB$95)^2)))),""))</f>
        <v/>
      </c>
      <c r="H58">
        <f>IF('Binding Energies'!H58 = "","",IF('Binding Energies'!H58&lt;HV,(Parameters!AC$98-(Parameters!AC$99*($A58/100))+Parameters!AC$100*EXP(-((($A58/100)-Parameters!AC$87)^2)/(2*Parameters!AC$101^2))/(Parameters!AC$101*SQRT(2*PI()))+(Parameters!AC$102/(1+(((($A58/100)-Parameters!AC$103)/Parameters!AC$95)^2)))),""))</f>
        <v>-5.8196424043240325E-3</v>
      </c>
      <c r="I58">
        <f>IF('Binding Energies'!I58 = "","",IF('Binding Energies'!I58&lt;HV,(Parameters!AD$98-(Parameters!AD$99*($A58/100))+Parameters!AD$100*EXP(-((($A58/100)-Parameters!AD$87)^2)/(2*Parameters!AD$101^2))/(Parameters!AD$101*SQRT(2*PI()))+(Parameters!AD$102/(1+(((($A58/100)-Parameters!AD$103)/Parameters!AD$95)^2)))),""))</f>
        <v>1.5934623401043582E-2</v>
      </c>
      <c r="J58">
        <f>IF('Binding Energies'!J58 = "","",IF('Binding Energies'!J58&lt;HV,(Parameters!AE$98-(Parameters!AE$99*($A58/100))+Parameters!AE$100*EXP(-((($A58/100)-Parameters!AE$87)^2)/(2*Parameters!AE$101^2))/(Parameters!AE$101*SQRT(2*PI()))+(Parameters!AE$102/(1+(((($A58/100)-Parameters!AE$103)/Parameters!AE$95)^2)))),""))</f>
        <v>2.0000633608412439E-2</v>
      </c>
      <c r="K58">
        <f>IF('Binding Energies'!K58 = "","",IF('Binding Energies'!K58&lt;HV,(Parameters!AF$98-(Parameters!AF$99*($A58/100))+Parameters!AF$100*EXP(-((($A58/100)-Parameters!AF$87)^2)/(2*Parameters!AF$101^2))/(Parameters!AF$101*SQRT(2*PI()))+(Parameters!AF$102/(1+(((($A58/100)-Parameters!AF$103)/Parameters!AF$95)^2)))),""))</f>
        <v>1.4040490296168408E-2</v>
      </c>
      <c r="L58">
        <f>IF('Binding Energies'!L58 = "","",IF('Binding Energies'!L58&lt;HV,(Parameters!AG$98-(Parameters!AG$99*($A58/100))+Parameters!AG$100*EXP(-((($A58/100)-Parameters!AG$87)^2)/(2*Parameters!AG$101^2))/(Parameters!AG$101*SQRT(2*PI()))+(Parameters!AG$102/(1+(((($A58/100)-Parameters!AG$103)/Parameters!AG$95)^2)))),""))</f>
        <v>1.7779802495496794E-2</v>
      </c>
      <c r="M58" t="str">
        <f>IF('Binding Energies'!M58 = "","",IF('Binding Energies'!M58&lt;HV,(Parameters!AH$98-(Parameters!AH$99*($A58/100))+Parameters!AH$100*EXP(-((($A58/100)-Parameters!AH$87)^2)/(2*Parameters!AH$101^2))/(Parameters!AH$101*SQRT(2*PI()))+(Parameters!AH$102/(1+(((($A58/100)-Parameters!AH$103)/Parameters!AH$95)^2)))),""))</f>
        <v/>
      </c>
      <c r="N58" t="str">
        <f>IF('Binding Energies'!N58 = "","",IF('Binding Energies'!N58&lt;HV,(Parameters!AI$98-(Parameters!AI$99*($A58/100))+Parameters!AI$100*EXP(-((($A58/100)-Parameters!AI$87)^2)/(2*Parameters!AI$101^2))/(Parameters!AI$101*SQRT(2*PI()))+(Parameters!AI$102/(1+(((($A58/100)-Parameters!AI$103)/Parameters!AI$95)^2)))),""))</f>
        <v/>
      </c>
      <c r="O58">
        <f>IF('Binding Energies'!O58 = "","",IF('Binding Energies'!O58&lt;HV,(Parameters!AJ$98-(Parameters!AJ$99*($A58/100))+Parameters!AJ$100*EXP(-((($A58/100)-Parameters!AJ$87)^2)/(2*Parameters!AJ$101^2))/(Parameters!AJ$101*SQRT(2*PI()))+(Parameters!AJ$102/(1+(((($A58/100)-Parameters!AJ$103)/Parameters!AJ$95)^2)))),""))</f>
        <v>0.15290483210785685</v>
      </c>
      <c r="P58">
        <f>IF('Binding Energies'!P58 = "","",IF('Binding Energies'!P58&lt;HV,(Parameters!AK$98-(Parameters!AK$99*($A58/100))+Parameters!AK$100*EXP(-((($A58/100)-Parameters!AK$87)^2)/(2*Parameters!AK$101^2))/(Parameters!AK$101*SQRT(2*PI()))+(Parameters!AK$102/(1+(((($A58/100)-Parameters!AK$103)/Parameters!AK$95)^2)))),""))</f>
        <v>0.16153140800229973</v>
      </c>
      <c r="Q58">
        <f>IF('Binding Energies'!Q58 = "","",IF('Binding Energies'!Q58&lt;HV,(Parameters!AL$98-(Parameters!AL$99*($A58/100))+Parameters!AL$100*EXP(-((($A58/100)-Parameters!AL$87)^2)/(2*Parameters!AL$101^2))/(Parameters!AL$101*SQRT(2*PI()))+(Parameters!AL$102/(1+(((($A58/100)-Parameters!AL$103)/Parameters!AL$95)^2)))),""))</f>
        <v>0.1498828699775922</v>
      </c>
      <c r="R58">
        <f>IF('Binding Energies'!R58 = "","",IF('Binding Energies'!R58&lt;HV,(Parameters!AM$98-(Parameters!AM$99*($A58/100))+Parameters!AM$100*EXP(-((($A58/100)-Parameters!AM$87)^2)/(2*Parameters!AM$101^2))/(Parameters!AM$101*SQRT(2*PI()))+(Parameters!AM$102/(1+(((($A58/100)-Parameters!AM$103)/Parameters!AM$95)^2)))),""))</f>
        <v>0.15841525423987426</v>
      </c>
      <c r="S58" t="str">
        <f>IF('Binding Energies'!S58 = "","",IF('Binding Energies'!S58&lt;HV,(Parameters!AN$98-(Parameters!AN$99*($A58/100))+Parameters!AN$100*EXP(-((($A58/100)-Parameters!AN$87)^2)/(2*Parameters!AN$101^2))/(Parameters!AN$101*SQRT(2*PI()))+(Parameters!AN$102/(1+(((($A58/100)-Parameters!AN$103)/Parameters!AN$95)^2)))),""))</f>
        <v/>
      </c>
      <c r="T58" t="str">
        <f>IF('Binding Energies'!T58 = "","",IF('Binding Energies'!T58&lt;HV,(Parameters!AO$98-(Parameters!AO$99*($A58/100))+Parameters!AO$100*EXP(-((($A58/100)-Parameters!AO$87)^2)/(2*Parameters!AO$101^2))/(Parameters!AO$101*SQRT(2*PI()))+(Parameters!AO$102/(1+(((($A58/100)-Parameters!AO$103)/Parameters!AO$95)^2)))),""))</f>
        <v/>
      </c>
    </row>
    <row r="59" spans="1:20" x14ac:dyDescent="0.35">
      <c r="A59" s="43">
        <v>59</v>
      </c>
      <c r="B59" t="str">
        <f>IF('Binding Energies'!B59 = "","",IF('Binding Energies'!B59&lt;HV,(Parameters!W$98-(Parameters!W$99*($A59/100))+Parameters!W$100*EXP(-((($A59/100)-Parameters!W$87)^2)/(2*Parameters!W$101^2))/(Parameters!W$101*SQRT(2*PI()))+(Parameters!W$102/(1+(((($A59/100)-Parameters!W$103)/Parameters!W$95)^2)))),""))</f>
        <v/>
      </c>
      <c r="C59" t="str">
        <f>IF('Binding Energies'!C59 = "","",IF('Binding Energies'!C59&lt;HV,(Parameters!X$98-(Parameters!X$99*($A59/100))+Parameters!X$100*EXP(-((($A59/100)-Parameters!X$87)^2)/(2*Parameters!X$101^2))/(Parameters!X$101*SQRT(2*PI()))+(Parameters!X$102/(1+(((($A59/100)-Parameters!X$103)/Parameters!X$95)^2)))),""))</f>
        <v/>
      </c>
      <c r="D59">
        <f>IF('Binding Energies'!D59 = "","",IF('Binding Energies'!D59&lt;HV,(Parameters!Y$98-(Parameters!Y$99*($A59/100))+Parameters!Y$100*EXP(-((($A59/100)-Parameters!Y$87)^2)/(2*Parameters!Y$101^2))/(Parameters!Y$101*SQRT(2*PI()))+(Parameters!Y$102/(1+(((($A59/100)-Parameters!Y$103)/Parameters!Y$95)^2)))),""))</f>
        <v>-8.0255305827820487E-4</v>
      </c>
      <c r="E59">
        <f>IF('Binding Energies'!E59 = "","",IF('Binding Energies'!E59&lt;HV,(Parameters!Z$98-(Parameters!Z$99*($A59/100))+Parameters!Z$100*EXP(-((($A59/100)-Parameters!Z$87)^2)/(2*Parameters!Z$101^2))/(Parameters!Z$101*SQRT(2*PI()))+(Parameters!Z$102/(1+(((($A59/100)-Parameters!Z$103)/Parameters!Z$95)^2)))),""))</f>
        <v>-7.4521626139835949E-4</v>
      </c>
      <c r="F59" t="str">
        <f>IF('Binding Energies'!F59 = "","",IF('Binding Energies'!F59&lt;HV,(Parameters!AA$98-(Parameters!AA$99*($A59/100))+Parameters!AA$100*EXP(-((($A59/100)-Parameters!AA$87)^2)/(2*Parameters!AA$101^2))/(Parameters!AA$101*SQRT(2*PI()))+(Parameters!AA$102/(1+(((($A59/100)-Parameters!AA$103)/Parameters!AA$95)^2)))),""))</f>
        <v/>
      </c>
      <c r="G59" t="str">
        <f>IF('Binding Energies'!G59 = "","",IF('Binding Energies'!G59&lt;HV,(Parameters!AB$98-(Parameters!AB$99*($A59/100))+Parameters!AB$100*EXP(-((($A59/100)-Parameters!AB$87)^2)/(2*Parameters!AB$101^2))/(Parameters!AB$101*SQRT(2*PI()))+(Parameters!AB$102/(1+(((($A59/100)-Parameters!AB$103)/Parameters!AB$95)^2)))),""))</f>
        <v/>
      </c>
      <c r="H59">
        <f>IF('Binding Energies'!H59 = "","",IF('Binding Energies'!H59&lt;HV,(Parameters!AC$98-(Parameters!AC$99*($A59/100))+Parameters!AC$100*EXP(-((($A59/100)-Parameters!AC$87)^2)/(2*Parameters!AC$101^2))/(Parameters!AC$101*SQRT(2*PI()))+(Parameters!AC$102/(1+(((($A59/100)-Parameters!AC$103)/Parameters!AC$95)^2)))),""))</f>
        <v>-2.3258910061319395E-2</v>
      </c>
      <c r="I59">
        <f>IF('Binding Energies'!I59 = "","",IF('Binding Energies'!I59&lt;HV,(Parameters!AD$98-(Parameters!AD$99*($A59/100))+Parameters!AD$100*EXP(-((($A59/100)-Parameters!AD$87)^2)/(2*Parameters!AD$101^2))/(Parameters!AD$101*SQRT(2*PI()))+(Parameters!AD$102/(1+(((($A59/100)-Parameters!AD$103)/Parameters!AD$95)^2)))),""))</f>
        <v>1.4603376363133493E-2</v>
      </c>
      <c r="J59">
        <f>IF('Binding Energies'!J59 = "","",IF('Binding Energies'!J59&lt;HV,(Parameters!AE$98-(Parameters!AE$99*($A59/100))+Parameters!AE$100*EXP(-((($A59/100)-Parameters!AE$87)^2)/(2*Parameters!AE$101^2))/(Parameters!AE$101*SQRT(2*PI()))+(Parameters!AE$102/(1+(((($A59/100)-Parameters!AE$103)/Parameters!AE$95)^2)))),""))</f>
        <v>1.9281261604517708E-2</v>
      </c>
      <c r="K59">
        <f>IF('Binding Energies'!K59 = "","",IF('Binding Energies'!K59&lt;HV,(Parameters!AF$98-(Parameters!AF$99*($A59/100))+Parameters!AF$100*EXP(-((($A59/100)-Parameters!AF$87)^2)/(2*Parameters!AF$101^2))/(Parameters!AF$101*SQRT(2*PI()))+(Parameters!AF$102/(1+(((($A59/100)-Parameters!AF$103)/Parameters!AF$95)^2)))),""))</f>
        <v>1.2521075341562665E-2</v>
      </c>
      <c r="L59">
        <f>IF('Binding Energies'!L59 = "","",IF('Binding Energies'!L59&lt;HV,(Parameters!AG$98-(Parameters!AG$99*($A59/100))+Parameters!AG$100*EXP(-((($A59/100)-Parameters!AG$87)^2)/(2*Parameters!AG$101^2))/(Parameters!AG$101*SQRT(2*PI()))+(Parameters!AG$102/(1+(((($A59/100)-Parameters!AG$103)/Parameters!AG$95)^2)))),""))</f>
        <v>1.6927284631072341E-2</v>
      </c>
      <c r="M59" t="str">
        <f>IF('Binding Energies'!M59 = "","",IF('Binding Energies'!M59&lt;HV,(Parameters!AH$98-(Parameters!AH$99*($A59/100))+Parameters!AH$100*EXP(-((($A59/100)-Parameters!AH$87)^2)/(2*Parameters!AH$101^2))/(Parameters!AH$101*SQRT(2*PI()))+(Parameters!AH$102/(1+(((($A59/100)-Parameters!AH$103)/Parameters!AH$95)^2)))),""))</f>
        <v/>
      </c>
      <c r="N59" t="str">
        <f>IF('Binding Energies'!N59 = "","",IF('Binding Energies'!N59&lt;HV,(Parameters!AI$98-(Parameters!AI$99*($A59/100))+Parameters!AI$100*EXP(-((($A59/100)-Parameters!AI$87)^2)/(2*Parameters!AI$101^2))/(Parameters!AI$101*SQRT(2*PI()))+(Parameters!AI$102/(1+(((($A59/100)-Parameters!AI$103)/Parameters!AI$95)^2)))),""))</f>
        <v/>
      </c>
      <c r="O59">
        <f>IF('Binding Energies'!O59 = "","",IF('Binding Energies'!O59&lt;HV,(Parameters!AJ$98-(Parameters!AJ$99*($A59/100))+Parameters!AJ$100*EXP(-((($A59/100)-Parameters!AJ$87)^2)/(2*Parameters!AJ$101^2))/(Parameters!AJ$101*SQRT(2*PI()))+(Parameters!AJ$102/(1+(((($A59/100)-Parameters!AJ$103)/Parameters!AJ$95)^2)))),""))</f>
        <v>0.14919965990057166</v>
      </c>
      <c r="P59">
        <f>IF('Binding Energies'!P59 = "","",IF('Binding Energies'!P59&lt;HV,(Parameters!AK$98-(Parameters!AK$99*($A59/100))+Parameters!AK$100*EXP(-((($A59/100)-Parameters!AK$87)^2)/(2*Parameters!AK$101^2))/(Parameters!AK$101*SQRT(2*PI()))+(Parameters!AK$102/(1+(((($A59/100)-Parameters!AK$103)/Parameters!AK$95)^2)))),""))</f>
        <v>0.15788756147838201</v>
      </c>
      <c r="Q59">
        <f>IF('Binding Energies'!Q59 = "","",IF('Binding Energies'!Q59&lt;HV,(Parameters!AL$98-(Parameters!AL$99*($A59/100))+Parameters!AL$100*EXP(-((($A59/100)-Parameters!AL$87)^2)/(2*Parameters!AL$101^2))/(Parameters!AL$101*SQRT(2*PI()))+(Parameters!AL$102/(1+(((($A59/100)-Parameters!AL$103)/Parameters!AL$95)^2)))),""))</f>
        <v>0.14572009845533304</v>
      </c>
      <c r="R59">
        <f>IF('Binding Energies'!R59 = "","",IF('Binding Energies'!R59&lt;HV,(Parameters!AM$98-(Parameters!AM$99*($A59/100))+Parameters!AM$100*EXP(-((($A59/100)-Parameters!AM$87)^2)/(2*Parameters!AM$101^2))/(Parameters!AM$101*SQRT(2*PI()))+(Parameters!AM$102/(1+(((($A59/100)-Parameters!AM$103)/Parameters!AM$95)^2)))),""))</f>
        <v>0.15449379759952142</v>
      </c>
      <c r="S59" t="str">
        <f>IF('Binding Energies'!S59 = "","",IF('Binding Energies'!S59&lt;HV,(Parameters!AN$98-(Parameters!AN$99*($A59/100))+Parameters!AN$100*EXP(-((($A59/100)-Parameters!AN$87)^2)/(2*Parameters!AN$101^2))/(Parameters!AN$101*SQRT(2*PI()))+(Parameters!AN$102/(1+(((($A59/100)-Parameters!AN$103)/Parameters!AN$95)^2)))),""))</f>
        <v/>
      </c>
      <c r="T59" t="str">
        <f>IF('Binding Energies'!T59 = "","",IF('Binding Energies'!T59&lt;HV,(Parameters!AO$98-(Parameters!AO$99*($A59/100))+Parameters!AO$100*EXP(-((($A59/100)-Parameters!AO$87)^2)/(2*Parameters!AO$101^2))/(Parameters!AO$101*SQRT(2*PI()))+(Parameters!AO$102/(1+(((($A59/100)-Parameters!AO$103)/Parameters!AO$95)^2)))),""))</f>
        <v/>
      </c>
    </row>
    <row r="60" spans="1:20" x14ac:dyDescent="0.35">
      <c r="A60" s="43">
        <v>60</v>
      </c>
      <c r="B60" t="str">
        <f>IF('Binding Energies'!B60 = "","",IF('Binding Energies'!B60&lt;HV,(Parameters!W$98-(Parameters!W$99*($A60/100))+Parameters!W$100*EXP(-((($A60/100)-Parameters!W$87)^2)/(2*Parameters!W$101^2))/(Parameters!W$101*SQRT(2*PI()))+(Parameters!W$102/(1+(((($A60/100)-Parameters!W$103)/Parameters!W$95)^2)))),""))</f>
        <v/>
      </c>
      <c r="C60" t="str">
        <f>IF('Binding Energies'!C60 = "","",IF('Binding Energies'!C60&lt;HV,(Parameters!X$98-(Parameters!X$99*($A60/100))+Parameters!X$100*EXP(-((($A60/100)-Parameters!X$87)^2)/(2*Parameters!X$101^2))/(Parameters!X$101*SQRT(2*PI()))+(Parameters!X$102/(1+(((($A60/100)-Parameters!X$103)/Parameters!X$95)^2)))),""))</f>
        <v/>
      </c>
      <c r="D60">
        <f>IF('Binding Energies'!D60 = "","",IF('Binding Energies'!D60&lt;HV,(Parameters!Y$98-(Parameters!Y$99*($A60/100))+Parameters!Y$100*EXP(-((($A60/100)-Parameters!Y$87)^2)/(2*Parameters!Y$101^2))/(Parameters!Y$101*SQRT(2*PI()))+(Parameters!Y$102/(1+(((($A60/100)-Parameters!Y$103)/Parameters!Y$95)^2)))),""))</f>
        <v>-8.6903766431481043E-4</v>
      </c>
      <c r="E60">
        <f>IF('Binding Energies'!E60 = "","",IF('Binding Energies'!E60&lt;HV,(Parameters!Z$98-(Parameters!Z$99*($A60/100))+Parameters!Z$100*EXP(-((($A60/100)-Parameters!Z$87)^2)/(2*Parameters!Z$101^2))/(Parameters!Z$101*SQRT(2*PI()))+(Parameters!Z$102/(1+(((($A60/100)-Parameters!Z$103)/Parameters!Z$95)^2)))),""))</f>
        <v>-8.157622001381961E-4</v>
      </c>
      <c r="F60" t="str">
        <f>IF('Binding Energies'!F60 = "","",IF('Binding Energies'!F60&lt;HV,(Parameters!AA$98-(Parameters!AA$99*($A60/100))+Parameters!AA$100*EXP(-((($A60/100)-Parameters!AA$87)^2)/(2*Parameters!AA$101^2))/(Parameters!AA$101*SQRT(2*PI()))+(Parameters!AA$102/(1+(((($A60/100)-Parameters!AA$103)/Parameters!AA$95)^2)))),""))</f>
        <v/>
      </c>
      <c r="G60" t="str">
        <f>IF('Binding Energies'!G60 = "","",IF('Binding Energies'!G60&lt;HV,(Parameters!AB$98-(Parameters!AB$99*($A60/100))+Parameters!AB$100*EXP(-((($A60/100)-Parameters!AB$87)^2)/(2*Parameters!AB$101^2))/(Parameters!AB$101*SQRT(2*PI()))+(Parameters!AB$102/(1+(((($A60/100)-Parameters!AB$103)/Parameters!AB$95)^2)))),""))</f>
        <v/>
      </c>
      <c r="H60" t="str">
        <f>IF('Binding Energies'!H60 = "","",IF('Binding Energies'!H60&lt;HV,(Parameters!AC$98-(Parameters!AC$99*($A60/100))+Parameters!AC$100*EXP(-((($A60/100)-Parameters!AC$87)^2)/(2*Parameters!AC$101^2))/(Parameters!AC$101*SQRT(2*PI()))+(Parameters!AC$102/(1+(((($A60/100)-Parameters!AC$103)/Parameters!AC$95)^2)))),""))</f>
        <v/>
      </c>
      <c r="I60">
        <f>IF('Binding Energies'!I60 = "","",IF('Binding Energies'!I60&lt;HV,(Parameters!AD$98-(Parameters!AD$99*($A60/100))+Parameters!AD$100*EXP(-((($A60/100)-Parameters!AD$87)^2)/(2*Parameters!AD$101^2))/(Parameters!AD$101*SQRT(2*PI()))+(Parameters!AD$102/(1+(((($A60/100)-Parameters!AD$103)/Parameters!AD$95)^2)))),""))</f>
        <v>1.3334934867945829E-2</v>
      </c>
      <c r="J60">
        <f>IF('Binding Energies'!J60 = "","",IF('Binding Energies'!J60&lt;HV,(Parameters!AE$98-(Parameters!AE$99*($A60/100))+Parameters!AE$100*EXP(-((($A60/100)-Parameters!AE$87)^2)/(2*Parameters!AE$101^2))/(Parameters!AE$101*SQRT(2*PI()))+(Parameters!AE$102/(1+(((($A60/100)-Parameters!AE$103)/Parameters!AE$95)^2)))),""))</f>
        <v>1.8641751941595064E-2</v>
      </c>
      <c r="K60">
        <f>IF('Binding Energies'!K60 = "","",IF('Binding Energies'!K60&lt;HV,(Parameters!AF$98-(Parameters!AF$99*($A60/100))+Parameters!AF$100*EXP(-((($A60/100)-Parameters!AF$87)^2)/(2*Parameters!AF$101^2))/(Parameters!AF$101*SQRT(2*PI()))+(Parameters!AF$102/(1+(((($A60/100)-Parameters!AF$103)/Parameters!AF$95)^2)))),""))</f>
        <v>1.1083006296162243E-2</v>
      </c>
      <c r="L60">
        <f>IF('Binding Energies'!L60 = "","",IF('Binding Energies'!L60&lt;HV,(Parameters!AG$98-(Parameters!AG$99*($A60/100))+Parameters!AG$100*EXP(-((($A60/100)-Parameters!AG$87)^2)/(2*Parameters!AG$101^2))/(Parameters!AG$101*SQRT(2*PI()))+(Parameters!AG$102/(1+(((($A60/100)-Parameters!AG$103)/Parameters!AG$95)^2)))),""))</f>
        <v>1.6168039799147594E-2</v>
      </c>
      <c r="M60" t="str">
        <f>IF('Binding Energies'!M60 = "","",IF('Binding Energies'!M60&lt;HV,(Parameters!AH$98-(Parameters!AH$99*($A60/100))+Parameters!AH$100*EXP(-((($A60/100)-Parameters!AH$87)^2)/(2*Parameters!AH$101^2))/(Parameters!AH$101*SQRT(2*PI()))+(Parameters!AH$102/(1+(((($A60/100)-Parameters!AH$103)/Parameters!AH$95)^2)))),""))</f>
        <v/>
      </c>
      <c r="N60" t="str">
        <f>IF('Binding Energies'!N60 = "","",IF('Binding Energies'!N60&lt;HV,(Parameters!AI$98-(Parameters!AI$99*($A60/100))+Parameters!AI$100*EXP(-((($A60/100)-Parameters!AI$87)^2)/(2*Parameters!AI$101^2))/(Parameters!AI$101*SQRT(2*PI()))+(Parameters!AI$102/(1+(((($A60/100)-Parameters!AI$103)/Parameters!AI$95)^2)))),""))</f>
        <v/>
      </c>
      <c r="O60">
        <f>IF('Binding Energies'!O60 = "","",IF('Binding Energies'!O60&lt;HV,(Parameters!AJ$98-(Parameters!AJ$99*($A60/100))+Parameters!AJ$100*EXP(-((($A60/100)-Parameters!AJ$87)^2)/(2*Parameters!AJ$101^2))/(Parameters!AJ$101*SQRT(2*PI()))+(Parameters!AJ$102/(1+(((($A60/100)-Parameters!AJ$103)/Parameters!AJ$95)^2)))),""))</f>
        <v>0.14564345436982154</v>
      </c>
      <c r="P60">
        <f>IF('Binding Energies'!P60 = "","",IF('Binding Energies'!P60&lt;HV,(Parameters!AK$98-(Parameters!AK$99*($A60/100))+Parameters!AK$100*EXP(-((($A60/100)-Parameters!AK$87)^2)/(2*Parameters!AK$101^2))/(Parameters!AK$101*SQRT(2*PI()))+(Parameters!AK$102/(1+(((($A60/100)-Parameters!AK$103)/Parameters!AK$95)^2)))),""))</f>
        <v>0.15434826902954243</v>
      </c>
      <c r="Q60">
        <f>IF('Binding Energies'!Q60 = "","",IF('Binding Energies'!Q60&lt;HV,(Parameters!AL$98-(Parameters!AL$99*($A60/100))+Parameters!AL$100*EXP(-((($A60/100)-Parameters!AL$87)^2)/(2*Parameters!AL$101^2))/(Parameters!AL$101*SQRT(2*PI()))+(Parameters!AL$102/(1+(((($A60/100)-Parameters!AL$103)/Parameters!AL$95)^2)))),""))</f>
        <v>0.14166930452372145</v>
      </c>
      <c r="R60">
        <f>IF('Binding Energies'!R60 = "","",IF('Binding Energies'!R60&lt;HV,(Parameters!AM$98-(Parameters!AM$99*($A60/100))+Parameters!AM$100*EXP(-((($A60/100)-Parameters!AM$87)^2)/(2*Parameters!AM$101^2))/(Parameters!AM$101*SQRT(2*PI()))+(Parameters!AM$102/(1+(((($A60/100)-Parameters!AM$103)/Parameters!AM$95)^2)))),""))</f>
        <v>0.15064138250673192</v>
      </c>
      <c r="S60" t="str">
        <f>IF('Binding Energies'!S60 = "","",IF('Binding Energies'!S60&lt;HV,(Parameters!AN$98-(Parameters!AN$99*($A60/100))+Parameters!AN$100*EXP(-((($A60/100)-Parameters!AN$87)^2)/(2*Parameters!AN$101^2))/(Parameters!AN$101*SQRT(2*PI()))+(Parameters!AN$102/(1+(((($A60/100)-Parameters!AN$103)/Parameters!AN$95)^2)))),""))</f>
        <v/>
      </c>
      <c r="T60" t="str">
        <f>IF('Binding Energies'!T60 = "","",IF('Binding Energies'!T60&lt;HV,(Parameters!AO$98-(Parameters!AO$99*($A60/100))+Parameters!AO$100*EXP(-((($A60/100)-Parameters!AO$87)^2)/(2*Parameters!AO$101^2))/(Parameters!AO$101*SQRT(2*PI()))+(Parameters!AO$102/(1+(((($A60/100)-Parameters!AO$103)/Parameters!AO$95)^2)))),""))</f>
        <v/>
      </c>
    </row>
    <row r="61" spans="1:20" x14ac:dyDescent="0.35">
      <c r="A61" s="43">
        <v>61</v>
      </c>
      <c r="B61" t="str">
        <f>IF('Binding Energies'!B61 = "","",IF('Binding Energies'!B61&lt;HV,(Parameters!W$98-(Parameters!W$99*($A61/100))+Parameters!W$100*EXP(-((($A61/100)-Parameters!W$87)^2)/(2*Parameters!W$101^2))/(Parameters!W$101*SQRT(2*PI()))+(Parameters!W$102/(1+(((($A61/100)-Parameters!W$103)/Parameters!W$95)^2)))),""))</f>
        <v/>
      </c>
      <c r="C61" t="str">
        <f>IF('Binding Energies'!C61 = "","",IF('Binding Energies'!C61&lt;HV,(Parameters!X$98-(Parameters!X$99*($A61/100))+Parameters!X$100*EXP(-((($A61/100)-Parameters!X$87)^2)/(2*Parameters!X$101^2))/(Parameters!X$101*SQRT(2*PI()))+(Parameters!X$102/(1+(((($A61/100)-Parameters!X$103)/Parameters!X$95)^2)))),""))</f>
        <v/>
      </c>
      <c r="D61">
        <f>IF('Binding Energies'!D61 = "","",IF('Binding Energies'!D61&lt;HV,(Parameters!Y$98-(Parameters!Y$99*($A61/100))+Parameters!Y$100*EXP(-((($A61/100)-Parameters!Y$87)^2)/(2*Parameters!Y$101^2))/(Parameters!Y$101*SQRT(2*PI()))+(Parameters!Y$102/(1+(((($A61/100)-Parameters!Y$103)/Parameters!Y$95)^2)))),""))</f>
        <v>-9.3889065010382316E-4</v>
      </c>
      <c r="E61">
        <f>IF('Binding Energies'!E61 = "","",IF('Binding Energies'!E61&lt;HV,(Parameters!Z$98-(Parameters!Z$99*($A61/100))+Parameters!Z$100*EXP(-((($A61/100)-Parameters!Z$87)^2)/(2*Parameters!Z$101^2))/(Parameters!Z$101*SQRT(2*PI()))+(Parameters!Z$102/(1+(((($A61/100)-Parameters!Z$103)/Parameters!Z$95)^2)))),""))</f>
        <v>-8.9014090607363527E-4</v>
      </c>
      <c r="F61" t="str">
        <f>IF('Binding Energies'!F61 = "","",IF('Binding Energies'!F61&lt;HV,(Parameters!AA$98-(Parameters!AA$99*($A61/100))+Parameters!AA$100*EXP(-((($A61/100)-Parameters!AA$87)^2)/(2*Parameters!AA$101^2))/(Parameters!AA$101*SQRT(2*PI()))+(Parameters!AA$102/(1+(((($A61/100)-Parameters!AA$103)/Parameters!AA$95)^2)))),""))</f>
        <v/>
      </c>
      <c r="G61" t="str">
        <f>IF('Binding Energies'!G61 = "","",IF('Binding Energies'!G61&lt;HV,(Parameters!AB$98-(Parameters!AB$99*($A61/100))+Parameters!AB$100*EXP(-((($A61/100)-Parameters!AB$87)^2)/(2*Parameters!AB$101^2))/(Parameters!AB$101*SQRT(2*PI()))+(Parameters!AB$102/(1+(((($A61/100)-Parameters!AB$103)/Parameters!AB$95)^2)))),""))</f>
        <v/>
      </c>
      <c r="H61" t="str">
        <f>IF('Binding Energies'!H61 = "","",IF('Binding Energies'!H61&lt;HV,(Parameters!AC$98-(Parameters!AC$99*($A61/100))+Parameters!AC$100*EXP(-((($A61/100)-Parameters!AC$87)^2)/(2*Parameters!AC$101^2))/(Parameters!AC$101*SQRT(2*PI()))+(Parameters!AC$102/(1+(((($A61/100)-Parameters!AC$103)/Parameters!AC$95)^2)))),""))</f>
        <v/>
      </c>
      <c r="I61">
        <f>IF('Binding Energies'!I61 = "","",IF('Binding Energies'!I61&lt;HV,(Parameters!AD$98-(Parameters!AD$99*($A61/100))+Parameters!AD$100*EXP(-((($A61/100)-Parameters!AD$87)^2)/(2*Parameters!AD$101^2))/(Parameters!AD$101*SQRT(2*PI()))+(Parameters!AD$102/(1+(((($A61/100)-Parameters!AD$103)/Parameters!AD$95)^2)))),""))</f>
        <v>1.2126034233644232E-2</v>
      </c>
      <c r="J61">
        <f>IF('Binding Energies'!J61 = "","",IF('Binding Energies'!J61&lt;HV,(Parameters!AE$98-(Parameters!AE$99*($A61/100))+Parameters!AE$100*EXP(-((($A61/100)-Parameters!AE$87)^2)/(2*Parameters!AE$101^2))/(Parameters!AE$101*SQRT(2*PI()))+(Parameters!AE$102/(1+(((($A61/100)-Parameters!AE$103)/Parameters!AE$95)^2)))),""))</f>
        <v>1.8075740770559998E-2</v>
      </c>
      <c r="K61">
        <f>IF('Binding Energies'!K61 = "","",IF('Binding Energies'!K61&lt;HV,(Parameters!AF$98-(Parameters!AF$99*($A61/100))+Parameters!AF$100*EXP(-((($A61/100)-Parameters!AF$87)^2)/(2*Parameters!AF$101^2))/(Parameters!AF$101*SQRT(2*PI()))+(Parameters!AF$102/(1+(((($A61/100)-Parameters!AF$103)/Parameters!AF$95)^2)))),""))</f>
        <v>9.7233770774959715E-3</v>
      </c>
      <c r="L61">
        <f>IF('Binding Energies'!L61 = "","",IF('Binding Energies'!L61&lt;HV,(Parameters!AG$98-(Parameters!AG$99*($A61/100))+Parameters!AG$100*EXP(-((($A61/100)-Parameters!AG$87)^2)/(2*Parameters!AG$101^2))/(Parameters!AG$101*SQRT(2*PI()))+(Parameters!AG$102/(1+(((($A61/100)-Parameters!AG$103)/Parameters!AG$95)^2)))),""))</f>
        <v>1.5494348477206267E-2</v>
      </c>
      <c r="M61" t="str">
        <f>IF('Binding Energies'!M61 = "","",IF('Binding Energies'!M61&lt;HV,(Parameters!AH$98-(Parameters!AH$99*($A61/100))+Parameters!AH$100*EXP(-((($A61/100)-Parameters!AH$87)^2)/(2*Parameters!AH$101^2))/(Parameters!AH$101*SQRT(2*PI()))+(Parameters!AH$102/(1+(((($A61/100)-Parameters!AH$103)/Parameters!AH$95)^2)))),""))</f>
        <v/>
      </c>
      <c r="N61" t="str">
        <f>IF('Binding Energies'!N61 = "","",IF('Binding Energies'!N61&lt;HV,(Parameters!AI$98-(Parameters!AI$99*($A61/100))+Parameters!AI$100*EXP(-((($A61/100)-Parameters!AI$87)^2)/(2*Parameters!AI$101^2))/(Parameters!AI$101*SQRT(2*PI()))+(Parameters!AI$102/(1+(((($A61/100)-Parameters!AI$103)/Parameters!AI$95)^2)))),""))</f>
        <v/>
      </c>
      <c r="O61">
        <f>IF('Binding Energies'!O61 = "","",IF('Binding Energies'!O61&lt;HV,(Parameters!AJ$98-(Parameters!AJ$99*($A61/100))+Parameters!AJ$100*EXP(-((($A61/100)-Parameters!AJ$87)^2)/(2*Parameters!AJ$101^2))/(Parameters!AJ$101*SQRT(2*PI()))+(Parameters!AJ$102/(1+(((($A61/100)-Parameters!AJ$103)/Parameters!AJ$95)^2)))),""))</f>
        <v>0.14223296722690126</v>
      </c>
      <c r="P61">
        <f>IF('Binding Energies'!P61 = "","",IF('Binding Energies'!P61&lt;HV,(Parameters!AK$98-(Parameters!AK$99*($A61/100))+Parameters!AK$100*EXP(-((($A61/100)-Parameters!AK$87)^2)/(2*Parameters!AK$101^2))/(Parameters!AK$101*SQRT(2*PI()))+(Parameters!AK$102/(1+(((($A61/100)-Parameters!AK$103)/Parameters!AK$95)^2)))),""))</f>
        <v>0.15090755766440761</v>
      </c>
      <c r="Q61">
        <f>IF('Binding Energies'!Q61 = "","",IF('Binding Energies'!Q61&lt;HV,(Parameters!AL$98-(Parameters!AL$99*($A61/100))+Parameters!AL$100*EXP(-((($A61/100)-Parameters!AL$87)^2)/(2*Parameters!AL$101^2))/(Parameters!AL$101*SQRT(2*PI()))+(Parameters!AL$102/(1+(((($A61/100)-Parameters!AL$103)/Parameters!AL$95)^2)))),""))</f>
        <v>0.1377322031881979</v>
      </c>
      <c r="R61">
        <f>IF('Binding Energies'!R61 = "","",IF('Binding Energies'!R61&lt;HV,(Parameters!AM$98-(Parameters!AM$99*($A61/100))+Parameters!AM$100*EXP(-((($A61/100)-Parameters!AM$87)^2)/(2*Parameters!AM$101^2))/(Parameters!AM$101*SQRT(2*PI()))+(Parameters!AM$102/(1+(((($A61/100)-Parameters!AM$103)/Parameters!AM$95)^2)))),""))</f>
        <v>0.14686049586961267</v>
      </c>
      <c r="S61" t="str">
        <f>IF('Binding Energies'!S61 = "","",IF('Binding Energies'!S61&lt;HV,(Parameters!AN$98-(Parameters!AN$99*($A61/100))+Parameters!AN$100*EXP(-((($A61/100)-Parameters!AN$87)^2)/(2*Parameters!AN$101^2))/(Parameters!AN$101*SQRT(2*PI()))+(Parameters!AN$102/(1+(((($A61/100)-Parameters!AN$103)/Parameters!AN$95)^2)))),""))</f>
        <v/>
      </c>
      <c r="T61" t="str">
        <f>IF('Binding Energies'!T61 = "","",IF('Binding Energies'!T61&lt;HV,(Parameters!AO$98-(Parameters!AO$99*($A61/100))+Parameters!AO$100*EXP(-((($A61/100)-Parameters!AO$87)^2)/(2*Parameters!AO$101^2))/(Parameters!AO$101*SQRT(2*PI()))+(Parameters!AO$102/(1+(((($A61/100)-Parameters!AO$103)/Parameters!AO$95)^2)))),""))</f>
        <v/>
      </c>
    </row>
    <row r="62" spans="1:20" x14ac:dyDescent="0.35">
      <c r="A62" s="43">
        <v>62</v>
      </c>
      <c r="B62" t="str">
        <f>IF('Binding Energies'!B62 = "","",IF('Binding Energies'!B62&lt;HV,(Parameters!W$98-(Parameters!W$99*($A62/100))+Parameters!W$100*EXP(-((($A62/100)-Parameters!W$87)^2)/(2*Parameters!W$101^2))/(Parameters!W$101*SQRT(2*PI()))+(Parameters!W$102/(1+(((($A62/100)-Parameters!W$103)/Parameters!W$95)^2)))),""))</f>
        <v/>
      </c>
      <c r="C62" t="str">
        <f>IF('Binding Energies'!C62 = "","",IF('Binding Energies'!C62&lt;HV,(Parameters!X$98-(Parameters!X$99*($A62/100))+Parameters!X$100*EXP(-((($A62/100)-Parameters!X$87)^2)/(2*Parameters!X$101^2))/(Parameters!X$101*SQRT(2*PI()))+(Parameters!X$102/(1+(((($A62/100)-Parameters!X$103)/Parameters!X$95)^2)))),""))</f>
        <v/>
      </c>
      <c r="D62">
        <f>IF('Binding Energies'!D62 = "","",IF('Binding Energies'!D62&lt;HV,(Parameters!Y$98-(Parameters!Y$99*($A62/100))+Parameters!Y$100*EXP(-((($A62/100)-Parameters!Y$87)^2)/(2*Parameters!Y$101^2))/(Parameters!Y$101*SQRT(2*PI()))+(Parameters!Y$102/(1+(((($A62/100)-Parameters!Y$103)/Parameters!Y$95)^2)))),""))</f>
        <v>-1.0120771528118887E-3</v>
      </c>
      <c r="E62">
        <f>IF('Binding Energies'!E62 = "","",IF('Binding Energies'!E62&lt;HV,(Parameters!Z$98-(Parameters!Z$99*($A62/100))+Parameters!Z$100*EXP(-((($A62/100)-Parameters!Z$87)^2)/(2*Parameters!Z$101^2))/(Parameters!Z$101*SQRT(2*PI()))+(Parameters!Z$102/(1+(((($A62/100)-Parameters!Z$103)/Parameters!Z$95)^2)))),""))</f>
        <v>-9.6848259725408484E-4</v>
      </c>
      <c r="F62" t="str">
        <f>IF('Binding Energies'!F62 = "","",IF('Binding Energies'!F62&lt;HV,(Parameters!AA$98-(Parameters!AA$99*($A62/100))+Parameters!AA$100*EXP(-((($A62/100)-Parameters!AA$87)^2)/(2*Parameters!AA$101^2))/(Parameters!AA$101*SQRT(2*PI()))+(Parameters!AA$102/(1+(((($A62/100)-Parameters!AA$103)/Parameters!AA$95)^2)))),""))</f>
        <v/>
      </c>
      <c r="G62" t="str">
        <f>IF('Binding Energies'!G62 = "","",IF('Binding Energies'!G62&lt;HV,(Parameters!AB$98-(Parameters!AB$99*($A62/100))+Parameters!AB$100*EXP(-((($A62/100)-Parameters!AB$87)^2)/(2*Parameters!AB$101^2))/(Parameters!AB$101*SQRT(2*PI()))+(Parameters!AB$102/(1+(((($A62/100)-Parameters!AB$103)/Parameters!AB$95)^2)))),""))</f>
        <v/>
      </c>
      <c r="H62" t="str">
        <f>IF('Binding Energies'!H62 = "","",IF('Binding Energies'!H62&lt;HV,(Parameters!AC$98-(Parameters!AC$99*($A62/100))+Parameters!AC$100*EXP(-((($A62/100)-Parameters!AC$87)^2)/(2*Parameters!AC$101^2))/(Parameters!AC$101*SQRT(2*PI()))+(Parameters!AC$102/(1+(((($A62/100)-Parameters!AC$103)/Parameters!AC$95)^2)))),""))</f>
        <v/>
      </c>
      <c r="I62">
        <f>IF('Binding Energies'!I62 = "","",IF('Binding Energies'!I62&lt;HV,(Parameters!AD$98-(Parameters!AD$99*($A62/100))+Parameters!AD$100*EXP(-((($A62/100)-Parameters!AD$87)^2)/(2*Parameters!AD$101^2))/(Parameters!AD$101*SQRT(2*PI()))+(Parameters!AD$102/(1+(((($A62/100)-Parameters!AD$103)/Parameters!AD$95)^2)))),""))</f>
        <v>1.0974019293968358E-2</v>
      </c>
      <c r="J62">
        <f>IF('Binding Energies'!J62 = "","",IF('Binding Energies'!J62&lt;HV,(Parameters!AE$98-(Parameters!AE$99*($A62/100))+Parameters!AE$100*EXP(-((($A62/100)-Parameters!AE$87)^2)/(2*Parameters!AE$101^2))/(Parameters!AE$101*SQRT(2*PI()))+(Parameters!AE$102/(1+(((($A62/100)-Parameters!AE$103)/Parameters!AE$95)^2)))),""))</f>
        <v>1.7577260709222629E-2</v>
      </c>
      <c r="K62">
        <f>IF('Binding Energies'!K62 = "","",IF('Binding Energies'!K62&lt;HV,(Parameters!AF$98-(Parameters!AF$99*($A62/100))+Parameters!AF$100*EXP(-((($A62/100)-Parameters!AF$87)^2)/(2*Parameters!AF$101^2))/(Parameters!AF$101*SQRT(2*PI()))+(Parameters!AF$102/(1+(((($A62/100)-Parameters!AF$103)/Parameters!AF$95)^2)))),""))</f>
        <v>8.4391725620331631E-3</v>
      </c>
      <c r="L62">
        <f>IF('Binding Energies'!L62 = "","",IF('Binding Energies'!L62&lt;HV,(Parameters!AG$98-(Parameters!AG$99*($A62/100))+Parameters!AG$100*EXP(-((($A62/100)-Parameters!AG$87)^2)/(2*Parameters!AG$101^2))/(Parameters!AG$101*SQRT(2*PI()))+(Parameters!AG$102/(1+(((($A62/100)-Parameters!AG$103)/Parameters!AG$95)^2)))),""))</f>
        <v>1.4898836609881087E-2</v>
      </c>
      <c r="M62" t="str">
        <f>IF('Binding Energies'!M62 = "","",IF('Binding Energies'!M62&lt;HV,(Parameters!AH$98-(Parameters!AH$99*($A62/100))+Parameters!AH$100*EXP(-((($A62/100)-Parameters!AH$87)^2)/(2*Parameters!AH$101^2))/(Parameters!AH$101*SQRT(2*PI()))+(Parameters!AH$102/(1+(((($A62/100)-Parameters!AH$103)/Parameters!AH$95)^2)))),""))</f>
        <v/>
      </c>
      <c r="N62" t="str">
        <f>IF('Binding Energies'!N62 = "","",IF('Binding Energies'!N62&lt;HV,(Parameters!AI$98-(Parameters!AI$99*($A62/100))+Parameters!AI$100*EXP(-((($A62/100)-Parameters!AI$87)^2)/(2*Parameters!AI$101^2))/(Parameters!AI$101*SQRT(2*PI()))+(Parameters!AI$102/(1+(((($A62/100)-Parameters!AI$103)/Parameters!AI$95)^2)))),""))</f>
        <v/>
      </c>
      <c r="O62">
        <f>IF('Binding Energies'!O62 = "","",IF('Binding Energies'!O62&lt;HV,(Parameters!AJ$98-(Parameters!AJ$99*($A62/100))+Parameters!AJ$100*EXP(-((($A62/100)-Parameters!AJ$87)^2)/(2*Parameters!AJ$101^2))/(Parameters!AJ$101*SQRT(2*PI()))+(Parameters!AJ$102/(1+(((($A62/100)-Parameters!AJ$103)/Parameters!AJ$95)^2)))),""))</f>
        <v>0.13896445957528447</v>
      </c>
      <c r="P62">
        <f>IF('Binding Energies'!P62 = "","",IF('Binding Energies'!P62&lt;HV,(Parameters!AK$98-(Parameters!AK$99*($A62/100))+Parameters!AK$100*EXP(-((($A62/100)-Parameters!AK$87)^2)/(2*Parameters!AK$101^2))/(Parameters!AK$101*SQRT(2*PI()))+(Parameters!AK$102/(1+(((($A62/100)-Parameters!AK$103)/Parameters!AK$95)^2)))),""))</f>
        <v>0.147559391292303</v>
      </c>
      <c r="Q62">
        <f>IF('Binding Energies'!Q62 = "","",IF('Binding Energies'!Q62&lt;HV,(Parameters!AL$98-(Parameters!AL$99*($A62/100))+Parameters!AL$100*EXP(-((($A62/100)-Parameters!AL$87)^2)/(2*Parameters!AL$101^2))/(Parameters!AL$101*SQRT(2*PI()))+(Parameters!AL$102/(1+(((($A62/100)-Parameters!AL$103)/Parameters!AL$95)^2)))),""))</f>
        <v>0.13391010208812251</v>
      </c>
      <c r="R62">
        <f>IF('Binding Energies'!R62 = "","",IF('Binding Energies'!R62&lt;HV,(Parameters!AM$98-(Parameters!AM$99*($A62/100))+Parameters!AM$100*EXP(-((($A62/100)-Parameters!AM$87)^2)/(2*Parameters!AM$101^2))/(Parameters!AM$101*SQRT(2*PI()))+(Parameters!AM$102/(1+(((($A62/100)-Parameters!AM$103)/Parameters!AM$95)^2)))),""))</f>
        <v>0.14315333004017577</v>
      </c>
      <c r="S62" t="str">
        <f>IF('Binding Energies'!S62 = "","",IF('Binding Energies'!S62&lt;HV,(Parameters!AN$98-(Parameters!AN$99*($A62/100))+Parameters!AN$100*EXP(-((($A62/100)-Parameters!AN$87)^2)/(2*Parameters!AN$101^2))/(Parameters!AN$101*SQRT(2*PI()))+(Parameters!AN$102/(1+(((($A62/100)-Parameters!AN$103)/Parameters!AN$95)^2)))),""))</f>
        <v/>
      </c>
      <c r="T62" t="str">
        <f>IF('Binding Energies'!T62 = "","",IF('Binding Energies'!T62&lt;HV,(Parameters!AO$98-(Parameters!AO$99*($A62/100))+Parameters!AO$100*EXP(-((($A62/100)-Parameters!AO$87)^2)/(2*Parameters!AO$101^2))/(Parameters!AO$101*SQRT(2*PI()))+(Parameters!AO$102/(1+(((($A62/100)-Parameters!AO$103)/Parameters!AO$95)^2)))),""))</f>
        <v/>
      </c>
    </row>
    <row r="63" spans="1:20" x14ac:dyDescent="0.35">
      <c r="A63" s="43">
        <v>63</v>
      </c>
      <c r="B63" t="str">
        <f>IF('Binding Energies'!B63 = "","",IF('Binding Energies'!B63&lt;HV,(Parameters!W$98-(Parameters!W$99*($A63/100))+Parameters!W$100*EXP(-((($A63/100)-Parameters!W$87)^2)/(2*Parameters!W$101^2))/(Parameters!W$101*SQRT(2*PI()))+(Parameters!W$102/(1+(((($A63/100)-Parameters!W$103)/Parameters!W$95)^2)))),""))</f>
        <v/>
      </c>
      <c r="C63" t="str">
        <f>IF('Binding Energies'!C63 = "","",IF('Binding Energies'!C63&lt;HV,(Parameters!X$98-(Parameters!X$99*($A63/100))+Parameters!X$100*EXP(-((($A63/100)-Parameters!X$87)^2)/(2*Parameters!X$101^2))/(Parameters!X$101*SQRT(2*PI()))+(Parameters!X$102/(1+(((($A63/100)-Parameters!X$103)/Parameters!X$95)^2)))),""))</f>
        <v/>
      </c>
      <c r="D63">
        <f>IF('Binding Energies'!D63 = "","",IF('Binding Energies'!D63&lt;HV,(Parameters!Y$98-(Parameters!Y$99*($A63/100))+Parameters!Y$100*EXP(-((($A63/100)-Parameters!Y$87)^2)/(2*Parameters!Y$101^2))/(Parameters!Y$101*SQRT(2*PI()))+(Parameters!Y$102/(1+(((($A63/100)-Parameters!Y$103)/Parameters!Y$95)^2)))),""))</f>
        <v>-1.0885337989063795E-3</v>
      </c>
      <c r="E63">
        <f>IF('Binding Energies'!E63 = "","",IF('Binding Energies'!E63&lt;HV,(Parameters!Z$98-(Parameters!Z$99*($A63/100))+Parameters!Z$100*EXP(-((($A63/100)-Parameters!Z$87)^2)/(2*Parameters!Z$101^2))/(Parameters!Z$101*SQRT(2*PI()))+(Parameters!Z$102/(1+(((($A63/100)-Parameters!Z$103)/Parameters!Z$95)^2)))),""))</f>
        <v>-1.0509162861159092E-3</v>
      </c>
      <c r="F63" t="str">
        <f>IF('Binding Energies'!F63 = "","",IF('Binding Energies'!F63&lt;HV,(Parameters!AA$98-(Parameters!AA$99*($A63/100))+Parameters!AA$100*EXP(-((($A63/100)-Parameters!AA$87)^2)/(2*Parameters!AA$101^2))/(Parameters!AA$101*SQRT(2*PI()))+(Parameters!AA$102/(1+(((($A63/100)-Parameters!AA$103)/Parameters!AA$95)^2)))),""))</f>
        <v/>
      </c>
      <c r="G63" t="str">
        <f>IF('Binding Energies'!G63 = "","",IF('Binding Energies'!G63&lt;HV,(Parameters!AB$98-(Parameters!AB$99*($A63/100))+Parameters!AB$100*EXP(-((($A63/100)-Parameters!AB$87)^2)/(2*Parameters!AB$101^2))/(Parameters!AB$101*SQRT(2*PI()))+(Parameters!AB$102/(1+(((($A63/100)-Parameters!AB$103)/Parameters!AB$95)^2)))),""))</f>
        <v/>
      </c>
      <c r="H63" t="str">
        <f>IF('Binding Energies'!H63 = "","",IF('Binding Energies'!H63&lt;HV,(Parameters!AC$98-(Parameters!AC$99*($A63/100))+Parameters!AC$100*EXP(-((($A63/100)-Parameters!AC$87)^2)/(2*Parameters!AC$101^2))/(Parameters!AC$101*SQRT(2*PI()))+(Parameters!AC$102/(1+(((($A63/100)-Parameters!AC$103)/Parameters!AC$95)^2)))),""))</f>
        <v/>
      </c>
      <c r="I63">
        <f>IF('Binding Energies'!I63 = "","",IF('Binding Energies'!I63&lt;HV,(Parameters!AD$98-(Parameters!AD$99*($A63/100))+Parameters!AD$100*EXP(-((($A63/100)-Parameters!AD$87)^2)/(2*Parameters!AD$101^2))/(Parameters!AD$101*SQRT(2*PI()))+(Parameters!AD$102/(1+(((($A63/100)-Parameters!AD$103)/Parameters!AD$95)^2)))),""))</f>
        <v>9.8768721802449198E-3</v>
      </c>
      <c r="J63">
        <f>IF('Binding Energies'!J63 = "","",IF('Binding Energies'!J63&lt;HV,(Parameters!AE$98-(Parameters!AE$99*($A63/100))+Parameters!AE$100*EXP(-((($A63/100)-Parameters!AE$87)^2)/(2*Parameters!AE$101^2))/(Parameters!AE$101*SQRT(2*PI()))+(Parameters!AE$102/(1+(((($A63/100)-Parameters!AE$103)/Parameters!AE$95)^2)))),""))</f>
        <v>1.7140754082648875E-2</v>
      </c>
      <c r="K63">
        <f>IF('Binding Energies'!K63 = "","",IF('Binding Energies'!K63&lt;HV,(Parameters!AF$98-(Parameters!AF$99*($A63/100))+Parameters!AF$100*EXP(-((($A63/100)-Parameters!AF$87)^2)/(2*Parameters!AF$101^2))/(Parameters!AF$101*SQRT(2*PI()))+(Parameters!AF$102/(1+(((($A63/100)-Parameters!AF$103)/Parameters!AF$95)^2)))),""))</f>
        <v>7.2272912196382757E-3</v>
      </c>
      <c r="L63">
        <f>IF('Binding Energies'!L63 = "","",IF('Binding Energies'!L63&lt;HV,(Parameters!AG$98-(Parameters!AG$99*($A63/100))+Parameters!AG$100*EXP(-((($A63/100)-Parameters!AG$87)^2)/(2*Parameters!AG$101^2))/(Parameters!AG$101*SQRT(2*PI()))+(Parameters!AG$102/(1+(((($A63/100)-Parameters!AG$103)/Parameters!AG$95)^2)))),""))</f>
        <v>1.4374492064856359E-2</v>
      </c>
      <c r="M63" t="str">
        <f>IF('Binding Energies'!M63 = "","",IF('Binding Energies'!M63&lt;HV,(Parameters!AH$98-(Parameters!AH$99*($A63/100))+Parameters!AH$100*EXP(-((($A63/100)-Parameters!AH$87)^2)/(2*Parameters!AH$101^2))/(Parameters!AH$101*SQRT(2*PI()))+(Parameters!AH$102/(1+(((($A63/100)-Parameters!AH$103)/Parameters!AH$95)^2)))),""))</f>
        <v/>
      </c>
      <c r="N63" t="str">
        <f>IF('Binding Energies'!N63 = "","",IF('Binding Energies'!N63&lt;HV,(Parameters!AI$98-(Parameters!AI$99*($A63/100))+Parameters!AI$100*EXP(-((($A63/100)-Parameters!AI$87)^2)/(2*Parameters!AI$101^2))/(Parameters!AI$101*SQRT(2*PI()))+(Parameters!AI$102/(1+(((($A63/100)-Parameters!AI$103)/Parameters!AI$95)^2)))),""))</f>
        <v/>
      </c>
      <c r="O63">
        <f>IF('Binding Energies'!O63 = "","",IF('Binding Energies'!O63&lt;HV,(Parameters!AJ$98-(Parameters!AJ$99*($A63/100))+Parameters!AJ$100*EXP(-((($A63/100)-Parameters!AJ$87)^2)/(2*Parameters!AJ$101^2))/(Parameters!AJ$101*SQRT(2*PI()))+(Parameters!AJ$102/(1+(((($A63/100)-Parameters!AJ$103)/Parameters!AJ$95)^2)))),""))</f>
        <v>0.13583373587153191</v>
      </c>
      <c r="P63">
        <f>IF('Binding Energies'!P63 = "","",IF('Binding Energies'!P63&lt;HV,(Parameters!AK$98-(Parameters!AK$99*($A63/100))+Parameters!AK$100*EXP(-((($A63/100)-Parameters!AK$87)^2)/(2*Parameters!AK$101^2))/(Parameters!AK$101*SQRT(2*PI()))+(Parameters!AK$102/(1+(((($A63/100)-Parameters!AK$103)/Parameters!AK$95)^2)))),""))</f>
        <v>0.14429771738427785</v>
      </c>
      <c r="Q63">
        <f>IF('Binding Energies'!Q63 = "","",IF('Binding Energies'!Q63&lt;HV,(Parameters!AL$98-(Parameters!AL$99*($A63/100))+Parameters!AL$100*EXP(-((($A63/100)-Parameters!AL$87)^2)/(2*Parameters!AL$101^2))/(Parameters!AL$101*SQRT(2*PI()))+(Parameters!AL$102/(1+(((($A63/100)-Parameters!AL$103)/Parameters!AL$95)^2)))),""))</f>
        <v>0.13020391525232916</v>
      </c>
      <c r="R63">
        <f>IF('Binding Energies'!R63 = "","",IF('Binding Energies'!R63&lt;HV,(Parameters!AM$98-(Parameters!AM$99*($A63/100))+Parameters!AM$100*EXP(-((($A63/100)-Parameters!AM$87)^2)/(2*Parameters!AM$101^2))/(Parameters!AM$101*SQRT(2*PI()))+(Parameters!AM$102/(1+(((($A63/100)-Parameters!AM$103)/Parameters!AM$95)^2)))),""))</f>
        <v>0.13952178490545314</v>
      </c>
      <c r="S63" t="str">
        <f>IF('Binding Energies'!S63 = "","",IF('Binding Energies'!S63&lt;HV,(Parameters!AN$98-(Parameters!AN$99*($A63/100))+Parameters!AN$100*EXP(-((($A63/100)-Parameters!AN$87)^2)/(2*Parameters!AN$101^2))/(Parameters!AN$101*SQRT(2*PI()))+(Parameters!AN$102/(1+(((($A63/100)-Parameters!AN$103)/Parameters!AN$95)^2)))),""))</f>
        <v/>
      </c>
      <c r="T63" t="str">
        <f>IF('Binding Energies'!T63 = "","",IF('Binding Energies'!T63&lt;HV,(Parameters!AO$98-(Parameters!AO$99*($A63/100))+Parameters!AO$100*EXP(-((($A63/100)-Parameters!AO$87)^2)/(2*Parameters!AO$101^2))/(Parameters!AO$101*SQRT(2*PI()))+(Parameters!AO$102/(1+(((($A63/100)-Parameters!AO$103)/Parameters!AO$95)^2)))),""))</f>
        <v/>
      </c>
    </row>
    <row r="64" spans="1:20" x14ac:dyDescent="0.35">
      <c r="A64" s="43">
        <v>64</v>
      </c>
      <c r="B64" t="str">
        <f>IF('Binding Energies'!B64 = "","",IF('Binding Energies'!B64&lt;HV,(Parameters!W$98-(Parameters!W$99*($A64/100))+Parameters!W$100*EXP(-((($A64/100)-Parameters!W$87)^2)/(2*Parameters!W$101^2))/(Parameters!W$101*SQRT(2*PI()))+(Parameters!W$102/(1+(((($A64/100)-Parameters!W$103)/Parameters!W$95)^2)))),""))</f>
        <v/>
      </c>
      <c r="C64" t="str">
        <f>IF('Binding Energies'!C64 = "","",IF('Binding Energies'!C64&lt;HV,(Parameters!X$98-(Parameters!X$99*($A64/100))+Parameters!X$100*EXP(-((($A64/100)-Parameters!X$87)^2)/(2*Parameters!X$101^2))/(Parameters!X$101*SQRT(2*PI()))+(Parameters!X$102/(1+(((($A64/100)-Parameters!X$103)/Parameters!X$95)^2)))),""))</f>
        <v/>
      </c>
      <c r="D64">
        <f>IF('Binding Energies'!D64 = "","",IF('Binding Energies'!D64&lt;HV,(Parameters!Y$98-(Parameters!Y$99*($A64/100))+Parameters!Y$100*EXP(-((($A64/100)-Parameters!Y$87)^2)/(2*Parameters!Y$101^2))/(Parameters!Y$101*SQRT(2*PI()))+(Parameters!Y$102/(1+(((($A64/100)-Parameters!Y$103)/Parameters!Y$95)^2)))),""))</f>
        <v>-1.1681653763873673E-3</v>
      </c>
      <c r="E64">
        <f>IF('Binding Energies'!E64 = "","",IF('Binding Energies'!E64&lt;HV,(Parameters!Z$98-(Parameters!Z$99*($A64/100))+Parameters!Z$100*EXP(-((($A64/100)-Parameters!Z$87)^2)/(2*Parameters!Z$101^2))/(Parameters!Z$101*SQRT(2*PI()))+(Parameters!Z$102/(1+(((($A64/100)-Parameters!Z$103)/Parameters!Z$95)^2)))),""))</f>
        <v>-1.13756909848561E-3</v>
      </c>
      <c r="F64" t="str">
        <f>IF('Binding Energies'!F64 = "","",IF('Binding Energies'!F64&lt;HV,(Parameters!AA$98-(Parameters!AA$99*($A64/100))+Parameters!AA$100*EXP(-((($A64/100)-Parameters!AA$87)^2)/(2*Parameters!AA$101^2))/(Parameters!AA$101*SQRT(2*PI()))+(Parameters!AA$102/(1+(((($A64/100)-Parameters!AA$103)/Parameters!AA$95)^2)))),""))</f>
        <v/>
      </c>
      <c r="G64" t="str">
        <f>IF('Binding Energies'!G64 = "","",IF('Binding Energies'!G64&lt;HV,(Parameters!AB$98-(Parameters!AB$99*($A64/100))+Parameters!AB$100*EXP(-((($A64/100)-Parameters!AB$87)^2)/(2*Parameters!AB$101^2))/(Parameters!AB$101*SQRT(2*PI()))+(Parameters!AB$102/(1+(((($A64/100)-Parameters!AB$103)/Parameters!AB$95)^2)))),""))</f>
        <v/>
      </c>
      <c r="H64" t="str">
        <f>IF('Binding Energies'!H64 = "","",IF('Binding Energies'!H64&lt;HV,(Parameters!AC$98-(Parameters!AC$99*($A64/100))+Parameters!AC$100*EXP(-((($A64/100)-Parameters!AC$87)^2)/(2*Parameters!AC$101^2))/(Parameters!AC$101*SQRT(2*PI()))+(Parameters!AC$102/(1+(((($A64/100)-Parameters!AC$103)/Parameters!AC$95)^2)))),""))</f>
        <v/>
      </c>
      <c r="I64">
        <f>IF('Binding Energies'!I64 = "","",IF('Binding Energies'!I64&lt;HV,(Parameters!AD$98-(Parameters!AD$99*($A64/100))+Parameters!AD$100*EXP(-((($A64/100)-Parameters!AD$87)^2)/(2*Parameters!AD$101^2))/(Parameters!AD$101*SQRT(2*PI()))+(Parameters!AD$102/(1+(((($A64/100)-Parameters!AD$103)/Parameters!AD$95)^2)))),""))</f>
        <v>8.8332451746232082E-3</v>
      </c>
      <c r="J64">
        <f>IF('Binding Energies'!J64 = "","",IF('Binding Energies'!J64&lt;HV,(Parameters!AE$98-(Parameters!AE$99*($A64/100))+Parameters!AE$100*EXP(-((($A64/100)-Parameters!AE$87)^2)/(2*Parameters!AE$101^2))/(Parameters!AE$101*SQRT(2*PI()))+(Parameters!AE$102/(1+(((($A64/100)-Parameters!AE$103)/Parameters!AE$95)^2)))),""))</f>
        <v>1.6761082123853195E-2</v>
      </c>
      <c r="K64">
        <f>IF('Binding Energies'!K64 = "","",IF('Binding Energies'!K64&lt;HV,(Parameters!AF$98-(Parameters!AF$99*($A64/100))+Parameters!AF$100*EXP(-((($A64/100)-Parameters!AF$87)^2)/(2*Parameters!AF$101^2))/(Parameters!AF$101*SQRT(2*PI()))+(Parameters!AF$102/(1+(((($A64/100)-Parameters!AF$103)/Parameters!AF$95)^2)))),""))</f>
        <v>6.0845663997825756E-3</v>
      </c>
      <c r="L64">
        <f>IF('Binding Energies'!L64 = "","",IF('Binding Energies'!L64&lt;HV,(Parameters!AG$98-(Parameters!AG$99*($A64/100))+Parameters!AG$100*EXP(-((($A64/100)-Parameters!AG$87)^2)/(2*Parameters!AG$101^2))/(Parameters!AG$101*SQRT(2*PI()))+(Parameters!AG$102/(1+(((($A64/100)-Parameters!AG$103)/Parameters!AG$95)^2)))),""))</f>
        <v>1.3914675324400532E-2</v>
      </c>
      <c r="M64" t="str">
        <f>IF('Binding Energies'!M64 = "","",IF('Binding Energies'!M64&lt;HV,(Parameters!AH$98-(Parameters!AH$99*($A64/100))+Parameters!AH$100*EXP(-((($A64/100)-Parameters!AH$87)^2)/(2*Parameters!AH$101^2))/(Parameters!AH$101*SQRT(2*PI()))+(Parameters!AH$102/(1+(((($A64/100)-Parameters!AH$103)/Parameters!AH$95)^2)))),""))</f>
        <v/>
      </c>
      <c r="N64" t="str">
        <f>IF('Binding Energies'!N64 = "","",IF('Binding Energies'!N64&lt;HV,(Parameters!AI$98-(Parameters!AI$99*($A64/100))+Parameters!AI$100*EXP(-((($A64/100)-Parameters!AI$87)^2)/(2*Parameters!AI$101^2))/(Parameters!AI$101*SQRT(2*PI()))+(Parameters!AI$102/(1+(((($A64/100)-Parameters!AI$103)/Parameters!AI$95)^2)))),""))</f>
        <v/>
      </c>
      <c r="O64">
        <f>IF('Binding Energies'!O64 = "","",IF('Binding Energies'!O64&lt;HV,(Parameters!AJ$98-(Parameters!AJ$99*($A64/100))+Parameters!AJ$100*EXP(-((($A64/100)-Parameters!AJ$87)^2)/(2*Parameters!AJ$101^2))/(Parameters!AJ$101*SQRT(2*PI()))+(Parameters!AJ$102/(1+(((($A64/100)-Parameters!AJ$103)/Parameters!AJ$95)^2)))),""))</f>
        <v>0.13283617543313883</v>
      </c>
      <c r="P64">
        <f>IF('Binding Energies'!P64 = "","",IF('Binding Energies'!P64&lt;HV,(Parameters!AK$98-(Parameters!AK$99*($A64/100))+Parameters!AK$100*EXP(-((($A64/100)-Parameters!AK$87)^2)/(2*Parameters!AK$101^2))/(Parameters!AK$101*SQRT(2*PI()))+(Parameters!AK$102/(1+(((($A64/100)-Parameters!AK$103)/Parameters!AK$95)^2)))),""))</f>
        <v>0.1411165076551664</v>
      </c>
      <c r="Q64">
        <f>IF('Binding Energies'!Q64 = "","",IF('Binding Energies'!Q64&lt;HV,(Parameters!AL$98-(Parameters!AL$99*($A64/100))+Parameters!AL$100*EXP(-((($A64/100)-Parameters!AL$87)^2)/(2*Parameters!AL$101^2))/(Parameters!AL$101*SQRT(2*PI()))+(Parameters!AL$102/(1+(((($A64/100)-Parameters!AL$103)/Parameters!AL$95)^2)))),""))</f>
        <v>0.12661417789058427</v>
      </c>
      <c r="R64">
        <f>IF('Binding Energies'!R64 = "","",IF('Binding Energies'!R64&lt;HV,(Parameters!AM$98-(Parameters!AM$99*($A64/100))+Parameters!AM$100*EXP(-((($A64/100)-Parameters!AM$87)^2)/(2*Parameters!AM$101^2))/(Parameters!AM$101*SQRT(2*PI()))+(Parameters!AM$102/(1+(((($A64/100)-Parameters!AM$103)/Parameters!AM$95)^2)))),""))</f>
        <v>0.13596747071646073</v>
      </c>
      <c r="S64" t="str">
        <f>IF('Binding Energies'!S64 = "","",IF('Binding Energies'!S64&lt;HV,(Parameters!AN$98-(Parameters!AN$99*($A64/100))+Parameters!AN$100*EXP(-((($A64/100)-Parameters!AN$87)^2)/(2*Parameters!AN$101^2))/(Parameters!AN$101*SQRT(2*PI()))+(Parameters!AN$102/(1+(((($A64/100)-Parameters!AN$103)/Parameters!AN$95)^2)))),""))</f>
        <v/>
      </c>
      <c r="T64" t="str">
        <f>IF('Binding Energies'!T64 = "","",IF('Binding Energies'!T64&lt;HV,(Parameters!AO$98-(Parameters!AO$99*($A64/100))+Parameters!AO$100*EXP(-((($A64/100)-Parameters!AO$87)^2)/(2*Parameters!AO$101^2))/(Parameters!AO$101*SQRT(2*PI()))+(Parameters!AO$102/(1+(((($A64/100)-Parameters!AO$103)/Parameters!AO$95)^2)))),""))</f>
        <v/>
      </c>
    </row>
    <row r="65" spans="1:20" x14ac:dyDescent="0.35">
      <c r="A65" s="43">
        <v>65</v>
      </c>
      <c r="B65" t="str">
        <f>IF('Binding Energies'!B65 = "","",IF('Binding Energies'!B65&lt;HV,(Parameters!W$98-(Parameters!W$99*($A65/100))+Parameters!W$100*EXP(-((($A65/100)-Parameters!W$87)^2)/(2*Parameters!W$101^2))/(Parameters!W$101*SQRT(2*PI()))+(Parameters!W$102/(1+(((($A65/100)-Parameters!W$103)/Parameters!W$95)^2)))),""))</f>
        <v/>
      </c>
      <c r="C65" t="str">
        <f>IF('Binding Energies'!C65 = "","",IF('Binding Energies'!C65&lt;HV,(Parameters!X$98-(Parameters!X$99*($A65/100))+Parameters!X$100*EXP(-((($A65/100)-Parameters!X$87)^2)/(2*Parameters!X$101^2))/(Parameters!X$101*SQRT(2*PI()))+(Parameters!X$102/(1+(((($A65/100)-Parameters!X$103)/Parameters!X$95)^2)))),""))</f>
        <v/>
      </c>
      <c r="D65">
        <f>IF('Binding Energies'!D65 = "","",IF('Binding Energies'!D65&lt;HV,(Parameters!Y$98-(Parameters!Y$99*($A65/100))+Parameters!Y$100*EXP(-((($A65/100)-Parameters!Y$87)^2)/(2*Parameters!Y$101^2))/(Parameters!Y$101*SQRT(2*PI()))+(Parameters!Y$102/(1+(((($A65/100)-Parameters!Y$103)/Parameters!Y$95)^2)))),""))</f>
        <v>-1.250841168747914E-3</v>
      </c>
      <c r="E65">
        <f>IF('Binding Energies'!E65 = "","",IF('Binding Energies'!E65&lt;HV,(Parameters!Z$98-(Parameters!Z$99*($A65/100))+Parameters!Z$100*EXP(-((($A65/100)-Parameters!Z$87)^2)/(2*Parameters!Z$101^2))/(Parameters!Z$101*SQRT(2*PI()))+(Parameters!Z$102/(1+(((($A65/100)-Parameters!Z$103)/Parameters!Z$95)^2)))),""))</f>
        <v>-1.2285655131986054E-3</v>
      </c>
      <c r="F65" t="str">
        <f>IF('Binding Energies'!F65 = "","",IF('Binding Energies'!F65&lt;HV,(Parameters!AA$98-(Parameters!AA$99*($A65/100))+Parameters!AA$100*EXP(-((($A65/100)-Parameters!AA$87)^2)/(2*Parameters!AA$101^2))/(Parameters!AA$101*SQRT(2*PI()))+(Parameters!AA$102/(1+(((($A65/100)-Parameters!AA$103)/Parameters!AA$95)^2)))),""))</f>
        <v/>
      </c>
      <c r="G65" t="str">
        <f>IF('Binding Energies'!G65 = "","",IF('Binding Energies'!G65&lt;HV,(Parameters!AB$98-(Parameters!AB$99*($A65/100))+Parameters!AB$100*EXP(-((($A65/100)-Parameters!AB$87)^2)/(2*Parameters!AB$101^2))/(Parameters!AB$101*SQRT(2*PI()))+(Parameters!AB$102/(1+(((($A65/100)-Parameters!AB$103)/Parameters!AB$95)^2)))),""))</f>
        <v/>
      </c>
      <c r="H65" t="str">
        <f>IF('Binding Energies'!H65 = "","",IF('Binding Energies'!H65&lt;HV,(Parameters!AC$98-(Parameters!AC$99*($A65/100))+Parameters!AC$100*EXP(-((($A65/100)-Parameters!AC$87)^2)/(2*Parameters!AC$101^2))/(Parameters!AC$101*SQRT(2*PI()))+(Parameters!AC$102/(1+(((($A65/100)-Parameters!AC$103)/Parameters!AC$95)^2)))),""))</f>
        <v/>
      </c>
      <c r="I65">
        <f>IF('Binding Energies'!I65 = "","",IF('Binding Energies'!I65&lt;HV,(Parameters!AD$98-(Parameters!AD$99*($A65/100))+Parameters!AD$100*EXP(-((($A65/100)-Parameters!AD$87)^2)/(2*Parameters!AD$101^2))/(Parameters!AD$101*SQRT(2*PI()))+(Parameters!AD$102/(1+(((($A65/100)-Parameters!AD$103)/Parameters!AD$95)^2)))),""))</f>
        <v>7.8425010961382137E-3</v>
      </c>
      <c r="J65">
        <f>IF('Binding Energies'!J65 = "","",IF('Binding Energies'!J65&lt;HV,(Parameters!AE$98-(Parameters!AE$99*($A65/100))+Parameters!AE$100*EXP(-((($A65/100)-Parameters!AE$87)^2)/(2*Parameters!AE$101^2))/(Parameters!AE$101*SQRT(2*PI()))+(Parameters!AE$102/(1+(((($A65/100)-Parameters!AE$103)/Parameters!AE$95)^2)))),""))</f>
        <v>1.6433530921177587E-2</v>
      </c>
      <c r="K65">
        <f>IF('Binding Energies'!K65 = "","",IF('Binding Energies'!K65&lt;HV,(Parameters!AF$98-(Parameters!AF$99*($A65/100))+Parameters!AF$100*EXP(-((($A65/100)-Parameters!AF$87)^2)/(2*Parameters!AF$101^2))/(Parameters!AF$101*SQRT(2*PI()))+(Parameters!AF$102/(1+(((($A65/100)-Parameters!AF$103)/Parameters!AF$95)^2)))),""))</f>
        <v>5.0077861900962662E-3</v>
      </c>
      <c r="L65">
        <f>IF('Binding Energies'!L65 = "","",IF('Binding Energies'!L65&lt;HV,(Parameters!AG$98-(Parameters!AG$99*($A65/100))+Parameters!AG$100*EXP(-((($A65/100)-Parameters!AG$87)^2)/(2*Parameters!AG$101^2))/(Parameters!AG$101*SQRT(2*PI()))+(Parameters!AG$102/(1+(((($A65/100)-Parameters!AG$103)/Parameters!AG$95)^2)))),""))</f>
        <v>1.3513124958178141E-2</v>
      </c>
      <c r="M65" t="str">
        <f>IF('Binding Energies'!M65 = "","",IF('Binding Energies'!M65&lt;HV,(Parameters!AH$98-(Parameters!AH$99*($A65/100))+Parameters!AH$100*EXP(-((($A65/100)-Parameters!AH$87)^2)/(2*Parameters!AH$101^2))/(Parameters!AH$101*SQRT(2*PI()))+(Parameters!AH$102/(1+(((($A65/100)-Parameters!AH$103)/Parameters!AH$95)^2)))),""))</f>
        <v/>
      </c>
      <c r="N65" t="str">
        <f>IF('Binding Energies'!N65 = "","",IF('Binding Energies'!N65&lt;HV,(Parameters!AI$98-(Parameters!AI$99*($A65/100))+Parameters!AI$100*EXP(-((($A65/100)-Parameters!AI$87)^2)/(2*Parameters!AI$101^2))/(Parameters!AI$101*SQRT(2*PI()))+(Parameters!AI$102/(1+(((($A65/100)-Parameters!AI$103)/Parameters!AI$95)^2)))),""))</f>
        <v/>
      </c>
      <c r="O65">
        <f>IF('Binding Energies'!O65 = "","",IF('Binding Energies'!O65&lt;HV,(Parameters!AJ$98-(Parameters!AJ$99*($A65/100))+Parameters!AJ$100*EXP(-((($A65/100)-Parameters!AJ$87)^2)/(2*Parameters!AJ$101^2))/(Parameters!AJ$101*SQRT(2*PI()))+(Parameters!AJ$102/(1+(((($A65/100)-Parameters!AJ$103)/Parameters!AJ$95)^2)))),""))</f>
        <v>0.12996676084981038</v>
      </c>
      <c r="P65">
        <f>IF('Binding Energies'!P65 = "","",IF('Binding Energies'!P65&lt;HV,(Parameters!AK$98-(Parameters!AK$99*($A65/100))+Parameters!AK$100*EXP(-((($A65/100)-Parameters!AK$87)^2)/(2*Parameters!AK$101^2))/(Parameters!AK$101*SQRT(2*PI()))+(Parameters!AK$102/(1+(((($A65/100)-Parameters!AK$103)/Parameters!AK$95)^2)))),""))</f>
        <v>0.13800979264571253</v>
      </c>
      <c r="Q65">
        <f>IF('Binding Energies'!Q65 = "","",IF('Binding Energies'!Q65&lt;HV,(Parameters!AL$98-(Parameters!AL$99*($A65/100))+Parameters!AL$100*EXP(-((($A65/100)-Parameters!AL$87)^2)/(2*Parameters!AL$101^2))/(Parameters!AL$101*SQRT(2*PI()))+(Parameters!AL$102/(1+(((($A65/100)-Parameters!AL$103)/Parameters!AL$95)^2)))),""))</f>
        <v>0.12314106208289259</v>
      </c>
      <c r="R65">
        <f>IF('Binding Energies'!R65 = "","",IF('Binding Energies'!R65&lt;HV,(Parameters!AM$98-(Parameters!AM$99*($A65/100))+Parameters!AM$100*EXP(-((($A65/100)-Parameters!AM$87)^2)/(2*Parameters!AM$101^2))/(Parameters!AM$101*SQRT(2*PI()))+(Parameters!AM$102/(1+(((($A65/100)-Parameters!AM$103)/Parameters!AM$95)^2)))),""))</f>
        <v>0.13249171159311876</v>
      </c>
      <c r="S65" t="str">
        <f>IF('Binding Energies'!S65 = "","",IF('Binding Energies'!S65&lt;HV,(Parameters!AN$98-(Parameters!AN$99*($A65/100))+Parameters!AN$100*EXP(-((($A65/100)-Parameters!AN$87)^2)/(2*Parameters!AN$101^2))/(Parameters!AN$101*SQRT(2*PI()))+(Parameters!AN$102/(1+(((($A65/100)-Parameters!AN$103)/Parameters!AN$95)^2)))),""))</f>
        <v/>
      </c>
      <c r="T65" t="str">
        <f>IF('Binding Energies'!T65 = "","",IF('Binding Energies'!T65&lt;HV,(Parameters!AO$98-(Parameters!AO$99*($A65/100))+Parameters!AO$100*EXP(-((($A65/100)-Parameters!AO$87)^2)/(2*Parameters!AO$101^2))/(Parameters!AO$101*SQRT(2*PI()))+(Parameters!AO$102/(1+(((($A65/100)-Parameters!AO$103)/Parameters!AO$95)^2)))),""))</f>
        <v/>
      </c>
    </row>
    <row r="66" spans="1:20" x14ac:dyDescent="0.35">
      <c r="A66" s="43">
        <v>66</v>
      </c>
      <c r="B66" t="str">
        <f>IF('Binding Energies'!B66 = "","",IF('Binding Energies'!B66&lt;HV,(Parameters!W$98-(Parameters!W$99*($A66/100))+Parameters!W$100*EXP(-((($A66/100)-Parameters!W$87)^2)/(2*Parameters!W$101^2))/(Parameters!W$101*SQRT(2*PI()))+(Parameters!W$102/(1+(((($A66/100)-Parameters!W$103)/Parameters!W$95)^2)))),""))</f>
        <v/>
      </c>
      <c r="C66" t="str">
        <f>IF('Binding Energies'!C66 = "","",IF('Binding Energies'!C66&lt;HV,(Parameters!X$98-(Parameters!X$99*($A66/100))+Parameters!X$100*EXP(-((($A66/100)-Parameters!X$87)^2)/(2*Parameters!X$101^2))/(Parameters!X$101*SQRT(2*PI()))+(Parameters!X$102/(1+(((($A66/100)-Parameters!X$103)/Parameters!X$95)^2)))),""))</f>
        <v/>
      </c>
      <c r="D66">
        <f>IF('Binding Energies'!D66 = "","",IF('Binding Energies'!D66&lt;HV,(Parameters!Y$98-(Parameters!Y$99*($A66/100))+Parameters!Y$100*EXP(-((($A66/100)-Parameters!Y$87)^2)/(2*Parameters!Y$101^2))/(Parameters!Y$101*SQRT(2*PI()))+(Parameters!Y$102/(1+(((($A66/100)-Parameters!Y$103)/Parameters!Y$95)^2)))),""))</f>
        <v>-1.3363908671237732E-3</v>
      </c>
      <c r="E66">
        <f>IF('Binding Energies'!E66 = "","",IF('Binding Energies'!E66&lt;HV,(Parameters!Z$98-(Parameters!Z$99*($A66/100))+Parameters!Z$100*EXP(-((($A66/100)-Parameters!Z$87)^2)/(2*Parameters!Z$101^2))/(Parameters!Z$101*SQRT(2*PI()))+(Parameters!Z$102/(1+(((($A66/100)-Parameters!Z$103)/Parameters!Z$95)^2)))),""))</f>
        <v>-1.3240265138886181E-3</v>
      </c>
      <c r="F66">
        <f>IF('Binding Energies'!F66 = "","",IF('Binding Energies'!F66&lt;HV,(Parameters!AA$98-(Parameters!AA$99*($A66/100))+Parameters!AA$100*EXP(-((($A66/100)-Parameters!AA$87)^2)/(2*Parameters!AA$101^2))/(Parameters!AA$101*SQRT(2*PI()))+(Parameters!AA$102/(1+(((($A66/100)-Parameters!AA$103)/Parameters!AA$95)^2)))),""))</f>
        <v>-1.2715838305621457E-3</v>
      </c>
      <c r="G66" t="str">
        <f>IF('Binding Energies'!G66 = "","",IF('Binding Energies'!G66&lt;HV,(Parameters!AB$98-(Parameters!AB$99*($A66/100))+Parameters!AB$100*EXP(-((($A66/100)-Parameters!AB$87)^2)/(2*Parameters!AB$101^2))/(Parameters!AB$101*SQRT(2*PI()))+(Parameters!AB$102/(1+(((($A66/100)-Parameters!AB$103)/Parameters!AB$95)^2)))),""))</f>
        <v/>
      </c>
      <c r="H66" t="str">
        <f>IF('Binding Energies'!H66 = "","",IF('Binding Energies'!H66&lt;HV,(Parameters!AC$98-(Parameters!AC$99*($A66/100))+Parameters!AC$100*EXP(-((($A66/100)-Parameters!AC$87)^2)/(2*Parameters!AC$101^2))/(Parameters!AC$101*SQRT(2*PI()))+(Parameters!AC$102/(1+(((($A66/100)-Parameters!AC$103)/Parameters!AC$95)^2)))),""))</f>
        <v/>
      </c>
      <c r="I66">
        <f>IF('Binding Energies'!I66 = "","",IF('Binding Energies'!I66&lt;HV,(Parameters!AD$98-(Parameters!AD$99*($A66/100))+Parameters!AD$100*EXP(-((($A66/100)-Parameters!AD$87)^2)/(2*Parameters!AD$101^2))/(Parameters!AD$101*SQRT(2*PI()))+(Parameters!AD$102/(1+(((($A66/100)-Parameters!AD$103)/Parameters!AD$95)^2)))),""))</f>
        <v>6.9047641496454808E-3</v>
      </c>
      <c r="J66">
        <f>IF('Binding Energies'!J66 = "","",IF('Binding Energies'!J66&lt;HV,(Parameters!AE$98-(Parameters!AE$99*($A66/100))+Parameters!AE$100*EXP(-((($A66/100)-Parameters!AE$87)^2)/(2*Parameters!AE$101^2))/(Parameters!AE$101*SQRT(2*PI()))+(Parameters!AE$102/(1+(((($A66/100)-Parameters!AE$103)/Parameters!AE$95)^2)))),""))</f>
        <v>1.6153814939747106E-2</v>
      </c>
      <c r="K66">
        <f>IF('Binding Energies'!K66 = "","",IF('Binding Energies'!K66&lt;HV,(Parameters!AF$98-(Parameters!AF$99*($A66/100))+Parameters!AF$100*EXP(-((($A66/100)-Parameters!AF$87)^2)/(2*Parameters!AF$101^2))/(Parameters!AF$101*SQRT(2*PI()))+(Parameters!AF$102/(1+(((($A66/100)-Parameters!AF$103)/Parameters!AF$95)^2)))),""))</f>
        <v>3.9937117851013846E-3</v>
      </c>
      <c r="L66">
        <f>IF('Binding Energies'!L66 = "","",IF('Binding Energies'!L66&lt;HV,(Parameters!AG$98-(Parameters!AG$99*($A66/100))+Parameters!AG$100*EXP(-((($A66/100)-Parameters!AG$87)^2)/(2*Parameters!AG$101^2))/(Parameters!AG$101*SQRT(2*PI()))+(Parameters!AG$102/(1+(((($A66/100)-Parameters!AG$103)/Parameters!AG$95)^2)))),""))</f>
        <v>1.3163958429283914E-2</v>
      </c>
      <c r="M66" t="str">
        <f>IF('Binding Energies'!M66 = "","",IF('Binding Energies'!M66&lt;HV,(Parameters!AH$98-(Parameters!AH$99*($A66/100))+Parameters!AH$100*EXP(-((($A66/100)-Parameters!AH$87)^2)/(2*Parameters!AH$101^2))/(Parameters!AH$101*SQRT(2*PI()))+(Parameters!AH$102/(1+(((($A66/100)-Parameters!AH$103)/Parameters!AH$95)^2)))),""))</f>
        <v/>
      </c>
      <c r="N66" t="str">
        <f>IF('Binding Energies'!N66 = "","",IF('Binding Energies'!N66&lt;HV,(Parameters!AI$98-(Parameters!AI$99*($A66/100))+Parameters!AI$100*EXP(-((($A66/100)-Parameters!AI$87)^2)/(2*Parameters!AI$101^2))/(Parameters!AI$101*SQRT(2*PI()))+(Parameters!AI$102/(1+(((($A66/100)-Parameters!AI$103)/Parameters!AI$95)^2)))),""))</f>
        <v/>
      </c>
      <c r="O66">
        <f>IF('Binding Energies'!O66 = "","",IF('Binding Energies'!O66&lt;HV,(Parameters!AJ$98-(Parameters!AJ$99*($A66/100))+Parameters!AJ$100*EXP(-((($A66/100)-Parameters!AJ$87)^2)/(2*Parameters!AJ$101^2))/(Parameters!AJ$101*SQRT(2*PI()))+(Parameters!AJ$102/(1+(((($A66/100)-Parameters!AJ$103)/Parameters!AJ$95)^2)))),""))</f>
        <v>0.12722010260544317</v>
      </c>
      <c r="P66">
        <f>IF('Binding Energies'!P66 = "","",IF('Binding Energies'!P66&lt;HV,(Parameters!AK$98-(Parameters!AK$99*($A66/100))+Parameters!AK$100*EXP(-((($A66/100)-Parameters!AK$87)^2)/(2*Parameters!AK$101^2))/(Parameters!AK$101*SQRT(2*PI()))+(Parameters!AK$102/(1+(((($A66/100)-Parameters!AK$103)/Parameters!AK$95)^2)))),""))</f>
        <v>0.13497169012960547</v>
      </c>
      <c r="Q66">
        <f>IF('Binding Energies'!Q66 = "","",IF('Binding Energies'!Q66&lt;HV,(Parameters!AL$98-(Parameters!AL$99*($A66/100))+Parameters!AL$100*EXP(-((($A66/100)-Parameters!AL$87)^2)/(2*Parameters!AL$101^2))/(Parameters!AL$101*SQRT(2*PI()))+(Parameters!AL$102/(1+(((($A66/100)-Parameters!AL$103)/Parameters!AL$95)^2)))),""))</f>
        <v>0.11978439322899133</v>
      </c>
      <c r="R66">
        <f>IF('Binding Energies'!R66 = "","",IF('Binding Energies'!R66&lt;HV,(Parameters!AM$98-(Parameters!AM$99*($A66/100))+Parameters!AM$100*EXP(-((($A66/100)-Parameters!AM$87)^2)/(2*Parameters!AM$101^2))/(Parameters!AM$101*SQRT(2*PI()))+(Parameters!AM$102/(1+(((($A66/100)-Parameters!AM$103)/Parameters!AM$95)^2)))),""))</f>
        <v>0.12909554964013814</v>
      </c>
      <c r="S66" t="str">
        <f>IF('Binding Energies'!S66 = "","",IF('Binding Energies'!S66&lt;HV,(Parameters!AN$98-(Parameters!AN$99*($A66/100))+Parameters!AN$100*EXP(-((($A66/100)-Parameters!AN$87)^2)/(2*Parameters!AN$101^2))/(Parameters!AN$101*SQRT(2*PI()))+(Parameters!AN$102/(1+(((($A66/100)-Parameters!AN$103)/Parameters!AN$95)^2)))),""))</f>
        <v/>
      </c>
      <c r="T66" t="str">
        <f>IF('Binding Energies'!T66 = "","",IF('Binding Energies'!T66&lt;HV,(Parameters!AO$98-(Parameters!AO$99*($A66/100))+Parameters!AO$100*EXP(-((($A66/100)-Parameters!AO$87)^2)/(2*Parameters!AO$101^2))/(Parameters!AO$101*SQRT(2*PI()))+(Parameters!AO$102/(1+(((($A66/100)-Parameters!AO$103)/Parameters!AO$95)^2)))),""))</f>
        <v/>
      </c>
    </row>
    <row r="67" spans="1:20" x14ac:dyDescent="0.35">
      <c r="A67" s="43">
        <v>67</v>
      </c>
      <c r="B67" t="str">
        <f>IF('Binding Energies'!B67 = "","",IF('Binding Energies'!B67&lt;HV,(Parameters!W$98-(Parameters!W$99*($A67/100))+Parameters!W$100*EXP(-((($A67/100)-Parameters!W$87)^2)/(2*Parameters!W$101^2))/(Parameters!W$101*SQRT(2*PI()))+(Parameters!W$102/(1+(((($A67/100)-Parameters!W$103)/Parameters!W$95)^2)))),""))</f>
        <v/>
      </c>
      <c r="C67" t="str">
        <f>IF('Binding Energies'!C67 = "","",IF('Binding Energies'!C67&lt;HV,(Parameters!X$98-(Parameters!X$99*($A67/100))+Parameters!X$100*EXP(-((($A67/100)-Parameters!X$87)^2)/(2*Parameters!X$101^2))/(Parameters!X$101*SQRT(2*PI()))+(Parameters!X$102/(1+(((($A67/100)-Parameters!X$103)/Parameters!X$95)^2)))),""))</f>
        <v/>
      </c>
      <c r="D67">
        <f>IF('Binding Energies'!D67 = "","",IF('Binding Energies'!D67&lt;HV,(Parameters!Y$98-(Parameters!Y$99*($A67/100))+Parameters!Y$100*EXP(-((($A67/100)-Parameters!Y$87)^2)/(2*Parameters!Y$101^2))/(Parameters!Y$101*SQRT(2*PI()))+(Parameters!Y$102/(1+(((($A67/100)-Parameters!Y$103)/Parameters!Y$95)^2)))),""))</f>
        <v>-1.424599946759426E-3</v>
      </c>
      <c r="E67">
        <f>IF('Binding Energies'!E67 = "","",IF('Binding Energies'!E67&lt;HV,(Parameters!Z$98-(Parameters!Z$99*($A67/100))+Parameters!Z$100*EXP(-((($A67/100)-Parameters!Z$87)^2)/(2*Parameters!Z$101^2))/(Parameters!Z$101*SQRT(2*PI()))+(Parameters!Z$102/(1+(((($A67/100)-Parameters!Z$103)/Parameters!Z$95)^2)))),""))</f>
        <v>-1.4240686433834547E-3</v>
      </c>
      <c r="F67">
        <f>IF('Binding Energies'!F67 = "","",IF('Binding Energies'!F67&lt;HV,(Parameters!AA$98-(Parameters!AA$99*($A67/100))+Parameters!AA$100*EXP(-((($A67/100)-Parameters!AA$87)^2)/(2*Parameters!AA$101^2))/(Parameters!AA$101*SQRT(2*PI()))+(Parameters!AA$102/(1+(((($A67/100)-Parameters!AA$103)/Parameters!AA$95)^2)))),""))</f>
        <v>-1.3731515232670312E-3</v>
      </c>
      <c r="G67" t="str">
        <f>IF('Binding Energies'!G67 = "","",IF('Binding Energies'!G67&lt;HV,(Parameters!AB$98-(Parameters!AB$99*($A67/100))+Parameters!AB$100*EXP(-((($A67/100)-Parameters!AB$87)^2)/(2*Parameters!AB$101^2))/(Parameters!AB$101*SQRT(2*PI()))+(Parameters!AB$102/(1+(((($A67/100)-Parameters!AB$103)/Parameters!AB$95)^2)))),""))</f>
        <v/>
      </c>
      <c r="H67" t="str">
        <f>IF('Binding Energies'!H67 = "","",IF('Binding Energies'!H67&lt;HV,(Parameters!AC$98-(Parameters!AC$99*($A67/100))+Parameters!AC$100*EXP(-((($A67/100)-Parameters!AC$87)^2)/(2*Parameters!AC$101^2))/(Parameters!AC$101*SQRT(2*PI()))+(Parameters!AC$102/(1+(((($A67/100)-Parameters!AC$103)/Parameters!AC$95)^2)))),""))</f>
        <v/>
      </c>
      <c r="I67">
        <f>IF('Binding Energies'!I67 = "","",IF('Binding Energies'!I67&lt;HV,(Parameters!AD$98-(Parameters!AD$99*($A67/100))+Parameters!AD$100*EXP(-((($A67/100)-Parameters!AD$87)^2)/(2*Parameters!AD$101^2))/(Parameters!AD$101*SQRT(2*PI()))+(Parameters!AD$102/(1+(((($A67/100)-Parameters!AD$103)/Parameters!AD$95)^2)))),""))</f>
        <v>6.0209847951843932E-3</v>
      </c>
      <c r="J67">
        <f>IF('Binding Energies'!J67 = "","",IF('Binding Energies'!J67&lt;HV,(Parameters!AE$98-(Parameters!AE$99*($A67/100))+Parameters!AE$100*EXP(-((($A67/100)-Parameters!AE$87)^2)/(2*Parameters!AE$101^2))/(Parameters!AE$101*SQRT(2*PI()))+(Parameters!AE$102/(1+(((($A67/100)-Parameters!AE$103)/Parameters!AE$95)^2)))),""))</f>
        <v>1.5918078991023744E-2</v>
      </c>
      <c r="K67">
        <f>IF('Binding Energies'!K67 = "","",IF('Binding Energies'!K67&lt;HV,(Parameters!AF$98-(Parameters!AF$99*($A67/100))+Parameters!AF$100*EXP(-((($A67/100)-Parameters!AF$87)^2)/(2*Parameters!AF$101^2))/(Parameters!AF$101*SQRT(2*PI()))+(Parameters!AF$102/(1+(((($A67/100)-Parameters!AF$103)/Parameters!AF$95)^2)))),""))</f>
        <v>3.0390943191899826E-3</v>
      </c>
      <c r="L67">
        <f>IF('Binding Energies'!L67 = "","",IF('Binding Energies'!L67&lt;HV,(Parameters!AG$98-(Parameters!AG$99*($A67/100))+Parameters!AG$100*EXP(-((($A67/100)-Parameters!AG$87)^2)/(2*Parameters!AG$101^2))/(Parameters!AG$101*SQRT(2*PI()))+(Parameters!AG$102/(1+(((($A67/100)-Parameters!AG$103)/Parameters!AG$95)^2)))),""))</f>
        <v>1.2861668781950577E-2</v>
      </c>
      <c r="M67" t="str">
        <f>IF('Binding Energies'!M67 = "","",IF('Binding Energies'!M67&lt;HV,(Parameters!AH$98-(Parameters!AH$99*($A67/100))+Parameters!AH$100*EXP(-((($A67/100)-Parameters!AH$87)^2)/(2*Parameters!AH$101^2))/(Parameters!AH$101*SQRT(2*PI()))+(Parameters!AH$102/(1+(((($A67/100)-Parameters!AH$103)/Parameters!AH$95)^2)))),""))</f>
        <v/>
      </c>
      <c r="N67" t="str">
        <f>IF('Binding Energies'!N67 = "","",IF('Binding Energies'!N67&lt;HV,(Parameters!AI$98-(Parameters!AI$99*($A67/100))+Parameters!AI$100*EXP(-((($A67/100)-Parameters!AI$87)^2)/(2*Parameters!AI$101^2))/(Parameters!AI$101*SQRT(2*PI()))+(Parameters!AI$102/(1+(((($A67/100)-Parameters!AI$103)/Parameters!AI$95)^2)))),""))</f>
        <v/>
      </c>
      <c r="O67">
        <f>IF('Binding Energies'!O67 = "","",IF('Binding Energies'!O67&lt;HV,(Parameters!AJ$98-(Parameters!AJ$99*($A67/100))+Parameters!AJ$100*EXP(-((($A67/100)-Parameters!AJ$87)^2)/(2*Parameters!AJ$101^2))/(Parameters!AJ$101*SQRT(2*PI()))+(Parameters!AJ$102/(1+(((($A67/100)-Parameters!AJ$103)/Parameters!AJ$95)^2)))),""))</f>
        <v>0.12459045914961045</v>
      </c>
      <c r="P67">
        <f>IF('Binding Energies'!P67 = "","",IF('Binding Energies'!P67&lt;HV,(Parameters!AK$98-(Parameters!AK$99*($A67/100))+Parameters!AK$100*EXP(-((($A67/100)-Parameters!AK$87)^2)/(2*Parameters!AK$101^2))/(Parameters!AK$101*SQRT(2*PI()))+(Parameters!AK$102/(1+(((($A67/100)-Parameters!AK$103)/Parameters!AK$95)^2)))),""))</f>
        <v>0.13199642729951488</v>
      </c>
      <c r="Q67">
        <f>IF('Binding Energies'!Q67 = "","",IF('Binding Energies'!Q67&lt;HV,(Parameters!AL$98-(Parameters!AL$99*($A67/100))+Parameters!AL$100*EXP(-((($A67/100)-Parameters!AL$87)^2)/(2*Parameters!AL$101^2))/(Parameters!AL$101*SQRT(2*PI()))+(Parameters!AL$102/(1+(((($A67/100)-Parameters!AL$103)/Parameters!AL$95)^2)))),""))</f>
        <v>0.11654366712166676</v>
      </c>
      <c r="R67">
        <f>IF('Binding Energies'!R67 = "","",IF('Binding Energies'!R67&lt;HV,(Parameters!AM$98-(Parameters!AM$99*($A67/100))+Parameters!AM$100*EXP(-((($A67/100)-Parameters!AM$87)^2)/(2*Parameters!AM$101^2))/(Parameters!AM$101*SQRT(2*PI()))+(Parameters!AM$102/(1+(((($A67/100)-Parameters!AM$103)/Parameters!AM$95)^2)))),""))</f>
        <v>0.1257797496060287</v>
      </c>
      <c r="S67" t="str">
        <f>IF('Binding Energies'!S67 = "","",IF('Binding Energies'!S67&lt;HV,(Parameters!AN$98-(Parameters!AN$99*($A67/100))+Parameters!AN$100*EXP(-((($A67/100)-Parameters!AN$87)^2)/(2*Parameters!AN$101^2))/(Parameters!AN$101*SQRT(2*PI()))+(Parameters!AN$102/(1+(((($A67/100)-Parameters!AN$103)/Parameters!AN$95)^2)))),""))</f>
        <v/>
      </c>
      <c r="T67" t="str">
        <f>IF('Binding Energies'!T67 = "","",IF('Binding Energies'!T67&lt;HV,(Parameters!AO$98-(Parameters!AO$99*($A67/100))+Parameters!AO$100*EXP(-((($A67/100)-Parameters!AO$87)^2)/(2*Parameters!AO$101^2))/(Parameters!AO$101*SQRT(2*PI()))+(Parameters!AO$102/(1+(((($A67/100)-Parameters!AO$103)/Parameters!AO$95)^2)))),""))</f>
        <v/>
      </c>
    </row>
    <row r="68" spans="1:20" x14ac:dyDescent="0.35">
      <c r="A68" s="43">
        <v>68</v>
      </c>
      <c r="B68" t="str">
        <f>IF('Binding Energies'!B68 = "","",IF('Binding Energies'!B68&lt;HV,(Parameters!W$98-(Parameters!W$99*($A68/100))+Parameters!W$100*EXP(-((($A68/100)-Parameters!W$87)^2)/(2*Parameters!W$101^2))/(Parameters!W$101*SQRT(2*PI()))+(Parameters!W$102/(1+(((($A68/100)-Parameters!W$103)/Parameters!W$95)^2)))),""))</f>
        <v/>
      </c>
      <c r="C68" t="str">
        <f>IF('Binding Energies'!C68 = "","",IF('Binding Energies'!C68&lt;HV,(Parameters!X$98-(Parameters!X$99*($A68/100))+Parameters!X$100*EXP(-((($A68/100)-Parameters!X$87)^2)/(2*Parameters!X$101^2))/(Parameters!X$101*SQRT(2*PI()))+(Parameters!X$102/(1+(((($A68/100)-Parameters!X$103)/Parameters!X$95)^2)))),""))</f>
        <v/>
      </c>
      <c r="D68">
        <f>IF('Binding Energies'!D68 = "","",IF('Binding Energies'!D68&lt;HV,(Parameters!Y$98-(Parameters!Y$99*($A68/100))+Parameters!Y$100*EXP(-((($A68/100)-Parameters!Y$87)^2)/(2*Parameters!Y$101^2))/(Parameters!Y$101*SQRT(2*PI()))+(Parameters!Y$102/(1+(((($A68/100)-Parameters!Y$103)/Parameters!Y$95)^2)))),""))</f>
        <v>-1.5152043528053208E-3</v>
      </c>
      <c r="E68">
        <f>IF('Binding Energies'!E68 = "","",IF('Binding Energies'!E68&lt;HV,(Parameters!Z$98-(Parameters!Z$99*($A68/100))+Parameters!Z$100*EXP(-((($A68/100)-Parameters!Z$87)^2)/(2*Parameters!Z$101^2))/(Parameters!Z$101*SQRT(2*PI()))+(Parameters!Z$102/(1+(((($A68/100)-Parameters!Z$103)/Parameters!Z$95)^2)))),""))</f>
        <v>-1.5288029498365106E-3</v>
      </c>
      <c r="F68">
        <f>IF('Binding Energies'!F68 = "","",IF('Binding Energies'!F68&lt;HV,(Parameters!AA$98-(Parameters!AA$99*($A68/100))+Parameters!AA$100*EXP(-((($A68/100)-Parameters!AA$87)^2)/(2*Parameters!AA$101^2))/(Parameters!AA$101*SQRT(2*PI()))+(Parameters!AA$102/(1+(((($A68/100)-Parameters!AA$103)/Parameters!AA$95)^2)))),""))</f>
        <v>-1.4798297208712182E-3</v>
      </c>
      <c r="G68" t="str">
        <f>IF('Binding Energies'!G68 = "","",IF('Binding Energies'!G68&lt;HV,(Parameters!AB$98-(Parameters!AB$99*($A68/100))+Parameters!AB$100*EXP(-((($A68/100)-Parameters!AB$87)^2)/(2*Parameters!AB$101^2))/(Parameters!AB$101*SQRT(2*PI()))+(Parameters!AB$102/(1+(((($A68/100)-Parameters!AB$103)/Parameters!AB$95)^2)))),""))</f>
        <v/>
      </c>
      <c r="H68" t="str">
        <f>IF('Binding Energies'!H68 = "","",IF('Binding Energies'!H68&lt;HV,(Parameters!AC$98-(Parameters!AC$99*($A68/100))+Parameters!AC$100*EXP(-((($A68/100)-Parameters!AC$87)^2)/(2*Parameters!AC$101^2))/(Parameters!AC$101*SQRT(2*PI()))+(Parameters!AC$102/(1+(((($A68/100)-Parameters!AC$103)/Parameters!AC$95)^2)))),""))</f>
        <v/>
      </c>
      <c r="I68">
        <f>IF('Binding Energies'!I68 = "","",IF('Binding Energies'!I68&lt;HV,(Parameters!AD$98-(Parameters!AD$99*($A68/100))+Parameters!AD$100*EXP(-((($A68/100)-Parameters!AD$87)^2)/(2*Parameters!AD$101^2))/(Parameters!AD$101*SQRT(2*PI()))+(Parameters!AD$102/(1+(((($A68/100)-Parameters!AD$103)/Parameters!AD$95)^2)))),""))</f>
        <v>5.1930230410676403E-3</v>
      </c>
      <c r="J68">
        <f>IF('Binding Energies'!J68 = "","",IF('Binding Energies'!J68&lt;HV,(Parameters!AE$98-(Parameters!AE$99*($A68/100))+Parameters!AE$100*EXP(-((($A68/100)-Parameters!AE$87)^2)/(2*Parameters!AE$101^2))/(Parameters!AE$101*SQRT(2*PI()))+(Parameters!AE$102/(1+(((($A68/100)-Parameters!AE$103)/Parameters!AE$95)^2)))),""))</f>
        <v>1.57228995826924E-2</v>
      </c>
      <c r="K68">
        <f>IF('Binding Energies'!K68 = "","",IF('Binding Energies'!K68&lt;HV,(Parameters!AF$98-(Parameters!AF$99*($A68/100))+Parameters!AF$100*EXP(-((($A68/100)-Parameters!AF$87)^2)/(2*Parameters!AF$101^2))/(Parameters!AF$101*SQRT(2*PI()))+(Parameters!AF$102/(1+(((($A68/100)-Parameters!AF$103)/Parameters!AF$95)^2)))),""))</f>
        <v>2.1406901329471908E-3</v>
      </c>
      <c r="L68">
        <f>IF('Binding Energies'!L68 = "","",IF('Binding Energies'!L68&lt;HV,(Parameters!AG$98-(Parameters!AG$99*($A68/100))+Parameters!AG$100*EXP(-((($A68/100)-Parameters!AG$87)^2)/(2*Parameters!AG$101^2))/(Parameters!AG$101*SQRT(2*PI()))+(Parameters!AG$102/(1+(((($A68/100)-Parameters!AG$103)/Parameters!AG$95)^2)))),""))</f>
        <v>1.2601117747346444E-2</v>
      </c>
      <c r="M68" t="str">
        <f>IF('Binding Energies'!M68 = "","",IF('Binding Energies'!M68&lt;HV,(Parameters!AH$98-(Parameters!AH$99*($A68/100))+Parameters!AH$100*EXP(-((($A68/100)-Parameters!AH$87)^2)/(2*Parameters!AH$101^2))/(Parameters!AH$101*SQRT(2*PI()))+(Parameters!AH$102/(1+(((($A68/100)-Parameters!AH$103)/Parameters!AH$95)^2)))),""))</f>
        <v/>
      </c>
      <c r="N68" t="str">
        <f>IF('Binding Energies'!N68 = "","",IF('Binding Energies'!N68&lt;HV,(Parameters!AI$98-(Parameters!AI$99*($A68/100))+Parameters!AI$100*EXP(-((($A68/100)-Parameters!AI$87)^2)/(2*Parameters!AI$101^2))/(Parameters!AI$101*SQRT(2*PI()))+(Parameters!AI$102/(1+(((($A68/100)-Parameters!AI$103)/Parameters!AI$95)^2)))),""))</f>
        <v/>
      </c>
      <c r="O68">
        <f>IF('Binding Energies'!O68 = "","",IF('Binding Energies'!O68&lt;HV,(Parameters!AJ$98-(Parameters!AJ$99*($A68/100))+Parameters!AJ$100*EXP(-((($A68/100)-Parameters!AJ$87)^2)/(2*Parameters!AJ$101^2))/(Parameters!AJ$101*SQRT(2*PI()))+(Parameters!AJ$102/(1+(((($A68/100)-Parameters!AJ$103)/Parameters!AJ$95)^2)))),""))</f>
        <v>0.12207175156360095</v>
      </c>
      <c r="P68">
        <f>IF('Binding Energies'!P68 = "","",IF('Binding Energies'!P68&lt;HV,(Parameters!AK$98-(Parameters!AK$99*($A68/100))+Parameters!AK$100*EXP(-((($A68/100)-Parameters!AK$87)^2)/(2*Parameters!AK$101^2))/(Parameters!AK$101*SQRT(2*PI()))+(Parameters!AK$102/(1+(((($A68/100)-Parameters!AK$103)/Parameters!AK$95)^2)))),""))</f>
        <v>0.12907835669653453</v>
      </c>
      <c r="Q68">
        <f>IF('Binding Energies'!Q68 = "","",IF('Binding Energies'!Q68&lt;HV,(Parameters!AL$98-(Parameters!AL$99*($A68/100))+Parameters!AL$100*EXP(-((($A68/100)-Parameters!AL$87)^2)/(2*Parameters!AL$101^2))/(Parameters!AL$101*SQRT(2*PI()))+(Parameters!AL$102/(1+(((($A68/100)-Parameters!AL$103)/Parameters!AL$95)^2)))),""))</f>
        <v>0.11341806750964975</v>
      </c>
      <c r="R68">
        <f>IF('Binding Energies'!R68 = "","",IF('Binding Energies'!R68&lt;HV,(Parameters!AM$98-(Parameters!AM$99*($A68/100))+Parameters!AM$100*EXP(-((($A68/100)-Parameters!AM$87)^2)/(2*Parameters!AM$101^2))/(Parameters!AM$101*SQRT(2*PI()))+(Parameters!AM$102/(1+(((($A68/100)-Parameters!AM$103)/Parameters!AM$95)^2)))),""))</f>
        <v>0.12254480401475244</v>
      </c>
      <c r="S68" t="str">
        <f>IF('Binding Energies'!S68 = "","",IF('Binding Energies'!S68&lt;HV,(Parameters!AN$98-(Parameters!AN$99*($A68/100))+Parameters!AN$100*EXP(-((($A68/100)-Parameters!AN$87)^2)/(2*Parameters!AN$101^2))/(Parameters!AN$101*SQRT(2*PI()))+(Parameters!AN$102/(1+(((($A68/100)-Parameters!AN$103)/Parameters!AN$95)^2)))),""))</f>
        <v/>
      </c>
      <c r="T68" t="str">
        <f>IF('Binding Energies'!T68 = "","",IF('Binding Energies'!T68&lt;HV,(Parameters!AO$98-(Parameters!AO$99*($A68/100))+Parameters!AO$100*EXP(-((($A68/100)-Parameters!AO$87)^2)/(2*Parameters!AO$101^2))/(Parameters!AO$101*SQRT(2*PI()))+(Parameters!AO$102/(1+(((($A68/100)-Parameters!AO$103)/Parameters!AO$95)^2)))),""))</f>
        <v/>
      </c>
    </row>
    <row r="69" spans="1:20" x14ac:dyDescent="0.35">
      <c r="A69" s="43">
        <v>69</v>
      </c>
      <c r="B69" t="str">
        <f>IF('Binding Energies'!B69 = "","",IF('Binding Energies'!B69&lt;HV,(Parameters!W$98-(Parameters!W$99*($A69/100))+Parameters!W$100*EXP(-((($A69/100)-Parameters!W$87)^2)/(2*Parameters!W$101^2))/(Parameters!W$101*SQRT(2*PI()))+(Parameters!W$102/(1+(((($A69/100)-Parameters!W$103)/Parameters!W$95)^2)))),""))</f>
        <v/>
      </c>
      <c r="C69" t="str">
        <f>IF('Binding Energies'!C69 = "","",IF('Binding Energies'!C69&lt;HV,(Parameters!X$98-(Parameters!X$99*($A69/100))+Parameters!X$100*EXP(-((($A69/100)-Parameters!X$87)^2)/(2*Parameters!X$101^2))/(Parameters!X$101*SQRT(2*PI()))+(Parameters!X$102/(1+(((($A69/100)-Parameters!X$103)/Parameters!X$95)^2)))),""))</f>
        <v/>
      </c>
      <c r="D69">
        <f>IF('Binding Energies'!D69 = "","",IF('Binding Energies'!D69&lt;HV,(Parameters!Y$98-(Parameters!Y$99*($A69/100))+Parameters!Y$100*EXP(-((($A69/100)-Parameters!Y$87)^2)/(2*Parameters!Y$101^2))/(Parameters!Y$101*SQRT(2*PI()))+(Parameters!Y$102/(1+(((($A69/100)-Parameters!Y$103)/Parameters!Y$95)^2)))),""))</f>
        <v>-1.6078842844479148E-3</v>
      </c>
      <c r="E69">
        <f>IF('Binding Energies'!E69 = "","",IF('Binding Energies'!E69&lt;HV,(Parameters!Z$98-(Parameters!Z$99*($A69/100))+Parameters!Z$100*EXP(-((($A69/100)-Parameters!Z$87)^2)/(2*Parameters!Z$101^2))/(Parameters!Z$101*SQRT(2*PI()))+(Parameters!Z$102/(1+(((($A69/100)-Parameters!Z$103)/Parameters!Z$95)^2)))),""))</f>
        <v>-1.6383338121959481E-3</v>
      </c>
      <c r="F69">
        <f>IF('Binding Energies'!F69 = "","",IF('Binding Energies'!F69&lt;HV,(Parameters!AA$98-(Parameters!AA$99*($A69/100))+Parameters!AA$100*EXP(-((($A69/100)-Parameters!AA$87)^2)/(2*Parameters!AA$101^2))/(Parameters!AA$101*SQRT(2*PI()))+(Parameters!AA$102/(1+(((($A69/100)-Parameters!AA$103)/Parameters!AA$95)^2)))),""))</f>
        <v>-1.5917772822694101E-3</v>
      </c>
      <c r="G69" t="str">
        <f>IF('Binding Energies'!G69 = "","",IF('Binding Energies'!G69&lt;HV,(Parameters!AB$98-(Parameters!AB$99*($A69/100))+Parameters!AB$100*EXP(-((($A69/100)-Parameters!AB$87)^2)/(2*Parameters!AB$101^2))/(Parameters!AB$101*SQRT(2*PI()))+(Parameters!AB$102/(1+(((($A69/100)-Parameters!AB$103)/Parameters!AB$95)^2)))),""))</f>
        <v/>
      </c>
      <c r="H69" t="str">
        <f>IF('Binding Energies'!H69 = "","",IF('Binding Energies'!H69&lt;HV,(Parameters!AC$98-(Parameters!AC$99*($A69/100))+Parameters!AC$100*EXP(-((($A69/100)-Parameters!AC$87)^2)/(2*Parameters!AC$101^2))/(Parameters!AC$101*SQRT(2*PI()))+(Parameters!AC$102/(1+(((($A69/100)-Parameters!AC$103)/Parameters!AC$95)^2)))),""))</f>
        <v/>
      </c>
      <c r="I69">
        <f>IF('Binding Energies'!I69 = "","",IF('Binding Energies'!I69&lt;HV,(Parameters!AD$98-(Parameters!AD$99*($A69/100))+Parameters!AD$100*EXP(-((($A69/100)-Parameters!AD$87)^2)/(2*Parameters!AD$101^2))/(Parameters!AD$101*SQRT(2*PI()))+(Parameters!AD$102/(1+(((($A69/100)-Parameters!AD$103)/Parameters!AD$95)^2)))),""))</f>
        <v>4.4237557098979197E-3</v>
      </c>
      <c r="J69">
        <f>IF('Binding Energies'!J69 = "","",IF('Binding Energies'!J69&lt;HV,(Parameters!AE$98-(Parameters!AE$99*($A69/100))+Parameters!AE$100*EXP(-((($A69/100)-Parameters!AE$87)^2)/(2*Parameters!AE$101^2))/(Parameters!AE$101*SQRT(2*PI()))+(Parameters!AE$102/(1+(((($A69/100)-Parameters!AE$103)/Parameters!AE$95)^2)))),""))</f>
        <v>1.556528665847574E-2</v>
      </c>
      <c r="K69">
        <f>IF('Binding Energies'!K69 = "","",IF('Binding Energies'!K69&lt;HV,(Parameters!AF$98-(Parameters!AF$99*($A69/100))+Parameters!AF$100*EXP(-((($A69/100)-Parameters!AF$87)^2)/(2*Parameters!AF$101^2))/(Parameters!AF$101*SQRT(2*PI()))+(Parameters!AF$102/(1+(((($A69/100)-Parameters!AF$103)/Parameters!AF$95)^2)))),""))</f>
        <v>1.295274455623227E-3</v>
      </c>
      <c r="L69">
        <f>IF('Binding Energies'!L69 = "","",IF('Binding Energies'!L69&lt;HV,(Parameters!AG$98-(Parameters!AG$99*($A69/100))+Parameters!AG$100*EXP(-((($A69/100)-Parameters!AG$87)^2)/(2*Parameters!AG$101^2))/(Parameters!AG$101*SQRT(2*PI()))+(Parameters!AG$102/(1+(((($A69/100)-Parameters!AG$103)/Parameters!AG$95)^2)))),""))</f>
        <v>1.2377525784556455E-2</v>
      </c>
      <c r="M69" t="str">
        <f>IF('Binding Energies'!M69 = "","",IF('Binding Energies'!M69&lt;HV,(Parameters!AH$98-(Parameters!AH$99*($A69/100))+Parameters!AH$100*EXP(-((($A69/100)-Parameters!AH$87)^2)/(2*Parameters!AH$101^2))/(Parameters!AH$101*SQRT(2*PI()))+(Parameters!AH$102/(1+(((($A69/100)-Parameters!AH$103)/Parameters!AH$95)^2)))),""))</f>
        <v/>
      </c>
      <c r="N69" t="str">
        <f>IF('Binding Energies'!N69 = "","",IF('Binding Energies'!N69&lt;HV,(Parameters!AI$98-(Parameters!AI$99*($A69/100))+Parameters!AI$100*EXP(-((($A69/100)-Parameters!AI$87)^2)/(2*Parameters!AI$101^2))/(Parameters!AI$101*SQRT(2*PI()))+(Parameters!AI$102/(1+(((($A69/100)-Parameters!AI$103)/Parameters!AI$95)^2)))),""))</f>
        <v/>
      </c>
      <c r="O69">
        <f>IF('Binding Energies'!O69 = "","",IF('Binding Energies'!O69&lt;HV,(Parameters!AJ$98-(Parameters!AJ$99*($A69/100))+Parameters!AJ$100*EXP(-((($A69/100)-Parameters!AJ$87)^2)/(2*Parameters!AJ$101^2))/(Parameters!AJ$101*SQRT(2*PI()))+(Parameters!AJ$102/(1+(((($A69/100)-Parameters!AJ$103)/Parameters!AJ$95)^2)))),""))</f>
        <v>0.11965757183933719</v>
      </c>
      <c r="P69">
        <f>IF('Binding Energies'!P69 = "","",IF('Binding Energies'!P69&lt;HV,(Parameters!AK$98-(Parameters!AK$99*($A69/100))+Parameters!AK$100*EXP(-((($A69/100)-Parameters!AK$87)^2)/(2*Parameters!AK$101^2))/(Parameters!AK$101*SQRT(2*PI()))+(Parameters!AK$102/(1+(((($A69/100)-Parameters!AK$103)/Parameters!AK$95)^2)))),""))</f>
        <v>0.12621196583604138</v>
      </c>
      <c r="Q69">
        <f>IF('Binding Energies'!Q69 = "","",IF('Binding Energies'!Q69&lt;HV,(Parameters!AL$98-(Parameters!AL$99*($A69/100))+Parameters!AL$100*EXP(-((($A69/100)-Parameters!AL$87)^2)/(2*Parameters!AL$101^2))/(Parameters!AL$101*SQRT(2*PI()))+(Parameters!AL$102/(1+(((($A69/100)-Parameters!AL$103)/Parameters!AL$95)^2)))),""))</f>
        <v>0.11040648401872158</v>
      </c>
      <c r="R69">
        <f>IF('Binding Energies'!R69 = "","",IF('Binding Energies'!R69&lt;HV,(Parameters!AM$98-(Parameters!AM$99*($A69/100))+Parameters!AM$100*EXP(-((($A69/100)-Parameters!AM$87)^2)/(2*Parameters!AM$101^2))/(Parameters!AM$101*SQRT(2*PI()))+(Parameters!AM$102/(1+(((($A69/100)-Parameters!AM$103)/Parameters!AM$95)^2)))),""))</f>
        <v>0.11939093869709987</v>
      </c>
      <c r="S69" t="str">
        <f>IF('Binding Energies'!S69 = "","",IF('Binding Energies'!S69&lt;HV,(Parameters!AN$98-(Parameters!AN$99*($A69/100))+Parameters!AN$100*EXP(-((($A69/100)-Parameters!AN$87)^2)/(2*Parameters!AN$101^2))/(Parameters!AN$101*SQRT(2*PI()))+(Parameters!AN$102/(1+(((($A69/100)-Parameters!AN$103)/Parameters!AN$95)^2)))),""))</f>
        <v/>
      </c>
      <c r="T69" t="str">
        <f>IF('Binding Energies'!T69 = "","",IF('Binding Energies'!T69&lt;HV,(Parameters!AO$98-(Parameters!AO$99*($A69/100))+Parameters!AO$100*EXP(-((($A69/100)-Parameters!AO$87)^2)/(2*Parameters!AO$101^2))/(Parameters!AO$101*SQRT(2*PI()))+(Parameters!AO$102/(1+(((($A69/100)-Parameters!AO$103)/Parameters!AO$95)^2)))),""))</f>
        <v/>
      </c>
    </row>
    <row r="70" spans="1:20" x14ac:dyDescent="0.35">
      <c r="A70" s="43">
        <v>70</v>
      </c>
      <c r="B70" t="str">
        <f>IF('Binding Energies'!B70 = "","",IF('Binding Energies'!B70&lt;HV,(Parameters!W$98-(Parameters!W$99*($A70/100))+Parameters!W$100*EXP(-((($A70/100)-Parameters!W$87)^2)/(2*Parameters!W$101^2))/(Parameters!W$101*SQRT(2*PI()))+(Parameters!W$102/(1+(((($A70/100)-Parameters!W$103)/Parameters!W$95)^2)))),""))</f>
        <v/>
      </c>
      <c r="C70" t="str">
        <f>IF('Binding Energies'!C70 = "","",IF('Binding Energies'!C70&lt;HV,(Parameters!X$98-(Parameters!X$99*($A70/100))+Parameters!X$100*EXP(-((($A70/100)-Parameters!X$87)^2)/(2*Parameters!X$101^2))/(Parameters!X$101*SQRT(2*PI()))+(Parameters!X$102/(1+(((($A70/100)-Parameters!X$103)/Parameters!X$95)^2)))),""))</f>
        <v/>
      </c>
      <c r="D70">
        <f>IF('Binding Energies'!D70 = "","",IF('Binding Energies'!D70&lt;HV,(Parameters!Y$98-(Parameters!Y$99*($A70/100))+Parameters!Y$100*EXP(-((($A70/100)-Parameters!Y$87)^2)/(2*Parameters!Y$101^2))/(Parameters!Y$101*SQRT(2*PI()))+(Parameters!Y$102/(1+(((($A70/100)-Parameters!Y$103)/Parameters!Y$95)^2)))),""))</f>
        <v>-1.702256789534061E-3</v>
      </c>
      <c r="E70">
        <f>IF('Binding Energies'!E70 = "","",IF('Binding Energies'!E70&lt;HV,(Parameters!Z$98-(Parameters!Z$99*($A70/100))+Parameters!Z$100*EXP(-((($A70/100)-Parameters!Z$87)^2)/(2*Parameters!Z$101^2))/(Parameters!Z$101*SQRT(2*PI()))+(Parameters!Z$102/(1+(((($A70/100)-Parameters!Z$103)/Parameters!Z$95)^2)))),""))</f>
        <v>-1.7527576308214764E-3</v>
      </c>
      <c r="F70">
        <f>IF('Binding Energies'!F70 = "","",IF('Binding Energies'!F70&lt;HV,(Parameters!AA$98-(Parameters!AA$99*($A70/100))+Parameters!AA$100*EXP(-((($A70/100)-Parameters!AA$87)^2)/(2*Parameters!AA$101^2))/(Parameters!AA$101*SQRT(2*PI()))+(Parameters!AA$102/(1+(((($A70/100)-Parameters!AA$103)/Parameters!AA$95)^2)))),""))</f>
        <v>-1.7091511495077414E-3</v>
      </c>
      <c r="G70" t="str">
        <f>IF('Binding Energies'!G70 = "","",IF('Binding Energies'!G70&lt;HV,(Parameters!AB$98-(Parameters!AB$99*($A70/100))+Parameters!AB$100*EXP(-((($A70/100)-Parameters!AB$87)^2)/(2*Parameters!AB$101^2))/(Parameters!AB$101*SQRT(2*PI()))+(Parameters!AB$102/(1+(((($A70/100)-Parameters!AB$103)/Parameters!AB$95)^2)))),""))</f>
        <v/>
      </c>
      <c r="H70" t="str">
        <f>IF('Binding Energies'!H70 = "","",IF('Binding Energies'!H70&lt;HV,(Parameters!AC$98-(Parameters!AC$99*($A70/100))+Parameters!AC$100*EXP(-((($A70/100)-Parameters!AC$87)^2)/(2*Parameters!AC$101^2))/(Parameters!AC$101*SQRT(2*PI()))+(Parameters!AC$102/(1+(((($A70/100)-Parameters!AC$103)/Parameters!AC$95)^2)))),""))</f>
        <v/>
      </c>
      <c r="I70">
        <f>IF('Binding Energies'!I70 = "","",IF('Binding Energies'!I70&lt;HV,(Parameters!AD$98-(Parameters!AD$99*($A70/100))+Parameters!AD$100*EXP(-((($A70/100)-Parameters!AD$87)^2)/(2*Parameters!AD$101^2))/(Parameters!AD$101*SQRT(2*PI()))+(Parameters!AD$102/(1+(((($A70/100)-Parameters!AD$103)/Parameters!AD$95)^2)))),""))</f>
        <v>3.7172147876660226E-3</v>
      </c>
      <c r="J70">
        <f>IF('Binding Energies'!J70 = "","",IF('Binding Energies'!J70&lt;HV,(Parameters!AE$98-(Parameters!AE$99*($A70/100))+Parameters!AE$100*EXP(-((($A70/100)-Parameters!AE$87)^2)/(2*Parameters!AE$101^2))/(Parameters!AE$101*SQRT(2*PI()))+(Parameters!AE$102/(1+(((($A70/100)-Parameters!AE$103)/Parameters!AE$95)^2)))),""))</f>
        <v>1.5442686843767171E-2</v>
      </c>
      <c r="K70">
        <f>IF('Binding Energies'!K70 = "","",IF('Binding Energies'!K70&lt;HV,(Parameters!AF$98-(Parameters!AF$99*($A70/100))+Parameters!AF$100*EXP(-((($A70/100)-Parameters!AF$87)^2)/(2*Parameters!AF$101^2))/(Parameters!AF$101*SQRT(2*PI()))+(Parameters!AF$102/(1+(((($A70/100)-Parameters!AF$103)/Parameters!AF$95)^2)))),""))</f>
        <v>4.996534988126783E-4</v>
      </c>
      <c r="L70">
        <f>IF('Binding Energies'!L70 = "","",IF('Binding Energies'!L70&lt;HV,(Parameters!AG$98-(Parameters!AG$99*($A70/100))+Parameters!AG$100*EXP(-((($A70/100)-Parameters!AG$87)^2)/(2*Parameters!AG$101^2))/(Parameters!AG$101*SQRT(2*PI()))+(Parameters!AG$102/(1+(((($A70/100)-Parameters!AG$103)/Parameters!AG$95)^2)))),""))</f>
        <v>1.2186459548472436E-2</v>
      </c>
      <c r="M70" t="str">
        <f>IF('Binding Energies'!M70 = "","",IF('Binding Energies'!M70&lt;HV,(Parameters!AH$98-(Parameters!AH$99*($A70/100))+Parameters!AH$100*EXP(-((($A70/100)-Parameters!AH$87)^2)/(2*Parameters!AH$101^2))/(Parameters!AH$101*SQRT(2*PI()))+(Parameters!AH$102/(1+(((($A70/100)-Parameters!AH$103)/Parameters!AH$95)^2)))),""))</f>
        <v/>
      </c>
      <c r="N70" t="str">
        <f>IF('Binding Energies'!N70 = "","",IF('Binding Energies'!N70&lt;HV,(Parameters!AI$98-(Parameters!AI$99*($A70/100))+Parameters!AI$100*EXP(-((($A70/100)-Parameters!AI$87)^2)/(2*Parameters!AI$101^2))/(Parameters!AI$101*SQRT(2*PI()))+(Parameters!AI$102/(1+(((($A70/100)-Parameters!AI$103)/Parameters!AI$95)^2)))),""))</f>
        <v/>
      </c>
      <c r="O70">
        <f>IF('Binding Energies'!O70 = "","",IF('Binding Energies'!O70&lt;HV,(Parameters!AJ$98-(Parameters!AJ$99*($A70/100))+Parameters!AJ$100*EXP(-((($A70/100)-Parameters!AJ$87)^2)/(2*Parameters!AJ$101^2))/(Parameters!AJ$101*SQRT(2*PI()))+(Parameters!AJ$102/(1+(((($A70/100)-Parameters!AJ$103)/Parameters!AJ$95)^2)))),""))</f>
        <v>0.11734118361979948</v>
      </c>
      <c r="P70">
        <f>IF('Binding Energies'!P70 = "","",IF('Binding Energies'!P70&lt;HV,(Parameters!AK$98-(Parameters!AK$99*($A70/100))+Parameters!AK$100*EXP(-((($A70/100)-Parameters!AK$87)^2)/(2*Parameters!AK$101^2))/(Parameters!AK$101*SQRT(2*PI()))+(Parameters!AK$102/(1+(((($A70/100)-Parameters!AK$103)/Parameters!AK$95)^2)))),""))</f>
        <v>0.12339188044630284</v>
      </c>
      <c r="Q70">
        <f>IF('Binding Energies'!Q70 = "","",IF('Binding Energies'!Q70&lt;HV,(Parameters!AL$98-(Parameters!AL$99*($A70/100))+Parameters!AL$100*EXP(-((($A70/100)-Parameters!AL$87)^2)/(2*Parameters!AL$101^2))/(Parameters!AL$101*SQRT(2*PI()))+(Parameters!AL$102/(1+(((($A70/100)-Parameters!AL$103)/Parameters!AL$95)^2)))),""))</f>
        <v>0.10750753030321708</v>
      </c>
      <c r="R70">
        <f>IF('Binding Energies'!R70 = "","",IF('Binding Energies'!R70&lt;HV,(Parameters!AM$98-(Parameters!AM$99*($A70/100))+Parameters!AM$100*EXP(-((($A70/100)-Parameters!AM$87)^2)/(2*Parameters!AM$101^2))/(Parameters!AM$101*SQRT(2*PI()))+(Parameters!AM$102/(1+(((($A70/100)-Parameters!AM$103)/Parameters!AM$95)^2)))),""))</f>
        <v>0.11631811864657793</v>
      </c>
      <c r="S70" t="str">
        <f>IF('Binding Energies'!S70 = "","",IF('Binding Energies'!S70&lt;HV,(Parameters!AN$98-(Parameters!AN$99*($A70/100))+Parameters!AN$100*EXP(-((($A70/100)-Parameters!AN$87)^2)/(2*Parameters!AN$101^2))/(Parameters!AN$101*SQRT(2*PI()))+(Parameters!AN$102/(1+(((($A70/100)-Parameters!AN$103)/Parameters!AN$95)^2)))),""))</f>
        <v/>
      </c>
      <c r="T70" t="str">
        <f>IF('Binding Energies'!T70 = "","",IF('Binding Energies'!T70&lt;HV,(Parameters!AO$98-(Parameters!AO$99*($A70/100))+Parameters!AO$100*EXP(-((($A70/100)-Parameters!AO$87)^2)/(2*Parameters!AO$101^2))/(Parameters!AO$101*SQRT(2*PI()))+(Parameters!AO$102/(1+(((($A70/100)-Parameters!AO$103)/Parameters!AO$95)^2)))),""))</f>
        <v/>
      </c>
    </row>
    <row r="71" spans="1:20" x14ac:dyDescent="0.35">
      <c r="A71" s="43">
        <v>71</v>
      </c>
      <c r="B71" t="str">
        <f>IF('Binding Energies'!B71 = "","",IF('Binding Energies'!B71&lt;HV,(Parameters!W$98-(Parameters!W$99*($A71/100))+Parameters!W$100*EXP(-((($A71/100)-Parameters!W$87)^2)/(2*Parameters!W$101^2))/(Parameters!W$101*SQRT(2*PI()))+(Parameters!W$102/(1+(((($A71/100)-Parameters!W$103)/Parameters!W$95)^2)))),""))</f>
        <v/>
      </c>
      <c r="C71" t="str">
        <f>IF('Binding Energies'!C71 = "","",IF('Binding Energies'!C71&lt;HV,(Parameters!X$98-(Parameters!X$99*($A71/100))+Parameters!X$100*EXP(-((($A71/100)-Parameters!X$87)^2)/(2*Parameters!X$101^2))/(Parameters!X$101*SQRT(2*PI()))+(Parameters!X$102/(1+(((($A71/100)-Parameters!X$103)/Parameters!X$95)^2)))),""))</f>
        <v/>
      </c>
      <c r="D71">
        <f>IF('Binding Energies'!D71 = "","",IF('Binding Energies'!D71&lt;HV,(Parameters!Y$98-(Parameters!Y$99*($A71/100))+Parameters!Y$100*EXP(-((($A71/100)-Parameters!Y$87)^2)/(2*Parameters!Y$101^2))/(Parameters!Y$101*SQRT(2*PI()))+(Parameters!Y$102/(1+(((($A71/100)-Parameters!Y$103)/Parameters!Y$95)^2)))),""))</f>
        <v>-1.7978667755640754E-3</v>
      </c>
      <c r="E71">
        <f>IF('Binding Energies'!E71 = "","",IF('Binding Energies'!E71&lt;HV,(Parameters!Z$98-(Parameters!Z$99*($A71/100))+Parameters!Z$100*EXP(-((($A71/100)-Parameters!Z$87)^2)/(2*Parameters!Z$101^2))/(Parameters!Z$101*SQRT(2*PI()))+(Parameters!Z$102/(1+(((($A71/100)-Parameters!Z$103)/Parameters!Z$95)^2)))),""))</f>
        <v>-1.8721613669525621E-3</v>
      </c>
      <c r="F71">
        <f>IF('Binding Energies'!F71 = "","",IF('Binding Energies'!F71&lt;HV,(Parameters!AA$98-(Parameters!AA$99*($A71/100))+Parameters!AA$100*EXP(-((($A71/100)-Parameters!AA$87)^2)/(2*Parameters!AA$101^2))/(Parameters!AA$101*SQRT(2*PI()))+(Parameters!AA$102/(1+(((($A71/100)-Parameters!AA$103)/Parameters!AA$95)^2)))),""))</f>
        <v>-1.8321055806131172E-3</v>
      </c>
      <c r="G71" t="str">
        <f>IF('Binding Energies'!G71 = "","",IF('Binding Energies'!G71&lt;HV,(Parameters!AB$98-(Parameters!AB$99*($A71/100))+Parameters!AB$100*EXP(-((($A71/100)-Parameters!AB$87)^2)/(2*Parameters!AB$101^2))/(Parameters!AB$101*SQRT(2*PI()))+(Parameters!AB$102/(1+(((($A71/100)-Parameters!AB$103)/Parameters!AB$95)^2)))),""))</f>
        <v/>
      </c>
      <c r="H71" t="str">
        <f>IF('Binding Energies'!H71 = "","",IF('Binding Energies'!H71&lt;HV,(Parameters!AC$98-(Parameters!AC$99*($A71/100))+Parameters!AC$100*EXP(-((($A71/100)-Parameters!AC$87)^2)/(2*Parameters!AC$101^2))/(Parameters!AC$101*SQRT(2*PI()))+(Parameters!AC$102/(1+(((($A71/100)-Parameters!AC$103)/Parameters!AC$95)^2)))),""))</f>
        <v/>
      </c>
      <c r="I71">
        <f>IF('Binding Energies'!I71 = "","",IF('Binding Energies'!I71&lt;HV,(Parameters!AD$98-(Parameters!AD$99*($A71/100))+Parameters!AD$100*EXP(-((($A71/100)-Parameters!AD$87)^2)/(2*Parameters!AD$101^2))/(Parameters!AD$101*SQRT(2*PI()))+(Parameters!AD$102/(1+(((($A71/100)-Parameters!AD$103)/Parameters!AD$95)^2)))),""))</f>
        <v>3.0787661051273323E-3</v>
      </c>
      <c r="J71">
        <f>IF('Binding Energies'!J71 = "","",IF('Binding Energies'!J71&lt;HV,(Parameters!AE$98-(Parameters!AE$99*($A71/100))+Parameters!AE$100*EXP(-((($A71/100)-Parameters!AE$87)^2)/(2*Parameters!AE$101^2))/(Parameters!AE$101*SQRT(2*PI()))+(Parameters!AE$102/(1+(((($A71/100)-Parameters!AE$103)/Parameters!AE$95)^2)))),""))</f>
        <v>1.5352989461083197E-2</v>
      </c>
      <c r="K71">
        <f>IF('Binding Energies'!K71 = "","",IF('Binding Energies'!K71&lt;HV,(Parameters!AF$98-(Parameters!AF$99*($A71/100))+Parameters!AF$100*EXP(-((($A71/100)-Parameters!AF$87)^2)/(2*Parameters!AF$101^2))/(Parameters!AF$101*SQRT(2*PI()))+(Parameters!AF$102/(1+(((($A71/100)-Parameters!AF$103)/Parameters!AF$95)^2)))),""))</f>
        <v>-2.4932503290215919E-4</v>
      </c>
      <c r="L71">
        <f>IF('Binding Energies'!L71 = "","",IF('Binding Energies'!L71&lt;HV,(Parameters!AG$98-(Parameters!AG$99*($A71/100))+Parameters!AG$100*EXP(-((($A71/100)-Parameters!AG$87)^2)/(2*Parameters!AG$101^2))/(Parameters!AG$101*SQRT(2*PI()))+(Parameters!AG$102/(1+(((($A71/100)-Parameters!AG$103)/Parameters!AG$95)^2)))),""))</f>
        <v>1.2023817246108306E-2</v>
      </c>
      <c r="M71" t="str">
        <f>IF('Binding Energies'!M71 = "","",IF('Binding Energies'!M71&lt;HV,(Parameters!AH$98-(Parameters!AH$99*($A71/100))+Parameters!AH$100*EXP(-((($A71/100)-Parameters!AH$87)^2)/(2*Parameters!AH$101^2))/(Parameters!AH$101*SQRT(2*PI()))+(Parameters!AH$102/(1+(((($A71/100)-Parameters!AH$103)/Parameters!AH$95)^2)))),""))</f>
        <v/>
      </c>
      <c r="N71" t="str">
        <f>IF('Binding Energies'!N71 = "","",IF('Binding Energies'!N71&lt;HV,(Parameters!AI$98-(Parameters!AI$99*($A71/100))+Parameters!AI$100*EXP(-((($A71/100)-Parameters!AI$87)^2)/(2*Parameters!AI$101^2))/(Parameters!AI$101*SQRT(2*PI()))+(Parameters!AI$102/(1+(((($A71/100)-Parameters!AI$103)/Parameters!AI$95)^2)))),""))</f>
        <v/>
      </c>
      <c r="O71">
        <f>IF('Binding Energies'!O71 = "","",IF('Binding Energies'!O71&lt;HV,(Parameters!AJ$98-(Parameters!AJ$99*($A71/100))+Parameters!AJ$100*EXP(-((($A71/100)-Parameters!AJ$87)^2)/(2*Parameters!AJ$101^2))/(Parameters!AJ$101*SQRT(2*PI()))+(Parameters!AJ$102/(1+(((($A71/100)-Parameters!AJ$103)/Parameters!AJ$95)^2)))),""))</f>
        <v>0.11511551402381044</v>
      </c>
      <c r="P71">
        <f>IF('Binding Energies'!P71 = "","",IF('Binding Energies'!P71&lt;HV,(Parameters!AK$98-(Parameters!AK$99*($A71/100))+Parameters!AK$100*EXP(-((($A71/100)-Parameters!AK$87)^2)/(2*Parameters!AK$101^2))/(Parameters!AK$101*SQRT(2*PI()))+(Parameters!AK$102/(1+(((($A71/100)-Parameters!AK$103)/Parameters!AK$95)^2)))),""))</f>
        <v>0.12061286116958549</v>
      </c>
      <c r="Q71">
        <f>IF('Binding Energies'!Q71 = "","",IF('Binding Energies'!Q71&lt;HV,(Parameters!AL$98-(Parameters!AL$99*($A71/100))+Parameters!AL$100*EXP(-((($A71/100)-Parameters!AL$87)^2)/(2*Parameters!AL$101^2))/(Parameters!AL$101*SQRT(2*PI()))+(Parameters!AL$102/(1+(((($A71/100)-Parameters!AL$103)/Parameters!AL$95)^2)))),""))</f>
        <v>0.10471956230426725</v>
      </c>
      <c r="R71">
        <f>IF('Binding Energies'!R71 = "","",IF('Binding Energies'!R71&lt;HV,(Parameters!AM$98-(Parameters!AM$99*($A71/100))+Parameters!AM$100*EXP(-((($A71/100)-Parameters!AM$87)^2)/(2*Parameters!AM$101^2))/(Parameters!AM$101*SQRT(2*PI()))+(Parameters!AM$102/(1+(((($A71/100)-Parameters!AM$103)/Parameters!AM$95)^2)))),""))</f>
        <v>0.11332605412242278</v>
      </c>
      <c r="S71" t="str">
        <f>IF('Binding Energies'!S71 = "","",IF('Binding Energies'!S71&lt;HV,(Parameters!AN$98-(Parameters!AN$99*($A71/100))+Parameters!AN$100*EXP(-((($A71/100)-Parameters!AN$87)^2)/(2*Parameters!AN$101^2))/(Parameters!AN$101*SQRT(2*PI()))+(Parameters!AN$102/(1+(((($A71/100)-Parameters!AN$103)/Parameters!AN$95)^2)))),""))</f>
        <v/>
      </c>
      <c r="T71" t="str">
        <f>IF('Binding Energies'!T71 = "","",IF('Binding Energies'!T71&lt;HV,(Parameters!AO$98-(Parameters!AO$99*($A71/100))+Parameters!AO$100*EXP(-((($A71/100)-Parameters!AO$87)^2)/(2*Parameters!AO$101^2))/(Parameters!AO$101*SQRT(2*PI()))+(Parameters!AO$102/(1+(((($A71/100)-Parameters!AO$103)/Parameters!AO$95)^2)))),""))</f>
        <v/>
      </c>
    </row>
    <row r="72" spans="1:20" x14ac:dyDescent="0.35">
      <c r="A72" s="43">
        <v>72</v>
      </c>
      <c r="B72" t="str">
        <f>IF('Binding Energies'!B72 = "","",IF('Binding Energies'!B72&lt;HV,(Parameters!W$98-(Parameters!W$99*($A72/100))+Parameters!W$100*EXP(-((($A72/100)-Parameters!W$87)^2)/(2*Parameters!W$101^2))/(Parameters!W$101*SQRT(2*PI()))+(Parameters!W$102/(1+(((($A72/100)-Parameters!W$103)/Parameters!W$95)^2)))),""))</f>
        <v/>
      </c>
      <c r="C72" t="str">
        <f>IF('Binding Energies'!C72 = "","",IF('Binding Energies'!C72&lt;HV,(Parameters!X$98-(Parameters!X$99*($A72/100))+Parameters!X$100*EXP(-((($A72/100)-Parameters!X$87)^2)/(2*Parameters!X$101^2))/(Parameters!X$101*SQRT(2*PI()))+(Parameters!X$102/(1+(((($A72/100)-Parameters!X$103)/Parameters!X$95)^2)))),""))</f>
        <v/>
      </c>
      <c r="D72">
        <f>IF('Binding Energies'!D72 = "","",IF('Binding Energies'!D72&lt;HV,(Parameters!Y$98-(Parameters!Y$99*($A72/100))+Parameters!Y$100*EXP(-((($A72/100)-Parameters!Y$87)^2)/(2*Parameters!Y$101^2))/(Parameters!Y$101*SQRT(2*PI()))+(Parameters!Y$102/(1+(((($A72/100)-Parameters!Y$103)/Parameters!Y$95)^2)))),""))</f>
        <v>-1.8941758944942609E-3</v>
      </c>
      <c r="E72">
        <f>IF('Binding Energies'!E72 = "","",IF('Binding Energies'!E72&lt;HV,(Parameters!Z$98-(Parameters!Z$99*($A72/100))+Parameters!Z$100*EXP(-((($A72/100)-Parameters!Z$87)^2)/(2*Parameters!Z$101^2))/(Parameters!Z$101*SQRT(2*PI()))+(Parameters!Z$102/(1+(((($A72/100)-Parameters!Z$103)/Parameters!Z$95)^2)))),""))</f>
        <v>-1.996620912248693E-3</v>
      </c>
      <c r="F72">
        <f>IF('Binding Energies'!F72 = "","",IF('Binding Energies'!F72&lt;HV,(Parameters!AA$98-(Parameters!AA$99*($A72/100))+Parameters!AA$100*EXP(-((($A72/100)-Parameters!AA$87)^2)/(2*Parameters!AA$101^2))/(Parameters!AA$101*SQRT(2*PI()))+(Parameters!AA$102/(1+(((($A72/100)-Parameters!AA$103)/Parameters!AA$95)^2)))),""))</f>
        <v>-1.9607913041824799E-3</v>
      </c>
      <c r="G72" t="str">
        <f>IF('Binding Energies'!G72 = "","",IF('Binding Energies'!G72&lt;HV,(Parameters!AB$98-(Parameters!AB$99*($A72/100))+Parameters!AB$100*EXP(-((($A72/100)-Parameters!AB$87)^2)/(2*Parameters!AB$101^2))/(Parameters!AB$101*SQRT(2*PI()))+(Parameters!AB$102/(1+(((($A72/100)-Parameters!AB$103)/Parameters!AB$95)^2)))),""))</f>
        <v/>
      </c>
      <c r="H72" t="str">
        <f>IF('Binding Energies'!H72 = "","",IF('Binding Energies'!H72&lt;HV,(Parameters!AC$98-(Parameters!AC$99*($A72/100))+Parameters!AC$100*EXP(-((($A72/100)-Parameters!AC$87)^2)/(2*Parameters!AC$101^2))/(Parameters!AC$101*SQRT(2*PI()))+(Parameters!AC$102/(1+(((($A72/100)-Parameters!AC$103)/Parameters!AC$95)^2)))),""))</f>
        <v/>
      </c>
      <c r="I72">
        <f>IF('Binding Energies'!I72 = "","",IF('Binding Energies'!I72&lt;HV,(Parameters!AD$98-(Parameters!AD$99*($A72/100))+Parameters!AD$100*EXP(-((($A72/100)-Parameters!AD$87)^2)/(2*Parameters!AD$101^2))/(Parameters!AD$101*SQRT(2*PI()))+(Parameters!AD$102/(1+(((($A72/100)-Parameters!AD$103)/Parameters!AD$95)^2)))),""))</f>
        <v>2.5153405518879507E-3</v>
      </c>
      <c r="J72">
        <f>IF('Binding Energies'!J72 = "","",IF('Binding Energies'!J72&lt;HV,(Parameters!AE$98-(Parameters!AE$99*($A72/100))+Parameters!AE$100*EXP(-((($A72/100)-Parameters!AE$87)^2)/(2*Parameters!AE$101^2))/(Parameters!AE$101*SQRT(2*PI()))+(Parameters!AE$102/(1+(((($A72/100)-Parameters!AE$103)/Parameters!AE$95)^2)))),""))</f>
        <v>1.5294536786605972E-2</v>
      </c>
      <c r="K72">
        <f>IF('Binding Energies'!K72 = "","",IF('Binding Energies'!K72&lt;HV,(Parameters!AF$98-(Parameters!AF$99*($A72/100))+Parameters!AF$100*EXP(-((($A72/100)-Parameters!AF$87)^2)/(2*Parameters!AF$101^2))/(Parameters!AF$101*SQRT(2*PI()))+(Parameters!AF$102/(1+(((($A72/100)-Parameters!AF$103)/Parameters!AF$95)^2)))),""))</f>
        <v>-9.547629995353313E-4</v>
      </c>
      <c r="L72">
        <f>IF('Binding Energies'!L72 = "","",IF('Binding Energies'!L72&lt;HV,(Parameters!AG$98-(Parameters!AG$99*($A72/100))+Parameters!AG$100*EXP(-((($A72/100)-Parameters!AG$87)^2)/(2*Parameters!AG$101^2))/(Parameters!AG$101*SQRT(2*PI()))+(Parameters!AG$102/(1+(((($A72/100)-Parameters!AG$103)/Parameters!AG$95)^2)))),""))</f>
        <v>1.1885812308942381E-2</v>
      </c>
      <c r="M72" t="str">
        <f>IF('Binding Energies'!M72 = "","",IF('Binding Energies'!M72&lt;HV,(Parameters!AH$98-(Parameters!AH$99*($A72/100))+Parameters!AH$100*EXP(-((($A72/100)-Parameters!AH$87)^2)/(2*Parameters!AH$101^2))/(Parameters!AH$101*SQRT(2*PI()))+(Parameters!AH$102/(1+(((($A72/100)-Parameters!AH$103)/Parameters!AH$95)^2)))),""))</f>
        <v/>
      </c>
      <c r="N72" t="str">
        <f>IF('Binding Energies'!N72 = "","",IF('Binding Energies'!N72&lt;HV,(Parameters!AI$98-(Parameters!AI$99*($A72/100))+Parameters!AI$100*EXP(-((($A72/100)-Parameters!AI$87)^2)/(2*Parameters!AI$101^2))/(Parameters!AI$101*SQRT(2*PI()))+(Parameters!AI$102/(1+(((($A72/100)-Parameters!AI$103)/Parameters!AI$95)^2)))),""))</f>
        <v/>
      </c>
      <c r="O72">
        <f>IF('Binding Energies'!O72 = "","",IF('Binding Energies'!O72&lt;HV,(Parameters!AJ$98-(Parameters!AJ$99*($A72/100))+Parameters!AJ$100*EXP(-((($A72/100)-Parameters!AJ$87)^2)/(2*Parameters!AJ$101^2))/(Parameters!AJ$101*SQRT(2*PI()))+(Parameters!AJ$102/(1+(((($A72/100)-Parameters!AJ$103)/Parameters!AJ$95)^2)))),""))</f>
        <v>0.11297313487891578</v>
      </c>
      <c r="P72">
        <f>IF('Binding Energies'!P72 = "","",IF('Binding Energies'!P72&lt;HV,(Parameters!AK$98-(Parameters!AK$99*($A72/100))+Parameters!AK$100*EXP(-((($A72/100)-Parameters!AK$87)^2)/(2*Parameters!AK$101^2))/(Parameters!AK$101*SQRT(2*PI()))+(Parameters!AK$102/(1+(((($A72/100)-Parameters!AK$103)/Parameters!AK$95)^2)))),""))</f>
        <v>0.11786979347279618</v>
      </c>
      <c r="Q72">
        <f>IF('Binding Energies'!Q72 = "","",IF('Binding Energies'!Q72&lt;HV,(Parameters!AL$98-(Parameters!AL$99*($A72/100))+Parameters!AL$100*EXP(-((($A72/100)-Parameters!AL$87)^2)/(2*Parameters!AL$101^2))/(Parameters!AL$101*SQRT(2*PI()))+(Parameters!AL$102/(1+(((($A72/100)-Parameters!AL$103)/Parameters!AL$95)^2)))),""))</f>
        <v>0.10204069649578959</v>
      </c>
      <c r="R72">
        <f>IF('Binding Energies'!R72 = "","",IF('Binding Energies'!R72&lt;HV,(Parameters!AM$98-(Parameters!AM$99*($A72/100))+Parameters!AM$100*EXP(-((($A72/100)-Parameters!AM$87)^2)/(2*Parameters!AM$101^2))/(Parameters!AM$101*SQRT(2*PI()))+(Parameters!AM$102/(1+(((($A72/100)-Parameters!AM$103)/Parameters!AM$95)^2)))),""))</f>
        <v>0.11041420692023572</v>
      </c>
      <c r="S72" t="str">
        <f>IF('Binding Energies'!S72 = "","",IF('Binding Energies'!S72&lt;HV,(Parameters!AN$98-(Parameters!AN$99*($A72/100))+Parameters!AN$100*EXP(-((($A72/100)-Parameters!AN$87)^2)/(2*Parameters!AN$101^2))/(Parameters!AN$101*SQRT(2*PI()))+(Parameters!AN$102/(1+(((($A72/100)-Parameters!AN$103)/Parameters!AN$95)^2)))),""))</f>
        <v/>
      </c>
      <c r="T72" t="str">
        <f>IF('Binding Energies'!T72 = "","",IF('Binding Energies'!T72&lt;HV,(Parameters!AO$98-(Parameters!AO$99*($A72/100))+Parameters!AO$100*EXP(-((($A72/100)-Parameters!AO$87)^2)/(2*Parameters!AO$101^2))/(Parameters!AO$101*SQRT(2*PI()))+(Parameters!AO$102/(1+(((($A72/100)-Parameters!AO$103)/Parameters!AO$95)^2)))),""))</f>
        <v/>
      </c>
    </row>
    <row r="73" spans="1:20" x14ac:dyDescent="0.35">
      <c r="A73" s="43">
        <v>73</v>
      </c>
      <c r="B73" t="str">
        <f>IF('Binding Energies'!B73 = "","",IF('Binding Energies'!B73&lt;HV,(Parameters!W$98-(Parameters!W$99*($A73/100))+Parameters!W$100*EXP(-((($A73/100)-Parameters!W$87)^2)/(2*Parameters!W$101^2))/(Parameters!W$101*SQRT(2*PI()))+(Parameters!W$102/(1+(((($A73/100)-Parameters!W$103)/Parameters!W$95)^2)))),""))</f>
        <v/>
      </c>
      <c r="C73" t="str">
        <f>IF('Binding Energies'!C73 = "","",IF('Binding Energies'!C73&lt;HV,(Parameters!X$98-(Parameters!X$99*($A73/100))+Parameters!X$100*EXP(-((($A73/100)-Parameters!X$87)^2)/(2*Parameters!X$101^2))/(Parameters!X$101*SQRT(2*PI()))+(Parameters!X$102/(1+(((($A73/100)-Parameters!X$103)/Parameters!X$95)^2)))),""))</f>
        <v/>
      </c>
      <c r="D73">
        <f>IF('Binding Energies'!D73 = "","",IF('Binding Energies'!D73&lt;HV,(Parameters!Y$98-(Parameters!Y$99*($A73/100))+Parameters!Y$100*EXP(-((($A73/100)-Parameters!Y$87)^2)/(2*Parameters!Y$101^2))/(Parameters!Y$101*SQRT(2*PI()))+(Parameters!Y$102/(1+(((($A73/100)-Parameters!Y$103)/Parameters!Y$95)^2)))),""))</f>
        <v>-1.9905485492498227E-3</v>
      </c>
      <c r="E73">
        <f>IF('Binding Energies'!E73 = "","",IF('Binding Energies'!E73&lt;HV,(Parameters!Z$98-(Parameters!Z$99*($A73/100))+Parameters!Z$100*EXP(-((($A73/100)-Parameters!Z$87)^2)/(2*Parameters!Z$101^2))/(Parameters!Z$101*SQRT(2*PI()))+(Parameters!Z$102/(1+(((($A73/100)-Parameters!Z$103)/Parameters!Z$95)^2)))),""))</f>
        <v>-2.1261992666883472E-3</v>
      </c>
      <c r="F73">
        <f>IF('Binding Energies'!F73 = "","",IF('Binding Energies'!F73&lt;HV,(Parameters!AA$98-(Parameters!AA$99*($A73/100))+Parameters!AA$100*EXP(-((($A73/100)-Parameters!AA$87)^2)/(2*Parameters!AA$101^2))/(Parameters!AA$101*SQRT(2*PI()))+(Parameters!AA$102/(1+(((($A73/100)-Parameters!AA$103)/Parameters!AA$95)^2)))),""))</f>
        <v>-2.0953545883534426E-3</v>
      </c>
      <c r="G73" t="str">
        <f>IF('Binding Energies'!G73 = "","",IF('Binding Energies'!G73&lt;HV,(Parameters!AB$98-(Parameters!AB$99*($A73/100))+Parameters!AB$100*EXP(-((($A73/100)-Parameters!AB$87)^2)/(2*Parameters!AB$101^2))/(Parameters!AB$101*SQRT(2*PI()))+(Parameters!AB$102/(1+(((($A73/100)-Parameters!AB$103)/Parameters!AB$95)^2)))),""))</f>
        <v/>
      </c>
      <c r="H73" t="str">
        <f>IF('Binding Energies'!H73 = "","",IF('Binding Energies'!H73&lt;HV,(Parameters!AC$98-(Parameters!AC$99*($A73/100))+Parameters!AC$100*EXP(-((($A73/100)-Parameters!AC$87)^2)/(2*Parameters!AC$101^2))/(Parameters!AC$101*SQRT(2*PI()))+(Parameters!AC$102/(1+(((($A73/100)-Parameters!AC$103)/Parameters!AC$95)^2)))),""))</f>
        <v/>
      </c>
      <c r="I73">
        <f>IF('Binding Energies'!I73 = "","",IF('Binding Energies'!I73&lt;HV,(Parameters!AD$98-(Parameters!AD$99*($A73/100))+Parameters!AD$100*EXP(-((($A73/100)-Parameters!AD$87)^2)/(2*Parameters!AD$101^2))/(Parameters!AD$101*SQRT(2*PI()))+(Parameters!AD$102/(1+(((($A73/100)-Parameters!AD$103)/Parameters!AD$95)^2)))),""))</f>
        <v>2.0357341271835701E-3</v>
      </c>
      <c r="J73">
        <f>IF('Binding Energies'!J73 = "","",IF('Binding Energies'!J73&lt;HV,(Parameters!AE$98-(Parameters!AE$99*($A73/100))+Parameters!AE$100*EXP(-((($A73/100)-Parameters!AE$87)^2)/(2*Parameters!AE$101^2))/(Parameters!AE$101*SQRT(2*PI()))+(Parameters!AE$102/(1+(((($A73/100)-Parameters!AE$103)/Parameters!AE$95)^2)))),""))</f>
        <v>1.5266140309268856E-2</v>
      </c>
      <c r="K73">
        <f>IF('Binding Energies'!K73 = "","",IF('Binding Energies'!K73&lt;HV,(Parameters!AF$98-(Parameters!AF$99*($A73/100))+Parameters!AF$100*EXP(-((($A73/100)-Parameters!AF$87)^2)/(2*Parameters!AF$101^2))/(Parameters!AF$101*SQRT(2*PI()))+(Parameters!AF$102/(1+(((($A73/100)-Parameters!AF$103)/Parameters!AF$95)^2)))),""))</f>
        <v>-1.6197044293748551E-3</v>
      </c>
      <c r="L73">
        <f>IF('Binding Energies'!L73 = "","",IF('Binding Energies'!L73&lt;HV,(Parameters!AG$98-(Parameters!AG$99*($A73/100))+Parameters!AG$100*EXP(-((($A73/100)-Parameters!AG$87)^2)/(2*Parameters!AG$101^2))/(Parameters!AG$101*SQRT(2*PI()))+(Parameters!AG$102/(1+(((($A73/100)-Parameters!AG$103)/Parameters!AG$95)^2)))),""))</f>
        <v>1.1768955772333892E-2</v>
      </c>
      <c r="M73" t="str">
        <f>IF('Binding Energies'!M73 = "","",IF('Binding Energies'!M73&lt;HV,(Parameters!AH$98-(Parameters!AH$99*($A73/100))+Parameters!AH$100*EXP(-((($A73/100)-Parameters!AH$87)^2)/(2*Parameters!AH$101^2))/(Parameters!AH$101*SQRT(2*PI()))+(Parameters!AH$102/(1+(((($A73/100)-Parameters!AH$103)/Parameters!AH$95)^2)))),""))</f>
        <v/>
      </c>
      <c r="N73" t="str">
        <f>IF('Binding Energies'!N73 = "","",IF('Binding Energies'!N73&lt;HV,(Parameters!AI$98-(Parameters!AI$99*($A73/100))+Parameters!AI$100*EXP(-((($A73/100)-Parameters!AI$87)^2)/(2*Parameters!AI$101^2))/(Parameters!AI$101*SQRT(2*PI()))+(Parameters!AI$102/(1+(((($A73/100)-Parameters!AI$103)/Parameters!AI$95)^2)))),""))</f>
        <v/>
      </c>
      <c r="O73">
        <f>IF('Binding Energies'!O73 = "","",IF('Binding Energies'!O73&lt;HV,(Parameters!AJ$98-(Parameters!AJ$99*($A73/100))+Parameters!AJ$100*EXP(-((($A73/100)-Parameters!AJ$87)^2)/(2*Parameters!AJ$101^2))/(Parameters!AJ$101*SQRT(2*PI()))+(Parameters!AJ$102/(1+(((($A73/100)-Parameters!AJ$103)/Parameters!AJ$95)^2)))),""))</f>
        <v>0.11090623129066567</v>
      </c>
      <c r="P73">
        <f>IF('Binding Energies'!P73 = "","",IF('Binding Energies'!P73&lt;HV,(Parameters!AK$98-(Parameters!AK$99*($A73/100))+Parameters!AK$100*EXP(-((($A73/100)-Parameters!AK$87)^2)/(2*Parameters!AK$101^2))/(Parameters!AK$101*SQRT(2*PI()))+(Parameters!AK$102/(1+(((($A73/100)-Parameters!AK$103)/Parameters!AK$95)^2)))),""))</f>
        <v>0.11515767036731635</v>
      </c>
      <c r="Q73">
        <f>IF('Binding Energies'!Q73 = "","",IF('Binding Energies'!Q73&lt;HV,(Parameters!AL$98-(Parameters!AL$99*($A73/100))+Parameters!AL$100*EXP(-((($A73/100)-Parameters!AL$87)^2)/(2*Parameters!AL$101^2))/(Parameters!AL$101*SQRT(2*PI()))+(Parameters!AL$102/(1+(((($A73/100)-Parameters!AL$103)/Parameters!AL$95)^2)))),""))</f>
        <v>9.9468828004332141E-2</v>
      </c>
      <c r="R73">
        <f>IF('Binding Energies'!R73 = "","",IF('Binding Energies'!R73&lt;HV,(Parameters!AM$98-(Parameters!AM$99*($A73/100))+Parameters!AM$100*EXP(-((($A73/100)-Parameters!AM$87)^2)/(2*Parameters!AM$101^2))/(Parameters!AM$101*SQRT(2*PI()))+(Parameters!AM$102/(1+(((($A73/100)-Parameters!AM$103)/Parameters!AM$95)^2)))),""))</f>
        <v>0.10758179672864127</v>
      </c>
      <c r="S73" t="str">
        <f>IF('Binding Energies'!S73 = "","",IF('Binding Energies'!S73&lt;HV,(Parameters!AN$98-(Parameters!AN$99*($A73/100))+Parameters!AN$100*EXP(-((($A73/100)-Parameters!AN$87)^2)/(2*Parameters!AN$101^2))/(Parameters!AN$101*SQRT(2*PI()))+(Parameters!AN$102/(1+(((($A73/100)-Parameters!AN$103)/Parameters!AN$95)^2)))),""))</f>
        <v/>
      </c>
      <c r="T73" t="str">
        <f>IF('Binding Energies'!T73 = "","",IF('Binding Energies'!T73&lt;HV,(Parameters!AO$98-(Parameters!AO$99*($A73/100))+Parameters!AO$100*EXP(-((($A73/100)-Parameters!AO$87)^2)/(2*Parameters!AO$101^2))/(Parameters!AO$101*SQRT(2*PI()))+(Parameters!AO$102/(1+(((($A73/100)-Parameters!AO$103)/Parameters!AO$95)^2)))),""))</f>
        <v/>
      </c>
    </row>
    <row r="74" spans="1:20" x14ac:dyDescent="0.35">
      <c r="A74" s="43">
        <v>74</v>
      </c>
      <c r="B74" t="str">
        <f>IF('Binding Energies'!B74 = "","",IF('Binding Energies'!B74&lt;HV,(Parameters!W$98-(Parameters!W$99*($A74/100))+Parameters!W$100*EXP(-((($A74/100)-Parameters!W$87)^2)/(2*Parameters!W$101^2))/(Parameters!W$101*SQRT(2*PI()))+(Parameters!W$102/(1+(((($A74/100)-Parameters!W$103)/Parameters!W$95)^2)))),""))</f>
        <v/>
      </c>
      <c r="C74" t="str">
        <f>IF('Binding Energies'!C74 = "","",IF('Binding Energies'!C74&lt;HV,(Parameters!X$98-(Parameters!X$99*($A74/100))+Parameters!X$100*EXP(-((($A74/100)-Parameters!X$87)^2)/(2*Parameters!X$101^2))/(Parameters!X$101*SQRT(2*PI()))+(Parameters!X$102/(1+(((($A74/100)-Parameters!X$103)/Parameters!X$95)^2)))),""))</f>
        <v/>
      </c>
      <c r="D74">
        <f>IF('Binding Energies'!D74 = "","",IF('Binding Energies'!D74&lt;HV,(Parameters!Y$98-(Parameters!Y$99*($A74/100))+Parameters!Y$100*EXP(-((($A74/100)-Parameters!Y$87)^2)/(2*Parameters!Y$101^2))/(Parameters!Y$101*SQRT(2*PI()))+(Parameters!Y$102/(1+(((($A74/100)-Parameters!Y$103)/Parameters!Y$95)^2)))),""))</f>
        <v>-2.0862339704959517E-3</v>
      </c>
      <c r="E74">
        <f>IF('Binding Energies'!E74 = "","",IF('Binding Energies'!E74&lt;HV,(Parameters!Z$98-(Parameters!Z$99*($A74/100))+Parameters!Z$100*EXP(-((($A74/100)-Parameters!Z$87)^2)/(2*Parameters!Z$101^2))/(Parameters!Z$101*SQRT(2*PI()))+(Parameters!Z$102/(1+(((($A74/100)-Parameters!Z$103)/Parameters!Z$95)^2)))),""))</f>
        <v>-2.2609444996368826E-3</v>
      </c>
      <c r="F74">
        <f>IF('Binding Energies'!F74 = "","",IF('Binding Energies'!F74&lt;HV,(Parameters!AA$98-(Parameters!AA$99*($A74/100))+Parameters!AA$100*EXP(-((($A74/100)-Parameters!AA$87)^2)/(2*Parameters!AA$101^2))/(Parameters!AA$101*SQRT(2*PI()))+(Parameters!AA$102/(1+(((($A74/100)-Parameters!AA$103)/Parameters!AA$95)^2)))),""))</f>
        <v>-2.2359362158535412E-3</v>
      </c>
      <c r="G74" t="str">
        <f>IF('Binding Energies'!G74 = "","",IF('Binding Energies'!G74&lt;HV,(Parameters!AB$98-(Parameters!AB$99*($A74/100))+Parameters!AB$100*EXP(-((($A74/100)-Parameters!AB$87)^2)/(2*Parameters!AB$101^2))/(Parameters!AB$101*SQRT(2*PI()))+(Parameters!AB$102/(1+(((($A74/100)-Parameters!AB$103)/Parameters!AB$95)^2)))),""))</f>
        <v/>
      </c>
      <c r="H74" t="str">
        <f>IF('Binding Energies'!H74 = "","",IF('Binding Energies'!H74&lt;HV,(Parameters!AC$98-(Parameters!AC$99*($A74/100))+Parameters!AC$100*EXP(-((($A74/100)-Parameters!AC$87)^2)/(2*Parameters!AC$101^2))/(Parameters!AC$101*SQRT(2*PI()))+(Parameters!AC$102/(1+(((($A74/100)-Parameters!AC$103)/Parameters!AC$95)^2)))),""))</f>
        <v/>
      </c>
      <c r="I74">
        <f>IF('Binding Energies'!I74 = "","",IF('Binding Energies'!I74&lt;HV,(Parameters!AD$98-(Parameters!AD$99*($A74/100))+Parameters!AD$100*EXP(-((($A74/100)-Parameters!AD$87)^2)/(2*Parameters!AD$101^2))/(Parameters!AD$101*SQRT(2*PI()))+(Parameters!AD$102/(1+(((($A74/100)-Parameters!AD$103)/Parameters!AD$95)^2)))),""))</f>
        <v>1.6509988873072302E-3</v>
      </c>
      <c r="J74">
        <f>IF('Binding Energies'!J74 = "","",IF('Binding Energies'!J74&lt;HV,(Parameters!AE$98-(Parameters!AE$99*($A74/100))+Parameters!AE$100*EXP(-((($A74/100)-Parameters!AE$87)^2)/(2*Parameters!AE$101^2))/(Parameters!AE$101*SQRT(2*PI()))+(Parameters!AE$102/(1+(((($A74/100)-Parameters!AE$103)/Parameters!AE$95)^2)))),""))</f>
        <v>1.5267105160036955E-2</v>
      </c>
      <c r="K74">
        <f>IF('Binding Energies'!K74 = "","",IF('Binding Energies'!K74&lt;HV,(Parameters!AF$98-(Parameters!AF$99*($A74/100))+Parameters!AF$100*EXP(-((($A74/100)-Parameters!AF$87)^2)/(2*Parameters!AF$101^2))/(Parameters!AF$101*SQRT(2*PI()))+(Parameters!AF$102/(1+(((($A74/100)-Parameters!AF$103)/Parameters!AF$95)^2)))),""))</f>
        <v>-2.2471296410950543E-3</v>
      </c>
      <c r="L74">
        <f>IF('Binding Energies'!L74 = "","",IF('Binding Energies'!L74&lt;HV,(Parameters!AG$98-(Parameters!AG$99*($A74/100))+Parameters!AG$100*EXP(-((($A74/100)-Parameters!AG$87)^2)/(2*Parameters!AG$101^2))/(Parameters!AG$101*SQRT(2*PI()))+(Parameters!AG$102/(1+(((($A74/100)-Parameters!AG$103)/Parameters!AG$95)^2)))),""))</f>
        <v>1.1670037714830321E-2</v>
      </c>
      <c r="M74" t="str">
        <f>IF('Binding Energies'!M74 = "","",IF('Binding Energies'!M74&lt;HV,(Parameters!AH$98-(Parameters!AH$99*($A74/100))+Parameters!AH$100*EXP(-((($A74/100)-Parameters!AH$87)^2)/(2*Parameters!AH$101^2))/(Parameters!AH$101*SQRT(2*PI()))+(Parameters!AH$102/(1+(((($A74/100)-Parameters!AH$103)/Parameters!AH$95)^2)))),""))</f>
        <v/>
      </c>
      <c r="N74" t="str">
        <f>IF('Binding Energies'!N74 = "","",IF('Binding Energies'!N74&lt;HV,(Parameters!AI$98-(Parameters!AI$99*($A74/100))+Parameters!AI$100*EXP(-((($A74/100)-Parameters!AI$87)^2)/(2*Parameters!AI$101^2))/(Parameters!AI$101*SQRT(2*PI()))+(Parameters!AI$102/(1+(((($A74/100)-Parameters!AI$103)/Parameters!AI$95)^2)))),""))</f>
        <v/>
      </c>
      <c r="O74">
        <f>IF('Binding Energies'!O74 = "","",IF('Binding Energies'!O74&lt;HV,(Parameters!AJ$98-(Parameters!AJ$99*($A74/100))+Parameters!AJ$100*EXP(-((($A74/100)-Parameters!AJ$87)^2)/(2*Parameters!AJ$101^2))/(Parameters!AJ$101*SQRT(2*PI()))+(Parameters!AJ$102/(1+(((($A74/100)-Parameters!AJ$103)/Parameters!AJ$95)^2)))),""))</f>
        <v>0.10890655495412334</v>
      </c>
      <c r="P74">
        <f>IF('Binding Energies'!P74 = "","",IF('Binding Energies'!P74&lt;HV,(Parameters!AK$98-(Parameters!AK$99*($A74/100))+Parameters!AK$100*EXP(-((($A74/100)-Parameters!AK$87)^2)/(2*Parameters!AK$101^2))/(Parameters!AK$101*SQRT(2*PI()))+(Parameters!AK$102/(1+(((($A74/100)-Parameters!AK$103)/Parameters!AK$95)^2)))),""))</f>
        <v>0.11247156733391288</v>
      </c>
      <c r="Q74">
        <f>IF('Binding Energies'!Q74 = "","",IF('Binding Energies'!Q74&lt;HV,(Parameters!AL$98-(Parameters!AL$99*($A74/100))+Parameters!AL$100*EXP(-((($A74/100)-Parameters!AL$87)^2)/(2*Parameters!AL$101^2))/(Parameters!AL$101*SQRT(2*PI()))+(Parameters!AL$102/(1+(((($A74/100)-Parameters!AL$103)/Parameters!AL$95)^2)))),""))</f>
        <v>9.7001648494308618E-2</v>
      </c>
      <c r="R74">
        <f>IF('Binding Energies'!R74 = "","",IF('Binding Energies'!R74&lt;HV,(Parameters!AM$98-(Parameters!AM$99*($A74/100))+Parameters!AM$100*EXP(-((($A74/100)-Parameters!AM$87)^2)/(2*Parameters!AM$101^2))/(Parameters!AM$101*SQRT(2*PI()))+(Parameters!AM$102/(1+(((($A74/100)-Parameters!AM$103)/Parameters!AM$95)^2)))),""))</f>
        <v>0.10482780748820936</v>
      </c>
      <c r="S74" t="str">
        <f>IF('Binding Energies'!S74 = "","",IF('Binding Energies'!S74&lt;HV,(Parameters!AN$98-(Parameters!AN$99*($A74/100))+Parameters!AN$100*EXP(-((($A74/100)-Parameters!AN$87)^2)/(2*Parameters!AN$101^2))/(Parameters!AN$101*SQRT(2*PI()))+(Parameters!AN$102/(1+(((($A74/100)-Parameters!AN$103)/Parameters!AN$95)^2)))),""))</f>
        <v/>
      </c>
      <c r="T74" t="str">
        <f>IF('Binding Energies'!T74 = "","",IF('Binding Energies'!T74&lt;HV,(Parameters!AO$98-(Parameters!AO$99*($A74/100))+Parameters!AO$100*EXP(-((($A74/100)-Parameters!AO$87)^2)/(2*Parameters!AO$101^2))/(Parameters!AO$101*SQRT(2*PI()))+(Parameters!AO$102/(1+(((($A74/100)-Parameters!AO$103)/Parameters!AO$95)^2)))),""))</f>
        <v/>
      </c>
    </row>
    <row r="75" spans="1:20" x14ac:dyDescent="0.35">
      <c r="A75" s="43">
        <v>75</v>
      </c>
      <c r="B75" t="str">
        <f>IF('Binding Energies'!B75 = "","",IF('Binding Energies'!B75&lt;HV,(Parameters!W$98-(Parameters!W$99*($A75/100))+Parameters!W$100*EXP(-((($A75/100)-Parameters!W$87)^2)/(2*Parameters!W$101^2))/(Parameters!W$101*SQRT(2*PI()))+(Parameters!W$102/(1+(((($A75/100)-Parameters!W$103)/Parameters!W$95)^2)))),""))</f>
        <v/>
      </c>
      <c r="C75" t="str">
        <f>IF('Binding Energies'!C75 = "","",IF('Binding Energies'!C75&lt;HV,(Parameters!X$98-(Parameters!X$99*($A75/100))+Parameters!X$100*EXP(-((($A75/100)-Parameters!X$87)^2)/(2*Parameters!X$101^2))/(Parameters!X$101*SQRT(2*PI()))+(Parameters!X$102/(1+(((($A75/100)-Parameters!X$103)/Parameters!X$95)^2)))),""))</f>
        <v/>
      </c>
      <c r="D75">
        <f>IF('Binding Energies'!D75 = "","",IF('Binding Energies'!D75&lt;HV,(Parameters!Y$98-(Parameters!Y$99*($A75/100))+Parameters!Y$100*EXP(-((($A75/100)-Parameters!Y$87)^2)/(2*Parameters!Y$101^2))/(Parameters!Y$101*SQRT(2*PI()))+(Parameters!Y$102/(1+(((($A75/100)-Parameters!Y$103)/Parameters!Y$95)^2)))),""))</f>
        <v>-2.1803428789263176E-3</v>
      </c>
      <c r="E75">
        <f>IF('Binding Energies'!E75 = "","",IF('Binding Energies'!E75&lt;HV,(Parameters!Z$98-(Parameters!Z$99*($A75/100))+Parameters!Z$100*EXP(-((($A75/100)-Parameters!Z$87)^2)/(2*Parameters!Z$101^2))/(Parameters!Z$101*SQRT(2*PI()))+(Parameters!Z$102/(1+(((($A75/100)-Parameters!Z$103)/Parameters!Z$95)^2)))),""))</f>
        <v>-2.4008874647641456E-3</v>
      </c>
      <c r="F75">
        <f>IF('Binding Energies'!F75 = "","",IF('Binding Energies'!F75&lt;HV,(Parameters!AA$98-(Parameters!AA$99*($A75/100))+Parameters!AA$100*EXP(-((($A75/100)-Parameters!AA$87)^2)/(2*Parameters!AA$101^2))/(Parameters!AA$101*SQRT(2*PI()))+(Parameters!AA$102/(1+(((($A75/100)-Parameters!AA$103)/Parameters!AA$95)^2)))),""))</f>
        <v>-2.382670355750328E-3</v>
      </c>
      <c r="G75" t="str">
        <f>IF('Binding Energies'!G75 = "","",IF('Binding Energies'!G75&lt;HV,(Parameters!AB$98-(Parameters!AB$99*($A75/100))+Parameters!AB$100*EXP(-((($A75/100)-Parameters!AB$87)^2)/(2*Parameters!AB$101^2))/(Parameters!AB$101*SQRT(2*PI()))+(Parameters!AB$102/(1+(((($A75/100)-Parameters!AB$103)/Parameters!AB$95)^2)))),""))</f>
        <v/>
      </c>
      <c r="H75" t="str">
        <f>IF('Binding Energies'!H75 = "","",IF('Binding Energies'!H75&lt;HV,(Parameters!AC$98-(Parameters!AC$99*($A75/100))+Parameters!AC$100*EXP(-((($A75/100)-Parameters!AC$87)^2)/(2*Parameters!AC$101^2))/(Parameters!AC$101*SQRT(2*PI()))+(Parameters!AC$102/(1+(((($A75/100)-Parameters!AC$103)/Parameters!AC$95)^2)))),""))</f>
        <v/>
      </c>
      <c r="I75">
        <f>IF('Binding Energies'!I75 = "","",IF('Binding Energies'!I75&lt;HV,(Parameters!AD$98-(Parameters!AD$99*($A75/100))+Parameters!AD$100*EXP(-((($A75/100)-Parameters!AD$87)^2)/(2*Parameters!AD$101^2))/(Parameters!AD$101*SQRT(2*PI()))+(Parameters!AD$102/(1+(((($A75/100)-Parameters!AD$103)/Parameters!AD$95)^2)))),""))</f>
        <v>1.3749550024892161E-3</v>
      </c>
      <c r="J75">
        <f>IF('Binding Energies'!J75 = "","",IF('Binding Energies'!J75&lt;HV,(Parameters!AE$98-(Parameters!AE$99*($A75/100))+Parameters!AE$100*EXP(-((($A75/100)-Parameters!AE$87)^2)/(2*Parameters!AE$101^2))/(Parameters!AE$101*SQRT(2*PI()))+(Parameters!AE$102/(1+(((($A75/100)-Parameters!AE$103)/Parameters!AE$95)^2)))),""))</f>
        <v>1.5297265448105555E-2</v>
      </c>
      <c r="K75">
        <f>IF('Binding Energies'!K75 = "","",IF('Binding Energies'!K75&lt;HV,(Parameters!AF$98-(Parameters!AF$99*($A75/100))+Parameters!AF$100*EXP(-((($A75/100)-Parameters!AF$87)^2)/(2*Parameters!AF$101^2))/(Parameters!AF$101*SQRT(2*PI()))+(Parameters!AF$102/(1+(((($A75/100)-Parameters!AF$103)/Parameters!AF$95)^2)))),""))</f>
        <v>-2.8399508529896519E-3</v>
      </c>
      <c r="L75">
        <f>IF('Binding Energies'!L75 = "","",IF('Binding Energies'!L75&lt;HV,(Parameters!AG$98-(Parameters!AG$99*($A75/100))+Parameters!AG$100*EXP(-((($A75/100)-Parameters!AG$87)^2)/(2*Parameters!AG$101^2))/(Parameters!AG$101*SQRT(2*PI()))+(Parameters!AG$102/(1+(((($A75/100)-Parameters!AG$103)/Parameters!AG$95)^2)))),""))</f>
        <v>1.1586108071141675E-2</v>
      </c>
      <c r="M75" t="str">
        <f>IF('Binding Energies'!M75 = "","",IF('Binding Energies'!M75&lt;HV,(Parameters!AH$98-(Parameters!AH$99*($A75/100))+Parameters!AH$100*EXP(-((($A75/100)-Parameters!AH$87)^2)/(2*Parameters!AH$101^2))/(Parameters!AH$101*SQRT(2*PI()))+(Parameters!AH$102/(1+(((($A75/100)-Parameters!AH$103)/Parameters!AH$95)^2)))),""))</f>
        <v/>
      </c>
      <c r="N75" t="str">
        <f>IF('Binding Energies'!N75 = "","",IF('Binding Energies'!N75&lt;HV,(Parameters!AI$98-(Parameters!AI$99*($A75/100))+Parameters!AI$100*EXP(-((($A75/100)-Parameters!AI$87)^2)/(2*Parameters!AI$101^2))/(Parameters!AI$101*SQRT(2*PI()))+(Parameters!AI$102/(1+(((($A75/100)-Parameters!AI$103)/Parameters!AI$95)^2)))),""))</f>
        <v/>
      </c>
      <c r="O75">
        <f>IF('Binding Energies'!O75 = "","",IF('Binding Energies'!O75&lt;HV,(Parameters!AJ$98-(Parameters!AJ$99*($A75/100))+Parameters!AJ$100*EXP(-((($A75/100)-Parameters!AJ$87)^2)/(2*Parameters!AJ$101^2))/(Parameters!AJ$101*SQRT(2*PI()))+(Parameters!AJ$102/(1+(((($A75/100)-Parameters!AJ$103)/Parameters!AJ$95)^2)))),""))</f>
        <v>0.10696535892252659</v>
      </c>
      <c r="P75">
        <f>IF('Binding Energies'!P75 = "","",IF('Binding Energies'!P75&lt;HV,(Parameters!AK$98-(Parameters!AK$99*($A75/100))+Parameters!AK$100*EXP(-((($A75/100)-Parameters!AK$87)^2)/(2*Parameters!AK$101^2))/(Parameters!AK$101*SQRT(2*PI()))+(Parameters!AK$102/(1+(((($A75/100)-Parameters!AK$103)/Parameters!AK$95)^2)))),""))</f>
        <v>0.10980660857206008</v>
      </c>
      <c r="Q75">
        <f>IF('Binding Energies'!Q75 = "","",IF('Binding Energies'!Q75&lt;HV,(Parameters!AL$98-(Parameters!AL$99*($A75/100))+Parameters!AL$100*EXP(-((($A75/100)-Parameters!AL$87)^2)/(2*Parameters!AL$101^2))/(Parameters!AL$101*SQRT(2*PI()))+(Parameters!AL$102/(1+(((($A75/100)-Parameters!AL$103)/Parameters!AL$95)^2)))),""))</f>
        <v>9.4636663715843422E-2</v>
      </c>
      <c r="R75">
        <f>IF('Binding Energies'!R75 = "","",IF('Binding Energies'!R75&lt;HV,(Parameters!AM$98-(Parameters!AM$99*($A75/100))+Parameters!AM$100*EXP(-((($A75/100)-Parameters!AM$87)^2)/(2*Parameters!AM$101^2))/(Parameters!AM$101*SQRT(2*PI()))+(Parameters!AM$102/(1+(((($A75/100)-Parameters!AM$103)/Parameters!AM$95)^2)))),""))</f>
        <v>0.10215099366660524</v>
      </c>
      <c r="S75" t="str">
        <f>IF('Binding Energies'!S75 = "","",IF('Binding Energies'!S75&lt;HV,(Parameters!AN$98-(Parameters!AN$99*($A75/100))+Parameters!AN$100*EXP(-((($A75/100)-Parameters!AN$87)^2)/(2*Parameters!AN$101^2))/(Parameters!AN$101*SQRT(2*PI()))+(Parameters!AN$102/(1+(((($A75/100)-Parameters!AN$103)/Parameters!AN$95)^2)))),""))</f>
        <v/>
      </c>
      <c r="T75" t="str">
        <f>IF('Binding Energies'!T75 = "","",IF('Binding Energies'!T75&lt;HV,(Parameters!AO$98-(Parameters!AO$99*($A75/100))+Parameters!AO$100*EXP(-((($A75/100)-Parameters!AO$87)^2)/(2*Parameters!AO$101^2))/(Parameters!AO$101*SQRT(2*PI()))+(Parameters!AO$102/(1+(((($A75/100)-Parameters!AO$103)/Parameters!AO$95)^2)))),""))</f>
        <v/>
      </c>
    </row>
    <row r="76" spans="1:20" x14ac:dyDescent="0.35">
      <c r="A76" s="43">
        <v>76</v>
      </c>
      <c r="B76" t="str">
        <f>IF('Binding Energies'!B76 = "","",IF('Binding Energies'!B76&lt;HV,(Parameters!W$98-(Parameters!W$99*($A76/100))+Parameters!W$100*EXP(-((($A76/100)-Parameters!W$87)^2)/(2*Parameters!W$101^2))/(Parameters!W$101*SQRT(2*PI()))+(Parameters!W$102/(1+(((($A76/100)-Parameters!W$103)/Parameters!W$95)^2)))),""))</f>
        <v/>
      </c>
      <c r="C76" t="str">
        <f>IF('Binding Energies'!C76 = "","",IF('Binding Energies'!C76&lt;HV,(Parameters!X$98-(Parameters!X$99*($A76/100))+Parameters!X$100*EXP(-((($A76/100)-Parameters!X$87)^2)/(2*Parameters!X$101^2))/(Parameters!X$101*SQRT(2*PI()))+(Parameters!X$102/(1+(((($A76/100)-Parameters!X$103)/Parameters!X$95)^2)))),""))</f>
        <v/>
      </c>
      <c r="D76">
        <f>IF('Binding Energies'!D76 = "","",IF('Binding Energies'!D76&lt;HV,(Parameters!Y$98-(Parameters!Y$99*($A76/100))+Parameters!Y$100*EXP(-((($A76/100)-Parameters!Y$87)^2)/(2*Parameters!Y$101^2))/(Parameters!Y$101*SQRT(2*PI()))+(Parameters!Y$102/(1+(((($A76/100)-Parameters!Y$103)/Parameters!Y$95)^2)))),""))</f>
        <v>-2.2718166121961144E-3</v>
      </c>
      <c r="E76">
        <f>IF('Binding Energies'!E76 = "","",IF('Binding Energies'!E76&lt;HV,(Parameters!Z$98-(Parameters!Z$99*($A76/100))+Parameters!Z$100*EXP(-((($A76/100)-Parameters!Z$87)^2)/(2*Parameters!Z$101^2))/(Parameters!Z$101*SQRT(2*PI()))+(Parameters!Z$102/(1+(((($A76/100)-Parameters!Z$103)/Parameters!Z$95)^2)))),""))</f>
        <v>-2.5460392345745151E-3</v>
      </c>
      <c r="F76">
        <f>IF('Binding Energies'!F76 = "","",IF('Binding Energies'!F76&lt;HV,(Parameters!AA$98-(Parameters!AA$99*($A76/100))+Parameters!AA$100*EXP(-((($A76/100)-Parameters!AA$87)^2)/(2*Parameters!AA$101^2))/(Parameters!AA$101*SQRT(2*PI()))+(Parameters!AA$102/(1+(((($A76/100)-Parameters!AA$103)/Parameters!AA$95)^2)))),""))</f>
        <v>-2.5356833212713537E-3</v>
      </c>
      <c r="G76" t="str">
        <f>IF('Binding Energies'!G76 = "","",IF('Binding Energies'!G76&lt;HV,(Parameters!AB$98-(Parameters!AB$99*($A76/100))+Parameters!AB$100*EXP(-((($A76/100)-Parameters!AB$87)^2)/(2*Parameters!AB$101^2))/(Parameters!AB$101*SQRT(2*PI()))+(Parameters!AB$102/(1+(((($A76/100)-Parameters!AB$103)/Parameters!AB$95)^2)))),""))</f>
        <v/>
      </c>
      <c r="H76" t="str">
        <f>IF('Binding Energies'!H76 = "","",IF('Binding Energies'!H76&lt;HV,(Parameters!AC$98-(Parameters!AC$99*($A76/100))+Parameters!AC$100*EXP(-((($A76/100)-Parameters!AC$87)^2)/(2*Parameters!AC$101^2))/(Parameters!AC$101*SQRT(2*PI()))+(Parameters!AC$102/(1+(((($A76/100)-Parameters!AC$103)/Parameters!AC$95)^2)))),""))</f>
        <v/>
      </c>
      <c r="I76">
        <f>IF('Binding Energies'!I76 = "","",IF('Binding Energies'!I76&lt;HV,(Parameters!AD$98-(Parameters!AD$99*($A76/100))+Parameters!AD$100*EXP(-((($A76/100)-Parameters!AD$87)^2)/(2*Parameters!AD$101^2))/(Parameters!AD$101*SQRT(2*PI()))+(Parameters!AD$102/(1+(((($A76/100)-Parameters!AD$103)/Parameters!AD$95)^2)))),""))</f>
        <v>1.2248658081869448E-3</v>
      </c>
      <c r="J76">
        <f>IF('Binding Energies'!J76 = "","",IF('Binding Energies'!J76&lt;HV,(Parameters!AE$98-(Parameters!AE$99*($A76/100))+Parameters!AE$100*EXP(-((($A76/100)-Parameters!AE$87)^2)/(2*Parameters!AE$101^2))/(Parameters!AE$101*SQRT(2*PI()))+(Parameters!AE$102/(1+(((($A76/100)-Parameters!AE$103)/Parameters!AE$95)^2)))),""))</f>
        <v>1.5357034039961732E-2</v>
      </c>
      <c r="K76">
        <f>IF('Binding Energies'!K76 = "","",IF('Binding Energies'!K76&lt;HV,(Parameters!AF$98-(Parameters!AF$99*($A76/100))+Parameters!AF$100*EXP(-((($A76/100)-Parameters!AF$87)^2)/(2*Parameters!AF$101^2))/(Parameters!AF$101*SQRT(2*PI()))+(Parameters!AF$102/(1+(((($A76/100)-Parameters!AF$103)/Parameters!AF$95)^2)))),""))</f>
        <v>-3.4010092462999687E-3</v>
      </c>
      <c r="L76">
        <f>IF('Binding Energies'!L76 = "","",IF('Binding Energies'!L76&lt;HV,(Parameters!AG$98-(Parameters!AG$99*($A76/100))+Parameters!AG$100*EXP(-((($A76/100)-Parameters!AG$87)^2)/(2*Parameters!AG$101^2))/(Parameters!AG$101*SQRT(2*PI()))+(Parameters!AG$102/(1+(((($A76/100)-Parameters!AG$103)/Parameters!AG$95)^2)))),""))</f>
        <v>1.1514457093462842E-2</v>
      </c>
      <c r="M76">
        <f>IF('Binding Energies'!M76 = "","",IF('Binding Energies'!M76&lt;HV,(Parameters!AH$98-(Parameters!AH$99*($A76/100))+Parameters!AH$100*EXP(-((($A76/100)-Parameters!AH$87)^2)/(2*Parameters!AH$101^2))/(Parameters!AH$101*SQRT(2*PI()))+(Parameters!AH$102/(1+(((($A76/100)-Parameters!AH$103)/Parameters!AH$95)^2)))),""))</f>
        <v>-3.3666420140053503E-3</v>
      </c>
      <c r="N76" t="str">
        <f>IF('Binding Energies'!N76 = "","",IF('Binding Energies'!N76&lt;HV,(Parameters!AI$98-(Parameters!AI$99*($A76/100))+Parameters!AI$100*EXP(-((($A76/100)-Parameters!AI$87)^2)/(2*Parameters!AI$101^2))/(Parameters!AI$101*SQRT(2*PI()))+(Parameters!AI$102/(1+(((($A76/100)-Parameters!AI$103)/Parameters!AI$95)^2)))),""))</f>
        <v/>
      </c>
      <c r="O76">
        <f>IF('Binding Energies'!O76 = "","",IF('Binding Energies'!O76&lt;HV,(Parameters!AJ$98-(Parameters!AJ$99*($A76/100))+Parameters!AJ$100*EXP(-((($A76/100)-Parameters!AJ$87)^2)/(2*Parameters!AJ$101^2))/(Parameters!AJ$101*SQRT(2*PI()))+(Parameters!AJ$102/(1+(((($A76/100)-Parameters!AJ$103)/Parameters!AJ$95)^2)))),""))</f>
        <v>0.1050733096327027</v>
      </c>
      <c r="P76">
        <f>IF('Binding Energies'!P76 = "","",IF('Binding Energies'!P76&lt;HV,(Parameters!AK$98-(Parameters!AK$99*($A76/100))+Parameters!AK$100*EXP(-((($A76/100)-Parameters!AK$87)^2)/(2*Parameters!AK$101^2))/(Parameters!AK$101*SQRT(2*PI()))+(Parameters!AK$102/(1+(((($A76/100)-Parameters!AK$103)/Parameters!AK$95)^2)))),""))</f>
        <v>0.10715792332074771</v>
      </c>
      <c r="Q76">
        <f>IF('Binding Energies'!Q76 = "","",IF('Binding Energies'!Q76&lt;HV,(Parameters!AL$98-(Parameters!AL$99*($A76/100))+Parameters!AL$100*EXP(-((($A76/100)-Parameters!AL$87)^2)/(2*Parameters!AL$101^2))/(Parameters!AL$101*SQRT(2*PI()))+(Parameters!AL$102/(1+(((($A76/100)-Parameters!AL$103)/Parameters!AL$95)^2)))),""))</f>
        <v>9.2371210618279187E-2</v>
      </c>
      <c r="R76">
        <f>IF('Binding Energies'!R76 = "","",IF('Binding Energies'!R76&lt;HV,(Parameters!AM$98-(Parameters!AM$99*($A76/100))+Parameters!AM$100*EXP(-((($A76/100)-Parameters!AM$87)^2)/(2*Parameters!AM$101^2))/(Parameters!AM$101*SQRT(2*PI()))+(Parameters!AM$102/(1+(((($A76/100)-Parameters!AM$103)/Parameters!AM$95)^2)))),""))</f>
        <v>9.9549886361444351E-2</v>
      </c>
      <c r="S76">
        <f>IF('Binding Energies'!S76 = "","",IF('Binding Energies'!S76&lt;HV,(Parameters!AN$98-(Parameters!AN$99*($A76/100))+Parameters!AN$100*EXP(-((($A76/100)-Parameters!AN$87)^2)/(2*Parameters!AN$101^2))/(Parameters!AN$101*SQRT(2*PI()))+(Parameters!AN$102/(1+(((($A76/100)-Parameters!AN$103)/Parameters!AN$95)^2)))),""))</f>
        <v>0.27642600017461655</v>
      </c>
      <c r="T76">
        <f>IF('Binding Energies'!T76 = "","",IF('Binding Energies'!T76&lt;HV,(Parameters!AO$98-(Parameters!AO$99*($A76/100))+Parameters!AO$100*EXP(-((($A76/100)-Parameters!AO$87)^2)/(2*Parameters!AO$101^2))/(Parameters!AO$101*SQRT(2*PI()))+(Parameters!AO$102/(1+(((($A76/100)-Parameters!AO$103)/Parameters!AO$95)^2)))),""))</f>
        <v>0.27991285146879402</v>
      </c>
    </row>
    <row r="77" spans="1:20" x14ac:dyDescent="0.35">
      <c r="A77" s="43">
        <v>77</v>
      </c>
      <c r="B77" t="str">
        <f>IF('Binding Energies'!B77 = "","",IF('Binding Energies'!B77&lt;HV,(Parameters!W$98-(Parameters!W$99*($A77/100))+Parameters!W$100*EXP(-((($A77/100)-Parameters!W$87)^2)/(2*Parameters!W$101^2))/(Parameters!W$101*SQRT(2*PI()))+(Parameters!W$102/(1+(((($A77/100)-Parameters!W$103)/Parameters!W$95)^2)))),""))</f>
        <v/>
      </c>
      <c r="C77" t="str">
        <f>IF('Binding Energies'!C77 = "","",IF('Binding Energies'!C77&lt;HV,(Parameters!X$98-(Parameters!X$99*($A77/100))+Parameters!X$100*EXP(-((($A77/100)-Parameters!X$87)^2)/(2*Parameters!X$101^2))/(Parameters!X$101*SQRT(2*PI()))+(Parameters!X$102/(1+(((($A77/100)-Parameters!X$103)/Parameters!X$95)^2)))),""))</f>
        <v/>
      </c>
      <c r="D77">
        <f>IF('Binding Energies'!D77 = "","",IF('Binding Energies'!D77&lt;HV,(Parameters!Y$98-(Parameters!Y$99*($A77/100))+Parameters!Y$100*EXP(-((($A77/100)-Parameters!Y$87)^2)/(2*Parameters!Y$101^2))/(Parameters!Y$101*SQRT(2*PI()))+(Parameters!Y$102/(1+(((($A77/100)-Parameters!Y$103)/Parameters!Y$95)^2)))),""))</f>
        <v>-2.3593856471673521E-3</v>
      </c>
      <c r="E77">
        <f>IF('Binding Energies'!E77 = "","",IF('Binding Energies'!E77&lt;HV,(Parameters!Z$98-(Parameters!Z$99*($A77/100))+Parameters!Z$100*EXP(-((($A77/100)-Parameters!Z$87)^2)/(2*Parameters!Z$101^2))/(Parameters!Z$101*SQRT(2*PI()))+(Parameters!Z$102/(1+(((($A77/100)-Parameters!Z$103)/Parameters!Z$95)^2)))),""))</f>
        <v>-2.6963882144387637E-3</v>
      </c>
      <c r="F77">
        <f>IF('Binding Energies'!F77 = "","",IF('Binding Energies'!F77&lt;HV,(Parameters!AA$98-(Parameters!AA$99*($A77/100))+Parameters!AA$100*EXP(-((($A77/100)-Parameters!AA$87)^2)/(2*Parameters!AA$101^2))/(Parameters!AA$101*SQRT(2*PI()))+(Parameters!AA$102/(1+(((($A77/100)-Parameters!AA$103)/Parameters!AA$95)^2)))),""))</f>
        <v>-2.6950922015988826E-3</v>
      </c>
      <c r="G77" t="str">
        <f>IF('Binding Energies'!G77 = "","",IF('Binding Energies'!G77&lt;HV,(Parameters!AB$98-(Parameters!AB$99*($A77/100))+Parameters!AB$100*EXP(-((($A77/100)-Parameters!AB$87)^2)/(2*Parameters!AB$101^2))/(Parameters!AB$101*SQRT(2*PI()))+(Parameters!AB$102/(1+(((($A77/100)-Parameters!AB$103)/Parameters!AB$95)^2)))),""))</f>
        <v/>
      </c>
      <c r="H77" t="str">
        <f>IF('Binding Energies'!H77 = "","",IF('Binding Energies'!H77&lt;HV,(Parameters!AC$98-(Parameters!AC$99*($A77/100))+Parameters!AC$100*EXP(-((($A77/100)-Parameters!AC$87)^2)/(2*Parameters!AC$101^2))/(Parameters!AC$101*SQRT(2*PI()))+(Parameters!AC$102/(1+(((($A77/100)-Parameters!AC$103)/Parameters!AC$95)^2)))),""))</f>
        <v/>
      </c>
      <c r="I77">
        <f>IF('Binding Energies'!I77 = "","",IF('Binding Energies'!I77&lt;HV,(Parameters!AD$98-(Parameters!AD$99*($A77/100))+Parameters!AD$100*EXP(-((($A77/100)-Parameters!AD$87)^2)/(2*Parameters!AD$101^2))/(Parameters!AD$101*SQRT(2*PI()))+(Parameters!AD$102/(1+(((($A77/100)-Parameters!AD$103)/Parameters!AD$95)^2)))),""))</f>
        <v>1.2223346422634528E-3</v>
      </c>
      <c r="J77">
        <f>IF('Binding Energies'!J77 = "","",IF('Binding Energies'!J77&lt;HV,(Parameters!AE$98-(Parameters!AE$99*($A77/100))+Parameters!AE$100*EXP(-((($A77/100)-Parameters!AE$87)^2)/(2*Parameters!AE$101^2))/(Parameters!AE$101*SQRT(2*PI()))+(Parameters!AE$102/(1+(((($A77/100)-Parameters!AE$103)/Parameters!AE$95)^2)))),""))</f>
        <v>1.5447471444569212E-2</v>
      </c>
      <c r="K77">
        <f>IF('Binding Energies'!K77 = "","",IF('Binding Energies'!K77&lt;HV,(Parameters!AF$98-(Parameters!AF$99*($A77/100))+Parameters!AF$100*EXP(-((($A77/100)-Parameters!AF$87)^2)/(2*Parameters!AF$101^2))/(Parameters!AF$101*SQRT(2*PI()))+(Parameters!AF$102/(1+(((($A77/100)-Parameters!AF$103)/Parameters!AF$95)^2)))),""))</f>
        <v>-3.9330734499253171E-3</v>
      </c>
      <c r="L77">
        <f>IF('Binding Energies'!L77 = "","",IF('Binding Energies'!L77&lt;HV,(Parameters!AG$98-(Parameters!AG$99*($A77/100))+Parameters!AG$100*EXP(-((($A77/100)-Parameters!AG$87)^2)/(2*Parameters!AG$101^2))/(Parameters!AG$101*SQRT(2*PI()))+(Parameters!AG$102/(1+(((($A77/100)-Parameters!AG$103)/Parameters!AG$95)^2)))),""))</f>
        <v>1.1452595697320291E-2</v>
      </c>
      <c r="M77">
        <f>IF('Binding Energies'!M77 = "","",IF('Binding Energies'!M77&lt;HV,(Parameters!AH$98-(Parameters!AH$99*($A77/100))+Parameters!AH$100*EXP(-((($A77/100)-Parameters!AH$87)^2)/(2*Parameters!AH$101^2))/(Parameters!AH$101*SQRT(2*PI()))+(Parameters!AH$102/(1+(((($A77/100)-Parameters!AH$103)/Parameters!AH$95)^2)))),""))</f>
        <v>-3.8308672603747478E-3</v>
      </c>
      <c r="N77" t="str">
        <f>IF('Binding Energies'!N77 = "","",IF('Binding Energies'!N77&lt;HV,(Parameters!AI$98-(Parameters!AI$99*($A77/100))+Parameters!AI$100*EXP(-((($A77/100)-Parameters!AI$87)^2)/(2*Parameters!AI$101^2))/(Parameters!AI$101*SQRT(2*PI()))+(Parameters!AI$102/(1+(((($A77/100)-Parameters!AI$103)/Parameters!AI$95)^2)))),""))</f>
        <v/>
      </c>
      <c r="O77">
        <f>IF('Binding Energies'!O77 = "","",IF('Binding Energies'!O77&lt;HV,(Parameters!AJ$98-(Parameters!AJ$99*($A77/100))+Parameters!AJ$100*EXP(-((($A77/100)-Parameters!AJ$87)^2)/(2*Parameters!AJ$101^2))/(Parameters!AJ$101*SQRT(2*PI()))+(Parameters!AJ$102/(1+(((($A77/100)-Parameters!AJ$103)/Parameters!AJ$95)^2)))),""))</f>
        <v>0.10322037077091571</v>
      </c>
      <c r="P77">
        <f>IF('Binding Energies'!P77 = "","",IF('Binding Energies'!P77&lt;HV,(Parameters!AK$98-(Parameters!AK$99*($A77/100))+Parameters!AK$100*EXP(-((($A77/100)-Parameters!AK$87)^2)/(2*Parameters!AK$101^2))/(Parameters!AK$101*SQRT(2*PI()))+(Parameters!AK$102/(1+(((($A77/100)-Parameters!AK$103)/Parameters!AK$95)^2)))),""))</f>
        <v>0.10452059049753402</v>
      </c>
      <c r="Q77">
        <f>IF('Binding Energies'!Q77 = "","",IF('Binding Energies'!Q77&lt;HV,(Parameters!AL$98-(Parameters!AL$99*($A77/100))+Parameters!AL$100*EXP(-((($A77/100)-Parameters!AL$87)^2)/(2*Parameters!AL$101^2))/(Parameters!AL$101*SQRT(2*PI()))+(Parameters!AL$102/(1+(((($A77/100)-Parameters!AL$103)/Parameters!AL$95)^2)))),""))</f>
        <v>9.0202473938295114E-2</v>
      </c>
      <c r="R77">
        <f>IF('Binding Energies'!R77 = "","",IF('Binding Energies'!R77&lt;HV,(Parameters!AM$98-(Parameters!AM$99*($A77/100))+Parameters!AM$100*EXP(-((($A77/100)-Parameters!AM$87)^2)/(2*Parameters!AM$101^2))/(Parameters!AM$101*SQRT(2*PI()))+(Parameters!AM$102/(1+(((($A77/100)-Parameters!AM$103)/Parameters!AM$95)^2)))),""))</f>
        <v>9.7022799139546811E-2</v>
      </c>
      <c r="S77">
        <f>IF('Binding Energies'!S77 = "","",IF('Binding Energies'!S77&lt;HV,(Parameters!AN$98-(Parameters!AN$99*($A77/100))+Parameters!AN$100*EXP(-((($A77/100)-Parameters!AN$87)^2)/(2*Parameters!AN$101^2))/(Parameters!AN$101*SQRT(2*PI()))+(Parameters!AN$102/(1+(((($A77/100)-Parameters!AN$103)/Parameters!AN$95)^2)))),""))</f>
        <v>0.27282851984875917</v>
      </c>
      <c r="T77">
        <f>IF('Binding Energies'!T77 = "","",IF('Binding Energies'!T77&lt;HV,(Parameters!AO$98-(Parameters!AO$99*($A77/100))+Parameters!AO$100*EXP(-((($A77/100)-Parameters!AO$87)^2)/(2*Parameters!AO$101^2))/(Parameters!AO$101*SQRT(2*PI()))+(Parameters!AO$102/(1+(((($A77/100)-Parameters!AO$103)/Parameters!AO$95)^2)))),""))</f>
        <v>0.27630995435465633</v>
      </c>
    </row>
    <row r="78" spans="1:20" x14ac:dyDescent="0.35">
      <c r="A78" s="43">
        <v>78</v>
      </c>
      <c r="B78" t="str">
        <f>IF('Binding Energies'!B78 = "","",IF('Binding Energies'!B78&lt;HV,(Parameters!W$98-(Parameters!W$99*($A78/100))+Parameters!W$100*EXP(-((($A78/100)-Parameters!W$87)^2)/(2*Parameters!W$101^2))/(Parameters!W$101*SQRT(2*PI()))+(Parameters!W$102/(1+(((($A78/100)-Parameters!W$103)/Parameters!W$95)^2)))),""))</f>
        <v/>
      </c>
      <c r="C78" t="str">
        <f>IF('Binding Energies'!C78 = "","",IF('Binding Energies'!C78&lt;HV,(Parameters!X$98-(Parameters!X$99*($A78/100))+Parameters!X$100*EXP(-((($A78/100)-Parameters!X$87)^2)/(2*Parameters!X$101^2))/(Parameters!X$101*SQRT(2*PI()))+(Parameters!X$102/(1+(((($A78/100)-Parameters!X$103)/Parameters!X$95)^2)))),""))</f>
        <v/>
      </c>
      <c r="D78">
        <f>IF('Binding Energies'!D78 = "","",IF('Binding Energies'!D78&lt;HV,(Parameters!Y$98-(Parameters!Y$99*($A78/100))+Parameters!Y$100*EXP(-((($A78/100)-Parameters!Y$87)^2)/(2*Parameters!Y$101^2))/(Parameters!Y$101*SQRT(2*PI()))+(Parameters!Y$102/(1+(((($A78/100)-Parameters!Y$103)/Parameters!Y$95)^2)))),""))</f>
        <v>-2.4415130101430945E-3</v>
      </c>
      <c r="E78">
        <f>IF('Binding Energies'!E78 = "","",IF('Binding Energies'!E78&lt;HV,(Parameters!Z$98-(Parameters!Z$99*($A78/100))+Parameters!Z$100*EXP(-((($A78/100)-Parameters!Z$87)^2)/(2*Parameters!Z$101^2))/(Parameters!Z$101*SQRT(2*PI()))+(Parameters!Z$102/(1+(((($A78/100)-Parameters!Z$103)/Parameters!Z$95)^2)))),""))</f>
        <v>-2.8518968889841134E-3</v>
      </c>
      <c r="F78">
        <f>IF('Binding Energies'!F78 = "","",IF('Binding Energies'!F78&lt;HV,(Parameters!AA$98-(Parameters!AA$99*($A78/100))+Parameters!AA$100*EXP(-((($A78/100)-Parameters!AA$87)^2)/(2*Parameters!AA$101^2))/(Parameters!AA$101*SQRT(2*PI()))+(Parameters!AA$102/(1+(((($A78/100)-Parameters!AA$103)/Parameters!AA$95)^2)))),""))</f>
        <v>-2.8610033538298586E-3</v>
      </c>
      <c r="G78" t="str">
        <f>IF('Binding Energies'!G78 = "","",IF('Binding Energies'!G78&lt;HV,(Parameters!AB$98-(Parameters!AB$99*($A78/100))+Parameters!AB$100*EXP(-((($A78/100)-Parameters!AB$87)^2)/(2*Parameters!AB$101^2))/(Parameters!AB$101*SQRT(2*PI()))+(Parameters!AB$102/(1+(((($A78/100)-Parameters!AB$103)/Parameters!AB$95)^2)))),""))</f>
        <v/>
      </c>
      <c r="H78" t="str">
        <f>IF('Binding Energies'!H78 = "","",IF('Binding Energies'!H78&lt;HV,(Parameters!AC$98-(Parameters!AC$99*($A78/100))+Parameters!AC$100*EXP(-((($A78/100)-Parameters!AC$87)^2)/(2*Parameters!AC$101^2))/(Parameters!AC$101*SQRT(2*PI()))+(Parameters!AC$102/(1+(((($A78/100)-Parameters!AC$103)/Parameters!AC$95)^2)))),""))</f>
        <v/>
      </c>
      <c r="I78">
        <f>IF('Binding Energies'!I78 = "","",IF('Binding Energies'!I78&lt;HV,(Parameters!AD$98-(Parameters!AD$99*($A78/100))+Parameters!AD$100*EXP(-((($A78/100)-Parameters!AD$87)^2)/(2*Parameters!AD$101^2))/(Parameters!AD$101*SQRT(2*PI()))+(Parameters!AD$102/(1+(((($A78/100)-Parameters!AD$103)/Parameters!AD$95)^2)))),""))</f>
        <v>1.3945070577966578E-3</v>
      </c>
      <c r="J78">
        <f>IF('Binding Energies'!J78 = "","",IF('Binding Energies'!J78&lt;HV,(Parameters!AE$98-(Parameters!AE$99*($A78/100))+Parameters!AE$100*EXP(-((($A78/100)-Parameters!AE$87)^2)/(2*Parameters!AE$101^2))/(Parameters!AE$101*SQRT(2*PI()))+(Parameters!AE$102/(1+(((($A78/100)-Parameters!AE$103)/Parameters!AE$95)^2)))),""))</f>
        <v>1.5570380067836603E-2</v>
      </c>
      <c r="K78">
        <f>IF('Binding Energies'!K78 = "","",IF('Binding Energies'!K78&lt;HV,(Parameters!AF$98-(Parameters!AF$99*($A78/100))+Parameters!AF$100*EXP(-((($A78/100)-Parameters!AF$87)^2)/(2*Parameters!AF$101^2))/(Parameters!AF$101*SQRT(2*PI()))+(Parameters!AF$102/(1+(((($A78/100)-Parameters!AF$103)/Parameters!AF$95)^2)))),""))</f>
        <v>-4.4388394162368618E-3</v>
      </c>
      <c r="L78">
        <f>IF('Binding Energies'!L78 = "","",IF('Binding Energies'!L78&lt;HV,(Parameters!AG$98-(Parameters!AG$99*($A78/100))+Parameters!AG$100*EXP(-((($A78/100)-Parameters!AG$87)^2)/(2*Parameters!AG$101^2))/(Parameters!AG$101*SQRT(2*PI()))+(Parameters!AG$102/(1+(((($A78/100)-Parameters!AG$103)/Parameters!AG$95)^2)))),""))</f>
        <v>1.1398235890737542E-2</v>
      </c>
      <c r="M78">
        <f>IF('Binding Energies'!M78 = "","",IF('Binding Energies'!M78&lt;HV,(Parameters!AH$98-(Parameters!AH$99*($A78/100))+Parameters!AH$100*EXP(-((($A78/100)-Parameters!AH$87)^2)/(2*Parameters!AH$101^2))/(Parameters!AH$101*SQRT(2*PI()))+(Parameters!AH$102/(1+(((($A78/100)-Parameters!AH$103)/Parameters!AH$95)^2)))),""))</f>
        <v>-4.2838483414698965E-3</v>
      </c>
      <c r="N78">
        <f>IF('Binding Energies'!N78 = "","",IF('Binding Energies'!N78&lt;HV,(Parameters!AI$98-(Parameters!AI$99*($A78/100))+Parameters!AI$100*EXP(-((($A78/100)-Parameters!AI$87)^2)/(2*Parameters!AI$101^2))/(Parameters!AI$101*SQRT(2*PI()))+(Parameters!AI$102/(1+(((($A78/100)-Parameters!AI$103)/Parameters!AI$95)^2)))),""))</f>
        <v>1.1420485012452153E-2</v>
      </c>
      <c r="O78">
        <f>IF('Binding Energies'!O78 = "","",IF('Binding Energies'!O78&lt;HV,(Parameters!AJ$98-(Parameters!AJ$99*($A78/100))+Parameters!AJ$100*EXP(-((($A78/100)-Parameters!AJ$87)^2)/(2*Parameters!AJ$101^2))/(Parameters!AJ$101*SQRT(2*PI()))+(Parameters!AJ$102/(1+(((($A78/100)-Parameters!AJ$103)/Parameters!AJ$95)^2)))),""))</f>
        <v>0.10139565194232472</v>
      </c>
      <c r="P78">
        <f>IF('Binding Energies'!P78 = "","",IF('Binding Energies'!P78&lt;HV,(Parameters!AK$98-(Parameters!AK$99*($A78/100))+Parameters!AK$100*EXP(-((($A78/100)-Parameters!AK$87)^2)/(2*Parameters!AK$101^2))/(Parameters!AK$101*SQRT(2*PI()))+(Parameters!AK$102/(1+(((($A78/100)-Parameters!AK$103)/Parameters!AK$95)^2)))),""))</f>
        <v>0.1018895692283272</v>
      </c>
      <c r="Q78">
        <f>IF('Binding Energies'!Q78 = "","",IF('Binding Energies'!Q78&lt;HV,(Parameters!AL$98-(Parameters!AL$99*($A78/100))+Parameters!AL$100*EXP(-((($A78/100)-Parameters!AL$87)^2)/(2*Parameters!AL$101^2))/(Parameters!AL$101*SQRT(2*PI()))+(Parameters!AL$102/(1+(((($A78/100)-Parameters!AL$103)/Parameters!AL$95)^2)))),""))</f>
        <v>8.8127502177445832E-2</v>
      </c>
      <c r="R78">
        <f>IF('Binding Energies'!R78 = "","",IF('Binding Energies'!R78&lt;HV,(Parameters!AM$98-(Parameters!AM$99*($A78/100))+Parameters!AM$100*EXP(-((($A78/100)-Parameters!AM$87)^2)/(2*Parameters!AM$101^2))/(Parameters!AM$101*SQRT(2*PI()))+(Parameters!AM$102/(1+(((($A78/100)-Parameters!AM$103)/Parameters!AM$95)^2)))),""))</f>
        <v>9.4567833518100067E-2</v>
      </c>
      <c r="S78">
        <f>IF('Binding Energies'!S78 = "","",IF('Binding Energies'!S78&lt;HV,(Parameters!AN$98-(Parameters!AN$99*($A78/100))+Parameters!AN$100*EXP(-((($A78/100)-Parameters!AN$87)^2)/(2*Parameters!AN$101^2))/(Parameters!AN$101*SQRT(2*PI()))+(Parameters!AN$102/(1+(((($A78/100)-Parameters!AN$103)/Parameters!AN$95)^2)))),""))</f>
        <v>0.269285747413749</v>
      </c>
      <c r="T78">
        <f>IF('Binding Energies'!T78 = "","",IF('Binding Energies'!T78&lt;HV,(Parameters!AO$98-(Parameters!AO$99*($A78/100))+Parameters!AO$100*EXP(-((($A78/100)-Parameters!AO$87)^2)/(2*Parameters!AO$101^2))/(Parameters!AO$101*SQRT(2*PI()))+(Parameters!AO$102/(1+(((($A78/100)-Parameters!AO$103)/Parameters!AO$95)^2)))),""))</f>
        <v>0.2727564471361229</v>
      </c>
    </row>
    <row r="79" spans="1:20" x14ac:dyDescent="0.35">
      <c r="A79" s="43">
        <v>79</v>
      </c>
      <c r="B79" t="str">
        <f>IF('Binding Energies'!B79 = "","",IF('Binding Energies'!B79&lt;HV,(Parameters!W$98-(Parameters!W$99*($A79/100))+Parameters!W$100*EXP(-((($A79/100)-Parameters!W$87)^2)/(2*Parameters!W$101^2))/(Parameters!W$101*SQRT(2*PI()))+(Parameters!W$102/(1+(((($A79/100)-Parameters!W$103)/Parameters!W$95)^2)))),""))</f>
        <v/>
      </c>
      <c r="C79" t="str">
        <f>IF('Binding Energies'!C79 = "","",IF('Binding Energies'!C79&lt;HV,(Parameters!X$98-(Parameters!X$99*($A79/100))+Parameters!X$100*EXP(-((($A79/100)-Parameters!X$87)^2)/(2*Parameters!X$101^2))/(Parameters!X$101*SQRT(2*PI()))+(Parameters!X$102/(1+(((($A79/100)-Parameters!X$103)/Parameters!X$95)^2)))),""))</f>
        <v/>
      </c>
      <c r="D79">
        <f>IF('Binding Energies'!D79 = "","",IF('Binding Energies'!D79&lt;HV,(Parameters!Y$98-(Parameters!Y$99*($A79/100))+Parameters!Y$100*EXP(-((($A79/100)-Parameters!Y$87)^2)/(2*Parameters!Y$101^2))/(Parameters!Y$101*SQRT(2*PI()))+(Parameters!Y$102/(1+(((($A79/100)-Parameters!Y$103)/Parameters!Y$95)^2)))),""))</f>
        <v>-2.5163158476293351E-3</v>
      </c>
      <c r="E79">
        <f>IF('Binding Energies'!E79 = "","",IF('Binding Energies'!E79&lt;HV,(Parameters!Z$98-(Parameters!Z$99*($A79/100))+Parameters!Z$100*EXP(-((($A79/100)-Parameters!Z$87)^2)/(2*Parameters!Z$101^2))/(Parameters!Z$101*SQRT(2*PI()))+(Parameters!Z$102/(1+(((($A79/100)-Parameters!Z$103)/Parameters!Z$95)^2)))),""))</f>
        <v>-3.0124981452532328E-3</v>
      </c>
      <c r="F79">
        <f>IF('Binding Energies'!F79 = "","",IF('Binding Energies'!F79&lt;HV,(Parameters!AA$98-(Parameters!AA$99*($A79/100))+Parameters!AA$100*EXP(-((($A79/100)-Parameters!AA$87)^2)/(2*Parameters!AA$101^2))/(Parameters!AA$101*SQRT(2*PI()))+(Parameters!AA$102/(1+(((($A79/100)-Parameters!AA$103)/Parameters!AA$95)^2)))),""))</f>
        <v>-3.0335107392799121E-3</v>
      </c>
      <c r="G79" t="str">
        <f>IF('Binding Energies'!G79 = "","",IF('Binding Energies'!G79&lt;HV,(Parameters!AB$98-(Parameters!AB$99*($A79/100))+Parameters!AB$100*EXP(-((($A79/100)-Parameters!AB$87)^2)/(2*Parameters!AB$101^2))/(Parameters!AB$101*SQRT(2*PI()))+(Parameters!AB$102/(1+(((($A79/100)-Parameters!AB$103)/Parameters!AB$95)^2)))),""))</f>
        <v/>
      </c>
      <c r="H79" t="str">
        <f>IF('Binding Energies'!H79 = "","",IF('Binding Energies'!H79&lt;HV,(Parameters!AC$98-(Parameters!AC$99*($A79/100))+Parameters!AC$100*EXP(-((($A79/100)-Parameters!AC$87)^2)/(2*Parameters!AC$101^2))/(Parameters!AC$101*SQRT(2*PI()))+(Parameters!AC$102/(1+(((($A79/100)-Parameters!AC$103)/Parameters!AC$95)^2)))),""))</f>
        <v/>
      </c>
      <c r="I79">
        <f>IF('Binding Energies'!I79 = "","",IF('Binding Energies'!I79&lt;HV,(Parameters!AD$98-(Parameters!AD$99*($A79/100))+Parameters!AD$100*EXP(-((($A79/100)-Parameters!AD$87)^2)/(2*Parameters!AD$101^2))/(Parameters!AD$101*SQRT(2*PI()))+(Parameters!AD$102/(1+(((($A79/100)-Parameters!AD$103)/Parameters!AD$95)^2)))),""))</f>
        <v>1.7756988691931142E-3</v>
      </c>
      <c r="J79">
        <f>IF('Binding Energies'!J79 = "","",IF('Binding Energies'!J79&lt;HV,(Parameters!AE$98-(Parameters!AE$99*($A79/100))+Parameters!AE$100*EXP(-((($A79/100)-Parameters!AE$87)^2)/(2*Parameters!AE$101^2))/(Parameters!AE$101*SQRT(2*PI()))+(Parameters!AE$102/(1+(((($A79/100)-Parameters!AE$103)/Parameters!AE$95)^2)))),""))</f>
        <v>1.5728432388045811E-2</v>
      </c>
      <c r="K79">
        <f>IF('Binding Energies'!K79 = "","",IF('Binding Energies'!K79&lt;HV,(Parameters!AF$98-(Parameters!AF$99*($A79/100))+Parameters!AF$100*EXP(-((($A79/100)-Parameters!AF$87)^2)/(2*Parameters!AF$101^2))/(Parameters!AF$101*SQRT(2*PI()))+(Parameters!AF$102/(1+(((($A79/100)-Parameters!AF$103)/Parameters!AF$95)^2)))),""))</f>
        <v>-4.9209316623935523E-3</v>
      </c>
      <c r="L79">
        <f>IF('Binding Energies'!L79 = "","",IF('Binding Energies'!L79&lt;HV,(Parameters!AG$98-(Parameters!AG$99*($A79/100))+Parameters!AG$100*EXP(-((($A79/100)-Parameters!AG$87)^2)/(2*Parameters!AG$101^2))/(Parameters!AG$101*SQRT(2*PI()))+(Parameters!AG$102/(1+(((($A79/100)-Parameters!AG$103)/Parameters!AG$95)^2)))),""))</f>
        <v>1.134927144967913E-2</v>
      </c>
      <c r="M79">
        <f>IF('Binding Energies'!M79 = "","",IF('Binding Energies'!M79&lt;HV,(Parameters!AH$98-(Parameters!AH$99*($A79/100))+Parameters!AH$100*EXP(-((($A79/100)-Parameters!AH$87)^2)/(2*Parameters!AH$101^2))/(Parameters!AH$101*SQRT(2*PI()))+(Parameters!AH$102/(1+(((($A79/100)-Parameters!AH$103)/Parameters!AH$95)^2)))),""))</f>
        <v>-4.7293031142504275E-3</v>
      </c>
      <c r="N79">
        <f>IF('Binding Energies'!N79 = "","",IF('Binding Energies'!N79&lt;HV,(Parameters!AI$98-(Parameters!AI$99*($A79/100))+Parameters!AI$100*EXP(-((($A79/100)-Parameters!AI$87)^2)/(2*Parameters!AI$101^2))/(Parameters!AI$101*SQRT(2*PI()))+(Parameters!AI$102/(1+(((($A79/100)-Parameters!AI$103)/Parameters!AI$95)^2)))),""))</f>
        <v>1.1444887586796404E-2</v>
      </c>
      <c r="O79">
        <f>IF('Binding Energies'!O79 = "","",IF('Binding Energies'!O79&lt;HV,(Parameters!AJ$98-(Parameters!AJ$99*($A79/100))+Parameters!AJ$100*EXP(-((($A79/100)-Parameters!AJ$87)^2)/(2*Parameters!AJ$101^2))/(Parameters!AJ$101*SQRT(2*PI()))+(Parameters!AJ$102/(1+(((($A79/100)-Parameters!AJ$103)/Parameters!AJ$95)^2)))),""))</f>
        <v>9.9587212939808128E-2</v>
      </c>
      <c r="P79">
        <f>IF('Binding Energies'!P79 = "","",IF('Binding Energies'!P79&lt;HV,(Parameters!AK$98-(Parameters!AK$99*($A79/100))+Parameters!AK$100*EXP(-((($A79/100)-Parameters!AK$87)^2)/(2*Parameters!AK$101^2))/(Parameters!AK$101*SQRT(2*PI()))+(Parameters!AK$102/(1+(((($A79/100)-Parameters!AK$103)/Parameters!AK$95)^2)))),""))</f>
        <v>9.9259611926570207E-2</v>
      </c>
      <c r="Q79">
        <f>IF('Binding Energies'!Q79 = "","",IF('Binding Energies'!Q79&lt;HV,(Parameters!AL$98-(Parameters!AL$99*($A79/100))+Parameters!AL$100*EXP(-((($A79/100)-Parameters!AL$87)^2)/(2*Parameters!AL$101^2))/(Parameters!AL$101*SQRT(2*PI()))+(Parameters!AL$102/(1+(((($A79/100)-Parameters!AL$103)/Parameters!AL$95)^2)))),""))</f>
        <v>8.6143222889661281E-2</v>
      </c>
      <c r="R79">
        <f>IF('Binding Energies'!R79 = "","",IF('Binding Energies'!R79&lt;HV,(Parameters!AM$98-(Parameters!AM$99*($A79/100))+Parameters!AM$100*EXP(-((($A79/100)-Parameters!AM$87)^2)/(2*Parameters!AM$101^2))/(Parameters!AM$101*SQRT(2*PI()))+(Parameters!AM$102/(1+(((($A79/100)-Parameters!AM$103)/Parameters!AM$95)^2)))),""))</f>
        <v>9.2182883989529285E-2</v>
      </c>
      <c r="S79">
        <f>IF('Binding Energies'!S79 = "","",IF('Binding Energies'!S79&lt;HV,(Parameters!AN$98-(Parameters!AN$99*($A79/100))+Parameters!AN$100*EXP(-((($A79/100)-Parameters!AN$87)^2)/(2*Parameters!AN$101^2))/(Parameters!AN$101*SQRT(2*PI()))+(Parameters!AN$102/(1+(((($A79/100)-Parameters!AN$103)/Parameters!AN$95)^2)))),""))</f>
        <v>0.26579695262268377</v>
      </c>
      <c r="T79">
        <f>IF('Binding Energies'!T79 = "","",IF('Binding Energies'!T79&lt;HV,(Parameters!AO$98-(Parameters!AO$99*($A79/100))+Parameters!AO$100*EXP(-((($A79/100)-Parameters!AO$87)^2)/(2*Parameters!AO$101^2))/(Parameters!AO$101*SQRT(2*PI()))+(Parameters!AO$102/(1+(((($A79/100)-Parameters!AO$103)/Parameters!AO$95)^2)))),""))</f>
        <v>0.26925147580810938</v>
      </c>
    </row>
    <row r="80" spans="1:20" x14ac:dyDescent="0.35">
      <c r="A80" s="43">
        <v>80</v>
      </c>
      <c r="B80" t="str">
        <f>IF('Binding Energies'!B80 = "","",IF('Binding Energies'!B80&lt;HV,(Parameters!W$98-(Parameters!W$99*($A80/100))+Parameters!W$100*EXP(-((($A80/100)-Parameters!W$87)^2)/(2*Parameters!W$101^2))/(Parameters!W$101*SQRT(2*PI()))+(Parameters!W$102/(1+(((($A80/100)-Parameters!W$103)/Parameters!W$95)^2)))),""))</f>
        <v/>
      </c>
      <c r="C80" t="str">
        <f>IF('Binding Energies'!C80 = "","",IF('Binding Energies'!C80&lt;HV,(Parameters!X$98-(Parameters!X$99*($A80/100))+Parameters!X$100*EXP(-((($A80/100)-Parameters!X$87)^2)/(2*Parameters!X$101^2))/(Parameters!X$101*SQRT(2*PI()))+(Parameters!X$102/(1+(((($A80/100)-Parameters!X$103)/Parameters!X$95)^2)))),""))</f>
        <v/>
      </c>
      <c r="D80">
        <f>IF('Binding Energies'!D80 = "","",IF('Binding Energies'!D80&lt;HV,(Parameters!Y$98-(Parameters!Y$99*($A80/100))+Parameters!Y$100*EXP(-((($A80/100)-Parameters!Y$87)^2)/(2*Parameters!Y$101^2))/(Parameters!Y$101*SQRT(2*PI()))+(Parameters!Y$102/(1+(((($A80/100)-Parameters!Y$103)/Parameters!Y$95)^2)))),""))</f>
        <v>-2.5814549340620043E-3</v>
      </c>
      <c r="E80">
        <f>IF('Binding Energies'!E80 = "","",IF('Binding Energies'!E80&lt;HV,(Parameters!Z$98-(Parameters!Z$99*($A80/100))+Parameters!Z$100*EXP(-((($A80/100)-Parameters!Z$87)^2)/(2*Parameters!Z$101^2))/(Parameters!Z$101*SQRT(2*PI()))+(Parameters!Z$102/(1+(((($A80/100)-Parameters!Z$103)/Parameters!Z$95)^2)))),""))</f>
        <v>-3.178091106872131E-3</v>
      </c>
      <c r="F80">
        <f>IF('Binding Energies'!F80 = "","",IF('Binding Energies'!F80&lt;HV,(Parameters!AA$98-(Parameters!AA$99*($A80/100))+Parameters!AA$100*EXP(-((($A80/100)-Parameters!AA$87)^2)/(2*Parameters!AA$101^2))/(Parameters!AA$101*SQRT(2*PI()))+(Parameters!AA$102/(1+(((($A80/100)-Parameters!AA$103)/Parameters!AA$95)^2)))),""))</f>
        <v>-3.2126940859443362E-3</v>
      </c>
      <c r="G80" t="str">
        <f>IF('Binding Energies'!G80 = "","",IF('Binding Energies'!G80&lt;HV,(Parameters!AB$98-(Parameters!AB$99*($A80/100))+Parameters!AB$100*EXP(-((($A80/100)-Parameters!AB$87)^2)/(2*Parameters!AB$101^2))/(Parameters!AB$101*SQRT(2*PI()))+(Parameters!AB$102/(1+(((($A80/100)-Parameters!AB$103)/Parameters!AB$95)^2)))),""))</f>
        <v/>
      </c>
      <c r="H80" t="str">
        <f>IF('Binding Energies'!H80 = "","",IF('Binding Energies'!H80&lt;HV,(Parameters!AC$98-(Parameters!AC$99*($A80/100))+Parameters!AC$100*EXP(-((($A80/100)-Parameters!AC$87)^2)/(2*Parameters!AC$101^2))/(Parameters!AC$101*SQRT(2*PI()))+(Parameters!AC$102/(1+(((($A80/100)-Parameters!AC$103)/Parameters!AC$95)^2)))),""))</f>
        <v/>
      </c>
      <c r="I80">
        <f>IF('Binding Energies'!I80 = "","",IF('Binding Energies'!I80&lt;HV,(Parameters!AD$98-(Parameters!AD$99*($A80/100))+Parameters!AD$100*EXP(-((($A80/100)-Parameters!AD$87)^2)/(2*Parameters!AD$101^2))/(Parameters!AD$101*SQRT(2*PI()))+(Parameters!AD$102/(1+(((($A80/100)-Parameters!AD$103)/Parameters!AD$95)^2)))),""))</f>
        <v>2.4096260960081613E-3</v>
      </c>
      <c r="J80">
        <f>IF('Binding Energies'!J80 = "","",IF('Binding Energies'!J80&lt;HV,(Parameters!AE$98-(Parameters!AE$99*($A80/100))+Parameters!AE$100*EXP(-((($A80/100)-Parameters!AE$87)^2)/(2*Parameters!AE$101^2))/(Parameters!AE$101*SQRT(2*PI()))+(Parameters!AE$102/(1+(((($A80/100)-Parameters!AE$103)/Parameters!AE$95)^2)))),""))</f>
        <v>1.59253449084404E-2</v>
      </c>
      <c r="K80">
        <f>IF('Binding Energies'!K80 = "","",IF('Binding Energies'!K80&lt;HV,(Parameters!AF$98-(Parameters!AF$99*($A80/100))+Parameters!AF$100*EXP(-((($A80/100)-Parameters!AF$87)^2)/(2*Parameters!AF$101^2))/(Parameters!AF$101*SQRT(2*PI()))+(Parameters!AF$102/(1+(((($A80/100)-Parameters!AF$103)/Parameters!AF$95)^2)))),""))</f>
        <v>-5.3819058586344979E-3</v>
      </c>
      <c r="L80">
        <f>IF('Binding Energies'!L80 = "","",IF('Binding Energies'!L80&lt;HV,(Parameters!AG$98-(Parameters!AG$99*($A80/100))+Parameters!AG$100*EXP(-((($A80/100)-Parameters!AG$87)^2)/(2*Parameters!AG$101^2))/(Parameters!AG$101*SQRT(2*PI()))+(Parameters!AG$102/(1+(((($A80/100)-Parameters!AG$103)/Parameters!AG$95)^2)))),""))</f>
        <v>1.1303758968764951E-2</v>
      </c>
      <c r="M80">
        <f>IF('Binding Energies'!M80 = "","",IF('Binding Energies'!M80&lt;HV,(Parameters!AH$98-(Parameters!AH$99*($A80/100))+Parameters!AH$100*EXP(-((($A80/100)-Parameters!AH$87)^2)/(2*Parameters!AH$101^2))/(Parameters!AH$101*SQRT(2*PI()))+(Parameters!AH$102/(1+(((($A80/100)-Parameters!AH$103)/Parameters!AH$95)^2)))),""))</f>
        <v>-5.1708887368369849E-3</v>
      </c>
      <c r="N80">
        <f>IF('Binding Energies'!N80 = "","",IF('Binding Energies'!N80&lt;HV,(Parameters!AI$98-(Parameters!AI$99*($A80/100))+Parameters!AI$100*EXP(-((($A80/100)-Parameters!AI$87)^2)/(2*Parameters!AI$101^2))/(Parameters!AI$101*SQRT(2*PI()))+(Parameters!AI$102/(1+(((($A80/100)-Parameters!AI$103)/Parameters!AI$95)^2)))),""))</f>
        <v>1.1464955750784322E-2</v>
      </c>
      <c r="O80">
        <f>IF('Binding Energies'!O80 = "","",IF('Binding Energies'!O80&lt;HV,(Parameters!AJ$98-(Parameters!AJ$99*($A80/100))+Parameters!AJ$100*EXP(-((($A80/100)-Parameters!AJ$87)^2)/(2*Parameters!AJ$101^2))/(Parameters!AJ$101*SQRT(2*PI()))+(Parameters!AJ$102/(1+(((($A80/100)-Parameters!AJ$103)/Parameters!AJ$95)^2)))),""))</f>
        <v>9.7781811498483778E-2</v>
      </c>
      <c r="P80">
        <f>IF('Binding Energies'!P80 = "","",IF('Binding Energies'!P80&lt;HV,(Parameters!AK$98-(Parameters!AK$99*($A80/100))+Parameters!AK$100*EXP(-((($A80/100)-Parameters!AK$87)^2)/(2*Parameters!AK$101^2))/(Parameters!AK$101*SQRT(2*PI()))+(Parameters!AK$102/(1+(((($A80/100)-Parameters!AK$103)/Parameters!AK$95)^2)))),""))</f>
        <v>9.662515533279703E-2</v>
      </c>
      <c r="Q80">
        <f>IF('Binding Energies'!Q80 = "","",IF('Binding Energies'!Q80&lt;HV,(Parameters!AL$98-(Parameters!AL$99*($A80/100))+Parameters!AL$100*EXP(-((($A80/100)-Parameters!AL$87)^2)/(2*Parameters!AL$101^2))/(Parameters!AL$101*SQRT(2*PI()))+(Parameters!AL$102/(1+(((($A80/100)-Parameters!AL$103)/Parameters!AL$95)^2)))),""))</f>
        <v>8.4246457204753641E-2</v>
      </c>
      <c r="R80">
        <f>IF('Binding Energies'!R80 = "","",IF('Binding Energies'!R80&lt;HV,(Parameters!AM$98-(Parameters!AM$99*($A80/100))+Parameters!AM$100*EXP(-((($A80/100)-Parameters!AM$87)^2)/(2*Parameters!AM$101^2))/(Parameters!AM$101*SQRT(2*PI()))+(Parameters!AM$102/(1+(((($A80/100)-Parameters!AM$103)/Parameters!AM$95)^2)))),""))</f>
        <v>8.9865642487507016E-2</v>
      </c>
      <c r="S80">
        <f>IF('Binding Energies'!S80 = "","",IF('Binding Energies'!S80&lt;HV,(Parameters!AN$98-(Parameters!AN$99*($A80/100))+Parameters!AN$100*EXP(-((($A80/100)-Parameters!AN$87)^2)/(2*Parameters!AN$101^2))/(Parameters!AN$101*SQRT(2*PI()))+(Parameters!AN$102/(1+(((($A80/100)-Parameters!AN$103)/Parameters!AN$95)^2)))),""))</f>
        <v>0.26236127433394374</v>
      </c>
      <c r="T80">
        <f>IF('Binding Energies'!T80 = "","",IF('Binding Energies'!T80&lt;HV,(Parameters!AO$98-(Parameters!AO$99*($A80/100))+Parameters!AO$100*EXP(-((($A80/100)-Parameters!AO$87)^2)/(2*Parameters!AO$101^2))/(Parameters!AO$101*SQRT(2*PI()))+(Parameters!AO$102/(1+(((($A80/100)-Parameters!AO$103)/Parameters!AO$95)^2)))),""))</f>
        <v>0.26579404162868964</v>
      </c>
    </row>
    <row r="81" spans="1:20" x14ac:dyDescent="0.35">
      <c r="A81" s="43">
        <v>81</v>
      </c>
      <c r="B81" t="str">
        <f>IF('Binding Energies'!B81 = "","",IF('Binding Energies'!B81&lt;HV,(Parameters!W$98-(Parameters!W$99*($A81/100))+Parameters!W$100*EXP(-((($A81/100)-Parameters!W$87)^2)/(2*Parameters!W$101^2))/(Parameters!W$101*SQRT(2*PI()))+(Parameters!W$102/(1+(((($A81/100)-Parameters!W$103)/Parameters!W$95)^2)))),""))</f>
        <v/>
      </c>
      <c r="C81" t="str">
        <f>IF('Binding Energies'!C81 = "","",IF('Binding Energies'!C81&lt;HV,(Parameters!X$98-(Parameters!X$99*($A81/100))+Parameters!X$100*EXP(-((($A81/100)-Parameters!X$87)^2)/(2*Parameters!X$101^2))/(Parameters!X$101*SQRT(2*PI()))+(Parameters!X$102/(1+(((($A81/100)-Parameters!X$103)/Parameters!X$95)^2)))),""))</f>
        <v/>
      </c>
      <c r="D81">
        <f>IF('Binding Energies'!D81 = "","",IF('Binding Energies'!D81&lt;HV,(Parameters!Y$98-(Parameters!Y$99*($A81/100))+Parameters!Y$100*EXP(-((($A81/100)-Parameters!Y$87)^2)/(2*Parameters!Y$101^2))/(Parameters!Y$101*SQRT(2*PI()))+(Parameters!Y$102/(1+(((($A81/100)-Parameters!Y$103)/Parameters!Y$95)^2)))),""))</f>
        <v>-2.6339762675374858E-3</v>
      </c>
      <c r="E81">
        <f>IF('Binding Energies'!E81 = "","",IF('Binding Energies'!E81&lt;HV,(Parameters!Z$98-(Parameters!Z$99*($A81/100))+Parameters!Z$100*EXP(-((($A81/100)-Parameters!Z$87)^2)/(2*Parameters!Z$101^2))/(Parameters!Z$101*SQRT(2*PI()))+(Parameters!Z$102/(1+(((($A81/100)-Parameters!Z$103)/Parameters!Z$95)^2)))),""))</f>
        <v>-3.3485364011824528E-3</v>
      </c>
      <c r="F81">
        <f>IF('Binding Energies'!F81 = "","",IF('Binding Energies'!F81&lt;HV,(Parameters!AA$98-(Parameters!AA$99*($A81/100))+Parameters!AA$100*EXP(-((($A81/100)-Parameters!AA$87)^2)/(2*Parameters!AA$101^2))/(Parameters!AA$101*SQRT(2*PI()))+(Parameters!AA$102/(1+(((($A81/100)-Parameters!AA$103)/Parameters!AA$95)^2)))),""))</f>
        <v>-3.3986168561408207E-3</v>
      </c>
      <c r="G81" t="str">
        <f>IF('Binding Energies'!G81 = "","",IF('Binding Energies'!G81&lt;HV,(Parameters!AB$98-(Parameters!AB$99*($A81/100))+Parameters!AB$100*EXP(-((($A81/100)-Parameters!AB$87)^2)/(2*Parameters!AB$101^2))/(Parameters!AB$101*SQRT(2*PI()))+(Parameters!AB$102/(1+(((($A81/100)-Parameters!AB$103)/Parameters!AB$95)^2)))),""))</f>
        <v/>
      </c>
      <c r="H81" t="str">
        <f>IF('Binding Energies'!H81 = "","",IF('Binding Energies'!H81&lt;HV,(Parameters!AC$98-(Parameters!AC$99*($A81/100))+Parameters!AC$100*EXP(-((($A81/100)-Parameters!AC$87)^2)/(2*Parameters!AC$101^2))/(Parameters!AC$101*SQRT(2*PI()))+(Parameters!AC$102/(1+(((($A81/100)-Parameters!AC$103)/Parameters!AC$95)^2)))),""))</f>
        <v/>
      </c>
      <c r="I81">
        <f>IF('Binding Energies'!I81 = "","",IF('Binding Energies'!I81&lt;HV,(Parameters!AD$98-(Parameters!AD$99*($A81/100))+Parameters!AD$100*EXP(-((($A81/100)-Parameters!AD$87)^2)/(2*Parameters!AD$101^2))/(Parameters!AD$101*SQRT(2*PI()))+(Parameters!AD$102/(1+(((($A81/100)-Parameters!AD$103)/Parameters!AD$95)^2)))),""))</f>
        <v>3.3524980290938963E-3</v>
      </c>
      <c r="J81">
        <f>IF('Binding Energies'!J81 = "","",IF('Binding Energies'!J81&lt;HV,(Parameters!AE$98-(Parameters!AE$99*($A81/100))+Parameters!AE$100*EXP(-((($A81/100)-Parameters!AE$87)^2)/(2*Parameters!AE$101^2))/(Parameters!AE$101*SQRT(2*PI()))+(Parameters!AE$102/(1+(((($A81/100)-Parameters!AE$103)/Parameters!AE$95)^2)))),""))</f>
        <v>1.6166114566814077E-2</v>
      </c>
      <c r="K81">
        <f>IF('Binding Energies'!K81 = "","",IF('Binding Energies'!K81&lt;HV,(Parameters!AF$98-(Parameters!AF$99*($A81/100))+Parameters!AF$100*EXP(-((($A81/100)-Parameters!AF$87)^2)/(2*Parameters!AF$101^2))/(Parameters!AF$101*SQRT(2*PI()))+(Parameters!AF$102/(1+(((($A81/100)-Parameters!AF$103)/Parameters!AF$95)^2)))),""))</f>
        <v>-5.8242527546988922E-3</v>
      </c>
      <c r="L81">
        <f>IF('Binding Energies'!L81 = "","",IF('Binding Energies'!L81&lt;HV,(Parameters!AG$98-(Parameters!AG$99*($A81/100))+Parameters!AG$100*EXP(-((($A81/100)-Parameters!AG$87)^2)/(2*Parameters!AG$101^2))/(Parameters!AG$101*SQRT(2*PI()))+(Parameters!AG$102/(1+(((($A81/100)-Parameters!AG$103)/Parameters!AG$95)^2)))),""))</f>
        <v>1.1259899384366813E-2</v>
      </c>
      <c r="M81">
        <f>IF('Binding Energies'!M81 = "","",IF('Binding Energies'!M81&lt;HV,(Parameters!AH$98-(Parameters!AH$99*($A81/100))+Parameters!AH$100*EXP(-((($A81/100)-Parameters!AH$87)^2)/(2*Parameters!AH$101^2))/(Parameters!AH$101*SQRT(2*PI()))+(Parameters!AH$102/(1+(((($A81/100)-Parameters!AH$103)/Parameters!AH$95)^2)))),""))</f>
        <v>-5.6122200742865763E-3</v>
      </c>
      <c r="N81">
        <f>IF('Binding Energies'!N81 = "","",IF('Binding Energies'!N81&lt;HV,(Parameters!AI$98-(Parameters!AI$99*($A81/100))+Parameters!AI$100*EXP(-((($A81/100)-Parameters!AI$87)^2)/(2*Parameters!AI$101^2))/(Parameters!AI$101*SQRT(2*PI()))+(Parameters!AI$102/(1+(((($A81/100)-Parameters!AI$103)/Parameters!AI$95)^2)))),""))</f>
        <v>1.1480282745620348E-2</v>
      </c>
      <c r="O81">
        <f>IF('Binding Energies'!O81 = "","",IF('Binding Energies'!O81&lt;HV,(Parameters!AJ$98-(Parameters!AJ$99*($A81/100))+Parameters!AJ$100*EXP(-((($A81/100)-Parameters!AJ$87)^2)/(2*Parameters!AJ$101^2))/(Parameters!AJ$101*SQRT(2*PI()))+(Parameters!AJ$102/(1+(((($A81/100)-Parameters!AJ$103)/Parameters!AJ$95)^2)))),""))</f>
        <v>9.5964578503833498E-2</v>
      </c>
      <c r="P81">
        <f>IF('Binding Energies'!P81 = "","",IF('Binding Energies'!P81&lt;HV,(Parameters!AK$98-(Parameters!AK$99*($A81/100))+Parameters!AK$100*EXP(-((($A81/100)-Parameters!AK$87)^2)/(2*Parameters!AK$101^2))/(Parameters!AK$101*SQRT(2*PI()))+(Parameters!AK$102/(1+(((($A81/100)-Parameters!AK$103)/Parameters!AK$95)^2)))),""))</f>
        <v>9.3980183207080167E-2</v>
      </c>
      <c r="Q81">
        <f>IF('Binding Energies'!Q81 = "","",IF('Binding Energies'!Q81&lt;HV,(Parameters!AL$98-(Parameters!AL$99*($A81/100))+Parameters!AL$100*EXP(-((($A81/100)-Parameters!AL$87)^2)/(2*Parameters!AL$101^2))/(Parameters!AL$101*SQRT(2*PI()))+(Parameters!AL$102/(1+(((($A81/100)-Parameters!AL$103)/Parameters!AL$95)^2)))),""))</f>
        <v>8.243393351915472E-2</v>
      </c>
      <c r="R81">
        <f>IF('Binding Energies'!R81 = "","",IF('Binding Energies'!R81&lt;HV,(Parameters!AM$98-(Parameters!AM$99*($A81/100))+Parameters!AM$100*EXP(-((($A81/100)-Parameters!AM$87)^2)/(2*Parameters!AM$101^2))/(Parameters!AM$101*SQRT(2*PI()))+(Parameters!AM$102/(1+(((($A81/100)-Parameters!AM$103)/Parameters!AM$95)^2)))),""))</f>
        <v>8.7613602186350434E-2</v>
      </c>
      <c r="S81">
        <f>IF('Binding Energies'!S81 = "","",IF('Binding Energies'!S81&lt;HV,(Parameters!AN$98-(Parameters!AN$99*($A81/100))+Parameters!AN$100*EXP(-((($A81/100)-Parameters!AN$87)^2)/(2*Parameters!AN$101^2))/(Parameters!AN$101*SQRT(2*PI()))+(Parameters!AN$102/(1+(((($A81/100)-Parameters!AN$103)/Parameters!AN$95)^2)))),""))</f>
        <v>0.25897771949384379</v>
      </c>
      <c r="T81">
        <f>IF('Binding Energies'!T81 = "","",IF('Binding Energies'!T81&lt;HV,(Parameters!AO$98-(Parameters!AO$99*($A81/100))+Parameters!AO$100*EXP(-((($A81/100)-Parameters!AO$87)^2)/(2*Parameters!AO$101^2))/(Parameters!AO$101*SQRT(2*PI()))+(Parameters!AO$102/(1+(((($A81/100)-Parameters!AO$103)/Parameters!AO$95)^2)))),""))</f>
        <v>0.26238299803406107</v>
      </c>
    </row>
    <row r="82" spans="1:20" x14ac:dyDescent="0.35">
      <c r="A82" s="43">
        <v>82</v>
      </c>
      <c r="B82" t="str">
        <f>IF('Binding Energies'!B82 = "","",IF('Binding Energies'!B82&lt;HV,(Parameters!W$98-(Parameters!W$99*($A82/100))+Parameters!W$100*EXP(-((($A82/100)-Parameters!W$87)^2)/(2*Parameters!W$101^2))/(Parameters!W$101*SQRT(2*PI()))+(Parameters!W$102/(1+(((($A82/100)-Parameters!W$103)/Parameters!W$95)^2)))),""))</f>
        <v/>
      </c>
      <c r="C82" t="str">
        <f>IF('Binding Energies'!C82 = "","",IF('Binding Energies'!C82&lt;HV,(Parameters!X$98-(Parameters!X$99*($A82/100))+Parameters!X$100*EXP(-((($A82/100)-Parameters!X$87)^2)/(2*Parameters!X$101^2))/(Parameters!X$101*SQRT(2*PI()))+(Parameters!X$102/(1+(((($A82/100)-Parameters!X$103)/Parameters!X$95)^2)))),""))</f>
        <v/>
      </c>
      <c r="D82">
        <f>IF('Binding Energies'!D82 = "","",IF('Binding Energies'!D82&lt;HV,(Parameters!Y$98-(Parameters!Y$99*($A82/100))+Parameters!Y$100*EXP(-((($A82/100)-Parameters!Y$87)^2)/(2*Parameters!Y$101^2))/(Parameters!Y$101*SQRT(2*PI()))+(Parameters!Y$102/(1+(((($A82/100)-Parameters!Y$103)/Parameters!Y$95)^2)))),""))</f>
        <v>-2.6700796366107642E-3</v>
      </c>
      <c r="E82">
        <f>IF('Binding Energies'!E82 = "","",IF('Binding Energies'!E82&lt;HV,(Parameters!Z$98-(Parameters!Z$99*($A82/100))+Parameters!Z$100*EXP(-((($A82/100)-Parameters!Z$87)^2)/(2*Parameters!Z$101^2))/(Parameters!Z$101*SQRT(2*PI()))+(Parameters!Z$102/(1+(((($A82/100)-Parameters!Z$103)/Parameters!Z$95)^2)))),""))</f>
        <v>-3.5236507664114054E-3</v>
      </c>
      <c r="F82">
        <f>IF('Binding Energies'!F82 = "","",IF('Binding Energies'!F82&lt;HV,(Parameters!AA$98-(Parameters!AA$99*($A82/100))+Parameters!AA$100*EXP(-((($A82/100)-Parameters!AA$87)^2)/(2*Parameters!AA$101^2))/(Parameters!AA$101*SQRT(2*PI()))+(Parameters!AA$102/(1+(((($A82/100)-Parameters!AA$103)/Parameters!AA$95)^2)))),""))</f>
        <v>-3.5913239950652433E-3</v>
      </c>
      <c r="G82" t="str">
        <f>IF('Binding Energies'!G82 = "","",IF('Binding Energies'!G82&lt;HV,(Parameters!AB$98-(Parameters!AB$99*($A82/100))+Parameters!AB$100*EXP(-((($A82/100)-Parameters!AB$87)^2)/(2*Parameters!AB$101^2))/(Parameters!AB$101*SQRT(2*PI()))+(Parameters!AB$102/(1+(((($A82/100)-Parameters!AB$103)/Parameters!AB$95)^2)))),""))</f>
        <v/>
      </c>
      <c r="H82" t="str">
        <f>IF('Binding Energies'!H82 = "","",IF('Binding Energies'!H82&lt;HV,(Parameters!AC$98-(Parameters!AC$99*($A82/100))+Parameters!AC$100*EXP(-((($A82/100)-Parameters!AC$87)^2)/(2*Parameters!AC$101^2))/(Parameters!AC$101*SQRT(2*PI()))+(Parameters!AC$102/(1+(((($A82/100)-Parameters!AC$103)/Parameters!AC$95)^2)))),""))</f>
        <v/>
      </c>
      <c r="I82">
        <f>IF('Binding Energies'!I82 = "","",IF('Binding Energies'!I82&lt;HV,(Parameters!AD$98-(Parameters!AD$99*($A82/100))+Parameters!AD$100*EXP(-((($A82/100)-Parameters!AD$87)^2)/(2*Parameters!AD$101^2))/(Parameters!AD$101*SQRT(2*PI()))+(Parameters!AD$102/(1+(((($A82/100)-Parameters!AD$103)/Parameters!AD$95)^2)))),""))</f>
        <v>4.6773671796675638E-3</v>
      </c>
      <c r="J82">
        <f>IF('Binding Energies'!J82 = "","",IF('Binding Energies'!J82&lt;HV,(Parameters!AE$98-(Parameters!AE$99*($A82/100))+Parameters!AE$100*EXP(-((($A82/100)-Parameters!AE$87)^2)/(2*Parameters!AE$101^2))/(Parameters!AE$101*SQRT(2*PI()))+(Parameters!AE$102/(1+(((($A82/100)-Parameters!AE$103)/Parameters!AE$95)^2)))),""))</f>
        <v>1.6457341409092281E-2</v>
      </c>
      <c r="K82">
        <f>IF('Binding Energies'!K82 = "","",IF('Binding Energies'!K82&lt;HV,(Parameters!AF$98-(Parameters!AF$99*($A82/100))+Parameters!AF$100*EXP(-((($A82/100)-Parameters!AF$87)^2)/(2*Parameters!AF$101^2))/(Parameters!AF$101*SQRT(2*PI()))+(Parameters!AF$102/(1+(((($A82/100)-Parameters!AF$103)/Parameters!AF$95)^2)))),""))</f>
        <v>-6.2504034480669688E-3</v>
      </c>
      <c r="L82">
        <f>IF('Binding Energies'!L82 = "","",IF('Binding Energies'!L82&lt;HV,(Parameters!AG$98-(Parameters!AG$99*($A82/100))+Parameters!AG$100*EXP(-((($A82/100)-Parameters!AG$87)^2)/(2*Parameters!AG$101^2))/(Parameters!AG$101*SQRT(2*PI()))+(Parameters!AG$102/(1+(((($A82/100)-Parameters!AG$103)/Parameters!AG$95)^2)))),""))</f>
        <v>1.1216020037536429E-2</v>
      </c>
      <c r="M82">
        <f>IF('Binding Energies'!M82 = "","",IF('Binding Energies'!M82&lt;HV,(Parameters!AH$98-(Parameters!AH$99*($A82/100))+Parameters!AH$100*EXP(-((($A82/100)-Parameters!AH$87)^2)/(2*Parameters!AH$101^2))/(Parameters!AH$101*SQRT(2*PI()))+(Parameters!AH$102/(1+(((($A82/100)-Parameters!AH$103)/Parameters!AH$95)^2)))),""))</f>
        <v>-6.0568903229486683E-3</v>
      </c>
      <c r="N82">
        <f>IF('Binding Energies'!N82 = "","",IF('Binding Energies'!N82&lt;HV,(Parameters!AI$98-(Parameters!AI$99*($A82/100))+Parameters!AI$100*EXP(-((($A82/100)-Parameters!AI$87)^2)/(2*Parameters!AI$101^2))/(Parameters!AI$101*SQRT(2*PI()))+(Parameters!AI$102/(1+(((($A82/100)-Parameters!AI$103)/Parameters!AI$95)^2)))),""))</f>
        <v>1.1490461584149028E-2</v>
      </c>
      <c r="O82">
        <f>IF('Binding Energies'!O82 = "","",IF('Binding Energies'!O82&lt;HV,(Parameters!AJ$98-(Parameters!AJ$99*($A82/100))+Parameters!AJ$100*EXP(-((($A82/100)-Parameters!AJ$87)^2)/(2*Parameters!AJ$101^2))/(Parameters!AJ$101*SQRT(2*PI()))+(Parameters!AJ$102/(1+(((($A82/100)-Parameters!AJ$103)/Parameters!AJ$95)^2)))),""))</f>
        <v>9.4118599330190608E-2</v>
      </c>
      <c r="P82">
        <f>IF('Binding Energies'!P82 = "","",IF('Binding Energies'!P82&lt;HV,(Parameters!AK$98-(Parameters!AK$99*($A82/100))+Parameters!AK$100*EXP(-((($A82/100)-Parameters!AK$87)^2)/(2*Parameters!AK$101^2))/(Parameters!AK$101*SQRT(2*PI()))+(Parameters!AK$102/(1+(((($A82/100)-Parameters!AK$103)/Parameters!AK$95)^2)))),""))</f>
        <v>9.1318051977633888E-2</v>
      </c>
      <c r="Q82">
        <f>IF('Binding Energies'!Q82 = "","",IF('Binding Energies'!Q82&lt;HV,(Parameters!AL$98-(Parameters!AL$99*($A82/100))+Parameters!AL$100*EXP(-((($A82/100)-Parameters!AL$87)^2)/(2*Parameters!AL$101^2))/(Parameters!AL$101*SQRT(2*PI()))+(Parameters!AL$102/(1+(((($A82/100)-Parameters!AL$103)/Parameters!AL$95)^2)))),""))</f>
        <v>8.0702300289858392E-2</v>
      </c>
      <c r="R82">
        <f>IF('Binding Energies'!R82 = "","",IF('Binding Energies'!R82&lt;HV,(Parameters!AM$98-(Parameters!AM$99*($A82/100))+Parameters!AM$100*EXP(-((($A82/100)-Parameters!AM$87)^2)/(2*Parameters!AM$101^2))/(Parameters!AM$101*SQRT(2*PI()))+(Parameters!AM$102/(1+(((($A82/100)-Parameters!AM$103)/Parameters!AM$95)^2)))),""))</f>
        <v>8.5424060519872502E-2</v>
      </c>
      <c r="S82">
        <f>IF('Binding Energies'!S82 = "","",IF('Binding Energies'!S82&lt;HV,(Parameters!AN$98-(Parameters!AN$99*($A82/100))+Parameters!AN$100*EXP(-((($A82/100)-Parameters!AN$87)^2)/(2*Parameters!AN$101^2))/(Parameters!AN$101*SQRT(2*PI()))+(Parameters!AN$102/(1+(((($A82/100)-Parameters!AN$103)/Parameters!AN$95)^2)))),""))</f>
        <v>0.25564516193052916</v>
      </c>
      <c r="T82">
        <f>IF('Binding Energies'!T82 = "","",IF('Binding Energies'!T82&lt;HV,(Parameters!AO$98-(Parameters!AO$99*($A82/100))+Parameters!AO$100*EXP(-((($A82/100)-Parameters!AO$87)^2)/(2*Parameters!AO$101^2))/(Parameters!AO$101*SQRT(2*PI()))+(Parameters!AO$102/(1+(((($A82/100)-Parameters!AO$103)/Parameters!AO$95)^2)))),""))</f>
        <v>0.25901704717206375</v>
      </c>
    </row>
    <row r="83" spans="1:20" x14ac:dyDescent="0.35">
      <c r="A83" s="43">
        <v>83</v>
      </c>
      <c r="B83" t="str">
        <f>IF('Binding Energies'!B83 = "","",IF('Binding Energies'!B83&lt;HV,(Parameters!W$98-(Parameters!W$99*($A83/100))+Parameters!W$100*EXP(-((($A83/100)-Parameters!W$87)^2)/(2*Parameters!W$101^2))/(Parameters!W$101*SQRT(2*PI()))+(Parameters!W$102/(1+(((($A83/100)-Parameters!W$103)/Parameters!W$95)^2)))),""))</f>
        <v/>
      </c>
      <c r="C83" t="str">
        <f>IF('Binding Energies'!C83 = "","",IF('Binding Energies'!C83&lt;HV,(Parameters!X$98-(Parameters!X$99*($A83/100))+Parameters!X$100*EXP(-((($A83/100)-Parameters!X$87)^2)/(2*Parameters!X$101^2))/(Parameters!X$101*SQRT(2*PI()))+(Parameters!X$102/(1+(((($A83/100)-Parameters!X$103)/Parameters!X$95)^2)))),""))</f>
        <v/>
      </c>
      <c r="D83">
        <f>IF('Binding Energies'!D83 = "","",IF('Binding Energies'!D83&lt;HV,(Parameters!Y$98-(Parameters!Y$99*($A83/100))+Parameters!Y$100*EXP(-((($A83/100)-Parameters!Y$87)^2)/(2*Parameters!Y$101^2))/(Parameters!Y$101*SQRT(2*PI()))+(Parameters!Y$102/(1+(((($A83/100)-Parameters!Y$103)/Parameters!Y$95)^2)))),""))</f>
        <v>-2.6847733697441681E-3</v>
      </c>
      <c r="E83">
        <f>IF('Binding Energies'!E83 = "","",IF('Binding Energies'!E83&lt;HV,(Parameters!Z$98-(Parameters!Z$99*($A83/100))+Parameters!Z$100*EXP(-((($A83/100)-Parameters!Z$87)^2)/(2*Parameters!Z$101^2))/(Parameters!Z$101*SQRT(2*PI()))+(Parameters!Z$102/(1+(((($A83/100)-Parameters!Z$103)/Parameters!Z$95)^2)))),""))</f>
        <v>-3.7032008878676304E-3</v>
      </c>
      <c r="F83">
        <f>IF('Binding Energies'!F83 = "","",IF('Binding Energies'!F83&lt;HV,(Parameters!AA$98-(Parameters!AA$99*($A83/100))+Parameters!AA$100*EXP(-((($A83/100)-Parameters!AA$87)^2)/(2*Parameters!AA$101^2))/(Parameters!AA$101*SQRT(2*PI()))+(Parameters!AA$102/(1+(((($A83/100)-Parameters!AA$103)/Parameters!AA$95)^2)))),""))</f>
        <v>-3.7908394320928557E-3</v>
      </c>
      <c r="G83" t="str">
        <f>IF('Binding Energies'!G83 = "","",IF('Binding Energies'!G83&lt;HV,(Parameters!AB$98-(Parameters!AB$99*($A83/100))+Parameters!AB$100*EXP(-((($A83/100)-Parameters!AB$87)^2)/(2*Parameters!AB$101^2))/(Parameters!AB$101*SQRT(2*PI()))+(Parameters!AB$102/(1+(((($A83/100)-Parameters!AB$103)/Parameters!AB$95)^2)))),""))</f>
        <v/>
      </c>
      <c r="H83" t="str">
        <f>IF('Binding Energies'!H83 = "","",IF('Binding Energies'!H83&lt;HV,(Parameters!AC$98-(Parameters!AC$99*($A83/100))+Parameters!AC$100*EXP(-((($A83/100)-Parameters!AC$87)^2)/(2*Parameters!AC$101^2))/(Parameters!AC$101*SQRT(2*PI()))+(Parameters!AC$102/(1+(((($A83/100)-Parameters!AC$103)/Parameters!AC$95)^2)))),""))</f>
        <v/>
      </c>
      <c r="I83">
        <f>IF('Binding Energies'!I83 = "","",IF('Binding Energies'!I83&lt;HV,(Parameters!AD$98-(Parameters!AD$99*($A83/100))+Parameters!AD$100*EXP(-((($A83/100)-Parameters!AD$87)^2)/(2*Parameters!AD$101^2))/(Parameters!AD$101*SQRT(2*PI()))+(Parameters!AD$102/(1+(((($A83/100)-Parameters!AD$103)/Parameters!AD$95)^2)))),""))</f>
        <v>6.480339633760511E-3</v>
      </c>
      <c r="J83">
        <f>IF('Binding Energies'!J83 = "","",IF('Binding Energies'!J83&lt;HV,(Parameters!AE$98-(Parameters!AE$99*($A83/100))+Parameters!AE$100*EXP(-((($A83/100)-Parameters!AE$87)^2)/(2*Parameters!AE$101^2))/(Parameters!AE$101*SQRT(2*PI()))+(Parameters!AE$102/(1+(((($A83/100)-Parameters!AE$103)/Parameters!AE$95)^2)))),""))</f>
        <v>1.6807672006015701E-2</v>
      </c>
      <c r="K83">
        <f>IF('Binding Energies'!K83 = "","",IF('Binding Energies'!K83&lt;HV,(Parameters!AF$98-(Parameters!AF$99*($A83/100))+Parameters!AF$100*EXP(-((($A83/100)-Parameters!AF$87)^2)/(2*Parameters!AF$101^2))/(Parameters!AF$101*SQRT(2*PI()))+(Parameters!AF$102/(1+(((($A83/100)-Parameters!AF$103)/Parameters!AF$95)^2)))),""))</f>
        <v>-6.6627360134674136E-3</v>
      </c>
      <c r="L83">
        <f>IF('Binding Energies'!L83 = "","",IF('Binding Energies'!L83&lt;HV,(Parameters!AG$98-(Parameters!AG$99*($A83/100))+Parameters!AG$100*EXP(-((($A83/100)-Parameters!AG$87)^2)/(2*Parameters!AG$101^2))/(Parameters!AG$101*SQRT(2*PI()))+(Parameters!AG$102/(1+(((($A83/100)-Parameters!AG$103)/Parameters!AG$95)^2)))),""))</f>
        <v>1.1170557316814517E-2</v>
      </c>
      <c r="M83">
        <f>IF('Binding Energies'!M83 = "","",IF('Binding Energies'!M83&lt;HV,(Parameters!AH$98-(Parameters!AH$99*($A83/100))+Parameters!AH$100*EXP(-((($A83/100)-Parameters!AH$87)^2)/(2*Parameters!AH$101^2))/(Parameters!AH$101*SQRT(2*PI()))+(Parameters!AH$102/(1+(((($A83/100)-Parameters!AH$103)/Parameters!AH$95)^2)))),""))</f>
        <v>-6.5084939741417852E-3</v>
      </c>
      <c r="N83">
        <f>IF('Binding Energies'!N83 = "","",IF('Binding Energies'!N83&lt;HV,(Parameters!AI$98-(Parameters!AI$99*($A83/100))+Parameters!AI$100*EXP(-((($A83/100)-Parameters!AI$87)^2)/(2*Parameters!AI$101^2))/(Parameters!AI$101*SQRT(2*PI()))+(Parameters!AI$102/(1+(((($A83/100)-Parameters!AI$103)/Parameters!AI$95)^2)))),""))</f>
        <v>1.149507838052762E-2</v>
      </c>
      <c r="O83">
        <f>IF('Binding Energies'!O83 = "","",IF('Binding Energies'!O83&lt;HV,(Parameters!AJ$98-(Parameters!AJ$99*($A83/100))+Parameters!AJ$100*EXP(-((($A83/100)-Parameters!AJ$87)^2)/(2*Parameters!AJ$101^2))/(Parameters!AJ$101*SQRT(2*PI()))+(Parameters!AJ$102/(1+(((($A83/100)-Parameters!AJ$103)/Parameters!AJ$95)^2)))),""))</f>
        <v>9.2224372832092408E-2</v>
      </c>
      <c r="P83">
        <f>IF('Binding Energies'!P83 = "","",IF('Binding Energies'!P83&lt;HV,(Parameters!AK$98-(Parameters!AK$99*($A83/100))+Parameters!AK$100*EXP(-((($A83/100)-Parameters!AK$87)^2)/(2*Parameters!AK$101^2))/(Parameters!AK$101*SQRT(2*PI()))+(Parameters!AK$102/(1+(((($A83/100)-Parameters!AK$103)/Parameters!AK$95)^2)))),""))</f>
        <v>8.8631267293822133E-2</v>
      </c>
      <c r="Q83">
        <f>IF('Binding Energies'!Q83 = "","",IF('Binding Energies'!Q83&lt;HV,(Parameters!AL$98-(Parameters!AL$99*($A83/100))+Parameters!AL$100*EXP(-((($A83/100)-Parameters!AL$87)^2)/(2*Parameters!AL$101^2))/(Parameters!AL$101*SQRT(2*PI()))+(Parameters!AL$102/(1+(((($A83/100)-Parameters!AL$103)/Parameters!AL$95)^2)))),""))</f>
        <v>7.9048137871761376E-2</v>
      </c>
      <c r="R83">
        <f>IF('Binding Energies'!R83 = "","",IF('Binding Energies'!R83&lt;HV,(Parameters!AM$98-(Parameters!AM$99*($A83/100))+Parameters!AM$100*EXP(-((($A83/100)-Parameters!AM$87)^2)/(2*Parameters!AM$101^2))/(Parameters!AM$101*SQRT(2*PI()))+(Parameters!AM$102/(1+(((($A83/100)-Parameters!AM$103)/Parameters!AM$95)^2)))),""))</f>
        <v>8.3294121298368745E-2</v>
      </c>
      <c r="S83">
        <f>IF('Binding Energies'!S83 = "","",IF('Binding Energies'!S83&lt;HV,(Parameters!AN$98-(Parameters!AN$99*($A83/100))+Parameters!AN$100*EXP(-((($A83/100)-Parameters!AN$87)^2)/(2*Parameters!AN$101^2))/(Parameters!AN$101*SQRT(2*PI()))+(Parameters!AN$102/(1+(((($A83/100)-Parameters!AN$103)/Parameters!AN$95)^2)))),""))</f>
        <v>0.25236234093181187</v>
      </c>
      <c r="T83">
        <f>IF('Binding Energies'!T83 = "","",IF('Binding Energies'!T83&lt;HV,(Parameters!AO$98-(Parameters!AO$99*($A83/100))+Parameters!AO$100*EXP(-((($A83/100)-Parameters!AO$87)^2)/(2*Parameters!AO$101^2))/(Parameters!AO$101*SQRT(2*PI()))+(Parameters!AO$102/(1+(((($A83/100)-Parameters!AO$103)/Parameters!AO$95)^2)))),""))</f>
        <v>0.2556947360053618</v>
      </c>
    </row>
    <row r="84" spans="1:20" x14ac:dyDescent="0.35">
      <c r="A84" s="43">
        <v>84</v>
      </c>
      <c r="B84" t="str">
        <f>IF('Binding Energies'!B84 = "","",IF('Binding Energies'!B84&lt;HV,(Parameters!W$98-(Parameters!W$99*($A84/100))+Parameters!W$100*EXP(-((($A84/100)-Parameters!W$87)^2)/(2*Parameters!W$101^2))/(Parameters!W$101*SQRT(2*PI()))+(Parameters!W$102/(1+(((($A84/100)-Parameters!W$103)/Parameters!W$95)^2)))),""))</f>
        <v/>
      </c>
      <c r="C84" t="str">
        <f>IF('Binding Energies'!C84 = "","",IF('Binding Energies'!C84&lt;HV,(Parameters!X$98-(Parameters!X$99*($A84/100))+Parameters!X$100*EXP(-((($A84/100)-Parameters!X$87)^2)/(2*Parameters!X$101^2))/(Parameters!X$101*SQRT(2*PI()))+(Parameters!X$102/(1+(((($A84/100)-Parameters!X$103)/Parameters!X$95)^2)))),""))</f>
        <v/>
      </c>
      <c r="D84">
        <f>IF('Binding Energies'!D84 = "","",IF('Binding Energies'!D84&lt;HV,(Parameters!Y$98-(Parameters!Y$99*($A84/100))+Parameters!Y$100*EXP(-((($A84/100)-Parameters!Y$87)^2)/(2*Parameters!Y$101^2))/(Parameters!Y$101*SQRT(2*PI()))+(Parameters!Y$102/(1+(((($A84/100)-Parameters!Y$103)/Parameters!Y$95)^2)))),""))</f>
        <v>-2.6713472066489533E-3</v>
      </c>
      <c r="E84">
        <f>IF('Binding Energies'!E84 = "","",IF('Binding Energies'!E84&lt;HV,(Parameters!Z$98-(Parameters!Z$99*($A84/100))+Parameters!Z$100*EXP(-((($A84/100)-Parameters!Z$87)^2)/(2*Parameters!Z$101^2))/(Parameters!Z$101*SQRT(2*PI()))+(Parameters!Z$102/(1+(((($A84/100)-Parameters!Z$103)/Parameters!Z$95)^2)))),""))</f>
        <v>-3.886896330104968E-3</v>
      </c>
      <c r="F84">
        <f>IF('Binding Energies'!F84 = "","",IF('Binding Energies'!F84&lt;HV,(Parameters!AA$98-(Parameters!AA$99*($A84/100))+Parameters!AA$100*EXP(-((($A84/100)-Parameters!AA$87)^2)/(2*Parameters!AA$101^2))/(Parameters!AA$101*SQRT(2*PI()))+(Parameters!AA$102/(1+(((($A84/100)-Parameters!AA$103)/Parameters!AA$95)^2)))),""))</f>
        <v>-3.9971633020308749E-3</v>
      </c>
      <c r="G84" t="str">
        <f>IF('Binding Energies'!G84 = "","",IF('Binding Energies'!G84&lt;HV,(Parameters!AB$98-(Parameters!AB$99*($A84/100))+Parameters!AB$100*EXP(-((($A84/100)-Parameters!AB$87)^2)/(2*Parameters!AB$101^2))/(Parameters!AB$101*SQRT(2*PI()))+(Parameters!AB$102/(1+(((($A84/100)-Parameters!AB$103)/Parameters!AB$95)^2)))),""))</f>
        <v/>
      </c>
      <c r="H84" t="str">
        <f>IF('Binding Energies'!H84 = "","",IF('Binding Energies'!H84&lt;HV,(Parameters!AC$98-(Parameters!AC$99*($A84/100))+Parameters!AC$100*EXP(-((($A84/100)-Parameters!AC$87)^2)/(2*Parameters!AC$101^2))/(Parameters!AC$101*SQRT(2*PI()))+(Parameters!AC$102/(1+(((($A84/100)-Parameters!AC$103)/Parameters!AC$95)^2)))),""))</f>
        <v/>
      </c>
      <c r="I84">
        <f>IF('Binding Energies'!I84 = "","",IF('Binding Energies'!I84&lt;HV,(Parameters!AD$98-(Parameters!AD$99*($A84/100))+Parameters!AD$100*EXP(-((($A84/100)-Parameters!AD$87)^2)/(2*Parameters!AD$101^2))/(Parameters!AD$101*SQRT(2*PI()))+(Parameters!AD$102/(1+(((($A84/100)-Parameters!AD$103)/Parameters!AD$95)^2)))),""))</f>
        <v>8.8895871095446034E-3</v>
      </c>
      <c r="J84">
        <f>IF('Binding Energies'!J84 = "","",IF('Binding Energies'!J84&lt;HV,(Parameters!AE$98-(Parameters!AE$99*($A84/100))+Parameters!AE$100*EXP(-((($A84/100)-Parameters!AE$87)^2)/(2*Parameters!AE$101^2))/(Parameters!AE$101*SQRT(2*PI()))+(Parameters!AE$102/(1+(((($A84/100)-Parameters!AE$103)/Parameters!AE$95)^2)))),""))</f>
        <v>1.7228414304818748E-2</v>
      </c>
      <c r="K84">
        <f>IF('Binding Energies'!K84 = "","",IF('Binding Energies'!K84&lt;HV,(Parameters!AF$98-(Parameters!AF$99*($A84/100))+Parameters!AF$100*EXP(-((($A84/100)-Parameters!AF$87)^2)/(2*Parameters!AF$101^2))/(Parameters!AF$101*SQRT(2*PI()))+(Parameters!AF$102/(1+(((($A84/100)-Parameters!AF$103)/Parameters!AF$95)^2)))),""))</f>
        <v>-7.0635835325071903E-3</v>
      </c>
      <c r="L84">
        <f>IF('Binding Energies'!L84 = "","",IF('Binding Energies'!L84&lt;HV,(Parameters!AG$98-(Parameters!AG$99*($A84/100))+Parameters!AG$100*EXP(-((($A84/100)-Parameters!AG$87)^2)/(2*Parameters!AG$101^2))/(Parameters!AG$101*SQRT(2*PI()))+(Parameters!AG$102/(1+(((($A84/100)-Parameters!AG$103)/Parameters!AG$95)^2)))),""))</f>
        <v>1.1122039895803817E-2</v>
      </c>
      <c r="M84">
        <f>IF('Binding Energies'!M84 = "","",IF('Binding Energies'!M84&lt;HV,(Parameters!AH$98-(Parameters!AH$99*($A84/100))+Parameters!AH$100*EXP(-((($A84/100)-Parameters!AH$87)^2)/(2*Parameters!AH$101^2))/(Parameters!AH$101*SQRT(2*PI()))+(Parameters!AH$102/(1+(((($A84/100)-Parameters!AH$103)/Parameters!AH$95)^2)))),""))</f>
        <v>-6.9706522914896171E-3</v>
      </c>
      <c r="N84">
        <f>IF('Binding Energies'!N84 = "","",IF('Binding Energies'!N84&lt;HV,(Parameters!AI$98-(Parameters!AI$99*($A84/100))+Parameters!AI$100*EXP(-((($A84/100)-Parameters!AI$87)^2)/(2*Parameters!AI$101^2))/(Parameters!AI$101*SQRT(2*PI()))+(Parameters!AI$102/(1+(((($A84/100)-Parameters!AI$103)/Parameters!AI$95)^2)))),""))</f>
        <v>1.1493706246884332E-2</v>
      </c>
      <c r="O84">
        <f>IF('Binding Energies'!O84 = "","",IF('Binding Energies'!O84&lt;HV,(Parameters!AJ$98-(Parameters!AJ$99*($A84/100))+Parameters!AJ$100*EXP(-((($A84/100)-Parameters!AJ$87)^2)/(2*Parameters!AJ$101^2))/(Parameters!AJ$101*SQRT(2*PI()))+(Parameters!AJ$102/(1+(((($A84/100)-Parameters!AJ$103)/Parameters!AJ$95)^2)))),""))</f>
        <v>9.0259109845402641E-2</v>
      </c>
      <c r="P84">
        <f>IF('Binding Energies'!P84 = "","",IF('Binding Energies'!P84&lt;HV,(Parameters!AK$98-(Parameters!AK$99*($A84/100))+Parameters!AK$100*EXP(-((($A84/100)-Parameters!AK$87)^2)/(2*Parameters!AK$101^2))/(Parameters!AK$101*SQRT(2*PI()))+(Parameters!AK$102/(1+(((($A84/100)-Parameters!AK$103)/Parameters!AK$95)^2)))),""))</f>
        <v>8.5911194672573674E-2</v>
      </c>
      <c r="Q84">
        <f>IF('Binding Energies'!Q84 = "","",IF('Binding Energies'!Q84&lt;HV,(Parameters!AL$98-(Parameters!AL$99*($A84/100))+Parameters!AL$100*EXP(-((($A84/100)-Parameters!AL$87)^2)/(2*Parameters!AL$101^2))/(Parameters!AL$101*SQRT(2*PI()))+(Parameters!AL$102/(1+(((($A84/100)-Parameters!AL$103)/Parameters!AL$95)^2)))),""))</f>
        <v>7.7467969342169235E-2</v>
      </c>
      <c r="R84">
        <f>IF('Binding Energies'!R84 = "","",IF('Binding Energies'!R84&lt;HV,(Parameters!AM$98-(Parameters!AM$99*($A84/100))+Parameters!AM$100*EXP(-((($A84/100)-Parameters!AM$87)^2)/(2*Parameters!AM$101^2))/(Parameters!AM$101*SQRT(2*PI()))+(Parameters!AM$102/(1+(((($A84/100)-Parameters!AM$103)/Parameters!AM$95)^2)))),""))</f>
        <v>8.1220695793586803E-2</v>
      </c>
      <c r="S84">
        <f>IF('Binding Energies'!S84 = "","",IF('Binding Energies'!S84&lt;HV,(Parameters!AN$98-(Parameters!AN$99*($A84/100))+Parameters!AN$100*EXP(-((($A84/100)-Parameters!AN$87)^2)/(2*Parameters!AN$101^2))/(Parameters!AN$101*SQRT(2*PI()))+(Parameters!AN$102/(1+(((($A84/100)-Parameters!AN$103)/Parameters!AN$95)^2)))),""))</f>
        <v>0.24912785957764322</v>
      </c>
      <c r="T84">
        <f>IF('Binding Energies'!T84 = "","",IF('Binding Energies'!T84&lt;HV,(Parameters!AO$98-(Parameters!AO$99*($A84/100))+Parameters!AO$100*EXP(-((($A84/100)-Parameters!AO$87)^2)/(2*Parameters!AO$101^2))/(Parameters!AO$101*SQRT(2*PI()))+(Parameters!AO$102/(1+(((($A84/100)-Parameters!AO$103)/Parameters!AO$95)^2)))),""))</f>
        <v>0.25241445193055329</v>
      </c>
    </row>
    <row r="85" spans="1:20" x14ac:dyDescent="0.35">
      <c r="A85" s="43">
        <v>85</v>
      </c>
      <c r="B85" t="str">
        <f>IF('Binding Energies'!B85 = "","",IF('Binding Energies'!B85&lt;HV,(Parameters!W$98-(Parameters!W$99*($A85/100))+Parameters!W$100*EXP(-((($A85/100)-Parameters!W$87)^2)/(2*Parameters!W$101^2))/(Parameters!W$101*SQRT(2*PI()))+(Parameters!W$102/(1+(((($A85/100)-Parameters!W$103)/Parameters!W$95)^2)))),""))</f>
        <v/>
      </c>
      <c r="C85" t="str">
        <f>IF('Binding Energies'!C85 = "","",IF('Binding Energies'!C85&lt;HV,(Parameters!X$98-(Parameters!X$99*($A85/100))+Parameters!X$100*EXP(-((($A85/100)-Parameters!X$87)^2)/(2*Parameters!X$101^2))/(Parameters!X$101*SQRT(2*PI()))+(Parameters!X$102/(1+(((($A85/100)-Parameters!X$103)/Parameters!X$95)^2)))),""))</f>
        <v/>
      </c>
      <c r="D85">
        <f>IF('Binding Energies'!D85 = "","",IF('Binding Energies'!D85&lt;HV,(Parameters!Y$98-(Parameters!Y$99*($A85/100))+Parameters!Y$100*EXP(-((($A85/100)-Parameters!Y$87)^2)/(2*Parameters!Y$101^2))/(Parameters!Y$101*SQRT(2*PI()))+(Parameters!Y$102/(1+(((($A85/100)-Parameters!Y$103)/Parameters!Y$95)^2)))),""))</f>
        <v>-2.6205462292999376E-3</v>
      </c>
      <c r="E85">
        <f>IF('Binding Energies'!E85 = "","",IF('Binding Energies'!E85&lt;HV,(Parameters!Z$98-(Parameters!Z$99*($A85/100))+Parameters!Z$100*EXP(-((($A85/100)-Parameters!Z$87)^2)/(2*Parameters!Z$101^2))/(Parameters!Z$101*SQRT(2*PI()))+(Parameters!Z$102/(1+(((($A85/100)-Parameters!Z$103)/Parameters!Z$95)^2)))),""))</f>
        <v>-4.0743814050331392E-3</v>
      </c>
      <c r="F85">
        <f>IF('Binding Energies'!F85 = "","",IF('Binding Energies'!F85&lt;HV,(Parameters!AA$98-(Parameters!AA$99*($A85/100))+Parameters!AA$100*EXP(-((($A85/100)-Parameters!AA$87)^2)/(2*Parameters!AA$101^2))/(Parameters!AA$101*SQRT(2*PI()))+(Parameters!AA$102/(1+(((($A85/100)-Parameters!AA$103)/Parameters!AA$95)^2)))),""))</f>
        <v>-4.2102688480256684E-3</v>
      </c>
      <c r="G85" t="str">
        <f>IF('Binding Energies'!G85 = "","",IF('Binding Energies'!G85&lt;HV,(Parameters!AB$98-(Parameters!AB$99*($A85/100))+Parameters!AB$100*EXP(-((($A85/100)-Parameters!AB$87)^2)/(2*Parameters!AB$101^2))/(Parameters!AB$101*SQRT(2*PI()))+(Parameters!AB$102/(1+(((($A85/100)-Parameters!AB$103)/Parameters!AB$95)^2)))),""))</f>
        <v/>
      </c>
      <c r="H85" t="str">
        <f>IF('Binding Energies'!H85 = "","",IF('Binding Energies'!H85&lt;HV,(Parameters!AC$98-(Parameters!AC$99*($A85/100))+Parameters!AC$100*EXP(-((($A85/100)-Parameters!AC$87)^2)/(2*Parameters!AC$101^2))/(Parameters!AC$101*SQRT(2*PI()))+(Parameters!AC$102/(1+(((($A85/100)-Parameters!AC$103)/Parameters!AC$95)^2)))),""))</f>
        <v/>
      </c>
      <c r="I85">
        <f>IF('Binding Energies'!I85 = "","",IF('Binding Energies'!I85&lt;HV,(Parameters!AD$98-(Parameters!AD$99*($A85/100))+Parameters!AD$100*EXP(-((($A85/100)-Parameters!AD$87)^2)/(2*Parameters!AD$101^2))/(Parameters!AD$101*SQRT(2*PI()))+(Parameters!AD$102/(1+(((($A85/100)-Parameters!AD$103)/Parameters!AD$95)^2)))),""))</f>
        <v>1.2078655449850356E-2</v>
      </c>
      <c r="J85">
        <f>IF('Binding Energies'!J85 = "","",IF('Binding Energies'!J85&lt;HV,(Parameters!AE$98-(Parameters!AE$99*($A85/100))+Parameters!AE$100*EXP(-((($A85/100)-Parameters!AE$87)^2)/(2*Parameters!AE$101^2))/(Parameters!AE$101*SQRT(2*PI()))+(Parameters!AE$102/(1+(((($A85/100)-Parameters!AE$103)/Parameters!AE$95)^2)))),""))</f>
        <v>1.7734399621535932E-2</v>
      </c>
      <c r="K85">
        <f>IF('Binding Energies'!K85 = "","",IF('Binding Energies'!K85&lt;HV,(Parameters!AF$98-(Parameters!AF$99*($A85/100))+Parameters!AF$100*EXP(-((($A85/100)-Parameters!AF$87)^2)/(2*Parameters!AF$101^2))/(Parameters!AF$101*SQRT(2*PI()))+(Parameters!AF$102/(1+(((($A85/100)-Parameters!AF$103)/Parameters!AF$95)^2)))),""))</f>
        <v>-7.4552435859296384E-3</v>
      </c>
      <c r="L85">
        <f>IF('Binding Energies'!L85 = "","",IF('Binding Energies'!L85&lt;HV,(Parameters!AG$98-(Parameters!AG$99*($A85/100))+Parameters!AG$100*EXP(-((($A85/100)-Parameters!AG$87)^2)/(2*Parameters!AG$101^2))/(Parameters!AG$101*SQRT(2*PI()))+(Parameters!AG$102/(1+(((($A85/100)-Parameters!AG$103)/Parameters!AG$95)^2)))),""))</f>
        <v>1.1069072557356226E-2</v>
      </c>
      <c r="M85">
        <f>IF('Binding Energies'!M85 = "","",IF('Binding Energies'!M85&lt;HV,(Parameters!AH$98-(Parameters!AH$99*($A85/100))+Parameters!AH$100*EXP(-((($A85/100)-Parameters!AH$87)^2)/(2*Parameters!AH$101^2))/(Parameters!AH$101*SQRT(2*PI()))+(Parameters!AH$102/(1+(((($A85/100)-Parameters!AH$103)/Parameters!AH$95)^2)))),""))</f>
        <v>-7.4470415384134169E-3</v>
      </c>
      <c r="N85">
        <f>IF('Binding Energies'!N85 = "","",IF('Binding Energies'!N85&lt;HV,(Parameters!AI$98-(Parameters!AI$99*($A85/100))+Parameters!AI$100*EXP(-((($A85/100)-Parameters!AI$87)^2)/(2*Parameters!AI$101^2))/(Parameters!AI$101*SQRT(2*PI()))+(Parameters!AI$102/(1+(((($A85/100)-Parameters!AI$103)/Parameters!AI$95)^2)))),""))</f>
        <v>1.1485899594388393E-2</v>
      </c>
      <c r="O85">
        <f>IF('Binding Energies'!O85 = "","",IF('Binding Energies'!O85&lt;HV,(Parameters!AJ$98-(Parameters!AJ$99*($A85/100))+Parameters!AJ$100*EXP(-((($A85/100)-Parameters!AJ$87)^2)/(2*Parameters!AJ$101^2))/(Parameters!AJ$101*SQRT(2*PI()))+(Parameters!AJ$102/(1+(((($A85/100)-Parameters!AJ$103)/Parameters!AJ$95)^2)))),""))</f>
        <v>8.8195820052290944E-2</v>
      </c>
      <c r="P85">
        <f>IF('Binding Energies'!P85 = "","",IF('Binding Energies'!P85&lt;HV,(Parameters!AK$98-(Parameters!AK$99*($A85/100))+Parameters!AK$100*EXP(-((($A85/100)-Parameters!AK$87)^2)/(2*Parameters!AK$101^2))/(Parameters!AK$101*SQRT(2*PI()))+(Parameters!AK$102/(1+(((($A85/100)-Parameters!AK$103)/Parameters!AK$95)^2)))),""))</f>
        <v>8.3147680606683066E-2</v>
      </c>
      <c r="Q85">
        <f>IF('Binding Energies'!Q85 = "","",IF('Binding Energies'!Q85&lt;HV,(Parameters!AL$98-(Parameters!AL$99*($A85/100))+Parameters!AL$100*EXP(-((($A85/100)-Parameters!AL$87)^2)/(2*Parameters!AL$101^2))/(Parameters!AL$101*SQRT(2*PI()))+(Parameters!AL$102/(1+(((($A85/100)-Parameters!AL$103)/Parameters!AL$95)^2)))),""))</f>
        <v>7.5958270259052038E-2</v>
      </c>
      <c r="R85">
        <f>IF('Binding Energies'!R85 = "","",IF('Binding Energies'!R85&lt;HV,(Parameters!AM$98-(Parameters!AM$99*($A85/100))+Parameters!AM$100*EXP(-((($A85/100)-Parameters!AM$87)^2)/(2*Parameters!AM$101^2))/(Parameters!AM$101*SQRT(2*PI()))+(Parameters!AM$102/(1+(((($A85/100)-Parameters!AM$103)/Parameters!AM$95)^2)))),""))</f>
        <v>7.920050265096229E-2</v>
      </c>
      <c r="S85">
        <f>IF('Binding Energies'!S85 = "","",IF('Binding Energies'!S85&lt;HV,(Parameters!AN$98-(Parameters!AN$99*($A85/100))+Parameters!AN$100*EXP(-((($A85/100)-Parameters!AN$87)^2)/(2*Parameters!AN$101^2))/(Parameters!AN$101*SQRT(2*PI()))+(Parameters!AN$102/(1+(((($A85/100)-Parameters!AN$103)/Parameters!AN$95)^2)))),""))</f>
        <v>0.2459401827956974</v>
      </c>
      <c r="T85">
        <f>IF('Binding Energies'!T85 = "","",IF('Binding Energies'!T85&lt;HV,(Parameters!AO$98-(Parameters!AO$99*($A85/100))+Parameters!AO$100*EXP(-((($A85/100)-Parameters!AO$87)^2)/(2*Parameters!AO$101^2))/(Parameters!AO$101*SQRT(2*PI()))+(Parameters!AO$102/(1+(((($A85/100)-Parameters!AO$103)/Parameters!AO$95)^2)))),""))</f>
        <v>0.24917441785402478</v>
      </c>
    </row>
    <row r="86" spans="1:20" x14ac:dyDescent="0.35">
      <c r="A86" s="43">
        <v>86</v>
      </c>
      <c r="B86" t="str">
        <f>IF('Binding Energies'!B86 = "","",IF('Binding Energies'!B86&lt;HV,(Parameters!W$98-(Parameters!W$99*($A86/100))+Parameters!W$100*EXP(-((($A86/100)-Parameters!W$87)^2)/(2*Parameters!W$101^2))/(Parameters!W$101*SQRT(2*PI()))+(Parameters!W$102/(1+(((($A86/100)-Parameters!W$103)/Parameters!W$95)^2)))),""))</f>
        <v/>
      </c>
      <c r="C86" t="str">
        <f>IF('Binding Energies'!C86 = "","",IF('Binding Energies'!C86&lt;HV,(Parameters!X$98-(Parameters!X$99*($A86/100))+Parameters!X$100*EXP(-((($A86/100)-Parameters!X$87)^2)/(2*Parameters!X$101^2))/(Parameters!X$101*SQRT(2*PI()))+(Parameters!X$102/(1+(((($A86/100)-Parameters!X$103)/Parameters!X$95)^2)))),""))</f>
        <v/>
      </c>
      <c r="D86">
        <f>IF('Binding Energies'!D86 = "","",IF('Binding Energies'!D86&lt;HV,(Parameters!Y$98-(Parameters!Y$99*($A86/100))+Parameters!Y$100*EXP(-((($A86/100)-Parameters!Y$87)^2)/(2*Parameters!Y$101^2))/(Parameters!Y$101*SQRT(2*PI()))+(Parameters!Y$102/(1+(((($A86/100)-Parameters!Y$103)/Parameters!Y$95)^2)))),""))</f>
        <v>-2.5192375498178593E-3</v>
      </c>
      <c r="E86">
        <f>IF('Binding Energies'!E86 = "","",IF('Binding Energies'!E86&lt;HV,(Parameters!Z$98-(Parameters!Z$99*($A86/100))+Parameters!Z$100*EXP(-((($A86/100)-Parameters!Z$87)^2)/(2*Parameters!Z$101^2))/(Parameters!Z$101*SQRT(2*PI()))+(Parameters!Z$102/(1+(((($A86/100)-Parameters!Z$103)/Parameters!Z$95)^2)))),""))</f>
        <v>-4.2652257828695393E-3</v>
      </c>
      <c r="F86">
        <f>IF('Binding Energies'!F86 = "","",IF('Binding Energies'!F86&lt;HV,(Parameters!AA$98-(Parameters!AA$99*($A86/100))+Parameters!AA$100*EXP(-((($A86/100)-Parameters!AA$87)^2)/(2*Parameters!AA$101^2))/(Parameters!AA$101*SQRT(2*PI()))+(Parameters!AA$102/(1+(((($A86/100)-Parameters!AA$103)/Parameters!AA$95)^2)))),""))</f>
        <v>-4.4300989612674098E-3</v>
      </c>
      <c r="G86" t="str">
        <f>IF('Binding Energies'!G86 = "","",IF('Binding Energies'!G86&lt;HV,(Parameters!AB$98-(Parameters!AB$99*($A86/100))+Parameters!AB$100*EXP(-((($A86/100)-Parameters!AB$87)^2)/(2*Parameters!AB$101^2))/(Parameters!AB$101*SQRT(2*PI()))+(Parameters!AB$102/(1+(((($A86/100)-Parameters!AB$103)/Parameters!AB$95)^2)))),""))</f>
        <v/>
      </c>
      <c r="H86" t="str">
        <f>IF('Binding Energies'!H86 = "","",IF('Binding Energies'!H86&lt;HV,(Parameters!AC$98-(Parameters!AC$99*($A86/100))+Parameters!AC$100*EXP(-((($A86/100)-Parameters!AC$87)^2)/(2*Parameters!AC$101^2))/(Parameters!AC$101*SQRT(2*PI()))+(Parameters!AC$102/(1+(((($A86/100)-Parameters!AC$103)/Parameters!AC$95)^2)))),""))</f>
        <v/>
      </c>
      <c r="I86">
        <f>IF('Binding Energies'!I86 = "","",IF('Binding Energies'!I86&lt;HV,(Parameters!AD$98-(Parameters!AD$99*($A86/100))+Parameters!AD$100*EXP(-((($A86/100)-Parameters!AD$87)^2)/(2*Parameters!AD$101^2))/(Parameters!AD$101*SQRT(2*PI()))+(Parameters!AD$102/(1+(((($A86/100)-Parameters!AD$103)/Parameters!AD$95)^2)))),""))</f>
        <v>1.6286486277348428E-2</v>
      </c>
      <c r="J86">
        <f>IF('Binding Energies'!J86 = "","",IF('Binding Energies'!J86&lt;HV,(Parameters!AE$98-(Parameters!AE$99*($A86/100))+Parameters!AE$100*EXP(-((($A86/100)-Parameters!AE$87)^2)/(2*Parameters!AE$101^2))/(Parameters!AE$101*SQRT(2*PI()))+(Parameters!AE$102/(1+(((($A86/100)-Parameters!AE$103)/Parameters!AE$95)^2)))),""))</f>
        <v>1.8345206708575687E-2</v>
      </c>
      <c r="K86">
        <f>IF('Binding Energies'!K86 = "","",IF('Binding Energies'!K86&lt;HV,(Parameters!AF$98-(Parameters!AF$99*($A86/100))+Parameters!AF$100*EXP(-((($A86/100)-Parameters!AF$87)^2)/(2*Parameters!AF$101^2))/(Parameters!AF$101*SQRT(2*PI()))+(Parameters!AF$102/(1+(((($A86/100)-Parameters!AF$103)/Parameters!AF$95)^2)))),""))</f>
        <v>-7.8399892996470696E-3</v>
      </c>
      <c r="L86">
        <f>IF('Binding Energies'!L86 = "","",IF('Binding Energies'!L86&lt;HV,(Parameters!AG$98-(Parameters!AG$99*($A86/100))+Parameters!AG$100*EXP(-((($A86/100)-Parameters!AG$87)^2)/(2*Parameters!AG$101^2))/(Parameters!AG$101*SQRT(2*PI()))+(Parameters!AG$102/(1+(((($A86/100)-Parameters!AG$103)/Parameters!AG$95)^2)))),""))</f>
        <v>1.1010320575166588E-2</v>
      </c>
      <c r="M86">
        <f>IF('Binding Energies'!M86 = "","",IF('Binding Energies'!M86&lt;HV,(Parameters!AH$98-(Parameters!AH$99*($A86/100))+Parameters!AH$100*EXP(-((($A86/100)-Parameters!AH$87)^2)/(2*Parameters!AH$101^2))/(Parameters!AH$101*SQRT(2*PI()))+(Parameters!AH$102/(1+(((($A86/100)-Parameters!AH$103)/Parameters!AH$95)^2)))),""))</f>
        <v>-7.9414242646265384E-3</v>
      </c>
      <c r="N86">
        <f>IF('Binding Energies'!N86 = "","",IF('Binding Energies'!N86&lt;HV,(Parameters!AI$98-(Parameters!AI$99*($A86/100))+Parameters!AI$100*EXP(-((($A86/100)-Parameters!AI$87)^2)/(2*Parameters!AI$101^2))/(Parameters!AI$101*SQRT(2*PI()))+(Parameters!AI$102/(1+(((($A86/100)-Parameters!AI$103)/Parameters!AI$95)^2)))),""))</f>
        <v>1.1471188689156482E-2</v>
      </c>
      <c r="O86">
        <f>IF('Binding Energies'!O86 = "","",IF('Binding Energies'!O86&lt;HV,(Parameters!AJ$98-(Parameters!AJ$99*($A86/100))+Parameters!AJ$100*EXP(-((($A86/100)-Parameters!AJ$87)^2)/(2*Parameters!AJ$101^2))/(Parameters!AJ$101*SQRT(2*PI()))+(Parameters!AJ$102/(1+(((($A86/100)-Parameters!AJ$103)/Parameters!AJ$95)^2)))),""))</f>
        <v>8.6002118745693384E-2</v>
      </c>
      <c r="P86">
        <f>IF('Binding Energies'!P86 = "","",IF('Binding Energies'!P86&lt;HV,(Parameters!AK$98-(Parameters!AK$99*($A86/100))+Parameters!AK$100*EXP(-((($A86/100)-Parameters!AK$87)^2)/(2*Parameters!AK$101^2))/(Parameters!AK$101*SQRT(2*PI()))+(Parameters!AK$102/(1+(((($A86/100)-Parameters!AK$103)/Parameters!AK$95)^2)))),""))</f>
        <v>8.032855063008662E-2</v>
      </c>
      <c r="Q86">
        <f>IF('Binding Energies'!Q86 = "","",IF('Binding Energies'!Q86&lt;HV,(Parameters!AL$98-(Parameters!AL$99*($A86/100))+Parameters!AL$100*EXP(-((($A86/100)-Parameters!AL$87)^2)/(2*Parameters!AL$101^2))/(Parameters!AL$101*SQRT(2*PI()))+(Parameters!AL$102/(1+(((($A86/100)-Parameters!AL$103)/Parameters!AL$95)^2)))),""))</f>
        <v>7.4515477301563576E-2</v>
      </c>
      <c r="R86">
        <f>IF('Binding Energies'!R86 = "","",IF('Binding Energies'!R86&lt;HV,(Parameters!AM$98-(Parameters!AM$99*($A86/100))+Parameters!AM$100*EXP(-((($A86/100)-Parameters!AM$87)^2)/(2*Parameters!AM$101^2))/(Parameters!AM$101*SQRT(2*PI()))+(Parameters!AM$102/(1+(((($A86/100)-Parameters!AM$103)/Parameters!AM$95)^2)))),""))</f>
        <v>7.7230066475780845E-2</v>
      </c>
      <c r="S86">
        <f>IF('Binding Energies'!S86 = "","",IF('Binding Energies'!S86&lt;HV,(Parameters!AN$98-(Parameters!AN$99*($A86/100))+Parameters!AN$100*EXP(-((($A86/100)-Parameters!AN$87)^2)/(2*Parameters!AN$101^2))/(Parameters!AN$101*SQRT(2*PI()))+(Parameters!AN$102/(1+(((($A86/100)-Parameters!AN$103)/Parameters!AN$95)^2)))),""))</f>
        <v>0.24279763510608007</v>
      </c>
      <c r="T86">
        <f>IF('Binding Energies'!T86 = "","",IF('Binding Energies'!T86&lt;HV,(Parameters!AO$98-(Parameters!AO$99*($A86/100))+Parameters!AO$100*EXP(-((($A86/100)-Parameters!AO$87)^2)/(2*Parameters!AO$101^2))/(Parameters!AO$101*SQRT(2*PI()))+(Parameters!AO$102/(1+(((($A86/100)-Parameters!AO$103)/Parameters!AO$95)^2)))),""))</f>
        <v>0.24597268665923355</v>
      </c>
    </row>
    <row r="87" spans="1:20" x14ac:dyDescent="0.35">
      <c r="A87" s="43">
        <v>87</v>
      </c>
      <c r="B87" t="str">
        <f>IF('Binding Energies'!B87 = "","",IF('Binding Energies'!B87&lt;HV,(Parameters!W$98-(Parameters!W$99*($A87/100))+Parameters!W$100*EXP(-((($A87/100)-Parameters!W$87)^2)/(2*Parameters!W$101^2))/(Parameters!W$101*SQRT(2*PI()))+(Parameters!W$102/(1+(((($A87/100)-Parameters!W$103)/Parameters!W$95)^2)))),""))</f>
        <v/>
      </c>
      <c r="C87" t="str">
        <f>IF('Binding Energies'!C87 = "","",IF('Binding Energies'!C87&lt;HV,(Parameters!X$98-(Parameters!X$99*($A87/100))+Parameters!X$100*EXP(-((($A87/100)-Parameters!X$87)^2)/(2*Parameters!X$101^2))/(Parameters!X$101*SQRT(2*PI()))+(Parameters!X$102/(1+(((($A87/100)-Parameters!X$103)/Parameters!X$95)^2)))),""))</f>
        <v/>
      </c>
      <c r="D87">
        <f>IF('Binding Energies'!D87 = "","",IF('Binding Energies'!D87&lt;HV,(Parameters!Y$98-(Parameters!Y$99*($A87/100))+Parameters!Y$100*EXP(-((($A87/100)-Parameters!Y$87)^2)/(2*Parameters!Y$101^2))/(Parameters!Y$101*SQRT(2*PI()))+(Parameters!Y$102/(1+(((($A87/100)-Parameters!Y$103)/Parameters!Y$95)^2)))),""))</f>
        <v>-2.3481846245021814E-3</v>
      </c>
      <c r="E87">
        <f>IF('Binding Energies'!E87 = "","",IF('Binding Energies'!E87&lt;HV,(Parameters!Z$98-(Parameters!Z$99*($A87/100))+Parameters!Z$100*EXP(-((($A87/100)-Parameters!Z$87)^2)/(2*Parameters!Z$101^2))/(Parameters!Z$101*SQRT(2*PI()))+(Parameters!Z$102/(1+(((($A87/100)-Parameters!Z$103)/Parameters!Z$95)^2)))),""))</f>
        <v>-4.4589136120925113E-3</v>
      </c>
      <c r="F87">
        <f>IF('Binding Energies'!F87 = "","",IF('Binding Energies'!F87&lt;HV,(Parameters!AA$98-(Parameters!AA$99*($A87/100))+Parameters!AA$100*EXP(-((($A87/100)-Parameters!AA$87)^2)/(2*Parameters!AA$101^2))/(Parameters!AA$101*SQRT(2*PI()))+(Parameters!AA$102/(1+(((($A87/100)-Parameters!AA$103)/Parameters!AA$95)^2)))),""))</f>
        <v>-4.6565623047929361E-3</v>
      </c>
      <c r="G87" t="str">
        <f>IF('Binding Energies'!G87 = "","",IF('Binding Energies'!G87&lt;HV,(Parameters!AB$98-(Parameters!AB$99*($A87/100))+Parameters!AB$100*EXP(-((($A87/100)-Parameters!AB$87)^2)/(2*Parameters!AB$101^2))/(Parameters!AB$101*SQRT(2*PI()))+(Parameters!AB$102/(1+(((($A87/100)-Parameters!AB$103)/Parameters!AB$95)^2)))),""))</f>
        <v/>
      </c>
      <c r="H87" t="str">
        <f>IF('Binding Energies'!H87 = "","",IF('Binding Energies'!H87&lt;HV,(Parameters!AC$98-(Parameters!AC$99*($A87/100))+Parameters!AC$100*EXP(-((($A87/100)-Parameters!AC$87)^2)/(2*Parameters!AC$101^2))/(Parameters!AC$101*SQRT(2*PI()))+(Parameters!AC$102/(1+(((($A87/100)-Parameters!AC$103)/Parameters!AC$95)^2)))),""))</f>
        <v/>
      </c>
      <c r="I87">
        <f>IF('Binding Energies'!I87 = "","",IF('Binding Energies'!I87&lt;HV,(Parameters!AD$98-(Parameters!AD$99*($A87/100))+Parameters!AD$100*EXP(-((($A87/100)-Parameters!AD$87)^2)/(2*Parameters!AD$101^2))/(Parameters!AD$101*SQRT(2*PI()))+(Parameters!AD$102/(1+(((($A87/100)-Parameters!AD$103)/Parameters!AD$95)^2)))),""))</f>
        <v>2.1848126810008351E-2</v>
      </c>
      <c r="J87">
        <f>IF('Binding Energies'!J87 = "","",IF('Binding Energies'!J87&lt;HV,(Parameters!AE$98-(Parameters!AE$99*($A87/100))+Parameters!AE$100*EXP(-((($A87/100)-Parameters!AE$87)^2)/(2*Parameters!AE$101^2))/(Parameters!AE$101*SQRT(2*PI()))+(Parameters!AE$102/(1+(((($A87/100)-Parameters!AE$103)/Parameters!AE$95)^2)))),""))</f>
        <v>1.9086925416320233E-2</v>
      </c>
      <c r="K87">
        <f>IF('Binding Energies'!K87 = "","",IF('Binding Energies'!K87&lt;HV,(Parameters!AF$98-(Parameters!AF$99*($A87/100))+Parameters!AF$100*EXP(-((($A87/100)-Parameters!AF$87)^2)/(2*Parameters!AF$101^2))/(Parameters!AF$101*SQRT(2*PI()))+(Parameters!AF$102/(1+(((($A87/100)-Parameters!AF$103)/Parameters!AF$95)^2)))),""))</f>
        <v>-8.2200820702940085E-3</v>
      </c>
      <c r="L87">
        <f>IF('Binding Energies'!L87 = "","",IF('Binding Energies'!L87&lt;HV,(Parameters!AG$98-(Parameters!AG$99*($A87/100))+Parameters!AG$100*EXP(-((($A87/100)-Parameters!AG$87)^2)/(2*Parameters!AG$101^2))/(Parameters!AG$101*SQRT(2*PI()))+(Parameters!AG$102/(1+(((($A87/100)-Parameters!AG$103)/Parameters!AG$95)^2)))),""))</f>
        <v>1.094449460426912E-2</v>
      </c>
      <c r="M87">
        <f>IF('Binding Energies'!M87 = "","",IF('Binding Energies'!M87&lt;HV,(Parameters!AH$98-(Parameters!AH$99*($A87/100))+Parameters!AH$100*EXP(-((($A87/100)-Parameters!AH$87)^2)/(2*Parameters!AH$101^2))/(Parameters!AH$101*SQRT(2*PI()))+(Parameters!AH$102/(1+(((($A87/100)-Parameters!AH$103)/Parameters!AH$95)^2)))),""))</f>
        <v>-8.4576840451011381E-3</v>
      </c>
      <c r="N87">
        <f>IF('Binding Energies'!N87 = "","",IF('Binding Energies'!N87&lt;HV,(Parameters!AI$98-(Parameters!AI$99*($A87/100))+Parameters!AI$100*EXP(-((($A87/100)-Parameters!AI$87)^2)/(2*Parameters!AI$101^2))/(Parameters!AI$101*SQRT(2*PI()))+(Parameters!AI$102/(1+(((($A87/100)-Parameters!AI$103)/Parameters!AI$95)^2)))),""))</f>
        <v>1.144907432406661E-2</v>
      </c>
      <c r="O87">
        <f>IF('Binding Energies'!O87 = "","",IF('Binding Energies'!O87&lt;HV,(Parameters!AJ$98-(Parameters!AJ$99*($A87/100))+Parameters!AJ$100*EXP(-((($A87/100)-Parameters!AJ$87)^2)/(2*Parameters!AJ$101^2))/(Parameters!AJ$101*SQRT(2*PI()))+(Parameters!AJ$102/(1+(((($A87/100)-Parameters!AJ$103)/Parameters!AJ$95)^2)))),""))</f>
        <v>8.3638662415175549E-2</v>
      </c>
      <c r="P87">
        <f>IF('Binding Energies'!P87 = "","",IF('Binding Energies'!P87&lt;HV,(Parameters!AK$98-(Parameters!AK$99*($A87/100))+Parameters!AK$100*EXP(-((($A87/100)-Parameters!AK$87)^2)/(2*Parameters!AK$101^2))/(Parameters!AK$101*SQRT(2*PI()))+(Parameters!AK$102/(1+(((($A87/100)-Parameters!AK$103)/Parameters!AK$95)^2)))),""))</f>
        <v>7.7438936404243292E-2</v>
      </c>
      <c r="Q87">
        <f>IF('Binding Energies'!Q87 = "","",IF('Binding Energies'!Q87&lt;HV,(Parameters!AL$98-(Parameters!AL$99*($A87/100))+Parameters!AL$100*EXP(-((($A87/100)-Parameters!AL$87)^2)/(2*Parameters!AL$101^2))/(Parameters!AL$101*SQRT(2*PI()))+(Parameters!AL$102/(1+(((($A87/100)-Parameters!AL$103)/Parameters!AL$95)^2)))),""))</f>
        <v>7.3135995742246884E-2</v>
      </c>
      <c r="R87">
        <f>IF('Binding Energies'!R87 = "","",IF('Binding Energies'!R87&lt;HV,(Parameters!AM$98-(Parameters!AM$99*($A87/100))+Parameters!AM$100*EXP(-((($A87/100)-Parameters!AM$87)^2)/(2*Parameters!AM$101^2))/(Parameters!AM$101*SQRT(2*PI()))+(Parameters!AM$102/(1+(((($A87/100)-Parameters!AM$103)/Parameters!AM$95)^2)))),""))</f>
        <v>7.5305714924850622E-2</v>
      </c>
      <c r="S87">
        <f>IF('Binding Energies'!S87 = "","",IF('Binding Energies'!S87&lt;HV,(Parameters!AN$98-(Parameters!AN$99*($A87/100))+Parameters!AN$100*EXP(-((($A87/100)-Parameters!AN$87)^2)/(2*Parameters!AN$101^2))/(Parameters!AN$101*SQRT(2*PI()))+(Parameters!AN$102/(1+(((($A87/100)-Parameters!AN$103)/Parameters!AN$95)^2)))),""))</f>
        <v>0.23969839801843937</v>
      </c>
      <c r="T87">
        <f>IF('Binding Energies'!T87 = "","",IF('Binding Energies'!T87&lt;HV,(Parameters!AO$98-(Parameters!AO$99*($A87/100))+Parameters!AO$100*EXP(-((($A87/100)-Parameters!AO$87)^2)/(2*Parameters!AO$101^2))/(Parameters!AO$101*SQRT(2*PI()))+(Parameters!AO$102/(1+(((($A87/100)-Parameters!AO$103)/Parameters!AO$95)^2)))),""))</f>
        <v>0.24280713499316353</v>
      </c>
    </row>
    <row r="88" spans="1:20" x14ac:dyDescent="0.35">
      <c r="A88" s="43">
        <v>88</v>
      </c>
      <c r="B88" t="str">
        <f>IF('Binding Energies'!B88 = "","",IF('Binding Energies'!B88&lt;HV,(Parameters!W$98-(Parameters!W$99*($A88/100))+Parameters!W$100*EXP(-((($A88/100)-Parameters!W$87)^2)/(2*Parameters!W$101^2))/(Parameters!W$101*SQRT(2*PI()))+(Parameters!W$102/(1+(((($A88/100)-Parameters!W$103)/Parameters!W$95)^2)))),""))</f>
        <v/>
      </c>
      <c r="C88" t="str">
        <f>IF('Binding Energies'!C88 = "","",IF('Binding Energies'!C88&lt;HV,(Parameters!X$98-(Parameters!X$99*($A88/100))+Parameters!X$100*EXP(-((($A88/100)-Parameters!X$87)^2)/(2*Parameters!X$101^2))/(Parameters!X$101*SQRT(2*PI()))+(Parameters!X$102/(1+(((($A88/100)-Parameters!X$103)/Parameters!X$95)^2)))),""))</f>
        <v/>
      </c>
      <c r="D88">
        <f>IF('Binding Energies'!D88 = "","",IF('Binding Energies'!D88&lt;HV,(Parameters!Y$98-(Parameters!Y$99*($A88/100))+Parameters!Y$100*EXP(-((($A88/100)-Parameters!Y$87)^2)/(2*Parameters!Y$101^2))/(Parameters!Y$101*SQRT(2*PI()))+(Parameters!Y$102/(1+(((($A88/100)-Parameters!Y$103)/Parameters!Y$95)^2)))),""))</f>
        <v>-2.078185550733551E-3</v>
      </c>
      <c r="E88">
        <f>IF('Binding Energies'!E88 = "","",IF('Binding Energies'!E88&lt;HV,(Parameters!Z$98-(Parameters!Z$99*($A88/100))+Parameters!Z$100*EXP(-((($A88/100)-Parameters!Z$87)^2)/(2*Parameters!Z$101^2))/(Parameters!Z$101*SQRT(2*PI()))+(Parameters!Z$102/(1+(((($A88/100)-Parameters!Z$103)/Parameters!Z$95)^2)))),""))</f>
        <v>-4.6548308642325818E-3</v>
      </c>
      <c r="F88">
        <f>IF('Binding Energies'!F88 = "","",IF('Binding Energies'!F88&lt;HV,(Parameters!AA$98-(Parameters!AA$99*($A88/100))+Parameters!AA$100*EXP(-((($A88/100)-Parameters!AA$87)^2)/(2*Parameters!AA$101^2))/(Parameters!AA$101*SQRT(2*PI()))+(Parameters!AA$102/(1+(((($A88/100)-Parameters!AA$103)/Parameters!AA$95)^2)))),""))</f>
        <v>-4.889528959290965E-3</v>
      </c>
      <c r="G88" t="str">
        <f>IF('Binding Energies'!G88 = "","",IF('Binding Energies'!G88&lt;HV,(Parameters!AB$98-(Parameters!AB$99*($A88/100))+Parameters!AB$100*EXP(-((($A88/100)-Parameters!AB$87)^2)/(2*Parameters!AB$101^2))/(Parameters!AB$101*SQRT(2*PI()))+(Parameters!AB$102/(1+(((($A88/100)-Parameters!AB$103)/Parameters!AB$95)^2)))),""))</f>
        <v/>
      </c>
      <c r="H88" t="str">
        <f>IF('Binding Energies'!H88 = "","",IF('Binding Energies'!H88&lt;HV,(Parameters!AC$98-(Parameters!AC$99*($A88/100))+Parameters!AC$100*EXP(-((($A88/100)-Parameters!AC$87)^2)/(2*Parameters!AC$101^2))/(Parameters!AC$101*SQRT(2*PI()))+(Parameters!AC$102/(1+(((($A88/100)-Parameters!AC$103)/Parameters!AC$95)^2)))),""))</f>
        <v/>
      </c>
      <c r="I88">
        <f>IF('Binding Energies'!I88 = "","",IF('Binding Energies'!I88&lt;HV,(Parameters!AD$98-(Parameters!AD$99*($A88/100))+Parameters!AD$100*EXP(-((($A88/100)-Parameters!AD$87)^2)/(2*Parameters!AD$101^2))/(Parameters!AD$101*SQRT(2*PI()))+(Parameters!AD$102/(1+(((($A88/100)-Parameters!AD$103)/Parameters!AD$95)^2)))),""))</f>
        <v>2.92427607301705E-2</v>
      </c>
      <c r="J88">
        <f>IF('Binding Energies'!J88 = "","",IF('Binding Energies'!J88&lt;HV,(Parameters!AE$98-(Parameters!AE$99*($A88/100))+Parameters!AE$100*EXP(-((($A88/100)-Parameters!AE$87)^2)/(2*Parameters!AE$101^2))/(Parameters!AE$101*SQRT(2*PI()))+(Parameters!AE$102/(1+(((($A88/100)-Parameters!AE$103)/Parameters!AE$95)^2)))),""))</f>
        <v>1.9994739078935144E-2</v>
      </c>
      <c r="K88">
        <f>IF('Binding Energies'!K88 = "","",IF('Binding Energies'!K88&lt;HV,(Parameters!AF$98-(Parameters!AF$99*($A88/100))+Parameters!AF$100*EXP(-((($A88/100)-Parameters!AF$87)^2)/(2*Parameters!AF$101^2))/(Parameters!AF$101*SQRT(2*PI()))+(Parameters!AF$102/(1+(((($A88/100)-Parameters!AF$103)/Parameters!AF$95)^2)))),""))</f>
        <v>-8.5977861378541531E-3</v>
      </c>
      <c r="L88">
        <f>IF('Binding Energies'!L88 = "","",IF('Binding Energies'!L88&lt;HV,(Parameters!AG$98-(Parameters!AG$99*($A88/100))+Parameters!AG$100*EXP(-((($A88/100)-Parameters!AG$87)^2)/(2*Parameters!AG$101^2))/(Parameters!AG$101*SQRT(2*PI()))+(Parameters!AG$102/(1+(((($A88/100)-Parameters!AG$103)/Parameters!AG$95)^2)))),""))</f>
        <v>1.0870336014135597E-2</v>
      </c>
      <c r="M88">
        <f>IF('Binding Energies'!M88 = "","",IF('Binding Energies'!M88&lt;HV,(Parameters!AH$98-(Parameters!AH$99*($A88/100))+Parameters!AH$100*EXP(-((($A88/100)-Parameters!AH$87)^2)/(2*Parameters!AH$101^2))/(Parameters!AH$101*SQRT(2*PI()))+(Parameters!AH$102/(1+(((($A88/100)-Parameters!AH$103)/Parameters!AH$95)^2)))),""))</f>
        <v>-8.9998641645153976E-3</v>
      </c>
      <c r="N88">
        <f>IF('Binding Energies'!N88 = "","",IF('Binding Energies'!N88&lt;HV,(Parameters!AI$98-(Parameters!AI$99*($A88/100))+Parameters!AI$100*EXP(-((($A88/100)-Parameters!AI$87)^2)/(2*Parameters!AI$101^2))/(Parameters!AI$101*SQRT(2*PI()))+(Parameters!AI$102/(1+(((($A88/100)-Parameters!AI$103)/Parameters!AI$95)^2)))),""))</f>
        <v>1.1419022475652053E-2</v>
      </c>
      <c r="O88">
        <f>IF('Binding Energies'!O88 = "","",IF('Binding Energies'!O88&lt;HV,(Parameters!AJ$98-(Parameters!AJ$99*($A88/100))+Parameters!AJ$100*EXP(-((($A88/100)-Parameters!AJ$87)^2)/(2*Parameters!AJ$101^2))/(Parameters!AJ$101*SQRT(2*PI()))+(Parameters!AJ$102/(1+(((($A88/100)-Parameters!AJ$103)/Parameters!AJ$95)^2)))),""))</f>
        <v>8.1057093653746803E-2</v>
      </c>
      <c r="P88">
        <f>IF('Binding Energies'!P88 = "","",IF('Binding Energies'!P88&lt;HV,(Parameters!AK$98-(Parameters!AK$99*($A88/100))+Parameters!AK$100*EXP(-((($A88/100)-Parameters!AK$87)^2)/(2*Parameters!AK$101^2))/(Parameters!AK$101*SQRT(2*PI()))+(Parameters!AK$102/(1+(((($A88/100)-Parameters!AK$103)/Parameters!AK$95)^2)))),""))</f>
        <v>7.4460362611934797E-2</v>
      </c>
      <c r="Q88">
        <f>IF('Binding Energies'!Q88 = "","",IF('Binding Energies'!Q88&lt;HV,(Parameters!AL$98-(Parameters!AL$99*($A88/100))+Parameters!AL$100*EXP(-((($A88/100)-Parameters!AL$87)^2)/(2*Parameters!AL$101^2))/(Parameters!AL$101*SQRT(2*PI()))+(Parameters!AL$102/(1+(((($A88/100)-Parameters!AL$103)/Parameters!AL$95)^2)))),""))</f>
        <v>7.1816205700082236E-2</v>
      </c>
      <c r="R88">
        <f>IF('Binding Energies'!R88 = "","",IF('Binding Energies'!R88&lt;HV,(Parameters!AM$98-(Parameters!AM$99*($A88/100))+Parameters!AM$100*EXP(-((($A88/100)-Parameters!AM$87)^2)/(2*Parameters!AM$101^2))/(Parameters!AM$101*SQRT(2*PI()))+(Parameters!AM$102/(1+(((($A88/100)-Parameters!AM$103)/Parameters!AM$95)^2)))),""))</f>
        <v>7.3423574117287407E-2</v>
      </c>
      <c r="S88">
        <f>IF('Binding Energies'!S88 = "","",IF('Binding Energies'!S88&lt;HV,(Parameters!AN$98-(Parameters!AN$99*($A88/100))+Parameters!AN$100*EXP(-((($A88/100)-Parameters!AN$87)^2)/(2*Parameters!AN$101^2))/(Parameters!AN$101*SQRT(2*PI()))+(Parameters!AN$102/(1+(((($A88/100)-Parameters!AN$103)/Parameters!AN$95)^2)))),""))</f>
        <v>0.2366405070417136</v>
      </c>
      <c r="T88">
        <f>IF('Binding Energies'!T88 = "","",IF('Binding Energies'!T88&lt;HV,(Parameters!AO$98-(Parameters!AO$99*($A88/100))+Parameters!AO$100*EXP(-((($A88/100)-Parameters!AO$87)^2)/(2*Parameters!AO$101^2))/(Parameters!AO$101*SQRT(2*PI()))+(Parameters!AO$102/(1+(((($A88/100)-Parameters!AO$103)/Parameters!AO$95)^2)))),""))</f>
        <v>0.23967545629186943</v>
      </c>
    </row>
    <row r="89" spans="1:20" x14ac:dyDescent="0.35">
      <c r="A89" s="43">
        <v>89</v>
      </c>
      <c r="B89" t="str">
        <f>IF('Binding Energies'!B89 = "","",IF('Binding Energies'!B89&lt;HV,(Parameters!W$98-(Parameters!W$99*($A89/100))+Parameters!W$100*EXP(-((($A89/100)-Parameters!W$87)^2)/(2*Parameters!W$101^2))/(Parameters!W$101*SQRT(2*PI()))+(Parameters!W$102/(1+(((($A89/100)-Parameters!W$103)/Parameters!W$95)^2)))),""))</f>
        <v/>
      </c>
      <c r="C89" t="str">
        <f>IF('Binding Energies'!C89 = "","",IF('Binding Energies'!C89&lt;HV,(Parameters!X$98-(Parameters!X$99*($A89/100))+Parameters!X$100*EXP(-((($A89/100)-Parameters!X$87)^2)/(2*Parameters!X$101^2))/(Parameters!X$101*SQRT(2*PI()))+(Parameters!X$102/(1+(((($A89/100)-Parameters!X$103)/Parameters!X$95)^2)))),""))</f>
        <v/>
      </c>
      <c r="D89">
        <f>IF('Binding Energies'!D89 = "","",IF('Binding Energies'!D89&lt;HV,(Parameters!Y$98-(Parameters!Y$99*($A89/100))+Parameters!Y$100*EXP(-((($A89/100)-Parameters!Y$87)^2)/(2*Parameters!Y$101^2))/(Parameters!Y$101*SQRT(2*PI()))+(Parameters!Y$102/(1+(((($A89/100)-Parameters!Y$103)/Parameters!Y$95)^2)))),""))</f>
        <v>-1.663066811236727E-3</v>
      </c>
      <c r="E89">
        <f>IF('Binding Energies'!E89 = "","",IF('Binding Energies'!E89&lt;HV,(Parameters!Z$98-(Parameters!Z$99*($A89/100))+Parameters!Z$100*EXP(-((($A89/100)-Parameters!Z$87)^2)/(2*Parameters!Z$101^2))/(Parameters!Z$101*SQRT(2*PI()))+(Parameters!Z$102/(1+(((($A89/100)-Parameters!Z$103)/Parameters!Z$95)^2)))),""))</f>
        <v>-4.8522505569507796E-3</v>
      </c>
      <c r="F89">
        <f>IF('Binding Energies'!F89 = "","",IF('Binding Energies'!F89&lt;HV,(Parameters!AA$98-(Parameters!AA$99*($A89/100))+Parameters!AA$100*EXP(-((($A89/100)-Parameters!AA$87)^2)/(2*Parameters!AA$101^2))/(Parameters!AA$101*SQRT(2*PI()))+(Parameters!AA$102/(1+(((($A89/100)-Parameters!AA$103)/Parameters!AA$95)^2)))),""))</f>
        <v>-5.1288255175230184E-3</v>
      </c>
      <c r="G89" t="str">
        <f>IF('Binding Energies'!G89 = "","",IF('Binding Energies'!G89&lt;HV,(Parameters!AB$98-(Parameters!AB$99*($A89/100))+Parameters!AB$100*EXP(-((($A89/100)-Parameters!AB$87)^2)/(2*Parameters!AB$101^2))/(Parameters!AB$101*SQRT(2*PI()))+(Parameters!AB$102/(1+(((($A89/100)-Parameters!AB$103)/Parameters!AB$95)^2)))),""))</f>
        <v/>
      </c>
      <c r="H89" t="str">
        <f>IF('Binding Energies'!H89 = "","",IF('Binding Energies'!H89&lt;HV,(Parameters!AC$98-(Parameters!AC$99*($A89/100))+Parameters!AC$100*EXP(-((($A89/100)-Parameters!AC$87)^2)/(2*Parameters!AC$101^2))/(Parameters!AC$101*SQRT(2*PI()))+(Parameters!AC$102/(1+(((($A89/100)-Parameters!AC$103)/Parameters!AC$95)^2)))),""))</f>
        <v/>
      </c>
      <c r="I89">
        <f>IF('Binding Energies'!I89 = "","",IF('Binding Energies'!I89&lt;HV,(Parameters!AD$98-(Parameters!AD$99*($A89/100))+Parameters!AD$100*EXP(-((($A89/100)-Parameters!AD$87)^2)/(2*Parameters!AD$101^2))/(Parameters!AD$101*SQRT(2*PI()))+(Parameters!AD$102/(1+(((($A89/100)-Parameters!AD$103)/Parameters!AD$95)^2)))),""))</f>
        <v>3.9170215545249819E-2</v>
      </c>
      <c r="J89">
        <f>IF('Binding Energies'!J89 = "","",IF('Binding Energies'!J89&lt;HV,(Parameters!AE$98-(Parameters!AE$99*($A89/100))+Parameters!AE$100*EXP(-((($A89/100)-Parameters!AE$87)^2)/(2*Parameters!AE$101^2))/(Parameters!AE$101*SQRT(2*PI()))+(Parameters!AE$102/(1+(((($A89/100)-Parameters!AE$103)/Parameters!AE$95)^2)))),""))</f>
        <v>2.1116772637078222E-2</v>
      </c>
      <c r="K89" t="str">
        <f>IF('Binding Energies'!K89 = "","",IF('Binding Energies'!K89&lt;HV,(Parameters!AF$98-(Parameters!AF$99*($A89/100))+Parameters!AF$100*EXP(-((($A89/100)-Parameters!AF$87)^2)/(2*Parameters!AF$101^2))/(Parameters!AF$101*SQRT(2*PI()))+(Parameters!AF$102/(1+(((($A89/100)-Parameters!AF$103)/Parameters!AF$95)^2)))),""))</f>
        <v/>
      </c>
      <c r="L89">
        <f>IF('Binding Energies'!L89 = "","",IF('Binding Energies'!L89&lt;HV,(Parameters!AG$98-(Parameters!AG$99*($A89/100))+Parameters!AG$100*EXP(-((($A89/100)-Parameters!AG$87)^2)/(2*Parameters!AG$101^2))/(Parameters!AG$101*SQRT(2*PI()))+(Parameters!AG$102/(1+(((($A89/100)-Parameters!AG$103)/Parameters!AG$95)^2)))),""))</f>
        <v>1.0786602581469925E-2</v>
      </c>
      <c r="M89">
        <f>IF('Binding Energies'!M89 = "","",IF('Binding Energies'!M89&lt;HV,(Parameters!AH$98-(Parameters!AH$99*($A89/100))+Parameters!AH$100*EXP(-((($A89/100)-Parameters!AH$87)^2)/(2*Parameters!AH$101^2))/(Parameters!AH$101*SQRT(2*PI()))+(Parameters!AH$102/(1+(((($A89/100)-Parameters!AH$103)/Parameters!AH$95)^2)))),""))</f>
        <v>-9.5722108579833071E-3</v>
      </c>
      <c r="N89">
        <f>IF('Binding Energies'!N89 = "","",IF('Binding Energies'!N89&lt;HV,(Parameters!AI$98-(Parameters!AI$99*($A89/100))+Parameters!AI$100*EXP(-((($A89/100)-Parameters!AI$87)^2)/(2*Parameters!AI$101^2))/(Parameters!AI$101*SQRT(2*PI()))+(Parameters!AI$102/(1+(((($A89/100)-Parameters!AI$103)/Parameters!AI$95)^2)))),""))</f>
        <v>1.1380458820645291E-2</v>
      </c>
      <c r="O89">
        <f>IF('Binding Energies'!O89 = "","",IF('Binding Energies'!O89&lt;HV,(Parameters!AJ$98-(Parameters!AJ$99*($A89/100))+Parameters!AJ$100*EXP(-((($A89/100)-Parameters!AJ$87)^2)/(2*Parameters!AJ$101^2))/(Parameters!AJ$101*SQRT(2*PI()))+(Parameters!AJ$102/(1+(((($A89/100)-Parameters!AJ$103)/Parameters!AJ$95)^2)))),""))</f>
        <v>7.8197342820838261E-2</v>
      </c>
      <c r="P89">
        <f>IF('Binding Energies'!P89 = "","",IF('Binding Energies'!P89&lt;HV,(Parameters!AK$98-(Parameters!AK$99*($A89/100))+Parameters!AK$100*EXP(-((($A89/100)-Parameters!AK$87)^2)/(2*Parameters!AK$101^2))/(Parameters!AK$101*SQRT(2*PI()))+(Parameters!AK$102/(1+(((($A89/100)-Parameters!AK$103)/Parameters!AK$95)^2)))),""))</f>
        <v>7.1369492845576823E-2</v>
      </c>
      <c r="Q89">
        <f>IF('Binding Energies'!Q89 = "","",IF('Binding Energies'!Q89&lt;HV,(Parameters!AL$98-(Parameters!AL$99*($A89/100))+Parameters!AL$100*EXP(-((($A89/100)-Parameters!AL$87)^2)/(2*Parameters!AL$101^2))/(Parameters!AL$101*SQRT(2*PI()))+(Parameters!AL$102/(1+(((($A89/100)-Parameters!AL$103)/Parameters!AL$95)^2)))),""))</f>
        <v>7.0552467121921064E-2</v>
      </c>
      <c r="R89">
        <f>IF('Binding Energies'!R89 = "","",IF('Binding Energies'!R89&lt;HV,(Parameters!AM$98-(Parameters!AM$99*($A89/100))+Parameters!AM$100*EXP(-((($A89/100)-Parameters!AM$87)^2)/(2*Parameters!AM$101^2))/(Parameters!AM$101*SQRT(2*PI()))+(Parameters!AM$102/(1+(((($A89/100)-Parameters!AM$103)/Parameters!AM$95)^2)))),""))</f>
        <v>7.1579562156575585E-2</v>
      </c>
      <c r="S89">
        <f>IF('Binding Energies'!S89 = "","",IF('Binding Energies'!S89&lt;HV,(Parameters!AN$98-(Parameters!AN$99*($A89/100))+Parameters!AN$100*EXP(-((($A89/100)-Parameters!AN$87)^2)/(2*Parameters!AN$101^2))/(Parameters!AN$101*SQRT(2*PI()))+(Parameters!AN$102/(1+(((($A89/100)-Parameters!AN$103)/Parameters!AN$95)^2)))),""))</f>
        <v>0.23362184826335142</v>
      </c>
      <c r="T89">
        <f>IF('Binding Energies'!T89 = "","",IF('Binding Energies'!T89&lt;HV,(Parameters!AO$98-(Parameters!AO$99*($A89/100))+Parameters!AO$100*EXP(-((($A89/100)-Parameters!AO$87)^2)/(2*Parameters!AO$101^2))/(Parameters!AO$101*SQRT(2*PI()))+(Parameters!AO$102/(1+(((($A89/100)-Parameters!AO$103)/Parameters!AO$95)^2)))),""))</f>
        <v>0.23657515295615028</v>
      </c>
    </row>
    <row r="90" spans="1:20" x14ac:dyDescent="0.35">
      <c r="A90" s="43">
        <v>90</v>
      </c>
      <c r="B90" t="str">
        <f>IF('Binding Energies'!B90 = "","",IF('Binding Energies'!B90&lt;HV,(Parameters!W$98-(Parameters!W$99*($A90/100))+Parameters!W$100*EXP(-((($A90/100)-Parameters!W$87)^2)/(2*Parameters!W$101^2))/(Parameters!W$101*SQRT(2*PI()))+(Parameters!W$102/(1+(((($A90/100)-Parameters!W$103)/Parameters!W$95)^2)))),""))</f>
        <v/>
      </c>
      <c r="C90" t="str">
        <f>IF('Binding Energies'!C90 = "","",IF('Binding Energies'!C90&lt;HV,(Parameters!X$98-(Parameters!X$99*($A90/100))+Parameters!X$100*EXP(-((($A90/100)-Parameters!X$87)^2)/(2*Parameters!X$101^2))/(Parameters!X$101*SQRT(2*PI()))+(Parameters!X$102/(1+(((($A90/100)-Parameters!X$103)/Parameters!X$95)^2)))),""))</f>
        <v/>
      </c>
      <c r="D90">
        <f>IF('Binding Energies'!D90 = "","",IF('Binding Energies'!D90&lt;HV,(Parameters!Y$98-(Parameters!Y$99*($A90/100))+Parameters!Y$100*EXP(-((($A90/100)-Parameters!Y$87)^2)/(2*Parameters!Y$101^2))/(Parameters!Y$101*SQRT(2*PI()))+(Parameters!Y$102/(1+(((($A90/100)-Parameters!Y$103)/Parameters!Y$95)^2)))),""))</f>
        <v>-1.0262952799414801E-3</v>
      </c>
      <c r="E90">
        <f>IF('Binding Energies'!E90 = "","",IF('Binding Energies'!E90&lt;HV,(Parameters!Z$98-(Parameters!Z$99*($A90/100))+Parameters!Z$100*EXP(-((($A90/100)-Parameters!Z$87)^2)/(2*Parameters!Z$101^2))/(Parameters!Z$101*SQRT(2*PI()))+(Parameters!Z$102/(1+(((($A90/100)-Parameters!Z$103)/Parameters!Z$95)^2)))),""))</f>
        <v>-5.0503154312381308E-3</v>
      </c>
      <c r="F90">
        <f>IF('Binding Energies'!F90 = "","",IF('Binding Energies'!F90&lt;HV,(Parameters!AA$98-(Parameters!AA$99*($A90/100))+Parameters!AA$100*EXP(-((($A90/100)-Parameters!AA$87)^2)/(2*Parameters!AA$101^2))/(Parameters!AA$101*SQRT(2*PI()))+(Parameters!AA$102/(1+(((($A90/100)-Parameters!AA$103)/Parameters!AA$95)^2)))),""))</f>
        <v>-5.3742295403706886E-3</v>
      </c>
      <c r="G90" t="str">
        <f>IF('Binding Energies'!G90 = "","",IF('Binding Energies'!G90&lt;HV,(Parameters!AB$98-(Parameters!AB$99*($A90/100))+Parameters!AB$100*EXP(-((($A90/100)-Parameters!AB$87)^2)/(2*Parameters!AB$101^2))/(Parameters!AB$101*SQRT(2*PI()))+(Parameters!AB$102/(1+(((($A90/100)-Parameters!AB$103)/Parameters!AB$95)^2)))),""))</f>
        <v/>
      </c>
      <c r="H90" t="str">
        <f>IF('Binding Energies'!H90 = "","",IF('Binding Energies'!H90&lt;HV,(Parameters!AC$98-(Parameters!AC$99*($A90/100))+Parameters!AC$100*EXP(-((($A90/100)-Parameters!AC$87)^2)/(2*Parameters!AC$101^2))/(Parameters!AC$101*SQRT(2*PI()))+(Parameters!AC$102/(1+(((($A90/100)-Parameters!AC$103)/Parameters!AC$95)^2)))),""))</f>
        <v/>
      </c>
      <c r="I90">
        <f>IF('Binding Energies'!I90 = "","",IF('Binding Energies'!I90&lt;HV,(Parameters!AD$98-(Parameters!AD$99*($A90/100))+Parameters!AD$100*EXP(-((($A90/100)-Parameters!AD$87)^2)/(2*Parameters!AD$101^2))/(Parameters!AD$101*SQRT(2*PI()))+(Parameters!AD$102/(1+(((($A90/100)-Parameters!AD$103)/Parameters!AD$95)^2)))),""))</f>
        <v>5.2674575183506656E-2</v>
      </c>
      <c r="J90">
        <f>IF('Binding Energies'!J90 = "","",IF('Binding Energies'!J90&lt;HV,(Parameters!AE$98-(Parameters!AE$99*($A90/100))+Parameters!AE$100*EXP(-((($A90/100)-Parameters!AE$87)^2)/(2*Parameters!AE$101^2))/(Parameters!AE$101*SQRT(2*PI()))+(Parameters!AE$102/(1+(((($A90/100)-Parameters!AE$103)/Parameters!AE$95)^2)))),""))</f>
        <v>2.2519935469738905E-2</v>
      </c>
      <c r="K90" t="str">
        <f>IF('Binding Energies'!K90 = "","",IF('Binding Energies'!K90&lt;HV,(Parameters!AF$98-(Parameters!AF$99*($A90/100))+Parameters!AF$100*EXP(-((($A90/100)-Parameters!AF$87)^2)/(2*Parameters!AF$101^2))/(Parameters!AF$101*SQRT(2*PI()))+(Parameters!AF$102/(1+(((($A90/100)-Parameters!AF$103)/Parameters!AF$95)^2)))),""))</f>
        <v/>
      </c>
      <c r="L90">
        <f>IF('Binding Energies'!L90 = "","",IF('Binding Energies'!L90&lt;HV,(Parameters!AG$98-(Parameters!AG$99*($A90/100))+Parameters!AG$100*EXP(-((($A90/100)-Parameters!AG$87)^2)/(2*Parameters!AG$101^2))/(Parameters!AG$101*SQRT(2*PI()))+(Parameters!AG$102/(1+(((($A90/100)-Parameters!AG$103)/Parameters!AG$95)^2)))),""))</f>
        <v>1.0692054444034416E-2</v>
      </c>
      <c r="M90">
        <f>IF('Binding Energies'!M90 = "","",IF('Binding Energies'!M90&lt;HV,(Parameters!AH$98-(Parameters!AH$99*($A90/100))+Parameters!AH$100*EXP(-((($A90/100)-Parameters!AH$87)^2)/(2*Parameters!AH$101^2))/(Parameters!AH$101*SQRT(2*PI()))+(Parameters!AH$102/(1+(((($A90/100)-Parameters!AH$103)/Parameters!AH$95)^2)))),""))</f>
        <v>-1.0179221859136526E-2</v>
      </c>
      <c r="N90">
        <f>IF('Binding Energies'!N90 = "","",IF('Binding Energies'!N90&lt;HV,(Parameters!AI$98-(Parameters!AI$99*($A90/100))+Parameters!AI$100*EXP(-((($A90/100)-Parameters!AI$87)^2)/(2*Parameters!AI$101^2))/(Parameters!AI$101*SQRT(2*PI()))+(Parameters!AI$102/(1+(((($A90/100)-Parameters!AI$103)/Parameters!AI$95)^2)))),""))</f>
        <v>1.1332762989287587E-2</v>
      </c>
      <c r="O90">
        <f>IF('Binding Energies'!O90 = "","",IF('Binding Energies'!O90&lt;HV,(Parameters!AJ$98-(Parameters!AJ$99*($A90/100))+Parameters!AJ$100*EXP(-((($A90/100)-Parameters!AJ$87)^2)/(2*Parameters!AJ$101^2))/(Parameters!AJ$101*SQRT(2*PI()))+(Parameters!AJ$102/(1+(((($A90/100)-Parameters!AJ$103)/Parameters!AJ$95)^2)))),""))</f>
        <v>7.4984101959647234E-2</v>
      </c>
      <c r="P90">
        <f>IF('Binding Energies'!P90 = "","",IF('Binding Energies'!P90&lt;HV,(Parameters!AK$98-(Parameters!AK$99*($A90/100))+Parameters!AK$100*EXP(-((($A90/100)-Parameters!AK$87)^2)/(2*Parameters!AK$101^2))/(Parameters!AK$101*SQRT(2*PI()))+(Parameters!AK$102/(1+(((($A90/100)-Parameters!AK$103)/Parameters!AK$95)^2)))),""))</f>
        <v>6.8136386543262234E-2</v>
      </c>
      <c r="Q90">
        <f>IF('Binding Energies'!Q90 = "","",IF('Binding Energies'!Q90&lt;HV,(Parameters!AL$98-(Parameters!AL$99*($A90/100))+Parameters!AL$100*EXP(-((($A90/100)-Parameters!AL$87)^2)/(2*Parameters!AL$101^2))/(Parameters!AL$101*SQRT(2*PI()))+(Parameters!AL$102/(1+(((($A90/100)-Parameters!AL$103)/Parameters!AL$95)^2)))),""))</f>
        <v>6.9341123436691604E-2</v>
      </c>
      <c r="R90">
        <f>IF('Binding Energies'!R90 = "","",IF('Binding Energies'!R90&lt;HV,(Parameters!AM$98-(Parameters!AM$99*($A90/100))+Parameters!AM$100*EXP(-((($A90/100)-Parameters!AM$87)^2)/(2*Parameters!AM$101^2))/(Parameters!AM$101*SQRT(2*PI()))+(Parameters!AM$102/(1+(((($A90/100)-Parameters!AM$103)/Parameters!AM$95)^2)))),""))</f>
        <v>6.9769380530529695E-2</v>
      </c>
      <c r="S90">
        <f>IF('Binding Energies'!S90 = "","",IF('Binding Energies'!S90&lt;HV,(Parameters!AN$98-(Parameters!AN$99*($A90/100))+Parameters!AN$100*EXP(-((($A90/100)-Parameters!AN$87)^2)/(2*Parameters!AN$101^2))/(Parameters!AN$101*SQRT(2*PI()))+(Parameters!AN$102/(1+(((($A90/100)-Parameters!AN$103)/Parameters!AN$95)^2)))),""))</f>
        <v>0.23064015445104996</v>
      </c>
      <c r="T90">
        <f>IF('Binding Energies'!T90 = "","",IF('Binding Energies'!T90&lt;HV,(Parameters!AO$98-(Parameters!AO$99*($A90/100))+Parameters!AO$100*EXP(-((($A90/100)-Parameters!AO$87)^2)/(2*Parameters!AO$101^2))/(Parameters!AO$101*SQRT(2*PI()))+(Parameters!AO$102/(1+(((($A90/100)-Parameters!AO$103)/Parameters!AO$95)^2)))),""))</f>
        <v>0.23350352757832421</v>
      </c>
    </row>
    <row r="91" spans="1:20" x14ac:dyDescent="0.35">
      <c r="A91" s="43">
        <v>91</v>
      </c>
      <c r="B91" t="str">
        <f>IF('Binding Energies'!B91 = "","",IF('Binding Energies'!B91&lt;HV,(Parameters!W$98-(Parameters!W$99*($A91/100))+Parameters!W$100*EXP(-((($A91/100)-Parameters!W$87)^2)/(2*Parameters!W$101^2))/(Parameters!W$101*SQRT(2*PI()))+(Parameters!W$102/(1+(((($A91/100)-Parameters!W$103)/Parameters!W$95)^2)))),""))</f>
        <v/>
      </c>
      <c r="C91" t="str">
        <f>IF('Binding Energies'!C91 = "","",IF('Binding Energies'!C91&lt;HV,(Parameters!X$98-(Parameters!X$99*($A91/100))+Parameters!X$100*EXP(-((($A91/100)-Parameters!X$87)^2)/(2*Parameters!X$101^2))/(Parameters!X$101*SQRT(2*PI()))+(Parameters!X$102/(1+(((($A91/100)-Parameters!X$103)/Parameters!X$95)^2)))),""))</f>
        <v/>
      </c>
      <c r="D91">
        <f>IF('Binding Energies'!D91 = "","",IF('Binding Energies'!D91&lt;HV,(Parameters!Y$98-(Parameters!Y$99*($A91/100))+Parameters!Y$100*EXP(-((($A91/100)-Parameters!Y$87)^2)/(2*Parameters!Y$101^2))/(Parameters!Y$101*SQRT(2*PI()))+(Parameters!Y$102/(1+(((($A91/100)-Parameters!Y$103)/Parameters!Y$95)^2)))),""))</f>
        <v>-3.380448632786786E-5</v>
      </c>
      <c r="E91">
        <f>IF('Binding Energies'!E91 = "","",IF('Binding Energies'!E91&lt;HV,(Parameters!Z$98-(Parameters!Z$99*($A91/100))+Parameters!Z$100*EXP(-((($A91/100)-Parameters!Z$87)^2)/(2*Parameters!Z$101^2))/(Parameters!Z$101*SQRT(2*PI()))+(Parameters!Z$102/(1+(((($A91/100)-Parameters!Z$103)/Parameters!Z$95)^2)))),""))</f>
        <v>-5.2480175616719388E-3</v>
      </c>
      <c r="F91">
        <f>IF('Binding Energies'!F91 = "","",IF('Binding Energies'!F91&lt;HV,(Parameters!AA$98-(Parameters!AA$99*($A91/100))+Parameters!AA$100*EXP(-((($A91/100)-Parameters!AA$87)^2)/(2*Parameters!AA$101^2))/(Parameters!AA$101*SQRT(2*PI()))+(Parameters!AA$102/(1+(((($A91/100)-Parameters!AA$103)/Parameters!AA$95)^2)))),""))</f>
        <v>-5.6254632710850839E-3</v>
      </c>
      <c r="G91" t="str">
        <f>IF('Binding Energies'!G91 = "","",IF('Binding Energies'!G91&lt;HV,(Parameters!AB$98-(Parameters!AB$99*($A91/100))+Parameters!AB$100*EXP(-((($A91/100)-Parameters!AB$87)^2)/(2*Parameters!AB$101^2))/(Parameters!AB$101*SQRT(2*PI()))+(Parameters!AB$102/(1+(((($A91/100)-Parameters!AB$103)/Parameters!AB$95)^2)))),""))</f>
        <v/>
      </c>
      <c r="H91" t="str">
        <f>IF('Binding Energies'!H91 = "","",IF('Binding Energies'!H91&lt;HV,(Parameters!AC$98-(Parameters!AC$99*($A91/100))+Parameters!AC$100*EXP(-((($A91/100)-Parameters!AC$87)^2)/(2*Parameters!AC$101^2))/(Parameters!AC$101*SQRT(2*PI()))+(Parameters!AC$102/(1+(((($A91/100)-Parameters!AC$103)/Parameters!AC$95)^2)))),""))</f>
        <v/>
      </c>
      <c r="I91">
        <f>IF('Binding Energies'!I91 = "","",IF('Binding Energies'!I91&lt;HV,(Parameters!AD$98-(Parameters!AD$99*($A91/100))+Parameters!AD$100*EXP(-((($A91/100)-Parameters!AD$87)^2)/(2*Parameters!AD$101^2))/(Parameters!AD$101*SQRT(2*PI()))+(Parameters!AD$102/(1+(((($A91/100)-Parameters!AD$103)/Parameters!AD$95)^2)))),""))</f>
        <v>7.1344675865869775E-2</v>
      </c>
      <c r="J91">
        <f>IF('Binding Energies'!J91 = "","",IF('Binding Energies'!J91&lt;HV,(Parameters!AE$98-(Parameters!AE$99*($A91/100))+Parameters!AE$100*EXP(-((($A91/100)-Parameters!AE$87)^2)/(2*Parameters!AE$101^2))/(Parameters!AE$101*SQRT(2*PI()))+(Parameters!AE$102/(1+(((($A91/100)-Parameters!AE$103)/Parameters!AE$95)^2)))),""))</f>
        <v>2.4298967859034945E-2</v>
      </c>
      <c r="K91" t="str">
        <f>IF('Binding Energies'!K91 = "","",IF('Binding Energies'!K91&lt;HV,(Parameters!AF$98-(Parameters!AF$99*($A91/100))+Parameters!AF$100*EXP(-((($A91/100)-Parameters!AF$87)^2)/(2*Parameters!AF$101^2))/(Parameters!AF$101*SQRT(2*PI()))+(Parameters!AF$102/(1+(((($A91/100)-Parameters!AF$103)/Parameters!AF$95)^2)))),""))</f>
        <v/>
      </c>
      <c r="L91">
        <f>IF('Binding Energies'!L91 = "","",IF('Binding Energies'!L91&lt;HV,(Parameters!AG$98-(Parameters!AG$99*($A91/100))+Parameters!AG$100*EXP(-((($A91/100)-Parameters!AG$87)^2)/(2*Parameters!AG$101^2))/(Parameters!AG$101*SQRT(2*PI()))+(Parameters!AG$102/(1+(((($A91/100)-Parameters!AG$103)/Parameters!AG$95)^2)))),""))</f>
        <v>1.0585440201540283E-2</v>
      </c>
      <c r="M91">
        <f>IF('Binding Energies'!M91 = "","",IF('Binding Energies'!M91&lt;HV,(Parameters!AH$98-(Parameters!AH$99*($A91/100))+Parameters!AH$100*EXP(-((($A91/100)-Parameters!AH$87)^2)/(2*Parameters!AH$101^2))/(Parameters!AH$101*SQRT(2*PI()))+(Parameters!AH$102/(1+(((($A91/100)-Parameters!AH$103)/Parameters!AH$95)^2)))),""))</f>
        <v>-1.0825701174701656E-2</v>
      </c>
      <c r="N91">
        <f>IF('Binding Energies'!N91 = "","",IF('Binding Energies'!N91&lt;HV,(Parameters!AI$98-(Parameters!AI$99*($A91/100))+Parameters!AI$100*EXP(-((($A91/100)-Parameters!AI$87)^2)/(2*Parameters!AI$101^2))/(Parameters!AI$101*SQRT(2*PI()))+(Parameters!AI$102/(1+(((($A91/100)-Parameters!AI$103)/Parameters!AI$95)^2)))),""))</f>
        <v>1.1275262432054695E-2</v>
      </c>
      <c r="O91">
        <f>IF('Binding Energies'!O91 = "","",IF('Binding Energies'!O91&lt;HV,(Parameters!AJ$98-(Parameters!AJ$99*($A91/100))+Parameters!AJ$100*EXP(-((($A91/100)-Parameters!AJ$87)^2)/(2*Parameters!AJ$101^2))/(Parameters!AJ$101*SQRT(2*PI()))+(Parameters!AJ$102/(1+(((($A91/100)-Parameters!AJ$103)/Parameters!AJ$95)^2)))),""))</f>
        <v>7.1322272773459261E-2</v>
      </c>
      <c r="P91">
        <f>IF('Binding Energies'!P91 = "","",IF('Binding Energies'!P91&lt;HV,(Parameters!AK$98-(Parameters!AK$99*($A91/100))+Parameters!AK$100*EXP(-((($A91/100)-Parameters!AK$87)^2)/(2*Parameters!AK$101^2))/(Parameters!AK$101*SQRT(2*PI()))+(Parameters!AK$102/(1+(((($A91/100)-Parameters!AK$103)/Parameters!AK$95)^2)))),""))</f>
        <v>6.4722048758565465E-2</v>
      </c>
      <c r="Q91">
        <f>IF('Binding Energies'!Q91 = "","",IF('Binding Energies'!Q91&lt;HV,(Parameters!AL$98-(Parameters!AL$99*($A91/100))+Parameters!AL$100*EXP(-((($A91/100)-Parameters!AL$87)^2)/(2*Parameters!AL$101^2))/(Parameters!AL$101*SQRT(2*PI()))+(Parameters!AL$102/(1+(((($A91/100)-Parameters!AL$103)/Parameters!AL$95)^2)))),""))</f>
        <v>6.8178503821833825E-2</v>
      </c>
      <c r="R91">
        <f>IF('Binding Energies'!R91 = "","",IF('Binding Energies'!R91&lt;HV,(Parameters!AM$98-(Parameters!AM$99*($A91/100))+Parameters!AM$100*EXP(-((($A91/100)-Parameters!AM$87)^2)/(2*Parameters!AM$101^2))/(Parameters!AM$101*SQRT(2*PI()))+(Parameters!AM$102/(1+(((($A91/100)-Parameters!AM$103)/Parameters!AM$95)^2)))),""))</f>
        <v>6.7988503125361172E-2</v>
      </c>
      <c r="S91">
        <f>IF('Binding Energies'!S91 = "","",IF('Binding Energies'!S91&lt;HV,(Parameters!AN$98-(Parameters!AN$99*($A91/100))+Parameters!AN$100*EXP(-((($A91/100)-Parameters!AN$87)^2)/(2*Parameters!AN$101^2))/(Parameters!AN$101*SQRT(2*PI()))+(Parameters!AN$102/(1+(((($A91/100)-Parameters!AN$103)/Parameters!AN$95)^2)))),""))</f>
        <v>0.22769300062581427</v>
      </c>
      <c r="T91">
        <f>IF('Binding Energies'!T91 = "","",IF('Binding Energies'!T91&lt;HV,(Parameters!AO$98-(Parameters!AO$99*($A91/100))+Parameters!AO$100*EXP(-((($A91/100)-Parameters!AO$87)^2)/(2*Parameters!AO$101^2))/(Parameters!AO$101*SQRT(2*PI()))+(Parameters!AO$102/(1+(((($A91/100)-Parameters!AO$103)/Parameters!AO$95)^2)))),""))</f>
        <v>0.23045767310964163</v>
      </c>
    </row>
    <row r="92" spans="1:20" x14ac:dyDescent="0.35">
      <c r="A92" s="43">
        <v>92</v>
      </c>
      <c r="B92" t="str">
        <f>IF('Binding Energies'!B92 = "","",IF('Binding Energies'!B92&lt;HV,(Parameters!W$98-(Parameters!W$99*($A92/100))+Parameters!W$100*EXP(-((($A92/100)-Parameters!W$87)^2)/(2*Parameters!W$101^2))/(Parameters!W$101*SQRT(2*PI()))+(Parameters!W$102/(1+(((($A92/100)-Parameters!W$103)/Parameters!W$95)^2)))),""))</f>
        <v/>
      </c>
      <c r="C92" t="str">
        <f>IF('Binding Energies'!C92 = "","",IF('Binding Energies'!C92&lt;HV,(Parameters!X$98-(Parameters!X$99*($A92/100))+Parameters!X$100*EXP(-((($A92/100)-Parameters!X$87)^2)/(2*Parameters!X$101^2))/(Parameters!X$101*SQRT(2*PI()))+(Parameters!X$102/(1+(((($A92/100)-Parameters!X$103)/Parameters!X$95)^2)))),""))</f>
        <v/>
      </c>
      <c r="D92">
        <f>IF('Binding Energies'!D92 = "","",IF('Binding Energies'!D92&lt;HV,(Parameters!Y$98-(Parameters!Y$99*($A92/100))+Parameters!Y$100*EXP(-((($A92/100)-Parameters!Y$87)^2)/(2*Parameters!Y$101^2))/(Parameters!Y$101*SQRT(2*PI()))+(Parameters!Y$102/(1+(((($A92/100)-Parameters!Y$103)/Parameters!Y$95)^2)))),""))</f>
        <v>1.565138726159601E-3</v>
      </c>
      <c r="E92">
        <f>IF('Binding Energies'!E92 = "","",IF('Binding Energies'!E92&lt;HV,(Parameters!Z$98-(Parameters!Z$99*($A92/100))+Parameters!Z$100*EXP(-((($A92/100)-Parameters!Z$87)^2)/(2*Parameters!Z$101^2))/(Parameters!Z$101*SQRT(2*PI()))+(Parameters!Z$102/(1+(((($A92/100)-Parameters!Z$103)/Parameters!Z$95)^2)))),""))</f>
        <v>-5.4441742572681369E-3</v>
      </c>
      <c r="F92">
        <f>IF('Binding Energies'!F92 = "","",IF('Binding Energies'!F92&lt;HV,(Parameters!AA$98-(Parameters!AA$99*($A92/100))+Parameters!AA$100*EXP(-((($A92/100)-Parameters!AA$87)^2)/(2*Parameters!AA$101^2))/(Parameters!AA$101*SQRT(2*PI()))+(Parameters!AA$102/(1+(((($A92/100)-Parameters!AA$103)/Parameters!AA$95)^2)))),""))</f>
        <v>-5.8821864844010368E-3</v>
      </c>
      <c r="G92" t="str">
        <f>IF('Binding Energies'!G92 = "","",IF('Binding Energies'!G92&lt;HV,(Parameters!AB$98-(Parameters!AB$99*($A92/100))+Parameters!AB$100*EXP(-((($A92/100)-Parameters!AB$87)^2)/(2*Parameters!AB$101^2))/(Parameters!AB$101*SQRT(2*PI()))+(Parameters!AB$102/(1+(((($A92/100)-Parameters!AB$103)/Parameters!AB$95)^2)))),""))</f>
        <v/>
      </c>
      <c r="H92" t="str">
        <f>IF('Binding Energies'!H92 = "","",IF('Binding Energies'!H92&lt;HV,(Parameters!AC$98-(Parameters!AC$99*($A92/100))+Parameters!AC$100*EXP(-((($A92/100)-Parameters!AC$87)^2)/(2*Parameters!AC$101^2))/(Parameters!AC$101*SQRT(2*PI()))+(Parameters!AC$102/(1+(((($A92/100)-Parameters!AC$103)/Parameters!AC$95)^2)))),""))</f>
        <v/>
      </c>
      <c r="I92">
        <f>IF('Binding Energies'!I92 = "","",IF('Binding Energies'!I92&lt;HV,(Parameters!AD$98-(Parameters!AD$99*($A92/100))+Parameters!AD$100*EXP(-((($A92/100)-Parameters!AD$87)^2)/(2*Parameters!AD$101^2))/(Parameters!AD$101*SQRT(2*PI()))+(Parameters!AD$102/(1+(((($A92/100)-Parameters!AD$103)/Parameters!AD$95)^2)))),""))</f>
        <v>9.7632289853587587E-2</v>
      </c>
      <c r="J92">
        <f>IF('Binding Energies'!J92 = "","",IF('Binding Energies'!J92&lt;HV,(Parameters!AE$98-(Parameters!AE$99*($A92/100))+Parameters!AE$100*EXP(-((($A92/100)-Parameters!AE$87)^2)/(2*Parameters!AE$101^2))/(Parameters!AE$101*SQRT(2*PI()))+(Parameters!AE$102/(1+(((($A92/100)-Parameters!AE$103)/Parameters!AE$95)^2)))),""))</f>
        <v>2.6590722417791396E-2</v>
      </c>
      <c r="K92" t="str">
        <f>IF('Binding Energies'!K92 = "","",IF('Binding Energies'!K92&lt;HV,(Parameters!AF$98-(Parameters!AF$99*($A92/100))+Parameters!AF$100*EXP(-((($A92/100)-Parameters!AF$87)^2)/(2*Parameters!AF$101^2))/(Parameters!AF$101*SQRT(2*PI()))+(Parameters!AF$102/(1+(((($A92/100)-Parameters!AF$103)/Parameters!AF$95)^2)))),""))</f>
        <v/>
      </c>
      <c r="L92">
        <f>IF('Binding Energies'!L92 = "","",IF('Binding Energies'!L92&lt;HV,(Parameters!AG$98-(Parameters!AG$99*($A92/100))+Parameters!AG$100*EXP(-((($A92/100)-Parameters!AG$87)^2)/(2*Parameters!AG$101^2))/(Parameters!AG$101*SQRT(2*PI()))+(Parameters!AG$102/(1+(((($A92/100)-Parameters!AG$103)/Parameters!AG$95)^2)))),""))</f>
        <v>1.0465483034358864E-2</v>
      </c>
      <c r="M92">
        <f>IF('Binding Energies'!M92 = "","",IF('Binding Energies'!M92&lt;HV,(Parameters!AH$98-(Parameters!AH$99*($A92/100))+Parameters!AH$100*EXP(-((($A92/100)-Parameters!AH$87)^2)/(2*Parameters!AH$101^2))/(Parameters!AH$101*SQRT(2*PI()))+(Parameters!AH$102/(1+(((($A92/100)-Parameters!AH$103)/Parameters!AH$95)^2)))),""))</f>
        <v>-1.151682120734103E-2</v>
      </c>
      <c r="N92">
        <f>IF('Binding Energies'!N92 = "","",IF('Binding Energies'!N92&lt;HV,(Parameters!AI$98-(Parameters!AI$99*($A92/100))+Parameters!AI$100*EXP(-((($A92/100)-Parameters!AI$87)^2)/(2*Parameters!AI$101^2))/(Parameters!AI$101*SQRT(2*PI()))+(Parameters!AI$102/(1+(((($A92/100)-Parameters!AI$103)/Parameters!AI$95)^2)))),""))</f>
        <v>1.1207225772782527E-2</v>
      </c>
      <c r="O92">
        <f>IF('Binding Energies'!O92 = "","",IF('Binding Energies'!O92&lt;HV,(Parameters!AJ$98-(Parameters!AJ$99*($A92/100))+Parameters!AJ$100*EXP(-((($A92/100)-Parameters!AJ$87)^2)/(2*Parameters!AJ$101^2))/(Parameters!AJ$101*SQRT(2*PI()))+(Parameters!AJ$102/(1+(((($A92/100)-Parameters!AJ$103)/Parameters!AJ$95)^2)))),""))</f>
        <v>6.7091238588444707E-2</v>
      </c>
      <c r="P92">
        <f>IF('Binding Energies'!P92 = "","",IF('Binding Energies'!P92&lt;HV,(Parameters!AK$98-(Parameters!AK$99*($A92/100))+Parameters!AK$100*EXP(-((($A92/100)-Parameters!AK$87)^2)/(2*Parameters!AK$101^2))/(Parameters!AK$101*SQRT(2*PI()))+(Parameters!AK$102/(1+(((($A92/100)-Parameters!AK$103)/Parameters!AK$95)^2)))),""))</f>
        <v>6.10749507945147E-2</v>
      </c>
      <c r="Q92" t="str">
        <f>IF('Binding Energies'!Q92 = "","",IF('Binding Energies'!Q92&lt;HV,(Parameters!AL$98-(Parameters!AL$99*($A92/100))+Parameters!AL$100*EXP(-((($A92/100)-Parameters!AL$87)^2)/(2*Parameters!AL$101^2))/(Parameters!AL$101*SQRT(2*PI()))+(Parameters!AL$102/(1+(((($A92/100)-Parameters!AL$103)/Parameters!AL$95)^2)))),""))</f>
        <v/>
      </c>
      <c r="R92">
        <f>IF('Binding Energies'!R92 = "","",IF('Binding Energies'!R92&lt;HV,(Parameters!AM$98-(Parameters!AM$99*($A92/100))+Parameters!AM$100*EXP(-((($A92/100)-Parameters!AM$87)^2)/(2*Parameters!AM$101^2))/(Parameters!AM$101*SQRT(2*PI()))+(Parameters!AM$102/(1+(((($A92/100)-Parameters!AM$103)/Parameters!AM$95)^2)))),""))</f>
        <v>6.6232162553831408E-2</v>
      </c>
      <c r="S92">
        <f>IF('Binding Energies'!S92 = "","",IF('Binding Energies'!S92&lt;HV,(Parameters!AN$98-(Parameters!AN$99*($A92/100))+Parameters!AN$100*EXP(-((($A92/100)-Parameters!AN$87)^2)/(2*Parameters!AN$101^2))/(Parameters!AN$101*SQRT(2*PI()))+(Parameters!AN$102/(1+(((($A92/100)-Parameters!AN$103)/Parameters!AN$95)^2)))),""))</f>
        <v>0.22477779905039091</v>
      </c>
      <c r="T92">
        <f>IF('Binding Energies'!T92 = "","",IF('Binding Energies'!T92&lt;HV,(Parameters!AO$98-(Parameters!AO$99*($A92/100))+Parameters!AO$100*EXP(-((($A92/100)-Parameters!AO$87)^2)/(2*Parameters!AO$101^2))/(Parameters!AO$101*SQRT(2*PI()))+(Parameters!AO$102/(1+(((($A92/100)-Parameters!AO$103)/Parameters!AO$95)^2)))),""))</f>
        <v>0.22743446184485924</v>
      </c>
    </row>
    <row r="93" spans="1:20" x14ac:dyDescent="0.35">
      <c r="A93" s="43">
        <v>93</v>
      </c>
      <c r="B93" t="str">
        <f>IF('Binding Energies'!B93 = "","",IF('Binding Energies'!B93&lt;HV,(Parameters!W$98-(Parameters!W$99*($A93/100))+Parameters!W$100*EXP(-((($A93/100)-Parameters!W$87)^2)/(2*Parameters!W$101^2))/(Parameters!W$101*SQRT(2*PI()))+(Parameters!W$102/(1+(((($A93/100)-Parameters!W$103)/Parameters!W$95)^2)))),""))</f>
        <v/>
      </c>
      <c r="C93" t="str">
        <f>IF('Binding Energies'!C93 = "","",IF('Binding Energies'!C93&lt;HV,(Parameters!X$98-(Parameters!X$99*($A93/100))+Parameters!X$100*EXP(-((($A93/100)-Parameters!X$87)^2)/(2*Parameters!X$101^2))/(Parameters!X$101*SQRT(2*PI()))+(Parameters!X$102/(1+(((($A93/100)-Parameters!X$103)/Parameters!X$95)^2)))),""))</f>
        <v/>
      </c>
      <c r="D93">
        <f>IF('Binding Energies'!D93 = "","",IF('Binding Energies'!D93&lt;HV,(Parameters!Y$98-(Parameters!Y$99*($A93/100))+Parameters!Y$100*EXP(-((($A93/100)-Parameters!Y$87)^2)/(2*Parameters!Y$101^2))/(Parameters!Y$101*SQRT(2*PI()))+(Parameters!Y$102/(1+(((($A93/100)-Parameters!Y$103)/Parameters!Y$95)^2)))),""))</f>
        <v>4.276976946517355E-3</v>
      </c>
      <c r="E93">
        <f>IF('Binding Energies'!E93 = "","",IF('Binding Energies'!E93&lt;HV,(Parameters!Z$98-(Parameters!Z$99*($A93/100))+Parameters!Z$100*EXP(-((($A93/100)-Parameters!Z$87)^2)/(2*Parameters!Z$101^2))/(Parameters!Z$101*SQRT(2*PI()))+(Parameters!Z$102/(1+(((($A93/100)-Parameters!Z$103)/Parameters!Z$95)^2)))),""))</f>
        <v>-5.6373994578579802E-3</v>
      </c>
      <c r="F93">
        <f>IF('Binding Energies'!F93 = "","",IF('Binding Energies'!F93&lt;HV,(Parameters!AA$98-(Parameters!AA$99*($A93/100))+Parameters!AA$100*EXP(-((($A93/100)-Parameters!AA$87)^2)/(2*Parameters!AA$101^2))/(Parameters!AA$101*SQRT(2*PI()))+(Parameters!AA$102/(1+(((($A93/100)-Parameters!AA$103)/Parameters!AA$95)^2)))),""))</f>
        <v>-6.1439883229781247E-3</v>
      </c>
      <c r="G93" t="str">
        <f>IF('Binding Energies'!G93 = "","",IF('Binding Energies'!G93&lt;HV,(Parameters!AB$98-(Parameters!AB$99*($A93/100))+Parameters!AB$100*EXP(-((($A93/100)-Parameters!AB$87)^2)/(2*Parameters!AB$101^2))/(Parameters!AB$101*SQRT(2*PI()))+(Parameters!AB$102/(1+(((($A93/100)-Parameters!AB$103)/Parameters!AB$95)^2)))),""))</f>
        <v/>
      </c>
      <c r="H93" t="str">
        <f>IF('Binding Energies'!H93 = "","",IF('Binding Energies'!H93&lt;HV,(Parameters!AC$98-(Parameters!AC$99*($A93/100))+Parameters!AC$100*EXP(-((($A93/100)-Parameters!AC$87)^2)/(2*Parameters!AC$101^2))/(Parameters!AC$101*SQRT(2*PI()))+(Parameters!AC$102/(1+(((($A93/100)-Parameters!AC$103)/Parameters!AC$95)^2)))),""))</f>
        <v/>
      </c>
      <c r="I93">
        <f>IF('Binding Energies'!I93 = "","",IF('Binding Energies'!I93&lt;HV,(Parameters!AD$98-(Parameters!AD$99*($A93/100))+Parameters!AD$100*EXP(-((($A93/100)-Parameters!AD$87)^2)/(2*Parameters!AD$101^2))/(Parameters!AD$101*SQRT(2*PI()))+(Parameters!AD$102/(1+(((($A93/100)-Parameters!AD$103)/Parameters!AD$95)^2)))),""))</f>
        <v>0.13531219042319137</v>
      </c>
      <c r="J93">
        <f>IF('Binding Energies'!J93 = "","",IF('Binding Energies'!J93&lt;HV,(Parameters!AE$98-(Parameters!AE$99*($A93/100))+Parameters!AE$100*EXP(-((($A93/100)-Parameters!AE$87)^2)/(2*Parameters!AE$101^2))/(Parameters!AE$101*SQRT(2*PI()))+(Parameters!AE$102/(1+(((($A93/100)-Parameters!AE$103)/Parameters!AE$95)^2)))),""))</f>
        <v>2.9597108961399388E-2</v>
      </c>
      <c r="K93" t="str">
        <f>IF('Binding Energies'!K93 = "","",IF('Binding Energies'!K93&lt;HV,(Parameters!AF$98-(Parameters!AF$99*($A93/100))+Parameters!AF$100*EXP(-((($A93/100)-Parameters!AF$87)^2)/(2*Parameters!AF$101^2))/(Parameters!AF$101*SQRT(2*PI()))+(Parameters!AF$102/(1+(((($A93/100)-Parameters!AF$103)/Parameters!AF$95)^2)))),""))</f>
        <v/>
      </c>
      <c r="L93">
        <f>IF('Binding Energies'!L93 = "","",IF('Binding Energies'!L93&lt;HV,(Parameters!AG$98-(Parameters!AG$99*($A93/100))+Parameters!AG$100*EXP(-((($A93/100)-Parameters!AG$87)^2)/(2*Parameters!AG$101^2))/(Parameters!AG$101*SQRT(2*PI()))+(Parameters!AG$102/(1+(((($A93/100)-Parameters!AG$103)/Parameters!AG$95)^2)))),""))</f>
        <v>1.0330866695086522E-2</v>
      </c>
      <c r="M93">
        <f>IF('Binding Energies'!M93 = "","",IF('Binding Energies'!M93&lt;HV,(Parameters!AH$98-(Parameters!AH$99*($A93/100))+Parameters!AH$100*EXP(-((($A93/100)-Parameters!AH$87)^2)/(2*Parameters!AH$101^2))/(Parameters!AH$101*SQRT(2*PI()))+(Parameters!AH$102/(1+(((($A93/100)-Parameters!AH$103)/Parameters!AH$95)^2)))),""))</f>
        <v>-1.2258193594246687E-2</v>
      </c>
      <c r="N93">
        <f>IF('Binding Energies'!N93 = "","",IF('Binding Energies'!N93&lt;HV,(Parameters!AI$98-(Parameters!AI$99*($A93/100))+Parameters!AI$100*EXP(-((($A93/100)-Parameters!AI$87)^2)/(2*Parameters!AI$101^2))/(Parameters!AI$101*SQRT(2*PI()))+(Parameters!AI$102/(1+(((($A93/100)-Parameters!AI$103)/Parameters!AI$95)^2)))),""))</f>
        <v>1.112785551406352E-2</v>
      </c>
      <c r="O93">
        <f>IF('Binding Energies'!O93 = "","",IF('Binding Energies'!O93&lt;HV,(Parameters!AJ$98-(Parameters!AJ$99*($A93/100))+Parameters!AJ$100*EXP(-((($A93/100)-Parameters!AJ$87)^2)/(2*Parameters!AJ$101^2))/(Parameters!AJ$101*SQRT(2*PI()))+(Parameters!AJ$102/(1+(((($A93/100)-Parameters!AJ$103)/Parameters!AJ$95)^2)))),""))</f>
        <v>6.2138023088827536E-2</v>
      </c>
      <c r="P93">
        <f>IF('Binding Energies'!P93 = "","",IF('Binding Energies'!P93&lt;HV,(Parameters!AK$98-(Parameters!AK$99*($A93/100))+Parameters!AK$100*EXP(-((($A93/100)-Parameters!AK$87)^2)/(2*Parameters!AK$101^2))/(Parameters!AK$101*SQRT(2*PI()))+(Parameters!AK$102/(1+(((($A93/100)-Parameters!AK$103)/Parameters!AK$95)^2)))),""))</f>
        <v>5.7126050645225107E-2</v>
      </c>
      <c r="Q93" t="str">
        <f>IF('Binding Energies'!Q93 = "","",IF('Binding Energies'!Q93&lt;HV,(Parameters!AL$98-(Parameters!AL$99*($A93/100))+Parameters!AL$100*EXP(-((($A93/100)-Parameters!AL$87)^2)/(2*Parameters!AL$101^2))/(Parameters!AL$101*SQRT(2*PI()))+(Parameters!AL$102/(1+(((($A93/100)-Parameters!AL$103)/Parameters!AL$95)^2)))),""))</f>
        <v/>
      </c>
      <c r="R93">
        <f>IF('Binding Energies'!R93 = "","",IF('Binding Energies'!R93&lt;HV,(Parameters!AM$98-(Parameters!AM$99*($A93/100))+Parameters!AM$100*EXP(-((($A93/100)-Parameters!AM$87)^2)/(2*Parameters!AM$101^2))/(Parameters!AM$101*SQRT(2*PI()))+(Parameters!AM$102/(1+(((($A93/100)-Parameters!AM$103)/Parameters!AM$95)^2)))),""))</f>
        <v>6.4495333454315337E-2</v>
      </c>
      <c r="S93">
        <f>IF('Binding Energies'!S93 = "","",IF('Binding Energies'!S93&lt;HV,(Parameters!AN$98-(Parameters!AN$99*($A93/100))+Parameters!AN$100*EXP(-((($A93/100)-Parameters!AN$87)^2)/(2*Parameters!AN$101^2))/(Parameters!AN$101*SQRT(2*PI()))+(Parameters!AN$102/(1+(((($A93/100)-Parameters!AN$103)/Parameters!AN$95)^2)))),""))</f>
        <v>0.22189179357180533</v>
      </c>
      <c r="T93">
        <f>IF('Binding Energies'!T93 = "","",IF('Binding Energies'!T93&lt;HV,(Parameters!AO$98-(Parameters!AO$99*($A93/100))+Parameters!AO$100*EXP(-((($A93/100)-Parameters!AO$87)^2)/(2*Parameters!AO$101^2))/(Parameters!AO$101*SQRT(2*PI()))+(Parameters!AO$102/(1+(((($A93/100)-Parameters!AO$103)/Parameters!AO$95)^2)))),""))</f>
        <v>0.22443053308566374</v>
      </c>
    </row>
    <row r="94" spans="1:20" x14ac:dyDescent="0.35">
      <c r="A94" s="43">
        <v>94</v>
      </c>
      <c r="B94" t="str">
        <f>IF('Binding Energies'!B94 = "","",IF('Binding Energies'!B94&lt;HV,(Parameters!W$98-(Parameters!W$99*($A94/100))+Parameters!W$100*EXP(-((($A94/100)-Parameters!W$87)^2)/(2*Parameters!W$101^2))/(Parameters!W$101*SQRT(2*PI()))+(Parameters!W$102/(1+(((($A94/100)-Parameters!W$103)/Parameters!W$95)^2)))),""))</f>
        <v/>
      </c>
      <c r="C94" t="str">
        <f>IF('Binding Energies'!C94 = "","",IF('Binding Energies'!C94&lt;HV,(Parameters!X$98-(Parameters!X$99*($A94/100))+Parameters!X$100*EXP(-((($A94/100)-Parameters!X$87)^2)/(2*Parameters!X$101^2))/(Parameters!X$101*SQRT(2*PI()))+(Parameters!X$102/(1+(((($A94/100)-Parameters!X$103)/Parameters!X$95)^2)))),""))</f>
        <v/>
      </c>
      <c r="D94">
        <f>IF('Binding Energies'!D94 = "","",IF('Binding Energies'!D94&lt;HV,(Parameters!Y$98-(Parameters!Y$99*($A94/100))+Parameters!Y$100*EXP(-((($A94/100)-Parameters!Y$87)^2)/(2*Parameters!Y$101^2))/(Parameters!Y$101*SQRT(2*PI()))+(Parameters!Y$102/(1+(((($A94/100)-Parameters!Y$103)/Parameters!Y$95)^2)))),""))</f>
        <v>9.2157805449896782E-3</v>
      </c>
      <c r="E94">
        <f>IF('Binding Energies'!E94 = "","",IF('Binding Energies'!E94&lt;HV,(Parameters!Z$98-(Parameters!Z$99*($A94/100))+Parameters!Z$100*EXP(-((($A94/100)-Parameters!Z$87)^2)/(2*Parameters!Z$101^2))/(Parameters!Z$101*SQRT(2*PI()))+(Parameters!Z$102/(1+(((($A94/100)-Parameters!Z$103)/Parameters!Z$95)^2)))),""))</f>
        <v>-5.8260696384266949E-3</v>
      </c>
      <c r="F94" t="str">
        <f>IF('Binding Energies'!F94 = "","",IF('Binding Energies'!F94&lt;HV,(Parameters!AA$98-(Parameters!AA$99*($A94/100))+Parameters!AA$100*EXP(-((($A94/100)-Parameters!AA$87)^2)/(2*Parameters!AA$101^2))/(Parameters!AA$101*SQRT(2*PI()))+(Parameters!AA$102/(1+(((($A94/100)-Parameters!AA$103)/Parameters!AA$95)^2)))),""))</f>
        <v/>
      </c>
      <c r="G94" t="str">
        <f>IF('Binding Energies'!G94 = "","",IF('Binding Energies'!G94&lt;HV,(Parameters!AB$98-(Parameters!AB$99*($A94/100))+Parameters!AB$100*EXP(-((($A94/100)-Parameters!AB$87)^2)/(2*Parameters!AB$101^2))/(Parameters!AB$101*SQRT(2*PI()))+(Parameters!AB$102/(1+(((($A94/100)-Parameters!AB$103)/Parameters!AB$95)^2)))),""))</f>
        <v/>
      </c>
      <c r="H94" t="str">
        <f>IF('Binding Energies'!H94 = "","",IF('Binding Energies'!H94&lt;HV,(Parameters!AC$98-(Parameters!AC$99*($A94/100))+Parameters!AC$100*EXP(-((($A94/100)-Parameters!AC$87)^2)/(2*Parameters!AC$101^2))/(Parameters!AC$101*SQRT(2*PI()))+(Parameters!AC$102/(1+(((($A94/100)-Parameters!AC$103)/Parameters!AC$95)^2)))),""))</f>
        <v/>
      </c>
      <c r="I94">
        <f>IF('Binding Energies'!I94 = "","",IF('Binding Energies'!I94&lt;HV,(Parameters!AD$98-(Parameters!AD$99*($A94/100))+Parameters!AD$100*EXP(-((($A94/100)-Parameters!AD$87)^2)/(2*Parameters!AD$101^2))/(Parameters!AD$101*SQRT(2*PI()))+(Parameters!AD$102/(1+(((($A94/100)-Parameters!AD$103)/Parameters!AD$95)^2)))),""))</f>
        <v>0.18993518606523999</v>
      </c>
      <c r="J94">
        <f>IF('Binding Energies'!J94 = "","",IF('Binding Energies'!J94&lt;HV,(Parameters!AE$98-(Parameters!AE$99*($A94/100))+Parameters!AE$100*EXP(-((($A94/100)-Parameters!AE$87)^2)/(2*Parameters!AE$101^2))/(Parameters!AE$101*SQRT(2*PI()))+(Parameters!AE$102/(1+(((($A94/100)-Parameters!AE$103)/Parameters!AE$95)^2)))),""))</f>
        <v>3.3622399600857972E-2</v>
      </c>
      <c r="K94" t="str">
        <f>IF('Binding Energies'!K94 = "","",IF('Binding Energies'!K94&lt;HV,(Parameters!AF$98-(Parameters!AF$99*($A94/100))+Parameters!AF$100*EXP(-((($A94/100)-Parameters!AF$87)^2)/(2*Parameters!AF$101^2))/(Parameters!AF$101*SQRT(2*PI()))+(Parameters!AF$102/(1+(((($A94/100)-Parameters!AF$103)/Parameters!AF$95)^2)))),""))</f>
        <v/>
      </c>
      <c r="L94">
        <f>IF('Binding Energies'!L94 = "","",IF('Binding Energies'!L94&lt;HV,(Parameters!AG$98-(Parameters!AG$99*($A94/100))+Parameters!AG$100*EXP(-((($A94/100)-Parameters!AG$87)^2)/(2*Parameters!AG$101^2))/(Parameters!AG$101*SQRT(2*PI()))+(Parameters!AG$102/(1+(((($A94/100)-Parameters!AG$103)/Parameters!AG$95)^2)))),""))</f>
        <v>1.0180221211299509E-2</v>
      </c>
      <c r="M94">
        <f>IF('Binding Energies'!M94 = "","",IF('Binding Energies'!M94&lt;HV,(Parameters!AH$98-(Parameters!AH$99*($A94/100))+Parameters!AH$100*EXP(-((($A94/100)-Parameters!AH$87)^2)/(2*Parameters!AH$101^2))/(Parameters!AH$101*SQRT(2*PI()))+(Parameters!AH$102/(1+(((($A94/100)-Parameters!AH$103)/Parameters!AH$95)^2)))),""))</f>
        <v>-1.3055950428651847E-2</v>
      </c>
      <c r="N94">
        <f>IF('Binding Energies'!N94 = "","",IF('Binding Energies'!N94&lt;HV,(Parameters!AI$98-(Parameters!AI$99*($A94/100))+Parameters!AI$100*EXP(-((($A94/100)-Parameters!AI$87)^2)/(2*Parameters!AI$101^2))/(Parameters!AI$101*SQRT(2*PI()))+(Parameters!AI$102/(1+(((($A94/100)-Parameters!AI$103)/Parameters!AI$95)^2)))),""))</f>
        <v>1.1036279949901515E-2</v>
      </c>
      <c r="O94">
        <f>IF('Binding Energies'!O94 = "","",IF('Binding Energies'!O94&lt;HV,(Parameters!AJ$98-(Parameters!AJ$99*($A94/100))+Parameters!AJ$100*EXP(-((($A94/100)-Parameters!AJ$87)^2)/(2*Parameters!AJ$101^2))/(Parameters!AJ$101*SQRT(2*PI()))+(Parameters!AJ$102/(1+(((($A94/100)-Parameters!AJ$103)/Parameters!AJ$95)^2)))),""))</f>
        <v>5.6270007241971093E-2</v>
      </c>
      <c r="P94">
        <f>IF('Binding Energies'!P94 = "","",IF('Binding Energies'!P94&lt;HV,(Parameters!AK$98-(Parameters!AK$99*($A94/100))+Parameters!AK$100*EXP(-((($A94/100)-Parameters!AK$87)^2)/(2*Parameters!AK$101^2))/(Parameters!AK$101*SQRT(2*PI()))+(Parameters!AK$102/(1+(((($A94/100)-Parameters!AK$103)/Parameters!AK$95)^2)))),""))</f>
        <v>5.2781641720591979E-2</v>
      </c>
      <c r="Q94" t="str">
        <f>IF('Binding Energies'!Q94 = "","",IF('Binding Energies'!Q94&lt;HV,(Parameters!AL$98-(Parameters!AL$99*($A94/100))+Parameters!AL$100*EXP(-((($A94/100)-Parameters!AL$87)^2)/(2*Parameters!AL$101^2))/(Parameters!AL$101*SQRT(2*PI()))+(Parameters!AL$102/(1+(((($A94/100)-Parameters!AL$103)/Parameters!AL$95)^2)))),""))</f>
        <v/>
      </c>
      <c r="R94">
        <f>IF('Binding Energies'!R94 = "","",IF('Binding Energies'!R94&lt;HV,(Parameters!AM$98-(Parameters!AM$99*($A94/100))+Parameters!AM$100*EXP(-((($A94/100)-Parameters!AM$87)^2)/(2*Parameters!AM$101^2))/(Parameters!AM$101*SQRT(2*PI()))+(Parameters!AM$102/(1+(((($A94/100)-Parameters!AM$103)/Parameters!AM$95)^2)))),""))</f>
        <v>6.2772712366165703E-2</v>
      </c>
      <c r="S94">
        <f>IF('Binding Energies'!S94 = "","",IF('Binding Energies'!S94&lt;HV,(Parameters!AN$98-(Parameters!AN$99*($A94/100))+Parameters!AN$100*EXP(-((($A94/100)-Parameters!AN$87)^2)/(2*Parameters!AN$101^2))/(Parameters!AN$101*SQRT(2*PI()))+(Parameters!AN$102/(1+(((($A94/100)-Parameters!AN$103)/Parameters!AN$95)^2)))),""))</f>
        <v>0.21903205325074954</v>
      </c>
      <c r="T94">
        <f>IF('Binding Energies'!T94 = "","",IF('Binding Energies'!T94&lt;HV,(Parameters!AO$98-(Parameters!AO$99*($A94/100))+Parameters!AO$100*EXP(-((($A94/100)-Parameters!AO$87)^2)/(2*Parameters!AO$101^2))/(Parameters!AO$101*SQRT(2*PI()))+(Parameters!AO$102/(1+(((($A94/100)-Parameters!AO$103)/Parameters!AO$95)^2)))),""))</f>
        <v>0.22144227932770244</v>
      </c>
    </row>
    <row r="95" spans="1:20" x14ac:dyDescent="0.35">
      <c r="A95" s="43">
        <v>95</v>
      </c>
      <c r="B95" t="str">
        <f>IF('Binding Energies'!B95 = "","",IF('Binding Energies'!B95&lt;HV,(Parameters!W$98-(Parameters!W$99*($A95/100))+Parameters!W$100*EXP(-((($A95/100)-Parameters!W$87)^2)/(2*Parameters!W$101^2))/(Parameters!W$101*SQRT(2*PI()))+(Parameters!W$102/(1+(((($A95/100)-Parameters!W$103)/Parameters!W$95)^2)))),""))</f>
        <v/>
      </c>
      <c r="C95" t="str">
        <f>IF('Binding Energies'!C95 = "","",IF('Binding Energies'!C95&lt;HV,(Parameters!X$98-(Parameters!X$99*($A95/100))+Parameters!X$100*EXP(-((($A95/100)-Parameters!X$87)^2)/(2*Parameters!X$101^2))/(Parameters!X$101*SQRT(2*PI()))+(Parameters!X$102/(1+(((($A95/100)-Parameters!X$103)/Parameters!X$95)^2)))),""))</f>
        <v/>
      </c>
      <c r="D95" t="str">
        <f>IF('Binding Energies'!D95 = "","",IF('Binding Energies'!D95&lt;HV,(Parameters!Y$98-(Parameters!Y$99*($A95/100))+Parameters!Y$100*EXP(-((($A95/100)-Parameters!Y$87)^2)/(2*Parameters!Y$101^2))/(Parameters!Y$101*SQRT(2*PI()))+(Parameters!Y$102/(1+(((($A95/100)-Parameters!Y$103)/Parameters!Y$95)^2)))),""))</f>
        <v/>
      </c>
      <c r="E95">
        <f>IF('Binding Energies'!E95 = "","",IF('Binding Energies'!E95&lt;HV,(Parameters!Z$98-(Parameters!Z$99*($A95/100))+Parameters!Z$100*EXP(-((($A95/100)-Parameters!Z$87)^2)/(2*Parameters!Z$101^2))/(Parameters!Z$101*SQRT(2*PI()))+(Parameters!Z$102/(1+(((($A95/100)-Parameters!Z$103)/Parameters!Z$95)^2)))),""))</f>
        <v>-6.0082829902934464E-3</v>
      </c>
      <c r="F95" t="str">
        <f>IF('Binding Energies'!F95 = "","",IF('Binding Energies'!F95&lt;HV,(Parameters!AA$98-(Parameters!AA$99*($A95/100))+Parameters!AA$100*EXP(-((($A95/100)-Parameters!AA$87)^2)/(2*Parameters!AA$101^2))/(Parameters!AA$101*SQRT(2*PI()))+(Parameters!AA$102/(1+(((($A95/100)-Parameters!AA$103)/Parameters!AA$95)^2)))),""))</f>
        <v/>
      </c>
      <c r="G95" t="str">
        <f>IF('Binding Energies'!G95 = "","",IF('Binding Energies'!G95&lt;HV,(Parameters!AB$98-(Parameters!AB$99*($A95/100))+Parameters!AB$100*EXP(-((($A95/100)-Parameters!AB$87)^2)/(2*Parameters!AB$101^2))/(Parameters!AB$101*SQRT(2*PI()))+(Parameters!AB$102/(1+(((($A95/100)-Parameters!AB$103)/Parameters!AB$95)^2)))),""))</f>
        <v/>
      </c>
      <c r="H95" t="str">
        <f>IF('Binding Energies'!H95 = "","",IF('Binding Energies'!H95&lt;HV,(Parameters!AC$98-(Parameters!AC$99*($A95/100))+Parameters!AC$100*EXP(-((($A95/100)-Parameters!AC$87)^2)/(2*Parameters!AC$101^2))/(Parameters!AC$101*SQRT(2*PI()))+(Parameters!AC$102/(1+(((($A95/100)-Parameters!AC$103)/Parameters!AC$95)^2)))),""))</f>
        <v/>
      </c>
      <c r="I95">
        <f>IF('Binding Energies'!I95 = "","",IF('Binding Energies'!I95&lt;HV,(Parameters!AD$98-(Parameters!AD$99*($A95/100))+Parameters!AD$100*EXP(-((($A95/100)-Parameters!AD$87)^2)/(2*Parameters!AD$101^2))/(Parameters!AD$101*SQRT(2*PI()))+(Parameters!AD$102/(1+(((($A95/100)-Parameters!AD$103)/Parameters!AD$95)^2)))),""))</f>
        <v>0.26830728347455923</v>
      </c>
      <c r="J95">
        <f>IF('Binding Energies'!J95 = "","",IF('Binding Energies'!J95&lt;HV,(Parameters!AE$98-(Parameters!AE$99*($A95/100))+Parameters!AE$100*EXP(-((($A95/100)-Parameters!AE$87)^2)/(2*Parameters!AE$101^2))/(Parameters!AE$101*SQRT(2*PI()))+(Parameters!AE$102/(1+(((($A95/100)-Parameters!AE$103)/Parameters!AE$95)^2)))),""))</f>
        <v>3.9133741838177881E-2</v>
      </c>
      <c r="K95" t="str">
        <f>IF('Binding Energies'!K95 = "","",IF('Binding Energies'!K95&lt;HV,(Parameters!AF$98-(Parameters!AF$99*($A95/100))+Parameters!AF$100*EXP(-((($A95/100)-Parameters!AF$87)^2)/(2*Parameters!AF$101^2))/(Parameters!AF$101*SQRT(2*PI()))+(Parameters!AF$102/(1+(((($A95/100)-Parameters!AF$103)/Parameters!AF$95)^2)))),""))</f>
        <v/>
      </c>
      <c r="L95">
        <f>IF('Binding Energies'!L95 = "","",IF('Binding Energies'!L95&lt;HV,(Parameters!AG$98-(Parameters!AG$99*($A95/100))+Parameters!AG$100*EXP(-((($A95/100)-Parameters!AG$87)^2)/(2*Parameters!AG$101^2))/(Parameters!AG$101*SQRT(2*PI()))+(Parameters!AG$102/(1+(((($A95/100)-Parameters!AG$103)/Parameters!AG$95)^2)))),""))</f>
        <v>1.0012108119581333E-2</v>
      </c>
      <c r="M95">
        <f>IF('Binding Energies'!M95 = "","",IF('Binding Energies'!M95&lt;HV,(Parameters!AH$98-(Parameters!AH$99*($A95/100))+Parameters!AH$100*EXP(-((($A95/100)-Parameters!AH$87)^2)/(2*Parameters!AH$101^2))/(Parameters!AH$101*SQRT(2*PI()))+(Parameters!AH$102/(1+(((($A95/100)-Parameters!AH$103)/Parameters!AH$95)^2)))),""))</f>
        <v>-1.3916837898875354E-2</v>
      </c>
      <c r="N95">
        <f>IF('Binding Energies'!N95 = "","",IF('Binding Energies'!N95&lt;HV,(Parameters!AI$98-(Parameters!AI$99*($A95/100))+Parameters!AI$100*EXP(-((($A95/100)-Parameters!AI$87)^2)/(2*Parameters!AI$101^2))/(Parameters!AI$101*SQRT(2*PI()))+(Parameters!AI$102/(1+(((($A95/100)-Parameters!AI$103)/Parameters!AI$95)^2)))),""))</f>
        <v>1.0931544125535328E-2</v>
      </c>
      <c r="O95">
        <f>IF('Binding Energies'!O95 = "","",IF('Binding Energies'!O95&lt;HV,(Parameters!AJ$98-(Parameters!AJ$99*($A95/100))+Parameters!AJ$100*EXP(-((($A95/100)-Parameters!AJ$87)^2)/(2*Parameters!AJ$101^2))/(Parameters!AJ$101*SQRT(2*PI()))+(Parameters!AJ$102/(1+(((($A95/100)-Parameters!AJ$103)/Parameters!AJ$95)^2)))),""))</f>
        <v>4.9249373292202248E-2</v>
      </c>
      <c r="P95">
        <f>IF('Binding Energies'!P95 = "","",IF('Binding Energies'!P95&lt;HV,(Parameters!AK$98-(Parameters!AK$99*($A95/100))+Parameters!AK$100*EXP(-((($A95/100)-Parameters!AK$87)^2)/(2*Parameters!AK$101^2))/(Parameters!AK$101*SQRT(2*PI()))+(Parameters!AK$102/(1+(((($A95/100)-Parameters!AK$103)/Parameters!AK$95)^2)))),""))</f>
        <v>4.7913132700827324E-2</v>
      </c>
      <c r="Q95" t="str">
        <f>IF('Binding Energies'!Q95 = "","",IF('Binding Energies'!Q95&lt;HV,(Parameters!AL$98-(Parameters!AL$99*($A95/100))+Parameters!AL$100*EXP(-((($A95/100)-Parameters!AL$87)^2)/(2*Parameters!AL$101^2))/(Parameters!AL$101*SQRT(2*PI()))+(Parameters!AL$102/(1+(((($A95/100)-Parameters!AL$103)/Parameters!AL$95)^2)))),""))</f>
        <v/>
      </c>
      <c r="R95">
        <f>IF('Binding Energies'!R95 = "","",IF('Binding Energies'!R95&lt;HV,(Parameters!AM$98-(Parameters!AM$99*($A95/100))+Parameters!AM$100*EXP(-((($A95/100)-Parameters!AM$87)^2)/(2*Parameters!AM$101^2))/(Parameters!AM$101*SQRT(2*PI()))+(Parameters!AM$102/(1+(((($A95/100)-Parameters!AM$103)/Parameters!AM$95)^2)))),""))</f>
        <v>6.1058693725409244E-2</v>
      </c>
      <c r="S95">
        <f>IF('Binding Energies'!S95 = "","",IF('Binding Energies'!S95&lt;HV,(Parameters!AN$98-(Parameters!AN$99*($A95/100))+Parameters!AN$100*EXP(-((($A95/100)-Parameters!AN$87)^2)/(2*Parameters!AN$101^2))/(Parameters!AN$101*SQRT(2*PI()))+(Parameters!AN$102/(1+(((($A95/100)-Parameters!AN$103)/Parameters!AN$95)^2)))),""))</f>
        <v>0.21619546520384875</v>
      </c>
      <c r="T95">
        <f>IF('Binding Energies'!T95 = "","",IF('Binding Energies'!T95&lt;HV,(Parameters!AO$98-(Parameters!AO$99*($A95/100))+Parameters!AO$100*EXP(-((($A95/100)-Parameters!AO$87)^2)/(2*Parameters!AO$101^2))/(Parameters!AO$101*SQRT(2*PI()))+(Parameters!AO$102/(1+(((($A95/100)-Parameters!AO$103)/Parameters!AO$95)^2)))),""))</f>
        <v>0.21846583079661738</v>
      </c>
    </row>
    <row r="96" spans="1:20" x14ac:dyDescent="0.35">
      <c r="A96" s="43">
        <v>96</v>
      </c>
      <c r="B96" t="str">
        <f>IF('Binding Energies'!B96 = "","",IF('Binding Energies'!B96&lt;HV,(Parameters!W$98-(Parameters!W$99*($A96/100))+Parameters!W$100*EXP(-((($A96/100)-Parameters!W$87)^2)/(2*Parameters!W$101^2))/(Parameters!W$101*SQRT(2*PI()))+(Parameters!W$102/(1+(((($A96/100)-Parameters!W$103)/Parameters!W$95)^2)))),""))</f>
        <v/>
      </c>
      <c r="C96" t="str">
        <f>IF('Binding Energies'!C96 = "","",IF('Binding Energies'!C96&lt;HV,(Parameters!X$98-(Parameters!X$99*($A96/100))+Parameters!X$100*EXP(-((($A96/100)-Parameters!X$87)^2)/(2*Parameters!X$101^2))/(Parameters!X$101*SQRT(2*PI()))+(Parameters!X$102/(1+(((($A96/100)-Parameters!X$103)/Parameters!X$95)^2)))),""))</f>
        <v/>
      </c>
      <c r="D96" t="str">
        <f>IF('Binding Energies'!D96 = "","",IF('Binding Energies'!D96&lt;HV,(Parameters!Y$98-(Parameters!Y$99*($A96/100))+Parameters!Y$100*EXP(-((($A96/100)-Parameters!Y$87)^2)/(2*Parameters!Y$101^2))/(Parameters!Y$101*SQRT(2*PI()))+(Parameters!Y$102/(1+(((($A96/100)-Parameters!Y$103)/Parameters!Y$95)^2)))),""))</f>
        <v/>
      </c>
      <c r="E96">
        <f>IF('Binding Energies'!E96 = "","",IF('Binding Energies'!E96&lt;HV,(Parameters!Z$98-(Parameters!Z$99*($A96/100))+Parameters!Z$100*EXP(-((($A96/100)-Parameters!Z$87)^2)/(2*Parameters!Z$101^2))/(Parameters!Z$101*SQRT(2*PI()))+(Parameters!Z$102/(1+(((($A96/100)-Parameters!Z$103)/Parameters!Z$95)^2)))),""))</f>
        <v>-6.1818103389471206E-3</v>
      </c>
      <c r="F96" t="str">
        <f>IF('Binding Energies'!F96 = "","",IF('Binding Energies'!F96&lt;HV,(Parameters!AA$98-(Parameters!AA$99*($A96/100))+Parameters!AA$100*EXP(-((($A96/100)-Parameters!AA$87)^2)/(2*Parameters!AA$101^2))/(Parameters!AA$101*SQRT(2*PI()))+(Parameters!AA$102/(1+(((($A96/100)-Parameters!AA$103)/Parameters!AA$95)^2)))),""))</f>
        <v/>
      </c>
      <c r="G96" t="str">
        <f>IF('Binding Energies'!G96 = "","",IF('Binding Energies'!G96&lt;HV,(Parameters!AB$98-(Parameters!AB$99*($A96/100))+Parameters!AB$100*EXP(-((($A96/100)-Parameters!AB$87)^2)/(2*Parameters!AB$101^2))/(Parameters!AB$101*SQRT(2*PI()))+(Parameters!AB$102/(1+(((($A96/100)-Parameters!AB$103)/Parameters!AB$95)^2)))),""))</f>
        <v/>
      </c>
      <c r="H96" t="str">
        <f>IF('Binding Energies'!H96 = "","",IF('Binding Energies'!H96&lt;HV,(Parameters!AC$98-(Parameters!AC$99*($A96/100))+Parameters!AC$100*EXP(-((($A96/100)-Parameters!AC$87)^2)/(2*Parameters!AC$101^2))/(Parameters!AC$101*SQRT(2*PI()))+(Parameters!AC$102/(1+(((($A96/100)-Parameters!AC$103)/Parameters!AC$95)^2)))),""))</f>
        <v/>
      </c>
      <c r="I96">
        <f>IF('Binding Energies'!I96 = "","",IF('Binding Energies'!I96&lt;HV,(Parameters!AD$98-(Parameters!AD$99*($A96/100))+Parameters!AD$100*EXP(-((($A96/100)-Parameters!AD$87)^2)/(2*Parameters!AD$101^2))/(Parameters!AD$101*SQRT(2*PI()))+(Parameters!AD$102/(1+(((($A96/100)-Parameters!AD$103)/Parameters!AD$95)^2)))),""))</f>
        <v>0.37332642830607488</v>
      </c>
      <c r="J96">
        <f>IF('Binding Energies'!J96 = "","",IF('Binding Energies'!J96&lt;HV,(Parameters!AE$98-(Parameters!AE$99*($A96/100))+Parameters!AE$100*EXP(-((($A96/100)-Parameters!AE$87)^2)/(2*Parameters!AE$101^2))/(Parameters!AE$101*SQRT(2*PI()))+(Parameters!AE$102/(1+(((($A96/100)-Parameters!AE$103)/Parameters!AE$95)^2)))),""))</f>
        <v>4.6855600366496261E-2</v>
      </c>
      <c r="K96" t="str">
        <f>IF('Binding Energies'!K96 = "","",IF('Binding Energies'!K96&lt;HV,(Parameters!AF$98-(Parameters!AF$99*($A96/100))+Parameters!AF$100*EXP(-((($A96/100)-Parameters!AF$87)^2)/(2*Parameters!AF$101^2))/(Parameters!AF$101*SQRT(2*PI()))+(Parameters!AF$102/(1+(((($A96/100)-Parameters!AF$103)/Parameters!AF$95)^2)))),""))</f>
        <v/>
      </c>
      <c r="L96">
        <f>IF('Binding Energies'!L96 = "","",IF('Binding Energies'!L96&lt;HV,(Parameters!AG$98-(Parameters!AG$99*($A96/100))+Parameters!AG$100*EXP(-((($A96/100)-Parameters!AG$87)^2)/(2*Parameters!AG$101^2))/(Parameters!AG$101*SQRT(2*PI()))+(Parameters!AG$102/(1+(((($A96/100)-Parameters!AG$103)/Parameters!AG$95)^2)))),""))</f>
        <v>9.8250050304369216E-3</v>
      </c>
      <c r="M96">
        <f>IF('Binding Energies'!M96 = "","",IF('Binding Energies'!M96&lt;HV,(Parameters!AH$98-(Parameters!AH$99*($A96/100))+Parameters!AH$100*EXP(-((($A96/100)-Parameters!AH$87)^2)/(2*Parameters!AH$101^2))/(Parameters!AH$101*SQRT(2*PI()))+(Parameters!AH$102/(1+(((($A96/100)-Parameters!AH$103)/Parameters!AH$95)^2)))),""))</f>
        <v>-1.4848324832401835E-2</v>
      </c>
      <c r="N96">
        <f>IF('Binding Energies'!N96 = "","",IF('Binding Energies'!N96&lt;HV,(Parameters!AI$98-(Parameters!AI$99*($A96/100))+Parameters!AI$100*EXP(-((($A96/100)-Parameters!AI$87)^2)/(2*Parameters!AI$101^2))/(Parameters!AI$101*SQRT(2*PI()))+(Parameters!AI$102/(1+(((($A96/100)-Parameters!AI$103)/Parameters!AI$95)^2)))),""))</f>
        <v>1.0812599664510814E-2</v>
      </c>
      <c r="O96">
        <f>IF('Binding Energies'!O96 = "","",IF('Binding Energies'!O96&lt;HV,(Parameters!AJ$98-(Parameters!AJ$99*($A96/100))+Parameters!AJ$100*EXP(-((($A96/100)-Parameters!AJ$87)^2)/(2*Parameters!AJ$101^2))/(Parameters!AJ$101*SQRT(2*PI()))+(Parameters!AJ$102/(1+(((($A96/100)-Parameters!AJ$103)/Parameters!AJ$95)^2)))),""))</f>
        <v>4.0794809205455043E-2</v>
      </c>
      <c r="P96">
        <f>IF('Binding Energies'!P96 = "","",IF('Binding Energies'!P96&lt;HV,(Parameters!AK$98-(Parameters!AK$99*($A96/100))+Parameters!AK$100*EXP(-((($A96/100)-Parameters!AK$87)^2)/(2*Parameters!AK$101^2))/(Parameters!AK$101*SQRT(2*PI()))+(Parameters!AK$102/(1+(((($A96/100)-Parameters!AK$103)/Parameters!AK$95)^2)))),""))</f>
        <v>4.234275310592131E-2</v>
      </c>
      <c r="Q96" t="str">
        <f>IF('Binding Energies'!Q96 = "","",IF('Binding Energies'!Q96&lt;HV,(Parameters!AL$98-(Parameters!AL$99*($A96/100))+Parameters!AL$100*EXP(-((($A96/100)-Parameters!AL$87)^2)/(2*Parameters!AL$101^2))/(Parameters!AL$101*SQRT(2*PI()))+(Parameters!AL$102/(1+(((($A96/100)-Parameters!AL$103)/Parameters!AL$95)^2)))),""))</f>
        <v/>
      </c>
      <c r="R96">
        <f>IF('Binding Energies'!R96 = "","",IF('Binding Energies'!R96&lt;HV,(Parameters!AM$98-(Parameters!AM$99*($A96/100))+Parameters!AM$100*EXP(-((($A96/100)-Parameters!AM$87)^2)/(2*Parameters!AM$101^2))/(Parameters!AM$101*SQRT(2*PI()))+(Parameters!AM$102/(1+(((($A96/100)-Parameters!AM$103)/Parameters!AM$95)^2)))),""))</f>
        <v>5.9347341451526509E-2</v>
      </c>
      <c r="S96">
        <f>IF('Binding Energies'!S96 = "","",IF('Binding Energies'!S96&lt;HV,(Parameters!AN$98-(Parameters!AN$99*($A96/100))+Parameters!AN$100*EXP(-((($A96/100)-Parameters!AN$87)^2)/(2*Parameters!AN$101^2))/(Parameters!AN$101*SQRT(2*PI()))+(Parameters!AN$102/(1+(((($A96/100)-Parameters!AN$103)/Parameters!AN$95)^2)))),""))</f>
        <v>0.21337872657727061</v>
      </c>
      <c r="T96">
        <f>IF('Binding Energies'!T96 = "","",IF('Binding Energies'!T96&lt;HV,(Parameters!AO$98-(Parameters!AO$99*($A96/100))+Parameters!AO$100*EXP(-((($A96/100)-Parameters!AO$87)^2)/(2*Parameters!AO$101^2))/(Parameters!AO$101*SQRT(2*PI()))+(Parameters!AO$102/(1+(((($A96/100)-Parameters!AO$103)/Parameters!AO$95)^2)))),""))</f>
        <v>0.2154970381363098</v>
      </c>
    </row>
    <row r="97" spans="1:20" x14ac:dyDescent="0.35">
      <c r="A97" s="43">
        <v>97</v>
      </c>
      <c r="B97" t="str">
        <f>IF('Binding Energies'!B97 = "","",IF('Binding Energies'!B97&lt;HV,(Parameters!W$98-(Parameters!W$99*($A97/100))+Parameters!W$100*EXP(-((($A97/100)-Parameters!W$87)^2)/(2*Parameters!W$101^2))/(Parameters!W$101*SQRT(2*PI()))+(Parameters!W$102/(1+(((($A97/100)-Parameters!W$103)/Parameters!W$95)^2)))),""))</f>
        <v/>
      </c>
      <c r="C97" t="str">
        <f>IF('Binding Energies'!C97 = "","",IF('Binding Energies'!C97&lt;HV,(Parameters!X$98-(Parameters!X$99*($A97/100))+Parameters!X$100*EXP(-((($A97/100)-Parameters!X$87)^2)/(2*Parameters!X$101^2))/(Parameters!X$101*SQRT(2*PI()))+(Parameters!X$102/(1+(((($A97/100)-Parameters!X$103)/Parameters!X$95)^2)))),""))</f>
        <v/>
      </c>
      <c r="D97" t="str">
        <f>IF('Binding Energies'!D97 = "","",IF('Binding Energies'!D97&lt;HV,(Parameters!Y$98-(Parameters!Y$99*($A97/100))+Parameters!Y$100*EXP(-((($A97/100)-Parameters!Y$87)^2)/(2*Parameters!Y$101^2))/(Parameters!Y$101*SQRT(2*PI()))+(Parameters!Y$102/(1+(((($A97/100)-Parameters!Y$103)/Parameters!Y$95)^2)))),""))</f>
        <v/>
      </c>
      <c r="E97">
        <f>IF('Binding Energies'!E97 = "","",IF('Binding Energies'!E97&lt;HV,(Parameters!Z$98-(Parameters!Z$99*($A97/100))+Parameters!Z$100*EXP(-((($A97/100)-Parameters!Z$87)^2)/(2*Parameters!Z$101^2))/(Parameters!Z$101*SQRT(2*PI()))+(Parameters!Z$102/(1+(((($A97/100)-Parameters!Z$103)/Parameters!Z$95)^2)))),""))</f>
        <v>-6.3440358651800505E-3</v>
      </c>
      <c r="F97" t="str">
        <f>IF('Binding Energies'!F97 = "","",IF('Binding Energies'!F97&lt;HV,(Parameters!AA$98-(Parameters!AA$99*($A97/100))+Parameters!AA$100*EXP(-((($A97/100)-Parameters!AA$87)^2)/(2*Parameters!AA$101^2))/(Parameters!AA$101*SQRT(2*PI()))+(Parameters!AA$102/(1+(((($A97/100)-Parameters!AA$103)/Parameters!AA$95)^2)))),""))</f>
        <v/>
      </c>
      <c r="G97" t="str">
        <f>IF('Binding Energies'!G97 = "","",IF('Binding Energies'!G97&lt;HV,(Parameters!AB$98-(Parameters!AB$99*($A97/100))+Parameters!AB$100*EXP(-((($A97/100)-Parameters!AB$87)^2)/(2*Parameters!AB$101^2))/(Parameters!AB$101*SQRT(2*PI()))+(Parameters!AB$102/(1+(((($A97/100)-Parameters!AB$103)/Parameters!AB$95)^2)))),""))</f>
        <v/>
      </c>
      <c r="H97" t="str">
        <f>IF('Binding Energies'!H97 = "","",IF('Binding Energies'!H97&lt;HV,(Parameters!AC$98-(Parameters!AC$99*($A97/100))+Parameters!AC$100*EXP(-((($A97/100)-Parameters!AC$87)^2)/(2*Parameters!AC$101^2))/(Parameters!AC$101*SQRT(2*PI()))+(Parameters!AC$102/(1+(((($A97/100)-Parameters!AC$103)/Parameters!AC$95)^2)))),""))</f>
        <v/>
      </c>
      <c r="I97" t="str">
        <f>IF('Binding Energies'!I97 = "","",IF('Binding Energies'!I97&lt;HV,(Parameters!AD$98-(Parameters!AD$99*($A97/100))+Parameters!AD$100*EXP(-((($A97/100)-Parameters!AD$87)^2)/(2*Parameters!AD$101^2))/(Parameters!AD$101*SQRT(2*PI()))+(Parameters!AD$102/(1+(((($A97/100)-Parameters!AD$103)/Parameters!AD$95)^2)))),""))</f>
        <v/>
      </c>
      <c r="J97">
        <f>IF('Binding Energies'!J97 = "","",IF('Binding Energies'!J97&lt;HV,(Parameters!AE$98-(Parameters!AE$99*($A97/100))+Parameters!AE$100*EXP(-((($A97/100)-Parameters!AE$87)^2)/(2*Parameters!AE$101^2))/(Parameters!AE$101*SQRT(2*PI()))+(Parameters!AE$102/(1+(((($A97/100)-Parameters!AE$103)/Parameters!AE$95)^2)))),""))</f>
        <v>5.789672958433334E-2</v>
      </c>
      <c r="K97" t="str">
        <f>IF('Binding Energies'!K97 = "","",IF('Binding Energies'!K97&lt;HV,(Parameters!AF$98-(Parameters!AF$99*($A97/100))+Parameters!AF$100*EXP(-((($A97/100)-Parameters!AF$87)^2)/(2*Parameters!AF$101^2))/(Parameters!AF$101*SQRT(2*PI()))+(Parameters!AF$102/(1+(((($A97/100)-Parameters!AF$103)/Parameters!AF$95)^2)))),""))</f>
        <v/>
      </c>
      <c r="L97">
        <f>IF('Binding Energies'!L97 = "","",IF('Binding Energies'!L97&lt;HV,(Parameters!AG$98-(Parameters!AG$99*($A97/100))+Parameters!AG$100*EXP(-((($A97/100)-Parameters!AG$87)^2)/(2*Parameters!AG$101^2))/(Parameters!AG$101*SQRT(2*PI()))+(Parameters!AG$102/(1+(((($A97/100)-Parameters!AG$103)/Parameters!AG$95)^2)))),""))</f>
        <v>9.6172893002799808E-3</v>
      </c>
      <c r="M97" t="str">
        <f>IF('Binding Energies'!M97 = "","",IF('Binding Energies'!M97&lt;HV,(Parameters!AH$98-(Parameters!AH$99*($A97/100))+Parameters!AH$100*EXP(-((($A97/100)-Parameters!AH$87)^2)/(2*Parameters!AH$101^2))/(Parameters!AH$101*SQRT(2*PI()))+(Parameters!AH$102/(1+(((($A97/100)-Parameters!AH$103)/Parameters!AH$95)^2)))),""))</f>
        <v/>
      </c>
      <c r="N97">
        <f>IF('Binding Energies'!N97 = "","",IF('Binding Energies'!N97&lt;HV,(Parameters!AI$98-(Parameters!AI$99*($A97/100))+Parameters!AI$100*EXP(-((($A97/100)-Parameters!AI$87)^2)/(2*Parameters!AI$101^2))/(Parameters!AI$101*SQRT(2*PI()))+(Parameters!AI$102/(1+(((($A97/100)-Parameters!AI$103)/Parameters!AI$95)^2)))),""))</f>
        <v>1.0678293257773051E-2</v>
      </c>
      <c r="O97">
        <f>IF('Binding Energies'!O97 = "","",IF('Binding Energies'!O97&lt;HV,(Parameters!AJ$98-(Parameters!AJ$99*($A97/100))+Parameters!AJ$100*EXP(-((($A97/100)-Parameters!AJ$87)^2)/(2*Parameters!AJ$101^2))/(Parameters!AJ$101*SQRT(2*PI()))+(Parameters!AJ$102/(1+(((($A97/100)-Parameters!AJ$103)/Parameters!AJ$95)^2)))),""))</f>
        <v>3.0602926101419146E-2</v>
      </c>
      <c r="P97">
        <f>IF('Binding Energies'!P97 = "","",IF('Binding Energies'!P97&lt;HV,(Parameters!AK$98-(Parameters!AK$99*($A97/100))+Parameters!AK$100*EXP(-((($A97/100)-Parameters!AK$87)^2)/(2*Parameters!AK$101^2))/(Parameters!AK$101*SQRT(2*PI()))+(Parameters!AK$102/(1+(((($A97/100)-Parameters!AK$103)/Parameters!AK$95)^2)))),""))</f>
        <v>3.5824696332761065E-2</v>
      </c>
      <c r="Q97" t="str">
        <f>IF('Binding Energies'!Q97 = "","",IF('Binding Energies'!Q97&lt;HV,(Parameters!AL$98-(Parameters!AL$99*($A97/100))+Parameters!AL$100*EXP(-((($A97/100)-Parameters!AL$87)^2)/(2*Parameters!AL$101^2))/(Parameters!AL$101*SQRT(2*PI()))+(Parameters!AL$102/(1+(((($A97/100)-Parameters!AL$103)/Parameters!AL$95)^2)))),""))</f>
        <v/>
      </c>
      <c r="R97" t="str">
        <f>IF('Binding Energies'!R97 = "","",IF('Binding Energies'!R97&lt;HV,(Parameters!AM$98-(Parameters!AM$99*($A97/100))+Parameters!AM$100*EXP(-((($A97/100)-Parameters!AM$87)^2)/(2*Parameters!AM$101^2))/(Parameters!AM$101*SQRT(2*PI()))+(Parameters!AM$102/(1+(((($A97/100)-Parameters!AM$103)/Parameters!AM$95)^2)))),""))</f>
        <v/>
      </c>
      <c r="S97" t="str">
        <f>IF('Binding Energies'!S97 = "","",IF('Binding Energies'!S97&lt;HV,(Parameters!AN$98-(Parameters!AN$99*($A97/100))+Parameters!AN$100*EXP(-((($A97/100)-Parameters!AN$87)^2)/(2*Parameters!AN$101^2))/(Parameters!AN$101*SQRT(2*PI()))+(Parameters!AN$102/(1+(((($A97/100)-Parameters!AN$103)/Parameters!AN$95)^2)))),""))</f>
        <v/>
      </c>
      <c r="T97" t="str">
        <f>IF('Binding Energies'!T97 = "","",IF('Binding Energies'!T97&lt;HV,(Parameters!AO$98-(Parameters!AO$99*($A97/100))+Parameters!AO$100*EXP(-((($A97/100)-Parameters!AO$87)^2)/(2*Parameters!AO$101^2))/(Parameters!AO$101*SQRT(2*PI()))+(Parameters!AO$102/(1+(((($A97/100)-Parameters!AO$103)/Parameters!AO$95)^2)))),""))</f>
        <v/>
      </c>
    </row>
    <row r="98" spans="1:20" x14ac:dyDescent="0.35">
      <c r="A98" s="43">
        <v>98</v>
      </c>
      <c r="B98" t="str">
        <f>IF('Binding Energies'!B98 = "","",IF('Binding Energies'!B98&lt;HV,(Parameters!W$98-(Parameters!W$99*($A98/100))+Parameters!W$100*EXP(-((($A98/100)-Parameters!W$87)^2)/(2*Parameters!W$101^2))/(Parameters!W$101*SQRT(2*PI()))+(Parameters!W$102/(1+(((($A98/100)-Parameters!W$103)/Parameters!W$95)^2)))),""))</f>
        <v/>
      </c>
      <c r="C98" t="str">
        <f>IF('Binding Energies'!C98 = "","",IF('Binding Energies'!C98&lt;HV,(Parameters!X$98-(Parameters!X$99*($A98/100))+Parameters!X$100*EXP(-((($A98/100)-Parameters!X$87)^2)/(2*Parameters!X$101^2))/(Parameters!X$101*SQRT(2*PI()))+(Parameters!X$102/(1+(((($A98/100)-Parameters!X$103)/Parameters!X$95)^2)))),""))</f>
        <v/>
      </c>
      <c r="D98" t="str">
        <f>IF('Binding Energies'!D98 = "","",IF('Binding Energies'!D98&lt;HV,(Parameters!Y$98-(Parameters!Y$99*($A98/100))+Parameters!Y$100*EXP(-((($A98/100)-Parameters!Y$87)^2)/(2*Parameters!Y$101^2))/(Parameters!Y$101*SQRT(2*PI()))+(Parameters!Y$102/(1+(((($A98/100)-Parameters!Y$103)/Parameters!Y$95)^2)))),""))</f>
        <v/>
      </c>
      <c r="E98">
        <f>IF('Binding Energies'!E98 = "","",IF('Binding Energies'!E98&lt;HV,(Parameters!Z$98-(Parameters!Z$99*($A98/100))+Parameters!Z$100*EXP(-((($A98/100)-Parameters!Z$87)^2)/(2*Parameters!Z$101^2))/(Parameters!Z$101*SQRT(2*PI()))+(Parameters!Z$102/(1+(((($A98/100)-Parameters!Z$103)/Parameters!Z$95)^2)))),""))</f>
        <v>-6.4918851950169524E-3</v>
      </c>
      <c r="F98" t="str">
        <f>IF('Binding Energies'!F98 = "","",IF('Binding Energies'!F98&lt;HV,(Parameters!AA$98-(Parameters!AA$99*($A98/100))+Parameters!AA$100*EXP(-((($A98/100)-Parameters!AA$87)^2)/(2*Parameters!AA$101^2))/(Parameters!AA$101*SQRT(2*PI()))+(Parameters!AA$102/(1+(((($A98/100)-Parameters!AA$103)/Parameters!AA$95)^2)))),""))</f>
        <v/>
      </c>
      <c r="G98" t="str">
        <f>IF('Binding Energies'!G98 = "","",IF('Binding Energies'!G98&lt;HV,(Parameters!AB$98-(Parameters!AB$99*($A98/100))+Parameters!AB$100*EXP(-((($A98/100)-Parameters!AB$87)^2)/(2*Parameters!AB$101^2))/(Parameters!AB$101*SQRT(2*PI()))+(Parameters!AB$102/(1+(((($A98/100)-Parameters!AB$103)/Parameters!AB$95)^2)))),""))</f>
        <v/>
      </c>
      <c r="H98" t="str">
        <f>IF('Binding Energies'!H98 = "","",IF('Binding Energies'!H98&lt;HV,(Parameters!AC$98-(Parameters!AC$99*($A98/100))+Parameters!AC$100*EXP(-((($A98/100)-Parameters!AC$87)^2)/(2*Parameters!AC$101^2))/(Parameters!AC$101*SQRT(2*PI()))+(Parameters!AC$102/(1+(((($A98/100)-Parameters!AC$103)/Parameters!AC$95)^2)))),""))</f>
        <v/>
      </c>
      <c r="I98" t="str">
        <f>IF('Binding Energies'!I98 = "","",IF('Binding Energies'!I98&lt;HV,(Parameters!AD$98-(Parameters!AD$99*($A98/100))+Parameters!AD$100*EXP(-((($A98/100)-Parameters!AD$87)^2)/(2*Parameters!AD$101^2))/(Parameters!AD$101*SQRT(2*PI()))+(Parameters!AD$102/(1+(((($A98/100)-Parameters!AD$103)/Parameters!AD$95)^2)))),""))</f>
        <v/>
      </c>
      <c r="J98">
        <f>IF('Binding Energies'!J98 = "","",IF('Binding Energies'!J98&lt;HV,(Parameters!AE$98-(Parameters!AE$99*($A98/100))+Parameters!AE$100*EXP(-((($A98/100)-Parameters!AE$87)^2)/(2*Parameters!AE$101^2))/(Parameters!AE$101*SQRT(2*PI()))+(Parameters!AE$102/(1+(((($A98/100)-Parameters!AE$103)/Parameters!AE$95)^2)))),""))</f>
        <v>7.3826382703711946E-2</v>
      </c>
      <c r="K98" t="str">
        <f>IF('Binding Energies'!K98 = "","",IF('Binding Energies'!K98&lt;HV,(Parameters!AF$98-(Parameters!AF$99*($A98/100))+Parameters!AF$100*EXP(-((($A98/100)-Parameters!AF$87)^2)/(2*Parameters!AF$101^2))/(Parameters!AF$101*SQRT(2*PI()))+(Parameters!AF$102/(1+(((($A98/100)-Parameters!AF$103)/Parameters!AF$95)^2)))),""))</f>
        <v/>
      </c>
      <c r="L98">
        <f>IF('Binding Energies'!L98 = "","",IF('Binding Energies'!L98&lt;HV,(Parameters!AG$98-(Parameters!AG$99*($A98/100))+Parameters!AG$100*EXP(-((($A98/100)-Parameters!AG$87)^2)/(2*Parameters!AG$101^2))/(Parameters!AG$101*SQRT(2*PI()))+(Parameters!AG$102/(1+(((($A98/100)-Parameters!AG$103)/Parameters!AG$95)^2)))),""))</f>
        <v>9.3872205594371805E-3</v>
      </c>
      <c r="M98" t="str">
        <f>IF('Binding Energies'!M98 = "","",IF('Binding Energies'!M98&lt;HV,(Parameters!AH$98-(Parameters!AH$99*($A98/100))+Parameters!AH$100*EXP(-((($A98/100)-Parameters!AH$87)^2)/(2*Parameters!AH$101^2))/(Parameters!AH$101*SQRT(2*PI()))+(Parameters!AH$102/(1+(((($A98/100)-Parameters!AH$103)/Parameters!AH$95)^2)))),""))</f>
        <v/>
      </c>
      <c r="N98">
        <f>IF('Binding Energies'!N98 = "","",IF('Binding Energies'!N98&lt;HV,(Parameters!AI$98-(Parameters!AI$99*($A98/100))+Parameters!AI$100*EXP(-((($A98/100)-Parameters!AI$87)^2)/(2*Parameters!AI$101^2))/(Parameters!AI$101*SQRT(2*PI()))+(Parameters!AI$102/(1+(((($A98/100)-Parameters!AI$103)/Parameters!AI$95)^2)))),""))</f>
        <v>1.0527353577830197E-2</v>
      </c>
      <c r="O98">
        <f>IF('Binding Energies'!O98 = "","",IF('Binding Energies'!O98&lt;HV,(Parameters!AJ$98-(Parameters!AJ$99*($A98/100))+Parameters!AJ$100*EXP(-((($A98/100)-Parameters!AJ$87)^2)/(2*Parameters!AJ$101^2))/(Parameters!AJ$101*SQRT(2*PI()))+(Parameters!AJ$102/(1+(((($A98/100)-Parameters!AJ$103)/Parameters!AJ$95)^2)))),""))</f>
        <v>1.8414308042827898E-2</v>
      </c>
      <c r="P98">
        <f>IF('Binding Energies'!P98 = "","",IF('Binding Energies'!P98&lt;HV,(Parameters!AK$98-(Parameters!AK$99*($A98/100))+Parameters!AK$100*EXP(-((($A98/100)-Parameters!AK$87)^2)/(2*Parameters!AK$101^2))/(Parameters!AK$101*SQRT(2*PI()))+(Parameters!AK$102/(1+(((($A98/100)-Parameters!AK$103)/Parameters!AK$95)^2)))),""))</f>
        <v>2.8023925396424693E-2</v>
      </c>
      <c r="Q98" t="str">
        <f>IF('Binding Energies'!Q98 = "","",IF('Binding Energies'!Q98&lt;HV,(Parameters!AL$98-(Parameters!AL$99*($A98/100))+Parameters!AL$100*EXP(-((($A98/100)-Parameters!AL$87)^2)/(2*Parameters!AL$101^2))/(Parameters!AL$101*SQRT(2*PI()))+(Parameters!AL$102/(1+(((($A98/100)-Parameters!AL$103)/Parameters!AL$95)^2)))),""))</f>
        <v/>
      </c>
      <c r="R98">
        <f>IF('Binding Energies'!R98 = "","",IF('Binding Energies'!R98&lt;HV,(Parameters!AM$98-(Parameters!AM$99*($A98/100))+Parameters!AM$100*EXP(-((($A98/100)-Parameters!AM$87)^2)/(2*Parameters!AM$101^2))/(Parameters!AM$101*SQRT(2*PI()))+(Parameters!AM$102/(1+(((($A98/100)-Parameters!AM$103)/Parameters!AM$95)^2)))),""))</f>
        <v>5.5907032717780726E-2</v>
      </c>
      <c r="S98" t="str">
        <f>IF('Binding Energies'!S98 = "","",IF('Binding Energies'!S98&lt;HV,(Parameters!AN$98-(Parameters!AN$99*($A98/100))+Parameters!AN$100*EXP(-((($A98/100)-Parameters!AN$87)^2)/(2*Parameters!AN$101^2))/(Parameters!AN$101*SQRT(2*PI()))+(Parameters!AN$102/(1+(((($A98/100)-Parameters!AN$103)/Parameters!AN$95)^2)))),""))</f>
        <v/>
      </c>
      <c r="T98" t="str">
        <f>IF('Binding Energies'!T98 = "","",IF('Binding Energies'!T98&lt;HV,(Parameters!AO$98-(Parameters!AO$99*($A98/100))+Parameters!AO$100*EXP(-((($A98/100)-Parameters!AO$87)^2)/(2*Parameters!AO$101^2))/(Parameters!AO$101*SQRT(2*PI()))+(Parameters!AO$102/(1+(((($A98/100)-Parameters!AO$103)/Parameters!AO$95)^2)))),""))</f>
        <v/>
      </c>
    </row>
  </sheetData>
  <sheetProtection algorithmName="SHA-512" hashValue="Sbi5+tqORXzVy/ltE36N8MHzMzvWFCtxCaF6u7SW7YJEDpPvZJqTZGHHNfsB07rlEeun8AtdVm/WinyseVirag==" saltValue="0lS+1FbRYoIoBmopgRgTeA==" spinCount="100000" sheet="1" objects="1" scenarios="1"/>
  <mergeCells count="1">
    <mergeCell ref="B1:T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CD6AE-6CBA-489C-A44F-A178AC78003B}">
  <dimension ref="A1:T98"/>
  <sheetViews>
    <sheetView workbookViewId="0">
      <selection activeCell="O27" sqref="O27"/>
    </sheetView>
  </sheetViews>
  <sheetFormatPr defaultRowHeight="14.5" x14ac:dyDescent="0.35"/>
  <cols>
    <col min="1" max="1" width="9.1796875" style="43"/>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f>IF('Binding Energies'!B3 = "","",IF('Binding Energies'!B3&lt;HV,(0.73+0.0095*((HV-'Binding Energies'!B3)^0.872))/(28^0.3),""))</f>
        <v>7.1022398500409869</v>
      </c>
      <c r="C3" t="str">
        <f>IF('Binding Energies'!C3 = "","",IF('Binding Energies'!C3&lt;HV,(0.73+0.0095*((HV-'Binding Energies'!C3)^0.872))/(28^0.3),""))</f>
        <v/>
      </c>
      <c r="D3" t="str">
        <f>IF('Binding Energies'!D3 = "","",IF('Binding Energies'!D3&lt;HV,(0.73+0.0095*((HV-'Binding Energies'!D3)^0.872))/(28^0.3),""))</f>
        <v/>
      </c>
      <c r="E3" t="str">
        <f>IF('Binding Energies'!E3 = "","",IF('Binding Energies'!E3&lt;HV,(0.73+0.0095*((HV-'Binding Energies'!E3)^0.872))/(28^0.3),""))</f>
        <v/>
      </c>
      <c r="F3" t="str">
        <f>IF('Binding Energies'!F3 = "","",IF('Binding Energies'!F3&lt;HV,(0.73+0.0095*((HV-'Binding Energies'!F3)^0.872))/(28^0.3),""))</f>
        <v/>
      </c>
      <c r="G3" t="str">
        <f>IF('Binding Energies'!G3 = "","",IF('Binding Energies'!G3&lt;HV,(0.73+0.0095*((HV-'Binding Energies'!G3)^0.872))/(28^0.3),""))</f>
        <v/>
      </c>
      <c r="H3" t="str">
        <f>IF('Binding Energies'!H3 = "","",IF('Binding Energies'!H3&lt;HV,(0.73+0.0095*((HV-'Binding Energies'!H3)^0.872))/(28^0.3),""))</f>
        <v/>
      </c>
      <c r="I3" t="str">
        <f>IF('Binding Energies'!I3 = "","",IF('Binding Energies'!I3&lt;HV,(0.73+0.0095*((HV-'Binding Energies'!I3)^0.872))/(28^0.3),""))</f>
        <v/>
      </c>
      <c r="J3" t="str">
        <f>IF('Binding Energies'!J3 = "","",IF('Binding Energies'!J3&lt;HV,(0.73+0.0095*((HV-'Binding Energies'!J3)^0.872))/(28^0.3),""))</f>
        <v/>
      </c>
      <c r="K3" t="str">
        <f>IF('Binding Energies'!K3 = "","",IF('Binding Energies'!K3&lt;HV,(0.73+0.0095*((HV-'Binding Energies'!K3)^0.872))/(28^0.3),""))</f>
        <v/>
      </c>
      <c r="L3" t="str">
        <f>IF('Binding Energies'!L3 = "","",IF('Binding Energies'!L3&lt;HV,(0.73+0.0095*((HV-'Binding Energies'!L3)^0.872))/(28^0.3),""))</f>
        <v/>
      </c>
      <c r="M3" t="str">
        <f>IF('Binding Energies'!M3 = "","",IF('Binding Energies'!M3&lt;HV,(0.73+0.0095*((HV-'Binding Energies'!M3)^0.872))/(28^0.3),""))</f>
        <v/>
      </c>
      <c r="N3" t="str">
        <f>IF('Binding Energies'!N3 = "","",IF('Binding Energies'!N3&lt;HV,(0.73+0.0095*((HV-'Binding Energies'!N3)^0.872))/(28^0.3),""))</f>
        <v/>
      </c>
      <c r="O3" t="str">
        <f>IF('Binding Energies'!O3 = "","",IF('Binding Energies'!O3&lt;HV,(0.73+0.0095*((HV-'Binding Energies'!O3)^0.872))/(28^0.3),""))</f>
        <v/>
      </c>
      <c r="P3" t="str">
        <f>IF('Binding Energies'!P3 = "","",IF('Binding Energies'!P3&lt;HV,(0.73+0.0095*((HV-'Binding Energies'!P3)^0.872))/(28^0.3),""))</f>
        <v/>
      </c>
      <c r="Q3" t="str">
        <f>IF('Binding Energies'!Q3 = "","",IF('Binding Energies'!Q3&lt;HV,(0.73+0.0095*((HV-'Binding Energies'!Q3)^0.872))/(28^0.3),""))</f>
        <v/>
      </c>
      <c r="R3" t="str">
        <f>IF('Binding Energies'!R3 = "","",IF('Binding Energies'!R3&lt;HV,(0.73+0.0095*((HV-'Binding Energies'!R3)^0.872))/(28^0.3),""))</f>
        <v/>
      </c>
      <c r="S3" t="str">
        <f>IF('Binding Energies'!S3 = "","",IF('Binding Energies'!S3&lt;HV,(0.73+0.0095*((HV-'Binding Energies'!S3)^0.872))/(28^0.3),""))</f>
        <v/>
      </c>
      <c r="T3" t="str">
        <f>IF('Binding Energies'!T3 = "","",IF('Binding Energies'!T3&lt;HV,(0.73+0.0095*((HV-'Binding Energies'!T3)^0.872))/(28^0.3),""))</f>
        <v/>
      </c>
    </row>
    <row r="4" spans="1:20" x14ac:dyDescent="0.35">
      <c r="A4" s="43">
        <v>4</v>
      </c>
      <c r="B4">
        <f>IF('Binding Energies'!B4 = "","",IF('Binding Energies'!B4&lt;HV,(0.73+0.0095*((HV-'Binding Energies'!B4)^0.872))/(28^0.3),""))</f>
        <v>7.0449729967797232</v>
      </c>
      <c r="C4" t="str">
        <f>IF('Binding Energies'!C4 = "","",IF('Binding Energies'!C4&lt;HV,(0.73+0.0095*((HV-'Binding Energies'!C4)^0.872))/(28^0.3),""))</f>
        <v/>
      </c>
      <c r="D4" t="str">
        <f>IF('Binding Energies'!D4 = "","",IF('Binding Energies'!D4&lt;HV,(0.73+0.0095*((HV-'Binding Energies'!D4)^0.872))/(28^0.3),""))</f>
        <v/>
      </c>
      <c r="E4" t="str">
        <f>IF('Binding Energies'!E4 = "","",IF('Binding Energies'!E4&lt;HV,(0.73+0.0095*((HV-'Binding Energies'!E4)^0.872))/(28^0.3),""))</f>
        <v/>
      </c>
      <c r="F4" t="str">
        <f>IF('Binding Energies'!F4 = "","",IF('Binding Energies'!F4&lt;HV,(0.73+0.0095*((HV-'Binding Energies'!F4)^0.872))/(28^0.3),""))</f>
        <v/>
      </c>
      <c r="G4" t="str">
        <f>IF('Binding Energies'!G4 = "","",IF('Binding Energies'!G4&lt;HV,(0.73+0.0095*((HV-'Binding Energies'!G4)^0.872))/(28^0.3),""))</f>
        <v/>
      </c>
      <c r="H4" t="str">
        <f>IF('Binding Energies'!H4 = "","",IF('Binding Energies'!H4&lt;HV,(0.73+0.0095*((HV-'Binding Energies'!H4)^0.872))/(28^0.3),""))</f>
        <v/>
      </c>
      <c r="I4" t="str">
        <f>IF('Binding Energies'!I4 = "","",IF('Binding Energies'!I4&lt;HV,(0.73+0.0095*((HV-'Binding Energies'!I4)^0.872))/(28^0.3),""))</f>
        <v/>
      </c>
      <c r="J4" t="str">
        <f>IF('Binding Energies'!J4 = "","",IF('Binding Energies'!J4&lt;HV,(0.73+0.0095*((HV-'Binding Energies'!J4)^0.872))/(28^0.3),""))</f>
        <v/>
      </c>
      <c r="K4" t="str">
        <f>IF('Binding Energies'!K4 = "","",IF('Binding Energies'!K4&lt;HV,(0.73+0.0095*((HV-'Binding Energies'!K4)^0.872))/(28^0.3),""))</f>
        <v/>
      </c>
      <c r="L4" t="str">
        <f>IF('Binding Energies'!L4 = "","",IF('Binding Energies'!L4&lt;HV,(0.73+0.0095*((HV-'Binding Energies'!L4)^0.872))/(28^0.3),""))</f>
        <v/>
      </c>
      <c r="M4" t="str">
        <f>IF('Binding Energies'!M4 = "","",IF('Binding Energies'!M4&lt;HV,(0.73+0.0095*((HV-'Binding Energies'!M4)^0.872))/(28^0.3),""))</f>
        <v/>
      </c>
      <c r="N4" t="str">
        <f>IF('Binding Energies'!N4 = "","",IF('Binding Energies'!N4&lt;HV,(0.73+0.0095*((HV-'Binding Energies'!N4)^0.872))/(28^0.3),""))</f>
        <v/>
      </c>
      <c r="O4" t="str">
        <f>IF('Binding Energies'!O4 = "","",IF('Binding Energies'!O4&lt;HV,(0.73+0.0095*((HV-'Binding Energies'!O4)^0.872))/(28^0.3),""))</f>
        <v/>
      </c>
      <c r="P4" t="str">
        <f>IF('Binding Energies'!P4 = "","",IF('Binding Energies'!P4&lt;HV,(0.73+0.0095*((HV-'Binding Energies'!P4)^0.872))/(28^0.3),""))</f>
        <v/>
      </c>
      <c r="Q4" t="str">
        <f>IF('Binding Energies'!Q4 = "","",IF('Binding Energies'!Q4&lt;HV,(0.73+0.0095*((HV-'Binding Energies'!Q4)^0.872))/(28^0.3),""))</f>
        <v/>
      </c>
      <c r="R4" t="str">
        <f>IF('Binding Energies'!R4 = "","",IF('Binding Energies'!R4&lt;HV,(0.73+0.0095*((HV-'Binding Energies'!R4)^0.872))/(28^0.3),""))</f>
        <v/>
      </c>
      <c r="S4" t="str">
        <f>IF('Binding Energies'!S4 = "","",IF('Binding Energies'!S4&lt;HV,(0.73+0.0095*((HV-'Binding Energies'!S4)^0.872))/(28^0.3),""))</f>
        <v/>
      </c>
      <c r="T4" t="str">
        <f>IF('Binding Energies'!T4 = "","",IF('Binding Energies'!T4&lt;HV,(0.73+0.0095*((HV-'Binding Energies'!T4)^0.872))/(28^0.3),""))</f>
        <v/>
      </c>
    </row>
    <row r="5" spans="1:20" x14ac:dyDescent="0.35">
      <c r="A5" s="43">
        <v>5</v>
      </c>
      <c r="B5">
        <f>IF('Binding Energies'!B5 = "","",IF('Binding Energies'!B5&lt;HV,(0.73+0.0095*((HV-'Binding Energies'!B5)^0.872))/(28^0.3),""))</f>
        <v>6.9685399179820235</v>
      </c>
      <c r="C5" t="str">
        <f>IF('Binding Energies'!C5 = "","",IF('Binding Energies'!C5&lt;HV,(0.73+0.0095*((HV-'Binding Energies'!C5)^0.872))/(28^0.3),""))</f>
        <v/>
      </c>
      <c r="D5" t="str">
        <f>IF('Binding Energies'!D5 = "","",IF('Binding Energies'!D5&lt;HV,(0.73+0.0095*((HV-'Binding Energies'!D5)^0.872))/(28^0.3),""))</f>
        <v/>
      </c>
      <c r="E5" t="str">
        <f>IF('Binding Energies'!E5 = "","",IF('Binding Energies'!E5&lt;HV,(0.73+0.0095*((HV-'Binding Energies'!E5)^0.872))/(28^0.3),""))</f>
        <v/>
      </c>
      <c r="F5" t="str">
        <f>IF('Binding Energies'!F5 = "","",IF('Binding Energies'!F5&lt;HV,(0.73+0.0095*((HV-'Binding Energies'!F5)^0.872))/(28^0.3),""))</f>
        <v/>
      </c>
      <c r="G5" t="str">
        <f>IF('Binding Energies'!G5 = "","",IF('Binding Energies'!G5&lt;HV,(0.73+0.0095*((HV-'Binding Energies'!G5)^0.872))/(28^0.3),""))</f>
        <v/>
      </c>
      <c r="H5" t="str">
        <f>IF('Binding Energies'!H5 = "","",IF('Binding Energies'!H5&lt;HV,(0.73+0.0095*((HV-'Binding Energies'!H5)^0.872))/(28^0.3),""))</f>
        <v/>
      </c>
      <c r="I5" t="str">
        <f>IF('Binding Energies'!I5 = "","",IF('Binding Energies'!I5&lt;HV,(0.73+0.0095*((HV-'Binding Energies'!I5)^0.872))/(28^0.3),""))</f>
        <v/>
      </c>
      <c r="J5" t="str">
        <f>IF('Binding Energies'!J5 = "","",IF('Binding Energies'!J5&lt;HV,(0.73+0.0095*((HV-'Binding Energies'!J5)^0.872))/(28^0.3),""))</f>
        <v/>
      </c>
      <c r="K5" t="str">
        <f>IF('Binding Energies'!K5 = "","",IF('Binding Energies'!K5&lt;HV,(0.73+0.0095*((HV-'Binding Energies'!K5)^0.872))/(28^0.3),""))</f>
        <v/>
      </c>
      <c r="L5" t="str">
        <f>IF('Binding Energies'!L5 = "","",IF('Binding Energies'!L5&lt;HV,(0.73+0.0095*((HV-'Binding Energies'!L5)^0.872))/(28^0.3),""))</f>
        <v/>
      </c>
      <c r="M5" t="str">
        <f>IF('Binding Energies'!M5 = "","",IF('Binding Energies'!M5&lt;HV,(0.73+0.0095*((HV-'Binding Energies'!M5)^0.872))/(28^0.3),""))</f>
        <v/>
      </c>
      <c r="N5" t="str">
        <f>IF('Binding Energies'!N5 = "","",IF('Binding Energies'!N5&lt;HV,(0.73+0.0095*((HV-'Binding Energies'!N5)^0.872))/(28^0.3),""))</f>
        <v/>
      </c>
      <c r="O5" t="str">
        <f>IF('Binding Energies'!O5 = "","",IF('Binding Energies'!O5&lt;HV,(0.73+0.0095*((HV-'Binding Energies'!O5)^0.872))/(28^0.3),""))</f>
        <v/>
      </c>
      <c r="P5" t="str">
        <f>IF('Binding Energies'!P5 = "","",IF('Binding Energies'!P5&lt;HV,(0.73+0.0095*((HV-'Binding Energies'!P5)^0.872))/(28^0.3),""))</f>
        <v/>
      </c>
      <c r="Q5" t="str">
        <f>IF('Binding Energies'!Q5 = "","",IF('Binding Energies'!Q5&lt;HV,(0.73+0.0095*((HV-'Binding Energies'!Q5)^0.872))/(28^0.3),""))</f>
        <v/>
      </c>
      <c r="R5" t="str">
        <f>IF('Binding Energies'!R5 = "","",IF('Binding Energies'!R5&lt;HV,(0.73+0.0095*((HV-'Binding Energies'!R5)^0.872))/(28^0.3),""))</f>
        <v/>
      </c>
      <c r="S5" t="str">
        <f>IF('Binding Energies'!S5 = "","",IF('Binding Energies'!S5&lt;HV,(0.73+0.0095*((HV-'Binding Energies'!S5)^0.872))/(28^0.3),""))</f>
        <v/>
      </c>
      <c r="T5" t="str">
        <f>IF('Binding Energies'!T5 = "","",IF('Binding Energies'!T5&lt;HV,(0.73+0.0095*((HV-'Binding Energies'!T5)^0.872))/(28^0.3),""))</f>
        <v/>
      </c>
    </row>
    <row r="6" spans="1:20" x14ac:dyDescent="0.35">
      <c r="A6" s="43">
        <v>6</v>
      </c>
      <c r="B6">
        <f>IF('Binding Energies'!B6 = "","",IF('Binding Energies'!B6&lt;HV,(0.73+0.0095*((HV-'Binding Energies'!B6)^0.872))/(28^0.3),""))</f>
        <v>6.8718358800762074</v>
      </c>
      <c r="C6" t="str">
        <f>IF('Binding Energies'!C6 = "","",IF('Binding Energies'!C6&lt;HV,(0.73+0.0095*((HV-'Binding Energies'!C6)^0.872))/(28^0.3),""))</f>
        <v/>
      </c>
      <c r="D6" t="str">
        <f>IF('Binding Energies'!D6 = "","",IF('Binding Energies'!D6&lt;HV,(0.73+0.0095*((HV-'Binding Energies'!D6)^0.872))/(28^0.3),""))</f>
        <v/>
      </c>
      <c r="E6" t="str">
        <f>IF('Binding Energies'!E6 = "","",IF('Binding Energies'!E6&lt;HV,(0.73+0.0095*((HV-'Binding Energies'!E6)^0.872))/(28^0.3),""))</f>
        <v/>
      </c>
      <c r="F6" t="str">
        <f>IF('Binding Energies'!F6 = "","",IF('Binding Energies'!F6&lt;HV,(0.73+0.0095*((HV-'Binding Energies'!F6)^0.872))/(28^0.3),""))</f>
        <v/>
      </c>
      <c r="G6" t="str">
        <f>IF('Binding Energies'!G6 = "","",IF('Binding Energies'!G6&lt;HV,(0.73+0.0095*((HV-'Binding Energies'!G6)^0.872))/(28^0.3),""))</f>
        <v/>
      </c>
      <c r="H6" t="str">
        <f>IF('Binding Energies'!H6 = "","",IF('Binding Energies'!H6&lt;HV,(0.73+0.0095*((HV-'Binding Energies'!H6)^0.872))/(28^0.3),""))</f>
        <v/>
      </c>
      <c r="I6" t="str">
        <f>IF('Binding Energies'!I6 = "","",IF('Binding Energies'!I6&lt;HV,(0.73+0.0095*((HV-'Binding Energies'!I6)^0.872))/(28^0.3),""))</f>
        <v/>
      </c>
      <c r="J6" t="str">
        <f>IF('Binding Energies'!J6 = "","",IF('Binding Energies'!J6&lt;HV,(0.73+0.0095*((HV-'Binding Energies'!J6)^0.872))/(28^0.3),""))</f>
        <v/>
      </c>
      <c r="K6" t="str">
        <f>IF('Binding Energies'!K6 = "","",IF('Binding Energies'!K6&lt;HV,(0.73+0.0095*((HV-'Binding Energies'!K6)^0.872))/(28^0.3),""))</f>
        <v/>
      </c>
      <c r="L6" t="str">
        <f>IF('Binding Energies'!L6 = "","",IF('Binding Energies'!L6&lt;HV,(0.73+0.0095*((HV-'Binding Energies'!L6)^0.872))/(28^0.3),""))</f>
        <v/>
      </c>
      <c r="M6" t="str">
        <f>IF('Binding Energies'!M6 = "","",IF('Binding Energies'!M6&lt;HV,(0.73+0.0095*((HV-'Binding Energies'!M6)^0.872))/(28^0.3),""))</f>
        <v/>
      </c>
      <c r="N6" t="str">
        <f>IF('Binding Energies'!N6 = "","",IF('Binding Energies'!N6&lt;HV,(0.73+0.0095*((HV-'Binding Energies'!N6)^0.872))/(28^0.3),""))</f>
        <v/>
      </c>
      <c r="O6" t="str">
        <f>IF('Binding Energies'!O6 = "","",IF('Binding Energies'!O6&lt;HV,(0.73+0.0095*((HV-'Binding Energies'!O6)^0.872))/(28^0.3),""))</f>
        <v/>
      </c>
      <c r="P6" t="str">
        <f>IF('Binding Energies'!P6 = "","",IF('Binding Energies'!P6&lt;HV,(0.73+0.0095*((HV-'Binding Energies'!P6)^0.872))/(28^0.3),""))</f>
        <v/>
      </c>
      <c r="Q6" t="str">
        <f>IF('Binding Energies'!Q6 = "","",IF('Binding Energies'!Q6&lt;HV,(0.73+0.0095*((HV-'Binding Energies'!Q6)^0.872))/(28^0.3),""))</f>
        <v/>
      </c>
      <c r="R6" t="str">
        <f>IF('Binding Energies'!R6 = "","",IF('Binding Energies'!R6&lt;HV,(0.73+0.0095*((HV-'Binding Energies'!R6)^0.872))/(28^0.3),""))</f>
        <v/>
      </c>
      <c r="S6" t="str">
        <f>IF('Binding Energies'!S6 = "","",IF('Binding Energies'!S6&lt;HV,(0.73+0.0095*((HV-'Binding Energies'!S6)^0.872))/(28^0.3),""))</f>
        <v/>
      </c>
      <c r="T6" t="str">
        <f>IF('Binding Energies'!T6 = "","",IF('Binding Energies'!T6&lt;HV,(0.73+0.0095*((HV-'Binding Energies'!T6)^0.872))/(28^0.3),""))</f>
        <v/>
      </c>
    </row>
    <row r="7" spans="1:20" x14ac:dyDescent="0.35">
      <c r="A7" s="43">
        <v>7</v>
      </c>
      <c r="B7">
        <f>IF('Binding Energies'!B7 = "","",IF('Binding Energies'!B7&lt;HV,(0.73+0.0095*((HV-'Binding Energies'!B7)^0.872))/(28^0.3),""))</f>
        <v>6.7544248608992605</v>
      </c>
      <c r="C7" t="str">
        <f>IF('Binding Energies'!C7 = "","",IF('Binding Energies'!C7&lt;HV,(0.73+0.0095*((HV-'Binding Energies'!C7)^0.872))/(28^0.3),""))</f>
        <v/>
      </c>
      <c r="D7" t="str">
        <f>IF('Binding Energies'!D7 = "","",IF('Binding Energies'!D7&lt;HV,(0.73+0.0095*((HV-'Binding Energies'!D7)^0.872))/(28^0.3),""))</f>
        <v/>
      </c>
      <c r="E7" t="str">
        <f>IF('Binding Energies'!E7 = "","",IF('Binding Energies'!E7&lt;HV,(0.73+0.0095*((HV-'Binding Energies'!E7)^0.872))/(28^0.3),""))</f>
        <v/>
      </c>
      <c r="F7" t="str">
        <f>IF('Binding Energies'!F7 = "","",IF('Binding Energies'!F7&lt;HV,(0.73+0.0095*((HV-'Binding Energies'!F7)^0.872))/(28^0.3),""))</f>
        <v/>
      </c>
      <c r="G7" t="str">
        <f>IF('Binding Energies'!G7 = "","",IF('Binding Energies'!G7&lt;HV,(0.73+0.0095*((HV-'Binding Energies'!G7)^0.872))/(28^0.3),""))</f>
        <v/>
      </c>
      <c r="H7" t="str">
        <f>IF('Binding Energies'!H7 = "","",IF('Binding Energies'!H7&lt;HV,(0.73+0.0095*((HV-'Binding Energies'!H7)^0.872))/(28^0.3),""))</f>
        <v/>
      </c>
      <c r="I7" t="str">
        <f>IF('Binding Energies'!I7 = "","",IF('Binding Energies'!I7&lt;HV,(0.73+0.0095*((HV-'Binding Energies'!I7)^0.872))/(28^0.3),""))</f>
        <v/>
      </c>
      <c r="J7" t="str">
        <f>IF('Binding Energies'!J7 = "","",IF('Binding Energies'!J7&lt;HV,(0.73+0.0095*((HV-'Binding Energies'!J7)^0.872))/(28^0.3),""))</f>
        <v/>
      </c>
      <c r="K7" t="str">
        <f>IF('Binding Energies'!K7 = "","",IF('Binding Energies'!K7&lt;HV,(0.73+0.0095*((HV-'Binding Energies'!K7)^0.872))/(28^0.3),""))</f>
        <v/>
      </c>
      <c r="L7" t="str">
        <f>IF('Binding Energies'!L7 = "","",IF('Binding Energies'!L7&lt;HV,(0.73+0.0095*((HV-'Binding Energies'!L7)^0.872))/(28^0.3),""))</f>
        <v/>
      </c>
      <c r="M7" t="str">
        <f>IF('Binding Energies'!M7 = "","",IF('Binding Energies'!M7&lt;HV,(0.73+0.0095*((HV-'Binding Energies'!M7)^0.872))/(28^0.3),""))</f>
        <v/>
      </c>
      <c r="N7" t="str">
        <f>IF('Binding Energies'!N7 = "","",IF('Binding Energies'!N7&lt;HV,(0.73+0.0095*((HV-'Binding Energies'!N7)^0.872))/(28^0.3),""))</f>
        <v/>
      </c>
      <c r="O7" t="str">
        <f>IF('Binding Energies'!O7 = "","",IF('Binding Energies'!O7&lt;HV,(0.73+0.0095*((HV-'Binding Energies'!O7)^0.872))/(28^0.3),""))</f>
        <v/>
      </c>
      <c r="P7" t="str">
        <f>IF('Binding Energies'!P7 = "","",IF('Binding Energies'!P7&lt;HV,(0.73+0.0095*((HV-'Binding Energies'!P7)^0.872))/(28^0.3),""))</f>
        <v/>
      </c>
      <c r="Q7" t="str">
        <f>IF('Binding Energies'!Q7 = "","",IF('Binding Energies'!Q7&lt;HV,(0.73+0.0095*((HV-'Binding Energies'!Q7)^0.872))/(28^0.3),""))</f>
        <v/>
      </c>
      <c r="R7" t="str">
        <f>IF('Binding Energies'!R7 = "","",IF('Binding Energies'!R7&lt;HV,(0.73+0.0095*((HV-'Binding Energies'!R7)^0.872))/(28^0.3),""))</f>
        <v/>
      </c>
      <c r="S7" t="str">
        <f>IF('Binding Energies'!S7 = "","",IF('Binding Energies'!S7&lt;HV,(0.73+0.0095*((HV-'Binding Energies'!S7)^0.872))/(28^0.3),""))</f>
        <v/>
      </c>
      <c r="T7" t="str">
        <f>IF('Binding Energies'!T7 = "","",IF('Binding Energies'!T7&lt;HV,(0.73+0.0095*((HV-'Binding Energies'!T7)^0.872))/(28^0.3),""))</f>
        <v/>
      </c>
    </row>
    <row r="8" spans="1:20" x14ac:dyDescent="0.35">
      <c r="A8" s="43">
        <v>8</v>
      </c>
      <c r="B8">
        <f>IF('Binding Energies'!B8 = "","",IF('Binding Energies'!B8&lt;HV,(0.73+0.0095*((HV-'Binding Energies'!B8)^0.872))/(28^0.3),""))</f>
        <v>6.6214059435936434</v>
      </c>
      <c r="C8" t="str">
        <f>IF('Binding Energies'!C8 = "","",IF('Binding Energies'!C8&lt;HV,(0.73+0.0095*((HV-'Binding Energies'!C8)^0.872))/(28^0.3),""))</f>
        <v/>
      </c>
      <c r="D8" t="str">
        <f>IF('Binding Energies'!D8 = "","",IF('Binding Energies'!D8&lt;HV,(0.73+0.0095*((HV-'Binding Energies'!D8)^0.872))/(28^0.3),""))</f>
        <v/>
      </c>
      <c r="E8" t="str">
        <f>IF('Binding Energies'!E8 = "","",IF('Binding Energies'!E8&lt;HV,(0.73+0.0095*((HV-'Binding Energies'!E8)^0.872))/(28^0.3),""))</f>
        <v/>
      </c>
      <c r="F8" t="str">
        <f>IF('Binding Energies'!F8 = "","",IF('Binding Energies'!F8&lt;HV,(0.73+0.0095*((HV-'Binding Energies'!F8)^0.872))/(28^0.3),""))</f>
        <v/>
      </c>
      <c r="G8" t="str">
        <f>IF('Binding Energies'!G8 = "","",IF('Binding Energies'!G8&lt;HV,(0.73+0.0095*((HV-'Binding Energies'!G8)^0.872))/(28^0.3),""))</f>
        <v/>
      </c>
      <c r="H8" t="str">
        <f>IF('Binding Energies'!H8 = "","",IF('Binding Energies'!H8&lt;HV,(0.73+0.0095*((HV-'Binding Energies'!H8)^0.872))/(28^0.3),""))</f>
        <v/>
      </c>
      <c r="I8" t="str">
        <f>IF('Binding Energies'!I8 = "","",IF('Binding Energies'!I8&lt;HV,(0.73+0.0095*((HV-'Binding Energies'!I8)^0.872))/(28^0.3),""))</f>
        <v/>
      </c>
      <c r="J8" t="str">
        <f>IF('Binding Energies'!J8 = "","",IF('Binding Energies'!J8&lt;HV,(0.73+0.0095*((HV-'Binding Energies'!J8)^0.872))/(28^0.3),""))</f>
        <v/>
      </c>
      <c r="K8" t="str">
        <f>IF('Binding Energies'!K8 = "","",IF('Binding Energies'!K8&lt;HV,(0.73+0.0095*((HV-'Binding Energies'!K8)^0.872))/(28^0.3),""))</f>
        <v/>
      </c>
      <c r="L8" t="str">
        <f>IF('Binding Energies'!L8 = "","",IF('Binding Energies'!L8&lt;HV,(0.73+0.0095*((HV-'Binding Energies'!L8)^0.872))/(28^0.3),""))</f>
        <v/>
      </c>
      <c r="M8" t="str">
        <f>IF('Binding Energies'!M8 = "","",IF('Binding Energies'!M8&lt;HV,(0.73+0.0095*((HV-'Binding Energies'!M8)^0.872))/(28^0.3),""))</f>
        <v/>
      </c>
      <c r="N8" t="str">
        <f>IF('Binding Energies'!N8 = "","",IF('Binding Energies'!N8&lt;HV,(0.73+0.0095*((HV-'Binding Energies'!N8)^0.872))/(28^0.3),""))</f>
        <v/>
      </c>
      <c r="O8" t="str">
        <f>IF('Binding Energies'!O8 = "","",IF('Binding Energies'!O8&lt;HV,(0.73+0.0095*((HV-'Binding Energies'!O8)^0.872))/(28^0.3),""))</f>
        <v/>
      </c>
      <c r="P8" t="str">
        <f>IF('Binding Energies'!P8 = "","",IF('Binding Energies'!P8&lt;HV,(0.73+0.0095*((HV-'Binding Energies'!P8)^0.872))/(28^0.3),""))</f>
        <v/>
      </c>
      <c r="Q8" t="str">
        <f>IF('Binding Energies'!Q8 = "","",IF('Binding Energies'!Q8&lt;HV,(0.73+0.0095*((HV-'Binding Energies'!Q8)^0.872))/(28^0.3),""))</f>
        <v/>
      </c>
      <c r="R8" t="str">
        <f>IF('Binding Energies'!R8 = "","",IF('Binding Energies'!R8&lt;HV,(0.73+0.0095*((HV-'Binding Energies'!R8)^0.872))/(28^0.3),""))</f>
        <v/>
      </c>
      <c r="S8" t="str">
        <f>IF('Binding Energies'!S8 = "","",IF('Binding Energies'!S8&lt;HV,(0.73+0.0095*((HV-'Binding Energies'!S8)^0.872))/(28^0.3),""))</f>
        <v/>
      </c>
      <c r="T8" t="str">
        <f>IF('Binding Energies'!T8 = "","",IF('Binding Energies'!T8&lt;HV,(0.73+0.0095*((HV-'Binding Energies'!T8)^0.872))/(28^0.3),""))</f>
        <v/>
      </c>
    </row>
    <row r="9" spans="1:20" x14ac:dyDescent="0.35">
      <c r="A9" s="43">
        <v>9</v>
      </c>
      <c r="B9">
        <f>IF('Binding Energies'!B9 = "","",IF('Binding Energies'!B9&lt;HV,(0.73+0.0095*((HV-'Binding Energies'!B9)^0.872))/(28^0.3),""))</f>
        <v>6.4657149866788961</v>
      </c>
      <c r="C9" t="str">
        <f>IF('Binding Energies'!C9 = "","",IF('Binding Energies'!C9&lt;HV,(0.73+0.0095*((HV-'Binding Energies'!C9)^0.872))/(28^0.3),""))</f>
        <v/>
      </c>
      <c r="D9" t="str">
        <f>IF('Binding Energies'!D9 = "","",IF('Binding Energies'!D9&lt;HV,(0.73+0.0095*((HV-'Binding Energies'!D9)^0.872))/(28^0.3),""))</f>
        <v/>
      </c>
      <c r="E9" t="str">
        <f>IF('Binding Energies'!E9 = "","",IF('Binding Energies'!E9&lt;HV,(0.73+0.0095*((HV-'Binding Energies'!E9)^0.872))/(28^0.3),""))</f>
        <v/>
      </c>
      <c r="F9" t="str">
        <f>IF('Binding Energies'!F9 = "","",IF('Binding Energies'!F9&lt;HV,(0.73+0.0095*((HV-'Binding Energies'!F9)^0.872))/(28^0.3),""))</f>
        <v/>
      </c>
      <c r="G9" t="str">
        <f>IF('Binding Energies'!G9 = "","",IF('Binding Energies'!G9&lt;HV,(0.73+0.0095*((HV-'Binding Energies'!G9)^0.872))/(28^0.3),""))</f>
        <v/>
      </c>
      <c r="H9" t="str">
        <f>IF('Binding Energies'!H9 = "","",IF('Binding Energies'!H9&lt;HV,(0.73+0.0095*((HV-'Binding Energies'!H9)^0.872))/(28^0.3),""))</f>
        <v/>
      </c>
      <c r="I9" t="str">
        <f>IF('Binding Energies'!I9 = "","",IF('Binding Energies'!I9&lt;HV,(0.73+0.0095*((HV-'Binding Energies'!I9)^0.872))/(28^0.3),""))</f>
        <v/>
      </c>
      <c r="J9" t="str">
        <f>IF('Binding Energies'!J9 = "","",IF('Binding Energies'!J9&lt;HV,(0.73+0.0095*((HV-'Binding Energies'!J9)^0.872))/(28^0.3),""))</f>
        <v/>
      </c>
      <c r="K9" t="str">
        <f>IF('Binding Energies'!K9 = "","",IF('Binding Energies'!K9&lt;HV,(0.73+0.0095*((HV-'Binding Energies'!K9)^0.872))/(28^0.3),""))</f>
        <v/>
      </c>
      <c r="L9" t="str">
        <f>IF('Binding Energies'!L9 = "","",IF('Binding Energies'!L9&lt;HV,(0.73+0.0095*((HV-'Binding Energies'!L9)^0.872))/(28^0.3),""))</f>
        <v/>
      </c>
      <c r="M9" t="str">
        <f>IF('Binding Energies'!M9 = "","",IF('Binding Energies'!M9&lt;HV,(0.73+0.0095*((HV-'Binding Energies'!M9)^0.872))/(28^0.3),""))</f>
        <v/>
      </c>
      <c r="N9" t="str">
        <f>IF('Binding Energies'!N9 = "","",IF('Binding Energies'!N9&lt;HV,(0.73+0.0095*((HV-'Binding Energies'!N9)^0.872))/(28^0.3),""))</f>
        <v/>
      </c>
      <c r="O9" t="str">
        <f>IF('Binding Energies'!O9 = "","",IF('Binding Energies'!O9&lt;HV,(0.73+0.0095*((HV-'Binding Energies'!O9)^0.872))/(28^0.3),""))</f>
        <v/>
      </c>
      <c r="P9" t="str">
        <f>IF('Binding Energies'!P9 = "","",IF('Binding Energies'!P9&lt;HV,(0.73+0.0095*((HV-'Binding Energies'!P9)^0.872))/(28^0.3),""))</f>
        <v/>
      </c>
      <c r="Q9" t="str">
        <f>IF('Binding Energies'!Q9 = "","",IF('Binding Energies'!Q9&lt;HV,(0.73+0.0095*((HV-'Binding Energies'!Q9)^0.872))/(28^0.3),""))</f>
        <v/>
      </c>
      <c r="R9" t="str">
        <f>IF('Binding Energies'!R9 = "","",IF('Binding Energies'!R9&lt;HV,(0.73+0.0095*((HV-'Binding Energies'!R9)^0.872))/(28^0.3),""))</f>
        <v/>
      </c>
      <c r="S9" t="str">
        <f>IF('Binding Energies'!S9 = "","",IF('Binding Energies'!S9&lt;HV,(0.73+0.0095*((HV-'Binding Energies'!S9)^0.872))/(28^0.3),""))</f>
        <v/>
      </c>
      <c r="T9" t="str">
        <f>IF('Binding Energies'!T9 = "","",IF('Binding Energies'!T9&lt;HV,(0.73+0.0095*((HV-'Binding Energies'!T9)^0.872))/(28^0.3),""))</f>
        <v/>
      </c>
    </row>
    <row r="10" spans="1:20" x14ac:dyDescent="0.35">
      <c r="A10" s="43">
        <v>10</v>
      </c>
      <c r="B10">
        <f>IF('Binding Energies'!B10 = "","",IF('Binding Energies'!B10&lt;HV,(0.73+0.0095*((HV-'Binding Energies'!B10)^0.872))/(28^0.3),""))</f>
        <v>6.2774900912624982</v>
      </c>
      <c r="C10" t="str">
        <f>IF('Binding Energies'!C10 = "","",IF('Binding Energies'!C10&lt;HV,(0.73+0.0095*((HV-'Binding Energies'!C10)^0.872))/(28^0.3),""))</f>
        <v/>
      </c>
      <c r="D10" t="str">
        <f>IF('Binding Energies'!D10 = "","",IF('Binding Energies'!D10&lt;HV,(0.73+0.0095*((HV-'Binding Energies'!D10)^0.872))/(28^0.3),""))</f>
        <v/>
      </c>
      <c r="E10" t="str">
        <f>IF('Binding Energies'!E10 = "","",IF('Binding Energies'!E10&lt;HV,(0.73+0.0095*((HV-'Binding Energies'!E10)^0.872))/(28^0.3),""))</f>
        <v/>
      </c>
      <c r="F10" t="str">
        <f>IF('Binding Energies'!F10 = "","",IF('Binding Energies'!F10&lt;HV,(0.73+0.0095*((HV-'Binding Energies'!F10)^0.872))/(28^0.3),""))</f>
        <v/>
      </c>
      <c r="G10" t="str">
        <f>IF('Binding Energies'!G10 = "","",IF('Binding Energies'!G10&lt;HV,(0.73+0.0095*((HV-'Binding Energies'!G10)^0.872))/(28^0.3),""))</f>
        <v/>
      </c>
      <c r="H10" t="str">
        <f>IF('Binding Energies'!H10 = "","",IF('Binding Energies'!H10&lt;HV,(0.73+0.0095*((HV-'Binding Energies'!H10)^0.872))/(28^0.3),""))</f>
        <v/>
      </c>
      <c r="I10" t="str">
        <f>IF('Binding Energies'!I10 = "","",IF('Binding Energies'!I10&lt;HV,(0.73+0.0095*((HV-'Binding Energies'!I10)^0.872))/(28^0.3),""))</f>
        <v/>
      </c>
      <c r="J10" t="str">
        <f>IF('Binding Energies'!J10 = "","",IF('Binding Energies'!J10&lt;HV,(0.73+0.0095*((HV-'Binding Energies'!J10)^0.872))/(28^0.3),""))</f>
        <v/>
      </c>
      <c r="K10" t="str">
        <f>IF('Binding Energies'!K10 = "","",IF('Binding Energies'!K10&lt;HV,(0.73+0.0095*((HV-'Binding Energies'!K10)^0.872))/(28^0.3),""))</f>
        <v/>
      </c>
      <c r="L10" t="str">
        <f>IF('Binding Energies'!L10 = "","",IF('Binding Energies'!L10&lt;HV,(0.73+0.0095*((HV-'Binding Energies'!L10)^0.872))/(28^0.3),""))</f>
        <v/>
      </c>
      <c r="M10" t="str">
        <f>IF('Binding Energies'!M10 = "","",IF('Binding Energies'!M10&lt;HV,(0.73+0.0095*((HV-'Binding Energies'!M10)^0.872))/(28^0.3),""))</f>
        <v/>
      </c>
      <c r="N10" t="str">
        <f>IF('Binding Energies'!N10 = "","",IF('Binding Energies'!N10&lt;HV,(0.73+0.0095*((HV-'Binding Energies'!N10)^0.872))/(28^0.3),""))</f>
        <v/>
      </c>
      <c r="O10" t="str">
        <f>IF('Binding Energies'!O10 = "","",IF('Binding Energies'!O10&lt;HV,(0.73+0.0095*((HV-'Binding Energies'!O10)^0.872))/(28^0.3),""))</f>
        <v/>
      </c>
      <c r="P10" t="str">
        <f>IF('Binding Energies'!P10 = "","",IF('Binding Energies'!P10&lt;HV,(0.73+0.0095*((HV-'Binding Energies'!P10)^0.872))/(28^0.3),""))</f>
        <v/>
      </c>
      <c r="Q10" t="str">
        <f>IF('Binding Energies'!Q10 = "","",IF('Binding Energies'!Q10&lt;HV,(0.73+0.0095*((HV-'Binding Energies'!Q10)^0.872))/(28^0.3),""))</f>
        <v/>
      </c>
      <c r="R10" t="str">
        <f>IF('Binding Energies'!R10 = "","",IF('Binding Energies'!R10&lt;HV,(0.73+0.0095*((HV-'Binding Energies'!R10)^0.872))/(28^0.3),""))</f>
        <v/>
      </c>
      <c r="S10" t="str">
        <f>IF('Binding Energies'!S10 = "","",IF('Binding Energies'!S10&lt;HV,(0.73+0.0095*((HV-'Binding Energies'!S10)^0.872))/(28^0.3),""))</f>
        <v/>
      </c>
      <c r="T10" t="str">
        <f>IF('Binding Energies'!T10 = "","",IF('Binding Energies'!T10&lt;HV,(0.73+0.0095*((HV-'Binding Energies'!T10)^0.872))/(28^0.3),""))</f>
        <v/>
      </c>
    </row>
    <row r="11" spans="1:20" x14ac:dyDescent="0.35">
      <c r="A11" s="43">
        <v>11</v>
      </c>
      <c r="B11">
        <f>IF('Binding Energies'!B11 = "","",IF('Binding Energies'!B11&lt;HV,(0.73+0.0095*((HV-'Binding Energies'!B11)^0.872))/(28^0.3),""))</f>
        <v>6.0706380922117669</v>
      </c>
      <c r="C11">
        <f>IF('Binding Energies'!C11 = "","",IF('Binding Energies'!C11&lt;HV,(0.73+0.0095*((HV-'Binding Energies'!C11)^0.872))/(28^0.3),""))</f>
        <v>7.0937194878401995</v>
      </c>
      <c r="D11" t="str">
        <f>IF('Binding Energies'!D11 = "","",IF('Binding Energies'!D11&lt;HV,(0.73+0.0095*((HV-'Binding Energies'!D11)^0.872))/(28^0.3),""))</f>
        <v/>
      </c>
      <c r="E11" t="str">
        <f>IF('Binding Energies'!E11 = "","",IF('Binding Energies'!E11&lt;HV,(0.73+0.0095*((HV-'Binding Energies'!E11)^0.872))/(28^0.3),""))</f>
        <v/>
      </c>
      <c r="F11" t="str">
        <f>IF('Binding Energies'!F11 = "","",IF('Binding Energies'!F11&lt;HV,(0.73+0.0095*((HV-'Binding Energies'!F11)^0.872))/(28^0.3),""))</f>
        <v/>
      </c>
      <c r="G11" t="str">
        <f>IF('Binding Energies'!G11 = "","",IF('Binding Energies'!G11&lt;HV,(0.73+0.0095*((HV-'Binding Energies'!G11)^0.872))/(28^0.3),""))</f>
        <v/>
      </c>
      <c r="H11" t="str">
        <f>IF('Binding Energies'!H11 = "","",IF('Binding Energies'!H11&lt;HV,(0.73+0.0095*((HV-'Binding Energies'!H11)^0.872))/(28^0.3),""))</f>
        <v/>
      </c>
      <c r="I11" t="str">
        <f>IF('Binding Energies'!I11 = "","",IF('Binding Energies'!I11&lt;HV,(0.73+0.0095*((HV-'Binding Energies'!I11)^0.872))/(28^0.3),""))</f>
        <v/>
      </c>
      <c r="J11" t="str">
        <f>IF('Binding Energies'!J11 = "","",IF('Binding Energies'!J11&lt;HV,(0.73+0.0095*((HV-'Binding Energies'!J11)^0.872))/(28^0.3),""))</f>
        <v/>
      </c>
      <c r="K11" t="str">
        <f>IF('Binding Energies'!K11 = "","",IF('Binding Energies'!K11&lt;HV,(0.73+0.0095*((HV-'Binding Energies'!K11)^0.872))/(28^0.3),""))</f>
        <v/>
      </c>
      <c r="L11" t="str">
        <f>IF('Binding Energies'!L11 = "","",IF('Binding Energies'!L11&lt;HV,(0.73+0.0095*((HV-'Binding Energies'!L11)^0.872))/(28^0.3),""))</f>
        <v/>
      </c>
      <c r="M11" t="str">
        <f>IF('Binding Energies'!M11 = "","",IF('Binding Energies'!M11&lt;HV,(0.73+0.0095*((HV-'Binding Energies'!M11)^0.872))/(28^0.3),""))</f>
        <v/>
      </c>
      <c r="N11" t="str">
        <f>IF('Binding Energies'!N11 = "","",IF('Binding Energies'!N11&lt;HV,(0.73+0.0095*((HV-'Binding Energies'!N11)^0.872))/(28^0.3),""))</f>
        <v/>
      </c>
      <c r="O11" t="str">
        <f>IF('Binding Energies'!O11 = "","",IF('Binding Energies'!O11&lt;HV,(0.73+0.0095*((HV-'Binding Energies'!O11)^0.872))/(28^0.3),""))</f>
        <v/>
      </c>
      <c r="P11" t="str">
        <f>IF('Binding Energies'!P11 = "","",IF('Binding Energies'!P11&lt;HV,(0.73+0.0095*((HV-'Binding Energies'!P11)^0.872))/(28^0.3),""))</f>
        <v/>
      </c>
      <c r="Q11" t="str">
        <f>IF('Binding Energies'!Q11 = "","",IF('Binding Energies'!Q11&lt;HV,(0.73+0.0095*((HV-'Binding Energies'!Q11)^0.872))/(28^0.3),""))</f>
        <v/>
      </c>
      <c r="R11" t="str">
        <f>IF('Binding Energies'!R11 = "","",IF('Binding Energies'!R11&lt;HV,(0.73+0.0095*((HV-'Binding Energies'!R11)^0.872))/(28^0.3),""))</f>
        <v/>
      </c>
      <c r="S11" t="str">
        <f>IF('Binding Energies'!S11 = "","",IF('Binding Energies'!S11&lt;HV,(0.73+0.0095*((HV-'Binding Energies'!S11)^0.872))/(28^0.3),""))</f>
        <v/>
      </c>
      <c r="T11" t="str">
        <f>IF('Binding Energies'!T11 = "","",IF('Binding Energies'!T11&lt;HV,(0.73+0.0095*((HV-'Binding Energies'!T11)^0.872))/(28^0.3),""))</f>
        <v/>
      </c>
    </row>
    <row r="12" spans="1:20" x14ac:dyDescent="0.35">
      <c r="A12" s="43">
        <v>12</v>
      </c>
      <c r="B12">
        <f>IF('Binding Energies'!B12 = "","",IF('Binding Energies'!B12&lt;HV,(0.73+0.0095*((HV-'Binding Energies'!B12)^0.872))/(28^0.3),""))</f>
        <v>5.8307896140316222</v>
      </c>
      <c r="C12">
        <f>IF('Binding Energies'!C12 = "","",IF('Binding Energies'!C12&lt;HV,(0.73+0.0095*((HV-'Binding Energies'!C12)^0.872))/(28^0.3),""))</f>
        <v>7.0675471934343053</v>
      </c>
      <c r="D12" t="str">
        <f>IF('Binding Energies'!D12 = "","",IF('Binding Energies'!D12&lt;HV,(0.73+0.0095*((HV-'Binding Energies'!D12)^0.872))/(28^0.3),""))</f>
        <v/>
      </c>
      <c r="E12" t="str">
        <f>IF('Binding Energies'!E12 = "","",IF('Binding Energies'!E12&lt;HV,(0.73+0.0095*((HV-'Binding Energies'!E12)^0.872))/(28^0.3),""))</f>
        <v/>
      </c>
      <c r="F12" t="str">
        <f>IF('Binding Energies'!F12 = "","",IF('Binding Energies'!F12&lt;HV,(0.73+0.0095*((HV-'Binding Energies'!F12)^0.872))/(28^0.3),""))</f>
        <v/>
      </c>
      <c r="G12">
        <f>IF('Binding Energies'!G12 = "","",IF('Binding Energies'!G12&lt;HV,(0.73+0.0095*((HV-'Binding Energies'!G12)^0.872))/(28^0.3),""))</f>
        <v>7.1055473350733802</v>
      </c>
      <c r="H12">
        <f>IF('Binding Energies'!H12 = "","",IF('Binding Energies'!H12&lt;HV,(0.73+0.0095*((HV-'Binding Energies'!H12)^0.872))/(28^0.3),""))</f>
        <v>7.1057477811621048</v>
      </c>
      <c r="I12" t="str">
        <f>IF('Binding Energies'!I12 = "","",IF('Binding Energies'!I12&lt;HV,(0.73+0.0095*((HV-'Binding Energies'!I12)^0.872))/(28^0.3),""))</f>
        <v/>
      </c>
      <c r="J12" t="str">
        <f>IF('Binding Energies'!J12 = "","",IF('Binding Energies'!J12&lt;HV,(0.73+0.0095*((HV-'Binding Energies'!J12)^0.872))/(28^0.3),""))</f>
        <v/>
      </c>
      <c r="K12" t="str">
        <f>IF('Binding Energies'!K12 = "","",IF('Binding Energies'!K12&lt;HV,(0.73+0.0095*((HV-'Binding Energies'!K12)^0.872))/(28^0.3),""))</f>
        <v/>
      </c>
      <c r="L12" t="str">
        <f>IF('Binding Energies'!L12 = "","",IF('Binding Energies'!L12&lt;HV,(0.73+0.0095*((HV-'Binding Energies'!L12)^0.872))/(28^0.3),""))</f>
        <v/>
      </c>
      <c r="M12" t="str">
        <f>IF('Binding Energies'!M12 = "","",IF('Binding Energies'!M12&lt;HV,(0.73+0.0095*((HV-'Binding Energies'!M12)^0.872))/(28^0.3),""))</f>
        <v/>
      </c>
      <c r="N12" t="str">
        <f>IF('Binding Energies'!N12 = "","",IF('Binding Energies'!N12&lt;HV,(0.73+0.0095*((HV-'Binding Energies'!N12)^0.872))/(28^0.3),""))</f>
        <v/>
      </c>
      <c r="O12" t="str">
        <f>IF('Binding Energies'!O12 = "","",IF('Binding Energies'!O12&lt;HV,(0.73+0.0095*((HV-'Binding Energies'!O12)^0.872))/(28^0.3),""))</f>
        <v/>
      </c>
      <c r="P12" t="str">
        <f>IF('Binding Energies'!P12 = "","",IF('Binding Energies'!P12&lt;HV,(0.73+0.0095*((HV-'Binding Energies'!P12)^0.872))/(28^0.3),""))</f>
        <v/>
      </c>
      <c r="Q12" t="str">
        <f>IF('Binding Energies'!Q12 = "","",IF('Binding Energies'!Q12&lt;HV,(0.73+0.0095*((HV-'Binding Energies'!Q12)^0.872))/(28^0.3),""))</f>
        <v/>
      </c>
      <c r="R12" t="str">
        <f>IF('Binding Energies'!R12 = "","",IF('Binding Energies'!R12&lt;HV,(0.73+0.0095*((HV-'Binding Energies'!R12)^0.872))/(28^0.3),""))</f>
        <v/>
      </c>
      <c r="S12" t="str">
        <f>IF('Binding Energies'!S12 = "","",IF('Binding Energies'!S12&lt;HV,(0.73+0.0095*((HV-'Binding Energies'!S12)^0.872))/(28^0.3),""))</f>
        <v/>
      </c>
      <c r="T12" t="str">
        <f>IF('Binding Energies'!T12 = "","",IF('Binding Energies'!T12&lt;HV,(0.73+0.0095*((HV-'Binding Energies'!T12)^0.872))/(28^0.3),""))</f>
        <v/>
      </c>
    </row>
    <row r="13" spans="1:20" x14ac:dyDescent="0.35">
      <c r="A13" s="43">
        <v>13</v>
      </c>
      <c r="B13">
        <f>IF('Binding Energies'!B13 = "","",IF('Binding Energies'!B13&lt;HV,(0.73+0.0095*((HV-'Binding Energies'!B13)^0.872))/(28^0.3),""))</f>
        <v>5.5668418968536217</v>
      </c>
      <c r="C13">
        <f>IF('Binding Energies'!C13 = "","",IF('Binding Energies'!C13&lt;HV,(0.73+0.0095*((HV-'Binding Energies'!C13)^0.872))/(28^0.3),""))</f>
        <v>7.0391520820154314</v>
      </c>
      <c r="D13" t="str">
        <f>IF('Binding Energies'!D13 = "","",IF('Binding Energies'!D13&lt;HV,(0.73+0.0095*((HV-'Binding Energies'!D13)^0.872))/(28^0.3),""))</f>
        <v/>
      </c>
      <c r="E13" t="str">
        <f>IF('Binding Energies'!E13 = "","",IF('Binding Energies'!E13&lt;HV,(0.73+0.0095*((HV-'Binding Energies'!E13)^0.872))/(28^0.3),""))</f>
        <v/>
      </c>
      <c r="F13" t="str">
        <f>IF('Binding Energies'!F13 = "","",IF('Binding Energies'!F13&lt;HV,(0.73+0.0095*((HV-'Binding Energies'!F13)^0.872))/(28^0.3),""))</f>
        <v/>
      </c>
      <c r="G13">
        <f>IF('Binding Energies'!G13 = "","",IF('Binding Energies'!G13&lt;HV,(0.73+0.0095*((HV-'Binding Energies'!G13)^0.872))/(28^0.3),""))</f>
        <v>7.083793803047425</v>
      </c>
      <c r="H13">
        <f>IF('Binding Energies'!H13 = "","",IF('Binding Energies'!H13&lt;HV,(0.73+0.0095*((HV-'Binding Energies'!H13)^0.872))/(28^0.3),""))</f>
        <v>7.0842951511152608</v>
      </c>
      <c r="I13" t="str">
        <f>IF('Binding Energies'!I13 = "","",IF('Binding Energies'!I13&lt;HV,(0.73+0.0095*((HV-'Binding Energies'!I13)^0.872))/(28^0.3),""))</f>
        <v/>
      </c>
      <c r="J13" t="str">
        <f>IF('Binding Energies'!J13 = "","",IF('Binding Energies'!J13&lt;HV,(0.73+0.0095*((HV-'Binding Energies'!J13)^0.872))/(28^0.3),""))</f>
        <v/>
      </c>
      <c r="K13" t="str">
        <f>IF('Binding Energies'!K13 = "","",IF('Binding Energies'!K13&lt;HV,(0.73+0.0095*((HV-'Binding Energies'!K13)^0.872))/(28^0.3),""))</f>
        <v/>
      </c>
      <c r="L13" t="str">
        <f>IF('Binding Energies'!L13 = "","",IF('Binding Energies'!L13&lt;HV,(0.73+0.0095*((HV-'Binding Energies'!L13)^0.872))/(28^0.3),""))</f>
        <v/>
      </c>
      <c r="M13" t="str">
        <f>IF('Binding Energies'!M13 = "","",IF('Binding Energies'!M13&lt;HV,(0.73+0.0095*((HV-'Binding Energies'!M13)^0.872))/(28^0.3),""))</f>
        <v/>
      </c>
      <c r="N13" t="str">
        <f>IF('Binding Energies'!N13 = "","",IF('Binding Energies'!N13&lt;HV,(0.73+0.0095*((HV-'Binding Energies'!N13)^0.872))/(28^0.3),""))</f>
        <v/>
      </c>
      <c r="O13" t="str">
        <f>IF('Binding Energies'!O13 = "","",IF('Binding Energies'!O13&lt;HV,(0.73+0.0095*((HV-'Binding Energies'!O13)^0.872))/(28^0.3),""))</f>
        <v/>
      </c>
      <c r="P13" t="str">
        <f>IF('Binding Energies'!P13 = "","",IF('Binding Energies'!P13&lt;HV,(0.73+0.0095*((HV-'Binding Energies'!P13)^0.872))/(28^0.3),""))</f>
        <v/>
      </c>
      <c r="Q13" t="str">
        <f>IF('Binding Energies'!Q13 = "","",IF('Binding Energies'!Q13&lt;HV,(0.73+0.0095*((HV-'Binding Energies'!Q13)^0.872))/(28^0.3),""))</f>
        <v/>
      </c>
      <c r="R13" t="str">
        <f>IF('Binding Energies'!R13 = "","",IF('Binding Energies'!R13&lt;HV,(0.73+0.0095*((HV-'Binding Energies'!R13)^0.872))/(28^0.3),""))</f>
        <v/>
      </c>
      <c r="S13" t="str">
        <f>IF('Binding Energies'!S13 = "","",IF('Binding Energies'!S13&lt;HV,(0.73+0.0095*((HV-'Binding Energies'!S13)^0.872))/(28^0.3),""))</f>
        <v/>
      </c>
      <c r="T13" t="str">
        <f>IF('Binding Energies'!T13 = "","",IF('Binding Energies'!T13&lt;HV,(0.73+0.0095*((HV-'Binding Energies'!T13)^0.872))/(28^0.3),""))</f>
        <v/>
      </c>
    </row>
    <row r="14" spans="1:20" x14ac:dyDescent="0.35">
      <c r="A14" s="43">
        <v>14</v>
      </c>
      <c r="B14">
        <f>IF('Binding Energies'!B14 = "","",IF('Binding Energies'!B14&lt;HV,(0.73+0.0095*((HV-'Binding Energies'!B14)^0.872))/(28^0.3),""))</f>
        <v>5.2750447897254791</v>
      </c>
      <c r="C14">
        <f>IF('Binding Energies'!C14 = "","",IF('Binding Energies'!C14&lt;HV,(0.73+0.0095*((HV-'Binding Energies'!C14)^0.872))/(28^0.3),""))</f>
        <v>7.0080278185216196</v>
      </c>
      <c r="D14" t="str">
        <f>IF('Binding Energies'!D14 = "","",IF('Binding Energies'!D14&lt;HV,(0.73+0.0095*((HV-'Binding Energies'!D14)^0.872))/(28^0.3),""))</f>
        <v/>
      </c>
      <c r="E14" t="str">
        <f>IF('Binding Energies'!E14 = "","",IF('Binding Energies'!E14&lt;HV,(0.73+0.0095*((HV-'Binding Energies'!E14)^0.872))/(28^0.3),""))</f>
        <v/>
      </c>
      <c r="F14" t="str">
        <f>IF('Binding Energies'!F14 = "","",IF('Binding Energies'!F14&lt;HV,(0.73+0.0095*((HV-'Binding Energies'!F14)^0.872))/(28^0.3),""))</f>
        <v/>
      </c>
      <c r="G14">
        <f>IF('Binding Energies'!G14 = "","",IF('Binding Energies'!G14&lt;HV,(0.73+0.0095*((HV-'Binding Energies'!G14)^0.872))/(28^0.3),""))</f>
        <v>7.0574152504471508</v>
      </c>
      <c r="H14">
        <f>IF('Binding Energies'!H14 = "","",IF('Binding Energies'!H14&lt;HV,(0.73+0.0095*((HV-'Binding Energies'!H14)^0.872))/(28^0.3),""))</f>
        <v>7.0580172100356844</v>
      </c>
      <c r="I14" t="str">
        <f>IF('Binding Energies'!I14 = "","",IF('Binding Energies'!I14&lt;HV,(0.73+0.0095*((HV-'Binding Energies'!I14)^0.872))/(28^0.3),""))</f>
        <v/>
      </c>
      <c r="J14" t="str">
        <f>IF('Binding Energies'!J14 = "","",IF('Binding Energies'!J14&lt;HV,(0.73+0.0095*((HV-'Binding Energies'!J14)^0.872))/(28^0.3),""))</f>
        <v/>
      </c>
      <c r="K14" t="str">
        <f>IF('Binding Energies'!K14 = "","",IF('Binding Energies'!K14&lt;HV,(0.73+0.0095*((HV-'Binding Energies'!K14)^0.872))/(28^0.3),""))</f>
        <v/>
      </c>
      <c r="L14" t="str">
        <f>IF('Binding Energies'!L14 = "","",IF('Binding Energies'!L14&lt;HV,(0.73+0.0095*((HV-'Binding Energies'!L14)^0.872))/(28^0.3),""))</f>
        <v/>
      </c>
      <c r="M14" t="str">
        <f>IF('Binding Energies'!M14 = "","",IF('Binding Energies'!M14&lt;HV,(0.73+0.0095*((HV-'Binding Energies'!M14)^0.872))/(28^0.3),""))</f>
        <v/>
      </c>
      <c r="N14" t="str">
        <f>IF('Binding Energies'!N14 = "","",IF('Binding Energies'!N14&lt;HV,(0.73+0.0095*((HV-'Binding Energies'!N14)^0.872))/(28^0.3),""))</f>
        <v/>
      </c>
      <c r="O14" t="str">
        <f>IF('Binding Energies'!O14 = "","",IF('Binding Energies'!O14&lt;HV,(0.73+0.0095*((HV-'Binding Energies'!O14)^0.872))/(28^0.3),""))</f>
        <v/>
      </c>
      <c r="P14" t="str">
        <f>IF('Binding Energies'!P14 = "","",IF('Binding Energies'!P14&lt;HV,(0.73+0.0095*((HV-'Binding Energies'!P14)^0.872))/(28^0.3),""))</f>
        <v/>
      </c>
      <c r="Q14" t="str">
        <f>IF('Binding Energies'!Q14 = "","",IF('Binding Energies'!Q14&lt;HV,(0.73+0.0095*((HV-'Binding Energies'!Q14)^0.872))/(28^0.3),""))</f>
        <v/>
      </c>
      <c r="R14" t="str">
        <f>IF('Binding Energies'!R14 = "","",IF('Binding Energies'!R14&lt;HV,(0.73+0.0095*((HV-'Binding Energies'!R14)^0.872))/(28^0.3),""))</f>
        <v/>
      </c>
      <c r="S14" t="str">
        <f>IF('Binding Energies'!S14 = "","",IF('Binding Energies'!S14&lt;HV,(0.73+0.0095*((HV-'Binding Energies'!S14)^0.872))/(28^0.3),""))</f>
        <v/>
      </c>
      <c r="T14" t="str">
        <f>IF('Binding Energies'!T14 = "","",IF('Binding Energies'!T14&lt;HV,(0.73+0.0095*((HV-'Binding Energies'!T14)^0.872))/(28^0.3),""))</f>
        <v/>
      </c>
    </row>
    <row r="15" spans="1:20" x14ac:dyDescent="0.35">
      <c r="A15" s="43">
        <v>15</v>
      </c>
      <c r="B15">
        <f>IF('Binding Energies'!B15 = "","",IF('Binding Energies'!B15&lt;HV,(0.73+0.0095*((HV-'Binding Energies'!B15)^0.872))/(28^0.3),""))</f>
        <v>4.9518173993645256</v>
      </c>
      <c r="C15">
        <f>IF('Binding Energies'!C15 = "","",IF('Binding Energies'!C15&lt;HV,(0.73+0.0095*((HV-'Binding Energies'!C15)^0.872))/(28^0.3),""))</f>
        <v>6.9672331196451118</v>
      </c>
      <c r="D15" t="str">
        <f>IF('Binding Energies'!D15 = "","",IF('Binding Energies'!D15&lt;HV,(0.73+0.0095*((HV-'Binding Energies'!D15)^0.872))/(28^0.3),""))</f>
        <v/>
      </c>
      <c r="E15" t="str">
        <f>IF('Binding Energies'!E15 = "","",IF('Binding Energies'!E15&lt;HV,(0.73+0.0095*((HV-'Binding Energies'!E15)^0.872))/(28^0.3),""))</f>
        <v/>
      </c>
      <c r="F15" t="str">
        <f>IF('Binding Energies'!F15 = "","",IF('Binding Energies'!F15&lt;HV,(0.73+0.0095*((HV-'Binding Energies'!F15)^0.872))/(28^0.3),""))</f>
        <v/>
      </c>
      <c r="G15">
        <f>IF('Binding Energies'!G15 = "","",IF('Binding Energies'!G15&lt;HV,(0.73+0.0095*((HV-'Binding Energies'!G15)^0.872))/(28^0.3),""))</f>
        <v>7.0205804580414064</v>
      </c>
      <c r="H15">
        <f>IF('Binding Energies'!H15 = "","",IF('Binding Energies'!H15&lt;HV,(0.73+0.0095*((HV-'Binding Energies'!H15)^0.872))/(28^0.3),""))</f>
        <v>7.0214841158241903</v>
      </c>
      <c r="I15" t="str">
        <f>IF('Binding Energies'!I15 = "","",IF('Binding Energies'!I15&lt;HV,(0.73+0.0095*((HV-'Binding Energies'!I15)^0.872))/(28^0.3),""))</f>
        <v/>
      </c>
      <c r="J15" t="str">
        <f>IF('Binding Energies'!J15 = "","",IF('Binding Energies'!J15&lt;HV,(0.73+0.0095*((HV-'Binding Energies'!J15)^0.872))/(28^0.3),""))</f>
        <v/>
      </c>
      <c r="K15" t="str">
        <f>IF('Binding Energies'!K15 = "","",IF('Binding Energies'!K15&lt;HV,(0.73+0.0095*((HV-'Binding Energies'!K15)^0.872))/(28^0.3),""))</f>
        <v/>
      </c>
      <c r="L15" t="str">
        <f>IF('Binding Energies'!L15 = "","",IF('Binding Energies'!L15&lt;HV,(0.73+0.0095*((HV-'Binding Energies'!L15)^0.872))/(28^0.3),""))</f>
        <v/>
      </c>
      <c r="M15" t="str">
        <f>IF('Binding Energies'!M15 = "","",IF('Binding Energies'!M15&lt;HV,(0.73+0.0095*((HV-'Binding Energies'!M15)^0.872))/(28^0.3),""))</f>
        <v/>
      </c>
      <c r="N15" t="str">
        <f>IF('Binding Energies'!N15 = "","",IF('Binding Energies'!N15&lt;HV,(0.73+0.0095*((HV-'Binding Energies'!N15)^0.872))/(28^0.3),""))</f>
        <v/>
      </c>
      <c r="O15" t="str">
        <f>IF('Binding Energies'!O15 = "","",IF('Binding Energies'!O15&lt;HV,(0.73+0.0095*((HV-'Binding Energies'!O15)^0.872))/(28^0.3),""))</f>
        <v/>
      </c>
      <c r="P15" t="str">
        <f>IF('Binding Energies'!P15 = "","",IF('Binding Energies'!P15&lt;HV,(0.73+0.0095*((HV-'Binding Energies'!P15)^0.872))/(28^0.3),""))</f>
        <v/>
      </c>
      <c r="Q15" t="str">
        <f>IF('Binding Energies'!Q15 = "","",IF('Binding Energies'!Q15&lt;HV,(0.73+0.0095*((HV-'Binding Energies'!Q15)^0.872))/(28^0.3),""))</f>
        <v/>
      </c>
      <c r="R15" t="str">
        <f>IF('Binding Energies'!R15 = "","",IF('Binding Energies'!R15&lt;HV,(0.73+0.0095*((HV-'Binding Energies'!R15)^0.872))/(28^0.3),""))</f>
        <v/>
      </c>
      <c r="S15" t="str">
        <f>IF('Binding Energies'!S15 = "","",IF('Binding Energies'!S15&lt;HV,(0.73+0.0095*((HV-'Binding Energies'!S15)^0.872))/(28^0.3),""))</f>
        <v/>
      </c>
      <c r="T15" t="str">
        <f>IF('Binding Energies'!T15 = "","",IF('Binding Energies'!T15&lt;HV,(0.73+0.0095*((HV-'Binding Energies'!T15)^0.872))/(28^0.3),""))</f>
        <v/>
      </c>
    </row>
    <row r="16" spans="1:20" x14ac:dyDescent="0.35">
      <c r="A16" s="43">
        <v>16</v>
      </c>
      <c r="B16">
        <f>IF('Binding Energies'!B16 = "","",IF('Binding Energies'!B16&lt;HV,(0.73+0.0095*((HV-'Binding Energies'!B16)^0.872))/(28^0.3),""))</f>
        <v>4.6039625053853115</v>
      </c>
      <c r="C16">
        <f>IF('Binding Energies'!C16 = "","",IF('Binding Energies'!C16&lt;HV,(0.73+0.0095*((HV-'Binding Energies'!C16)^0.872))/(28^0.3),""))</f>
        <v>6.9271062164602046</v>
      </c>
      <c r="D16" t="str">
        <f>IF('Binding Energies'!D16 = "","",IF('Binding Energies'!D16&lt;HV,(0.73+0.0095*((HV-'Binding Energies'!D16)^0.872))/(28^0.3),""))</f>
        <v/>
      </c>
      <c r="E16" t="str">
        <f>IF('Binding Energies'!E16 = "","",IF('Binding Energies'!E16&lt;HV,(0.73+0.0095*((HV-'Binding Energies'!E16)^0.872))/(28^0.3),""))</f>
        <v/>
      </c>
      <c r="F16" t="str">
        <f>IF('Binding Energies'!F16 = "","",IF('Binding Energies'!F16&lt;HV,(0.73+0.0095*((HV-'Binding Energies'!F16)^0.872))/(28^0.3),""))</f>
        <v/>
      </c>
      <c r="G16">
        <f>IF('Binding Energies'!G16 = "","",IF('Binding Energies'!G16&lt;HV,(0.73+0.0095*((HV-'Binding Energies'!G16)^0.872))/(28^0.3),""))</f>
        <v>6.9912521337978388</v>
      </c>
      <c r="H16">
        <f>IF('Binding Energies'!H16 = "","",IF('Binding Energies'!H16&lt;HV,(0.73+0.0095*((HV-'Binding Energies'!H16)^0.872))/(28^0.3),""))</f>
        <v>6.992457776971432</v>
      </c>
      <c r="I16" t="str">
        <f>IF('Binding Energies'!I16 = "","",IF('Binding Energies'!I16&lt;HV,(0.73+0.0095*((HV-'Binding Energies'!I16)^0.872))/(28^0.3),""))</f>
        <v/>
      </c>
      <c r="J16" t="str">
        <f>IF('Binding Energies'!J16 = "","",IF('Binding Energies'!J16&lt;HV,(0.73+0.0095*((HV-'Binding Energies'!J16)^0.872))/(28^0.3),""))</f>
        <v/>
      </c>
      <c r="K16" t="str">
        <f>IF('Binding Energies'!K16 = "","",IF('Binding Energies'!K16&lt;HV,(0.73+0.0095*((HV-'Binding Energies'!K16)^0.872))/(28^0.3),""))</f>
        <v/>
      </c>
      <c r="L16" t="str">
        <f>IF('Binding Energies'!L16 = "","",IF('Binding Energies'!L16&lt;HV,(0.73+0.0095*((HV-'Binding Energies'!L16)^0.872))/(28^0.3),""))</f>
        <v/>
      </c>
      <c r="M16" t="str">
        <f>IF('Binding Energies'!M16 = "","",IF('Binding Energies'!M16&lt;HV,(0.73+0.0095*((HV-'Binding Energies'!M16)^0.872))/(28^0.3),""))</f>
        <v/>
      </c>
      <c r="N16" t="str">
        <f>IF('Binding Energies'!N16 = "","",IF('Binding Energies'!N16&lt;HV,(0.73+0.0095*((HV-'Binding Energies'!N16)^0.872))/(28^0.3),""))</f>
        <v/>
      </c>
      <c r="O16" t="str">
        <f>IF('Binding Energies'!O16 = "","",IF('Binding Energies'!O16&lt;HV,(0.73+0.0095*((HV-'Binding Energies'!O16)^0.872))/(28^0.3),""))</f>
        <v/>
      </c>
      <c r="P16" t="str">
        <f>IF('Binding Energies'!P16 = "","",IF('Binding Energies'!P16&lt;HV,(0.73+0.0095*((HV-'Binding Energies'!P16)^0.872))/(28^0.3),""))</f>
        <v/>
      </c>
      <c r="Q16" t="str">
        <f>IF('Binding Energies'!Q16 = "","",IF('Binding Energies'!Q16&lt;HV,(0.73+0.0095*((HV-'Binding Energies'!Q16)^0.872))/(28^0.3),""))</f>
        <v/>
      </c>
      <c r="R16" t="str">
        <f>IF('Binding Energies'!R16 = "","",IF('Binding Energies'!R16&lt;HV,(0.73+0.0095*((HV-'Binding Energies'!R16)^0.872))/(28^0.3),""))</f>
        <v/>
      </c>
      <c r="S16" t="str">
        <f>IF('Binding Energies'!S16 = "","",IF('Binding Energies'!S16&lt;HV,(0.73+0.0095*((HV-'Binding Energies'!S16)^0.872))/(28^0.3),""))</f>
        <v/>
      </c>
      <c r="T16" t="str">
        <f>IF('Binding Energies'!T16 = "","",IF('Binding Energies'!T16&lt;HV,(0.73+0.0095*((HV-'Binding Energies'!T16)^0.872))/(28^0.3),""))</f>
        <v/>
      </c>
    </row>
    <row r="17" spans="1:20" x14ac:dyDescent="0.35">
      <c r="A17" s="43">
        <v>17</v>
      </c>
      <c r="B17">
        <f>IF('Binding Energies'!B17 = "","",IF('Binding Energies'!B17&lt;HV,(0.73+0.0095*((HV-'Binding Energies'!B17)^0.872))/(28^0.3),""))</f>
        <v>4.2260135396636844</v>
      </c>
      <c r="C17">
        <f>IF('Binding Energies'!C17 = "","",IF('Binding Energies'!C17&lt;HV,(0.73+0.0095*((HV-'Binding Energies'!C17)^0.872))/(28^0.3),""))</f>
        <v>6.885836043784102</v>
      </c>
      <c r="D17" t="str">
        <f>IF('Binding Energies'!D17 = "","",IF('Binding Energies'!D17&lt;HV,(0.73+0.0095*((HV-'Binding Energies'!D17)^0.872))/(28^0.3),""))</f>
        <v/>
      </c>
      <c r="E17" t="str">
        <f>IF('Binding Energies'!E17 = "","",IF('Binding Energies'!E17&lt;HV,(0.73+0.0095*((HV-'Binding Energies'!E17)^0.872))/(28^0.3),""))</f>
        <v/>
      </c>
      <c r="F17" t="str">
        <f>IF('Binding Energies'!F17 = "","",IF('Binding Energies'!F17&lt;HV,(0.73+0.0095*((HV-'Binding Energies'!F17)^0.872))/(28^0.3),""))</f>
        <v/>
      </c>
      <c r="G17">
        <f>IF('Binding Energies'!G17 = "","",IF('Binding Energies'!G17&lt;HV,(0.73+0.0095*((HV-'Binding Energies'!G17)^0.872))/(28^0.3),""))</f>
        <v>6.9548669434882999</v>
      </c>
      <c r="H17">
        <f>IF('Binding Energies'!H17 = "","",IF('Binding Energies'!H17&lt;HV,(0.73+0.0095*((HV-'Binding Energies'!H17)^0.872))/(28^0.3),""))</f>
        <v>6.9564757416026906</v>
      </c>
      <c r="I17" t="str">
        <f>IF('Binding Energies'!I17 = "","",IF('Binding Energies'!I17&lt;HV,(0.73+0.0095*((HV-'Binding Energies'!I17)^0.872))/(28^0.3),""))</f>
        <v/>
      </c>
      <c r="J17" t="str">
        <f>IF('Binding Energies'!J17 = "","",IF('Binding Energies'!J17&lt;HV,(0.73+0.0095*((HV-'Binding Energies'!J17)^0.872))/(28^0.3),""))</f>
        <v/>
      </c>
      <c r="K17" t="str">
        <f>IF('Binding Energies'!K17 = "","",IF('Binding Energies'!K17&lt;HV,(0.73+0.0095*((HV-'Binding Energies'!K17)^0.872))/(28^0.3),""))</f>
        <v/>
      </c>
      <c r="L17" t="str">
        <f>IF('Binding Energies'!L17 = "","",IF('Binding Energies'!L17&lt;HV,(0.73+0.0095*((HV-'Binding Energies'!L17)^0.872))/(28^0.3),""))</f>
        <v/>
      </c>
      <c r="M17" t="str">
        <f>IF('Binding Energies'!M17 = "","",IF('Binding Energies'!M17&lt;HV,(0.73+0.0095*((HV-'Binding Energies'!M17)^0.872))/(28^0.3),""))</f>
        <v/>
      </c>
      <c r="N17" t="str">
        <f>IF('Binding Energies'!N17 = "","",IF('Binding Energies'!N17&lt;HV,(0.73+0.0095*((HV-'Binding Energies'!N17)^0.872))/(28^0.3),""))</f>
        <v/>
      </c>
      <c r="O17" t="str">
        <f>IF('Binding Energies'!O17 = "","",IF('Binding Energies'!O17&lt;HV,(0.73+0.0095*((HV-'Binding Energies'!O17)^0.872))/(28^0.3),""))</f>
        <v/>
      </c>
      <c r="P17" t="str">
        <f>IF('Binding Energies'!P17 = "","",IF('Binding Energies'!P17&lt;HV,(0.73+0.0095*((HV-'Binding Energies'!P17)^0.872))/(28^0.3),""))</f>
        <v/>
      </c>
      <c r="Q17" t="str">
        <f>IF('Binding Energies'!Q17 = "","",IF('Binding Energies'!Q17&lt;HV,(0.73+0.0095*((HV-'Binding Energies'!Q17)^0.872))/(28^0.3),""))</f>
        <v/>
      </c>
      <c r="R17" t="str">
        <f>IF('Binding Energies'!R17 = "","",IF('Binding Energies'!R17&lt;HV,(0.73+0.0095*((HV-'Binding Energies'!R17)^0.872))/(28^0.3),""))</f>
        <v/>
      </c>
      <c r="S17" t="str">
        <f>IF('Binding Energies'!S17 = "","",IF('Binding Energies'!S17&lt;HV,(0.73+0.0095*((HV-'Binding Energies'!S17)^0.872))/(28^0.3),""))</f>
        <v/>
      </c>
      <c r="T17" t="str">
        <f>IF('Binding Energies'!T17 = "","",IF('Binding Energies'!T17&lt;HV,(0.73+0.0095*((HV-'Binding Energies'!T17)^0.872))/(28^0.3),""))</f>
        <v/>
      </c>
    </row>
    <row r="18" spans="1:20" x14ac:dyDescent="0.35">
      <c r="A18" s="43">
        <v>18</v>
      </c>
      <c r="B18">
        <f>IF('Binding Energies'!B18 = "","",IF('Binding Energies'!B18&lt;HV,(0.73+0.0095*((HV-'Binding Energies'!B18)^0.872))/(28^0.3),""))</f>
        <v>3.8094769451418649</v>
      </c>
      <c r="C18">
        <f>IF('Binding Energies'!C18 = "","",IF('Binding Energies'!C18&lt;HV,(0.73+0.0095*((HV-'Binding Energies'!C18)^0.872))/(28^0.3),""))</f>
        <v>6.8296075277825201</v>
      </c>
      <c r="D18" t="str">
        <f>IF('Binding Energies'!D18 = "","",IF('Binding Energies'!D18&lt;HV,(0.73+0.0095*((HV-'Binding Energies'!D18)^0.872))/(28^0.3),""))</f>
        <v/>
      </c>
      <c r="E18" t="str">
        <f>IF('Binding Energies'!E18 = "","",IF('Binding Energies'!E18&lt;HV,(0.73+0.0095*((HV-'Binding Energies'!E18)^0.872))/(28^0.3),""))</f>
        <v/>
      </c>
      <c r="F18" t="str">
        <f>IF('Binding Energies'!F18 = "","",IF('Binding Energies'!F18&lt;HV,(0.73+0.0095*((HV-'Binding Energies'!F18)^0.872))/(28^0.3),""))</f>
        <v/>
      </c>
      <c r="G18">
        <f>IF('Binding Energies'!G18 = "","",IF('Binding Energies'!G18&lt;HV,(0.73+0.0095*((HV-'Binding Energies'!G18)^0.872))/(28^0.3),""))</f>
        <v>6.9055698988576637</v>
      </c>
      <c r="H18">
        <f>IF('Binding Energies'!H18 = "","",IF('Binding Energies'!H18&lt;HV,(0.73+0.0095*((HV-'Binding Energies'!H18)^0.872))/(28^0.3),""))</f>
        <v>6.9076837292676334</v>
      </c>
      <c r="I18" t="str">
        <f>IF('Binding Energies'!I18 = "","",IF('Binding Energies'!I18&lt;HV,(0.73+0.0095*((HV-'Binding Energies'!I18)^0.872))/(28^0.3),""))</f>
        <v/>
      </c>
      <c r="J18" t="str">
        <f>IF('Binding Energies'!J18 = "","",IF('Binding Energies'!J18&lt;HV,(0.73+0.0095*((HV-'Binding Energies'!J18)^0.872))/(28^0.3),""))</f>
        <v/>
      </c>
      <c r="K18" t="str">
        <f>IF('Binding Energies'!K18 = "","",IF('Binding Energies'!K18&lt;HV,(0.73+0.0095*((HV-'Binding Energies'!K18)^0.872))/(28^0.3),""))</f>
        <v/>
      </c>
      <c r="L18" t="str">
        <f>IF('Binding Energies'!L18 = "","",IF('Binding Energies'!L18&lt;HV,(0.73+0.0095*((HV-'Binding Energies'!L18)^0.872))/(28^0.3),""))</f>
        <v/>
      </c>
      <c r="M18" t="str">
        <f>IF('Binding Energies'!M18 = "","",IF('Binding Energies'!M18&lt;HV,(0.73+0.0095*((HV-'Binding Energies'!M18)^0.872))/(28^0.3),""))</f>
        <v/>
      </c>
      <c r="N18" t="str">
        <f>IF('Binding Energies'!N18 = "","",IF('Binding Energies'!N18&lt;HV,(0.73+0.0095*((HV-'Binding Energies'!N18)^0.872))/(28^0.3),""))</f>
        <v/>
      </c>
      <c r="O18" t="str">
        <f>IF('Binding Energies'!O18 = "","",IF('Binding Energies'!O18&lt;HV,(0.73+0.0095*((HV-'Binding Energies'!O18)^0.872))/(28^0.3),""))</f>
        <v/>
      </c>
      <c r="P18" t="str">
        <f>IF('Binding Energies'!P18 = "","",IF('Binding Energies'!P18&lt;HV,(0.73+0.0095*((HV-'Binding Energies'!P18)^0.872))/(28^0.3),""))</f>
        <v/>
      </c>
      <c r="Q18" t="str">
        <f>IF('Binding Energies'!Q18 = "","",IF('Binding Energies'!Q18&lt;HV,(0.73+0.0095*((HV-'Binding Energies'!Q18)^0.872))/(28^0.3),""))</f>
        <v/>
      </c>
      <c r="R18" t="str">
        <f>IF('Binding Energies'!R18 = "","",IF('Binding Energies'!R18&lt;HV,(0.73+0.0095*((HV-'Binding Energies'!R18)^0.872))/(28^0.3),""))</f>
        <v/>
      </c>
      <c r="S18" t="str">
        <f>IF('Binding Energies'!S18 = "","",IF('Binding Energies'!S18&lt;HV,(0.73+0.0095*((HV-'Binding Energies'!S18)^0.872))/(28^0.3),""))</f>
        <v/>
      </c>
      <c r="T18" t="str">
        <f>IF('Binding Energies'!T18 = "","",IF('Binding Energies'!T18&lt;HV,(0.73+0.0095*((HV-'Binding Energies'!T18)^0.872))/(28^0.3),""))</f>
        <v/>
      </c>
    </row>
    <row r="19" spans="1:20" x14ac:dyDescent="0.35">
      <c r="A19" s="43">
        <v>19</v>
      </c>
      <c r="B19">
        <f>IF('Binding Energies'!B19 = "","",IF('Binding Energies'!B19&lt;HV,(0.73+0.0095*((HV-'Binding Energies'!B19)^0.872))/(28^0.3),""))</f>
        <v>3.3585891790445679</v>
      </c>
      <c r="C19">
        <f>IF('Binding Energies'!C19 = "","",IF('Binding Energies'!C19&lt;HV,(0.73+0.0095*((HV-'Binding Energies'!C19)^0.872))/(28^0.3),""))</f>
        <v>6.7780529961336002</v>
      </c>
      <c r="D19" t="str">
        <f>IF('Binding Energies'!D19 = "","",IF('Binding Energies'!D19&lt;HV,(0.73+0.0095*((HV-'Binding Energies'!D19)^0.872))/(28^0.3),""))</f>
        <v/>
      </c>
      <c r="E19" t="str">
        <f>IF('Binding Energies'!E19 = "","",IF('Binding Energies'!E19&lt;HV,(0.73+0.0095*((HV-'Binding Energies'!E19)^0.872))/(28^0.3),""))</f>
        <v/>
      </c>
      <c r="F19" t="str">
        <f>IF('Binding Energies'!F19 = "","",IF('Binding Energies'!F19&lt;HV,(0.73+0.0095*((HV-'Binding Energies'!F19)^0.872))/(28^0.3),""))</f>
        <v/>
      </c>
      <c r="G19">
        <f>IF('Binding Energies'!G19 = "","",IF('Binding Energies'!G19&lt;HV,(0.73+0.0095*((HV-'Binding Energies'!G19)^0.872))/(28^0.3),""))</f>
        <v>6.859544375456947</v>
      </c>
      <c r="H19">
        <f>IF('Binding Energies'!H19 = "","",IF('Binding Energies'!H19&lt;HV,(0.73+0.0095*((HV-'Binding Energies'!H19)^0.872))/(28^0.3),""))</f>
        <v>6.8622649162062768</v>
      </c>
      <c r="I19" t="str">
        <f>IF('Binding Energies'!I19 = "","",IF('Binding Energies'!I19&lt;HV,(0.73+0.0095*((HV-'Binding Energies'!I19)^0.872))/(28^0.3),""))</f>
        <v/>
      </c>
      <c r="J19" t="str">
        <f>IF('Binding Energies'!J19 = "","",IF('Binding Energies'!J19&lt;HV,(0.73+0.0095*((HV-'Binding Energies'!J19)^0.872))/(28^0.3),""))</f>
        <v/>
      </c>
      <c r="K19" t="str">
        <f>IF('Binding Energies'!K19 = "","",IF('Binding Energies'!K19&lt;HV,(0.73+0.0095*((HV-'Binding Energies'!K19)^0.872))/(28^0.3),""))</f>
        <v/>
      </c>
      <c r="L19" t="str">
        <f>IF('Binding Energies'!L19 = "","",IF('Binding Energies'!L19&lt;HV,(0.73+0.0095*((HV-'Binding Energies'!L19)^0.872))/(28^0.3),""))</f>
        <v/>
      </c>
      <c r="M19" t="str">
        <f>IF('Binding Energies'!M19 = "","",IF('Binding Energies'!M19&lt;HV,(0.73+0.0095*((HV-'Binding Energies'!M19)^0.872))/(28^0.3),""))</f>
        <v/>
      </c>
      <c r="N19" t="str">
        <f>IF('Binding Energies'!N19 = "","",IF('Binding Energies'!N19&lt;HV,(0.73+0.0095*((HV-'Binding Energies'!N19)^0.872))/(28^0.3),""))</f>
        <v/>
      </c>
      <c r="O19" t="str">
        <f>IF('Binding Energies'!O19 = "","",IF('Binding Energies'!O19&lt;HV,(0.73+0.0095*((HV-'Binding Energies'!O19)^0.872))/(28^0.3),""))</f>
        <v/>
      </c>
      <c r="P19" t="str">
        <f>IF('Binding Energies'!P19 = "","",IF('Binding Energies'!P19&lt;HV,(0.73+0.0095*((HV-'Binding Energies'!P19)^0.872))/(28^0.3),""))</f>
        <v/>
      </c>
      <c r="Q19" t="str">
        <f>IF('Binding Energies'!Q19 = "","",IF('Binding Energies'!Q19&lt;HV,(0.73+0.0095*((HV-'Binding Energies'!Q19)^0.872))/(28^0.3),""))</f>
        <v/>
      </c>
      <c r="R19" t="str">
        <f>IF('Binding Energies'!R19 = "","",IF('Binding Energies'!R19&lt;HV,(0.73+0.0095*((HV-'Binding Energies'!R19)^0.872))/(28^0.3),""))</f>
        <v/>
      </c>
      <c r="S19" t="str">
        <f>IF('Binding Energies'!S19 = "","",IF('Binding Energies'!S19&lt;HV,(0.73+0.0095*((HV-'Binding Energies'!S19)^0.872))/(28^0.3),""))</f>
        <v/>
      </c>
      <c r="T19" t="str">
        <f>IF('Binding Energies'!T19 = "","",IF('Binding Energies'!T19&lt;HV,(0.73+0.0095*((HV-'Binding Energies'!T19)^0.872))/(28^0.3),""))</f>
        <v/>
      </c>
    </row>
    <row r="20" spans="1:20" x14ac:dyDescent="0.35">
      <c r="A20" s="43">
        <v>20</v>
      </c>
      <c r="B20">
        <f>IF('Binding Energies'!B20 = "","",IF('Binding Energies'!B20&lt;HV,(0.73+0.0095*((HV-'Binding Energies'!B20)^0.872))/(28^0.3),""))</f>
        <v>2.8675480679727099</v>
      </c>
      <c r="C20">
        <f>IF('Binding Energies'!C20 = "","",IF('Binding Energies'!C20&lt;HV,(0.73+0.0095*((HV-'Binding Energies'!C20)^0.872))/(28^0.3),""))</f>
        <v>6.7167350477365471</v>
      </c>
      <c r="D20" t="str">
        <f>IF('Binding Energies'!D20 = "","",IF('Binding Energies'!D20&lt;HV,(0.73+0.0095*((HV-'Binding Energies'!D20)^0.872))/(28^0.3),""))</f>
        <v/>
      </c>
      <c r="E20" t="str">
        <f>IF('Binding Energies'!E20 = "","",IF('Binding Energies'!E20&lt;HV,(0.73+0.0095*((HV-'Binding Energies'!E20)^0.872))/(28^0.3),""))</f>
        <v/>
      </c>
      <c r="F20" t="str">
        <f>IF('Binding Energies'!F20 = "","",IF('Binding Energies'!F20&lt;HV,(0.73+0.0095*((HV-'Binding Energies'!F20)^0.872))/(28^0.3),""))</f>
        <v/>
      </c>
      <c r="G20">
        <f>IF('Binding Energies'!G20 = "","",IF('Binding Energies'!G20&lt;HV,(0.73+0.0095*((HV-'Binding Energies'!G20)^0.872))/(28^0.3),""))</f>
        <v>6.8054014833161194</v>
      </c>
      <c r="H20">
        <f>IF('Binding Energies'!H20 = "","",IF('Binding Energies'!H20&lt;HV,(0.73+0.0095*((HV-'Binding Energies'!H20)^0.872))/(28^0.3),""))</f>
        <v>6.8090332277045444</v>
      </c>
      <c r="I20" t="str">
        <f>IF('Binding Energies'!I20 = "","",IF('Binding Energies'!I20&lt;HV,(0.73+0.0095*((HV-'Binding Energies'!I20)^0.872))/(28^0.3),""))</f>
        <v/>
      </c>
      <c r="J20" t="str">
        <f>IF('Binding Energies'!J20 = "","",IF('Binding Energies'!J20&lt;HV,(0.73+0.0095*((HV-'Binding Energies'!J20)^0.872))/(28^0.3),""))</f>
        <v/>
      </c>
      <c r="K20" t="str">
        <f>IF('Binding Energies'!K20 = "","",IF('Binding Energies'!K20&lt;HV,(0.73+0.0095*((HV-'Binding Energies'!K20)^0.872))/(28^0.3),""))</f>
        <v/>
      </c>
      <c r="L20" t="str">
        <f>IF('Binding Energies'!L20 = "","",IF('Binding Energies'!L20&lt;HV,(0.73+0.0095*((HV-'Binding Energies'!L20)^0.872))/(28^0.3),""))</f>
        <v/>
      </c>
      <c r="M20" t="str">
        <f>IF('Binding Energies'!M20 = "","",IF('Binding Energies'!M20&lt;HV,(0.73+0.0095*((HV-'Binding Energies'!M20)^0.872))/(28^0.3),""))</f>
        <v/>
      </c>
      <c r="N20" t="str">
        <f>IF('Binding Energies'!N20 = "","",IF('Binding Energies'!N20&lt;HV,(0.73+0.0095*((HV-'Binding Energies'!N20)^0.872))/(28^0.3),""))</f>
        <v/>
      </c>
      <c r="O20" t="str">
        <f>IF('Binding Energies'!O20 = "","",IF('Binding Energies'!O20&lt;HV,(0.73+0.0095*((HV-'Binding Energies'!O20)^0.872))/(28^0.3),""))</f>
        <v/>
      </c>
      <c r="P20" t="str">
        <f>IF('Binding Energies'!P20 = "","",IF('Binding Energies'!P20&lt;HV,(0.73+0.0095*((HV-'Binding Energies'!P20)^0.872))/(28^0.3),""))</f>
        <v/>
      </c>
      <c r="Q20" t="str">
        <f>IF('Binding Energies'!Q20 = "","",IF('Binding Energies'!Q20&lt;HV,(0.73+0.0095*((HV-'Binding Energies'!Q20)^0.872))/(28^0.3),""))</f>
        <v/>
      </c>
      <c r="R20" t="str">
        <f>IF('Binding Energies'!R20 = "","",IF('Binding Energies'!R20&lt;HV,(0.73+0.0095*((HV-'Binding Energies'!R20)^0.872))/(28^0.3),""))</f>
        <v/>
      </c>
      <c r="S20" t="str">
        <f>IF('Binding Energies'!S20 = "","",IF('Binding Energies'!S20&lt;HV,(0.73+0.0095*((HV-'Binding Energies'!S20)^0.872))/(28^0.3),""))</f>
        <v/>
      </c>
      <c r="T20" t="str">
        <f>IF('Binding Energies'!T20 = "","",IF('Binding Energies'!T20&lt;HV,(0.73+0.0095*((HV-'Binding Energies'!T20)^0.872))/(28^0.3),""))</f>
        <v/>
      </c>
    </row>
    <row r="21" spans="1:20" x14ac:dyDescent="0.35">
      <c r="A21" s="43">
        <v>21</v>
      </c>
      <c r="B21">
        <f>IF('Binding Energies'!B21 = "","",IF('Binding Energies'!B21&lt;HV,(0.73+0.0095*((HV-'Binding Energies'!B21)^0.872))/(28^0.3),""))</f>
        <v>2.3337435285797774</v>
      </c>
      <c r="C21">
        <f>IF('Binding Energies'!C21 = "","",IF('Binding Energies'!C21&lt;HV,(0.73+0.0095*((HV-'Binding Energies'!C21)^0.872))/(28^0.3),""))</f>
        <v>6.6534079644908113</v>
      </c>
      <c r="D21">
        <f>IF('Binding Energies'!D21 = "","",IF('Binding Energies'!D21&lt;HV,(0.73+0.0095*((HV-'Binding Energies'!D21)^0.872))/(28^0.3),""))</f>
        <v>7.1032421430423849</v>
      </c>
      <c r="E21" t="str">
        <f>IF('Binding Energies'!E21 = "","",IF('Binding Energies'!E21&lt;HV,(0.73+0.0095*((HV-'Binding Energies'!E21)^0.872))/(28^0.3),""))</f>
        <v/>
      </c>
      <c r="F21" t="str">
        <f>IF('Binding Energies'!F21 = "","",IF('Binding Energies'!F21&lt;HV,(0.73+0.0095*((HV-'Binding Energies'!F21)^0.872))/(28^0.3),""))</f>
        <v/>
      </c>
      <c r="G21">
        <f>IF('Binding Energies'!G21 = "","",IF('Binding Energies'!G21&lt;HV,(0.73+0.0095*((HV-'Binding Energies'!G21)^0.872))/(28^0.3),""))</f>
        <v>6.7481622986781495</v>
      </c>
      <c r="H21">
        <f>IF('Binding Energies'!H21 = "","",IF('Binding Energies'!H21&lt;HV,(0.73+0.0095*((HV-'Binding Energies'!H21)^0.872))/(28^0.3),""))</f>
        <v>6.7527077951011503</v>
      </c>
      <c r="I21" t="str">
        <f>IF('Binding Energies'!I21 = "","",IF('Binding Energies'!I21&lt;HV,(0.73+0.0095*((HV-'Binding Energies'!I21)^0.872))/(28^0.3),""))</f>
        <v/>
      </c>
      <c r="J21" t="str">
        <f>IF('Binding Energies'!J21 = "","",IF('Binding Energies'!J21&lt;HV,(0.73+0.0095*((HV-'Binding Energies'!J21)^0.872))/(28^0.3),""))</f>
        <v/>
      </c>
      <c r="K21" t="str">
        <f>IF('Binding Energies'!K21 = "","",IF('Binding Energies'!K21&lt;HV,(0.73+0.0095*((HV-'Binding Energies'!K21)^0.872))/(28^0.3),""))</f>
        <v/>
      </c>
      <c r="L21" t="str">
        <f>IF('Binding Energies'!L21 = "","",IF('Binding Energies'!L21&lt;HV,(0.73+0.0095*((HV-'Binding Energies'!L21)^0.872))/(28^0.3),""))</f>
        <v/>
      </c>
      <c r="M21" t="str">
        <f>IF('Binding Energies'!M21 = "","",IF('Binding Energies'!M21&lt;HV,(0.73+0.0095*((HV-'Binding Energies'!M21)^0.872))/(28^0.3),""))</f>
        <v/>
      </c>
      <c r="N21" t="str">
        <f>IF('Binding Energies'!N21 = "","",IF('Binding Energies'!N21&lt;HV,(0.73+0.0095*((HV-'Binding Energies'!N21)^0.872))/(28^0.3),""))</f>
        <v/>
      </c>
      <c r="O21" t="str">
        <f>IF('Binding Energies'!O21 = "","",IF('Binding Energies'!O21&lt;HV,(0.73+0.0095*((HV-'Binding Energies'!O21)^0.872))/(28^0.3),""))</f>
        <v/>
      </c>
      <c r="P21" t="str">
        <f>IF('Binding Energies'!P21 = "","",IF('Binding Energies'!P21&lt;HV,(0.73+0.0095*((HV-'Binding Energies'!P21)^0.872))/(28^0.3),""))</f>
        <v/>
      </c>
      <c r="Q21" t="str">
        <f>IF('Binding Energies'!Q21 = "","",IF('Binding Energies'!Q21&lt;HV,(0.73+0.0095*((HV-'Binding Energies'!Q21)^0.872))/(28^0.3),""))</f>
        <v/>
      </c>
      <c r="R21" t="str">
        <f>IF('Binding Energies'!R21 = "","",IF('Binding Energies'!R21&lt;HV,(0.73+0.0095*((HV-'Binding Energies'!R21)^0.872))/(28^0.3),""))</f>
        <v/>
      </c>
      <c r="S21" t="str">
        <f>IF('Binding Energies'!S21 = "","",IF('Binding Energies'!S21&lt;HV,(0.73+0.0095*((HV-'Binding Energies'!S21)^0.872))/(28^0.3),""))</f>
        <v/>
      </c>
      <c r="T21" t="str">
        <f>IF('Binding Energies'!T21 = "","",IF('Binding Energies'!T21&lt;HV,(0.73+0.0095*((HV-'Binding Energies'!T21)^0.872))/(28^0.3),""))</f>
        <v/>
      </c>
    </row>
    <row r="22" spans="1:20" x14ac:dyDescent="0.35">
      <c r="A22" s="43">
        <v>22</v>
      </c>
      <c r="B22">
        <f>IF('Binding Energies'!B22 = "","",IF('Binding Energies'!B22&lt;HV,(0.73+0.0095*((HV-'Binding Energies'!B22)^0.872))/(28^0.3),""))</f>
        <v>1.754891955311741</v>
      </c>
      <c r="C22">
        <f>IF('Binding Energies'!C22 = "","",IF('Binding Energies'!C22&lt;HV,(0.73+0.0095*((HV-'Binding Energies'!C22)^0.872))/(28^0.3),""))</f>
        <v>6.5892788562860263</v>
      </c>
      <c r="D22">
        <f>IF('Binding Energies'!D22 = "","",IF('Binding Energies'!D22&lt;HV,(0.73+0.0095*((HV-'Binding Energies'!D22)^0.872))/(28^0.3),""))</f>
        <v>7.0967268526885778</v>
      </c>
      <c r="E22" t="str">
        <f>IF('Binding Energies'!E22 = "","",IF('Binding Energies'!E22&lt;HV,(0.73+0.0095*((HV-'Binding Energies'!E22)^0.872))/(28^0.3),""))</f>
        <v/>
      </c>
      <c r="F22" t="str">
        <f>IF('Binding Energies'!F22 = "","",IF('Binding Energies'!F22&lt;HV,(0.73+0.0095*((HV-'Binding Energies'!F22)^0.872))/(28^0.3),""))</f>
        <v/>
      </c>
      <c r="G22">
        <f>IF('Binding Energies'!G22 = "","",IF('Binding Energies'!G22&lt;HV,(0.73+0.0095*((HV-'Binding Energies'!G22)^0.872))/(28^0.3),""))</f>
        <v>6.6927705645740794</v>
      </c>
      <c r="H22">
        <f>IF('Binding Energies'!H22 = "","",IF('Binding Energies'!H22&lt;HV,(0.73+0.0095*((HV-'Binding Energies'!H22)^0.872))/(28^0.3),""))</f>
        <v>6.698838761065895</v>
      </c>
      <c r="I22" t="str">
        <f>IF('Binding Energies'!I22 = "","",IF('Binding Energies'!I22&lt;HV,(0.73+0.0095*((HV-'Binding Energies'!I22)^0.872))/(28^0.3),""))</f>
        <v/>
      </c>
      <c r="J22" t="str">
        <f>IF('Binding Energies'!J22 = "","",IF('Binding Energies'!J22&lt;HV,(0.73+0.0095*((HV-'Binding Energies'!J22)^0.872))/(28^0.3),""))</f>
        <v/>
      </c>
      <c r="K22" t="str">
        <f>IF('Binding Energies'!K22 = "","",IF('Binding Energies'!K22&lt;HV,(0.73+0.0095*((HV-'Binding Energies'!K22)^0.872))/(28^0.3),""))</f>
        <v/>
      </c>
      <c r="L22" t="str">
        <f>IF('Binding Energies'!L22 = "","",IF('Binding Energies'!L22&lt;HV,(0.73+0.0095*((HV-'Binding Energies'!L22)^0.872))/(28^0.3),""))</f>
        <v/>
      </c>
      <c r="M22" t="str">
        <f>IF('Binding Energies'!M22 = "","",IF('Binding Energies'!M22&lt;HV,(0.73+0.0095*((HV-'Binding Energies'!M22)^0.872))/(28^0.3),""))</f>
        <v/>
      </c>
      <c r="N22" t="str">
        <f>IF('Binding Energies'!N22 = "","",IF('Binding Energies'!N22&lt;HV,(0.73+0.0095*((HV-'Binding Energies'!N22)^0.872))/(28^0.3),""))</f>
        <v/>
      </c>
      <c r="O22" t="str">
        <f>IF('Binding Energies'!O22 = "","",IF('Binding Energies'!O22&lt;HV,(0.73+0.0095*((HV-'Binding Energies'!O22)^0.872))/(28^0.3),""))</f>
        <v/>
      </c>
      <c r="P22" t="str">
        <f>IF('Binding Energies'!P22 = "","",IF('Binding Energies'!P22&lt;HV,(0.73+0.0095*((HV-'Binding Energies'!P22)^0.872))/(28^0.3),""))</f>
        <v/>
      </c>
      <c r="Q22" t="str">
        <f>IF('Binding Energies'!Q22 = "","",IF('Binding Energies'!Q22&lt;HV,(0.73+0.0095*((HV-'Binding Energies'!Q22)^0.872))/(28^0.3),""))</f>
        <v/>
      </c>
      <c r="R22" t="str">
        <f>IF('Binding Energies'!R22 = "","",IF('Binding Energies'!R22&lt;HV,(0.73+0.0095*((HV-'Binding Energies'!R22)^0.872))/(28^0.3),""))</f>
        <v/>
      </c>
      <c r="S22" t="str">
        <f>IF('Binding Energies'!S22 = "","",IF('Binding Energies'!S22&lt;HV,(0.73+0.0095*((HV-'Binding Energies'!S22)^0.872))/(28^0.3),""))</f>
        <v/>
      </c>
      <c r="T22" t="str">
        <f>IF('Binding Energies'!T22 = "","",IF('Binding Energies'!T22&lt;HV,(0.73+0.0095*((HV-'Binding Energies'!T22)^0.872))/(28^0.3),""))</f>
        <v/>
      </c>
    </row>
    <row r="23" spans="1:20" x14ac:dyDescent="0.35">
      <c r="A23" s="43">
        <v>23</v>
      </c>
      <c r="B23">
        <f>IF('Binding Energies'!B23 = "","",IF('Binding Energies'!B23&lt;HV,(0.73+0.0095*((HV-'Binding Energies'!B23)^0.872))/(28^0.3),""))</f>
        <v>1.1054588089836894</v>
      </c>
      <c r="C23">
        <f>IF('Binding Energies'!C23 = "","",IF('Binding Energies'!C23&lt;HV,(0.73+0.0095*((HV-'Binding Energies'!C23)^0.872))/(28^0.3),""))</f>
        <v>6.5238356317665271</v>
      </c>
      <c r="D23">
        <f>IF('Binding Energies'!D23 = "","",IF('Binding Energies'!D23&lt;HV,(0.73+0.0095*((HV-'Binding Energies'!D23)^0.872))/(28^0.3),""))</f>
        <v>7.0905114175840724</v>
      </c>
      <c r="E23" t="str">
        <f>IF('Binding Energies'!E23 = "","",IF('Binding Energies'!E23&lt;HV,(0.73+0.0095*((HV-'Binding Energies'!E23)^0.872))/(28^0.3),""))</f>
        <v/>
      </c>
      <c r="F23" t="str">
        <f>IF('Binding Energies'!F23 = "","",IF('Binding Energies'!F23&lt;HV,(0.73+0.0095*((HV-'Binding Energies'!F23)^0.872))/(28^0.3),""))</f>
        <v/>
      </c>
      <c r="G23">
        <f>IF('Binding Energies'!G23 = "","",IF('Binding Energies'!G23&lt;HV,(0.73+0.0095*((HV-'Binding Energies'!G23)^0.872))/(28^0.3),""))</f>
        <v>6.6330549814886997</v>
      </c>
      <c r="H23">
        <f>IF('Binding Energies'!H23 = "","",IF('Binding Energies'!H23&lt;HV,(0.73+0.0095*((HV-'Binding Energies'!H23)^0.872))/(28^0.3),""))</f>
        <v>6.6407517584409668</v>
      </c>
      <c r="I23" t="str">
        <f>IF('Binding Energies'!I23 = "","",IF('Binding Energies'!I23&lt;HV,(0.73+0.0095*((HV-'Binding Energies'!I23)^0.872))/(28^0.3),""))</f>
        <v/>
      </c>
      <c r="J23" t="str">
        <f>IF('Binding Energies'!J23 = "","",IF('Binding Energies'!J23&lt;HV,(0.73+0.0095*((HV-'Binding Energies'!J23)^0.872))/(28^0.3),""))</f>
        <v/>
      </c>
      <c r="K23" t="str">
        <f>IF('Binding Energies'!K23 = "","",IF('Binding Energies'!K23&lt;HV,(0.73+0.0095*((HV-'Binding Energies'!K23)^0.872))/(28^0.3),""))</f>
        <v/>
      </c>
      <c r="L23" t="str">
        <f>IF('Binding Energies'!L23 = "","",IF('Binding Energies'!L23&lt;HV,(0.73+0.0095*((HV-'Binding Energies'!L23)^0.872))/(28^0.3),""))</f>
        <v/>
      </c>
      <c r="M23" t="str">
        <f>IF('Binding Energies'!M23 = "","",IF('Binding Energies'!M23&lt;HV,(0.73+0.0095*((HV-'Binding Energies'!M23)^0.872))/(28^0.3),""))</f>
        <v/>
      </c>
      <c r="N23" t="str">
        <f>IF('Binding Energies'!N23 = "","",IF('Binding Energies'!N23&lt;HV,(0.73+0.0095*((HV-'Binding Energies'!N23)^0.872))/(28^0.3),""))</f>
        <v/>
      </c>
      <c r="O23" t="str">
        <f>IF('Binding Energies'!O23 = "","",IF('Binding Energies'!O23&lt;HV,(0.73+0.0095*((HV-'Binding Energies'!O23)^0.872))/(28^0.3),""))</f>
        <v/>
      </c>
      <c r="P23" t="str">
        <f>IF('Binding Energies'!P23 = "","",IF('Binding Energies'!P23&lt;HV,(0.73+0.0095*((HV-'Binding Energies'!P23)^0.872))/(28^0.3),""))</f>
        <v/>
      </c>
      <c r="Q23" t="str">
        <f>IF('Binding Energies'!Q23 = "","",IF('Binding Energies'!Q23&lt;HV,(0.73+0.0095*((HV-'Binding Energies'!Q23)^0.872))/(28^0.3),""))</f>
        <v/>
      </c>
      <c r="R23" t="str">
        <f>IF('Binding Energies'!R23 = "","",IF('Binding Energies'!R23&lt;HV,(0.73+0.0095*((HV-'Binding Energies'!R23)^0.872))/(28^0.3),""))</f>
        <v/>
      </c>
      <c r="S23" t="str">
        <f>IF('Binding Energies'!S23 = "","",IF('Binding Energies'!S23&lt;HV,(0.73+0.0095*((HV-'Binding Energies'!S23)^0.872))/(28^0.3),""))</f>
        <v/>
      </c>
      <c r="T23" t="str">
        <f>IF('Binding Energies'!T23 = "","",IF('Binding Energies'!T23&lt;HV,(0.73+0.0095*((HV-'Binding Energies'!T23)^0.872))/(28^0.3),""))</f>
        <v/>
      </c>
    </row>
    <row r="24" spans="1:20" x14ac:dyDescent="0.35">
      <c r="A24" s="43">
        <v>24</v>
      </c>
      <c r="B24">
        <f>IF('Binding Energies'!B24 = "","",IF('Binding Energies'!B24&lt;HV,(0.73+0.0095*((HV-'Binding Energies'!B24)^0.872))/(28^0.3),""))</f>
        <v>0.29648631613063625</v>
      </c>
      <c r="C24">
        <f>IF('Binding Energies'!C24 = "","",IF('Binding Energies'!C24&lt;HV,(0.73+0.0095*((HV-'Binding Energies'!C24)^0.872))/(28^0.3),""))</f>
        <v>6.4563594562143356</v>
      </c>
      <c r="D24">
        <f>IF('Binding Energies'!D24 = "","",IF('Binding Energies'!D24&lt;HV,(0.73+0.0095*((HV-'Binding Energies'!D24)^0.872))/(28^0.3),""))</f>
        <v>7.0828913628822256</v>
      </c>
      <c r="E24" t="str">
        <f>IF('Binding Energies'!E24 = "","",IF('Binding Energies'!E24&lt;HV,(0.73+0.0095*((HV-'Binding Energies'!E24)^0.872))/(28^0.3),""))</f>
        <v/>
      </c>
      <c r="F24" t="str">
        <f>IF('Binding Energies'!F24 = "","",IF('Binding Energies'!F24&lt;HV,(0.73+0.0095*((HV-'Binding Energies'!F24)^0.872))/(28^0.3),""))</f>
        <v/>
      </c>
      <c r="G24">
        <f>IF('Binding Energies'!G24 = "","",IF('Binding Energies'!G24&lt;HV,(0.73+0.0095*((HV-'Binding Energies'!G24)^0.872))/(28^0.3),""))</f>
        <v>6.5689970689092698</v>
      </c>
      <c r="H24">
        <f>IF('Binding Energies'!H24 = "","",IF('Binding Energies'!H24&lt;HV,(0.73+0.0095*((HV-'Binding Energies'!H24)^0.872))/(28^0.3),""))</f>
        <v>6.5783278795728481</v>
      </c>
      <c r="I24" t="str">
        <f>IF('Binding Energies'!I24 = "","",IF('Binding Energies'!I24&lt;HV,(0.73+0.0095*((HV-'Binding Energies'!I24)^0.872))/(28^0.3),""))</f>
        <v/>
      </c>
      <c r="J24" t="str">
        <f>IF('Binding Energies'!J24 = "","",IF('Binding Energies'!J24&lt;HV,(0.73+0.0095*((HV-'Binding Energies'!J24)^0.872))/(28^0.3),""))</f>
        <v/>
      </c>
      <c r="K24" t="str">
        <f>IF('Binding Energies'!K24 = "","",IF('Binding Energies'!K24&lt;HV,(0.73+0.0095*((HV-'Binding Energies'!K24)^0.872))/(28^0.3),""))</f>
        <v/>
      </c>
      <c r="L24" t="str">
        <f>IF('Binding Energies'!L24 = "","",IF('Binding Energies'!L24&lt;HV,(0.73+0.0095*((HV-'Binding Energies'!L24)^0.872))/(28^0.3),""))</f>
        <v/>
      </c>
      <c r="M24" t="str">
        <f>IF('Binding Energies'!M24 = "","",IF('Binding Energies'!M24&lt;HV,(0.73+0.0095*((HV-'Binding Energies'!M24)^0.872))/(28^0.3),""))</f>
        <v/>
      </c>
      <c r="N24" t="str">
        <f>IF('Binding Energies'!N24 = "","",IF('Binding Energies'!N24&lt;HV,(0.73+0.0095*((HV-'Binding Energies'!N24)^0.872))/(28^0.3),""))</f>
        <v/>
      </c>
      <c r="O24" t="str">
        <f>IF('Binding Energies'!O24 = "","",IF('Binding Energies'!O24&lt;HV,(0.73+0.0095*((HV-'Binding Energies'!O24)^0.872))/(28^0.3),""))</f>
        <v/>
      </c>
      <c r="P24" t="str">
        <f>IF('Binding Energies'!P24 = "","",IF('Binding Energies'!P24&lt;HV,(0.73+0.0095*((HV-'Binding Energies'!P24)^0.872))/(28^0.3),""))</f>
        <v/>
      </c>
      <c r="Q24" t="str">
        <f>IF('Binding Energies'!Q24 = "","",IF('Binding Energies'!Q24&lt;HV,(0.73+0.0095*((HV-'Binding Energies'!Q24)^0.872))/(28^0.3),""))</f>
        <v/>
      </c>
      <c r="R24" t="str">
        <f>IF('Binding Energies'!R24 = "","",IF('Binding Energies'!R24&lt;HV,(0.73+0.0095*((HV-'Binding Energies'!R24)^0.872))/(28^0.3),""))</f>
        <v/>
      </c>
      <c r="S24" t="str">
        <f>IF('Binding Energies'!S24 = "","",IF('Binding Energies'!S24&lt;HV,(0.73+0.0095*((HV-'Binding Energies'!S24)^0.872))/(28^0.3),""))</f>
        <v/>
      </c>
      <c r="T24" t="str">
        <f>IF('Binding Energies'!T24 = "","",IF('Binding Energies'!T24&lt;HV,(0.73+0.0095*((HV-'Binding Energies'!T24)^0.872))/(28^0.3),""))</f>
        <v/>
      </c>
    </row>
    <row r="25" spans="1:20" x14ac:dyDescent="0.35">
      <c r="A25" s="43">
        <v>25</v>
      </c>
      <c r="B25" t="str">
        <f>IF('Binding Energies'!B25 = "","",IF('Binding Energies'!B25&lt;HV,(0.73+0.0095*((HV-'Binding Energies'!B25)^0.872))/(28^0.3),""))</f>
        <v/>
      </c>
      <c r="C25">
        <f>IF('Binding Energies'!C25 = "","",IF('Binding Energies'!C25&lt;HV,(0.73+0.0095*((HV-'Binding Energies'!C25)^0.872))/(28^0.3),""))</f>
        <v>6.3806250248508265</v>
      </c>
      <c r="D25">
        <f>IF('Binding Energies'!D25 = "","",IF('Binding Energies'!D25&lt;HV,(0.73+0.0095*((HV-'Binding Energies'!D25)^0.872))/(28^0.3),""))</f>
        <v>7.0730636559781601</v>
      </c>
      <c r="E25" t="str">
        <f>IF('Binding Energies'!E25 = "","",IF('Binding Energies'!E25&lt;HV,(0.73+0.0095*((HV-'Binding Energies'!E25)^0.872))/(28^0.3),""))</f>
        <v/>
      </c>
      <c r="F25" t="str">
        <f>IF('Binding Energies'!F25 = "","",IF('Binding Energies'!F25&lt;HV,(0.73+0.0095*((HV-'Binding Energies'!F25)^0.872))/(28^0.3),""))</f>
        <v/>
      </c>
      <c r="G25">
        <f>IF('Binding Energies'!G25 = "","",IF('Binding Energies'!G25&lt;HV,(0.73+0.0095*((HV-'Binding Energies'!G25)^0.872))/(28^0.3),""))</f>
        <v>6.5002718198620437</v>
      </c>
      <c r="H25">
        <f>IF('Binding Energies'!H25 = "","",IF('Binding Energies'!H25&lt;HV,(0.73+0.0095*((HV-'Binding Energies'!H25)^0.872))/(28^0.3),""))</f>
        <v>6.51154751388819</v>
      </c>
      <c r="I25">
        <f>IF('Binding Energies'!I25 = "","",IF('Binding Energies'!I25&lt;HV,(0.73+0.0095*((HV-'Binding Energies'!I25)^0.872))/(28^0.3),""))</f>
        <v>7.1039437353057115</v>
      </c>
      <c r="J25" t="str">
        <f>IF('Binding Energies'!J25 = "","",IF('Binding Energies'!J25&lt;HV,(0.73+0.0095*((HV-'Binding Energies'!J25)^0.872))/(28^0.3),""))</f>
        <v/>
      </c>
      <c r="K25" t="str">
        <f>IF('Binding Energies'!K25 = "","",IF('Binding Energies'!K25&lt;HV,(0.73+0.0095*((HV-'Binding Energies'!K25)^0.872))/(28^0.3),""))</f>
        <v/>
      </c>
      <c r="L25" t="str">
        <f>IF('Binding Energies'!L25 = "","",IF('Binding Energies'!L25&lt;HV,(0.73+0.0095*((HV-'Binding Energies'!L25)^0.872))/(28^0.3),""))</f>
        <v/>
      </c>
      <c r="M25" t="str">
        <f>IF('Binding Energies'!M25 = "","",IF('Binding Energies'!M25&lt;HV,(0.73+0.0095*((HV-'Binding Energies'!M25)^0.872))/(28^0.3),""))</f>
        <v/>
      </c>
      <c r="N25" t="str">
        <f>IF('Binding Energies'!N25 = "","",IF('Binding Energies'!N25&lt;HV,(0.73+0.0095*((HV-'Binding Energies'!N25)^0.872))/(28^0.3),""))</f>
        <v/>
      </c>
      <c r="O25" t="str">
        <f>IF('Binding Energies'!O25 = "","",IF('Binding Energies'!O25&lt;HV,(0.73+0.0095*((HV-'Binding Energies'!O25)^0.872))/(28^0.3),""))</f>
        <v/>
      </c>
      <c r="P25" t="str">
        <f>IF('Binding Energies'!P25 = "","",IF('Binding Energies'!P25&lt;HV,(0.73+0.0095*((HV-'Binding Energies'!P25)^0.872))/(28^0.3),""))</f>
        <v/>
      </c>
      <c r="Q25" t="str">
        <f>IF('Binding Energies'!Q25 = "","",IF('Binding Energies'!Q25&lt;HV,(0.73+0.0095*((HV-'Binding Energies'!Q25)^0.872))/(28^0.3),""))</f>
        <v/>
      </c>
      <c r="R25" t="str">
        <f>IF('Binding Energies'!R25 = "","",IF('Binding Energies'!R25&lt;HV,(0.73+0.0095*((HV-'Binding Energies'!R25)^0.872))/(28^0.3),""))</f>
        <v/>
      </c>
      <c r="S25" t="str">
        <f>IF('Binding Energies'!S25 = "","",IF('Binding Energies'!S25&lt;HV,(0.73+0.0095*((HV-'Binding Energies'!S25)^0.872))/(28^0.3),""))</f>
        <v/>
      </c>
      <c r="T25" t="str">
        <f>IF('Binding Energies'!T25 = "","",IF('Binding Energies'!T25&lt;HV,(0.73+0.0095*((HV-'Binding Energies'!T25)^0.872))/(28^0.3),""))</f>
        <v/>
      </c>
    </row>
    <row r="26" spans="1:20" x14ac:dyDescent="0.35">
      <c r="A26" s="43">
        <v>26</v>
      </c>
      <c r="B26" t="str">
        <f>IF('Binding Energies'!B26 = "","",IF('Binding Energies'!B26&lt;HV,(0.73+0.0095*((HV-'Binding Energies'!B26)^0.872))/(28^0.3),""))</f>
        <v/>
      </c>
      <c r="C26">
        <f>IF('Binding Energies'!C26 = "","",IF('Binding Energies'!C26&lt;HV,(0.73+0.0095*((HV-'Binding Energies'!C26)^0.872))/(28^0.3),""))</f>
        <v>6.3019965272293943</v>
      </c>
      <c r="D26">
        <f>IF('Binding Energies'!D26 = "","",IF('Binding Energies'!D26&lt;HV,(0.73+0.0095*((HV-'Binding Energies'!D26)^0.872))/(28^0.3),""))</f>
        <v>7.0640363751901027</v>
      </c>
      <c r="E26" t="str">
        <f>IF('Binding Energies'!E26 = "","",IF('Binding Energies'!E26&lt;HV,(0.73+0.0095*((HV-'Binding Energies'!E26)^0.872))/(28^0.3),""))</f>
        <v/>
      </c>
      <c r="F26" t="str">
        <f>IF('Binding Energies'!F26 = "","",IF('Binding Energies'!F26&lt;HV,(0.73+0.0095*((HV-'Binding Energies'!F26)^0.872))/(28^0.3),""))</f>
        <v/>
      </c>
      <c r="G26">
        <f>IF('Binding Energies'!G26 = "","",IF('Binding Energies'!G26&lt;HV,(0.73+0.0095*((HV-'Binding Energies'!G26)^0.872))/(28^0.3),""))</f>
        <v>6.4293998399877657</v>
      </c>
      <c r="H26">
        <f>IF('Binding Energies'!H26 = "","",IF('Binding Energies'!H26&lt;HV,(0.73+0.0095*((HV-'Binding Energies'!H26)^0.872))/(28^0.3),""))</f>
        <v>6.4426274713392067</v>
      </c>
      <c r="I26">
        <f>IF('Binding Energies'!I26 = "","",IF('Binding Energies'!I26&lt;HV,(0.73+0.0095*((HV-'Binding Energies'!I26)^0.872))/(28^0.3),""))</f>
        <v>7.0989321300070145</v>
      </c>
      <c r="J26">
        <f>IF('Binding Energies'!J26 = "","",IF('Binding Energies'!J26&lt;HV,(0.73+0.0095*((HV-'Binding Energies'!J26)^0.872))/(28^0.3),""))</f>
        <v>7.1050462160774392</v>
      </c>
      <c r="K26" t="str">
        <f>IF('Binding Energies'!K26 = "","",IF('Binding Energies'!K26&lt;HV,(0.73+0.0095*((HV-'Binding Energies'!K26)^0.872))/(28^0.3),""))</f>
        <v/>
      </c>
      <c r="L26" t="str">
        <f>IF('Binding Energies'!L26 = "","",IF('Binding Energies'!L26&lt;HV,(0.73+0.0095*((HV-'Binding Energies'!L26)^0.872))/(28^0.3),""))</f>
        <v/>
      </c>
      <c r="M26" t="str">
        <f>IF('Binding Energies'!M26 = "","",IF('Binding Energies'!M26&lt;HV,(0.73+0.0095*((HV-'Binding Energies'!M26)^0.872))/(28^0.3),""))</f>
        <v/>
      </c>
      <c r="N26" t="str">
        <f>IF('Binding Energies'!N26 = "","",IF('Binding Energies'!N26&lt;HV,(0.73+0.0095*((HV-'Binding Energies'!N26)^0.872))/(28^0.3),""))</f>
        <v/>
      </c>
      <c r="O26" t="str">
        <f>IF('Binding Energies'!O26 = "","",IF('Binding Energies'!O26&lt;HV,(0.73+0.0095*((HV-'Binding Energies'!O26)^0.872))/(28^0.3),""))</f>
        <v/>
      </c>
      <c r="P26" t="str">
        <f>IF('Binding Energies'!P26 = "","",IF('Binding Energies'!P26&lt;HV,(0.73+0.0095*((HV-'Binding Energies'!P26)^0.872))/(28^0.3),""))</f>
        <v/>
      </c>
      <c r="Q26" t="str">
        <f>IF('Binding Energies'!Q26 = "","",IF('Binding Energies'!Q26&lt;HV,(0.73+0.0095*((HV-'Binding Energies'!Q26)^0.872))/(28^0.3),""))</f>
        <v/>
      </c>
      <c r="R26" t="str">
        <f>IF('Binding Energies'!R26 = "","",IF('Binding Energies'!R26&lt;HV,(0.73+0.0095*((HV-'Binding Energies'!R26)^0.872))/(28^0.3),""))</f>
        <v/>
      </c>
      <c r="S26" t="str">
        <f>IF('Binding Energies'!S26 = "","",IF('Binding Energies'!S26&lt;HV,(0.73+0.0095*((HV-'Binding Energies'!S26)^0.872))/(28^0.3),""))</f>
        <v/>
      </c>
      <c r="T26" t="str">
        <f>IF('Binding Energies'!T26 = "","",IF('Binding Energies'!T26&lt;HV,(0.73+0.0095*((HV-'Binding Energies'!T26)^0.872))/(28^0.3),""))</f>
        <v/>
      </c>
    </row>
    <row r="27" spans="1:20" x14ac:dyDescent="0.35">
      <c r="A27" s="43">
        <v>27</v>
      </c>
      <c r="B27" t="str">
        <f>IF('Binding Energies'!B27 = "","",IF('Binding Energies'!B27&lt;HV,(0.73+0.0095*((HV-'Binding Energies'!B27)^0.872))/(28^0.3),""))</f>
        <v/>
      </c>
      <c r="C27">
        <f>IF('Binding Energies'!C27 = "","",IF('Binding Energies'!C27&lt;HV,(0.73+0.0095*((HV-'Binding Energies'!C27)^0.872))/(28^0.3),""))</f>
        <v>6.2207626022162312</v>
      </c>
      <c r="D27">
        <f>IF('Binding Energies'!D27 = "","",IF('Binding Energies'!D27&lt;HV,(0.73+0.0095*((HV-'Binding Energies'!D27)^0.872))/(28^0.3),""))</f>
        <v>7.0562113077639843</v>
      </c>
      <c r="E27" t="str">
        <f>IF('Binding Energies'!E27 = "","",IF('Binding Energies'!E27&lt;HV,(0.73+0.0095*((HV-'Binding Energies'!E27)^0.872))/(28^0.3),""))</f>
        <v/>
      </c>
      <c r="F27" t="str">
        <f>IF('Binding Energies'!F27 = "","",IF('Binding Energies'!F27&lt;HV,(0.73+0.0095*((HV-'Binding Energies'!F27)^0.872))/(28^0.3),""))</f>
        <v/>
      </c>
      <c r="G27">
        <f>IF('Binding Energies'!G27 = "","",IF('Binding Energies'!G27&lt;HV,(0.73+0.0095*((HV-'Binding Energies'!G27)^0.872))/(28^0.3),""))</f>
        <v>6.3555535508635339</v>
      </c>
      <c r="H27">
        <f>IF('Binding Energies'!H27 = "","",IF('Binding Energies'!H27&lt;HV,(0.73+0.0095*((HV-'Binding Energies'!H27)^0.872))/(28^0.3),""))</f>
        <v>6.3708428344565453</v>
      </c>
      <c r="I27">
        <f>IF('Binding Energies'!I27 = "","",IF('Binding Energies'!I27&lt;HV,(0.73+0.0095*((HV-'Binding Energies'!I27)^0.872))/(28^0.3),""))</f>
        <v>7.0938197364686237</v>
      </c>
      <c r="J27">
        <f>IF('Binding Energies'!J27 = "","",IF('Binding Energies'!J27&lt;HV,(0.73+0.0095*((HV-'Binding Energies'!J27)^0.872))/(28^0.3),""))</f>
        <v>7.099333078289777</v>
      </c>
      <c r="K27" t="str">
        <f>IF('Binding Energies'!K27 = "","",IF('Binding Energies'!K27&lt;HV,(0.73+0.0095*((HV-'Binding Energies'!K27)^0.872))/(28^0.3),""))</f>
        <v/>
      </c>
      <c r="L27" t="str">
        <f>IF('Binding Energies'!L27 = "","",IF('Binding Energies'!L27&lt;HV,(0.73+0.0095*((HV-'Binding Energies'!L27)^0.872))/(28^0.3),""))</f>
        <v/>
      </c>
      <c r="M27" t="str">
        <f>IF('Binding Energies'!M27 = "","",IF('Binding Energies'!M27&lt;HV,(0.73+0.0095*((HV-'Binding Energies'!M27)^0.872))/(28^0.3),""))</f>
        <v/>
      </c>
      <c r="N27" t="str">
        <f>IF('Binding Energies'!N27 = "","",IF('Binding Energies'!N27&lt;HV,(0.73+0.0095*((HV-'Binding Energies'!N27)^0.872))/(28^0.3),""))</f>
        <v/>
      </c>
      <c r="O27" t="str">
        <f>IF('Binding Energies'!O27 = "","",IF('Binding Energies'!O27&lt;HV,(0.73+0.0095*((HV-'Binding Energies'!O27)^0.872))/(28^0.3),""))</f>
        <v/>
      </c>
      <c r="P27" t="str">
        <f>IF('Binding Energies'!P27 = "","",IF('Binding Energies'!P27&lt;HV,(0.73+0.0095*((HV-'Binding Energies'!P27)^0.872))/(28^0.3),""))</f>
        <v/>
      </c>
      <c r="Q27" t="str">
        <f>IF('Binding Energies'!Q27 = "","",IF('Binding Energies'!Q27&lt;HV,(0.73+0.0095*((HV-'Binding Energies'!Q27)^0.872))/(28^0.3),""))</f>
        <v/>
      </c>
      <c r="R27" t="str">
        <f>IF('Binding Energies'!R27 = "","",IF('Binding Energies'!R27&lt;HV,(0.73+0.0095*((HV-'Binding Energies'!R27)^0.872))/(28^0.3),""))</f>
        <v/>
      </c>
      <c r="S27" t="str">
        <f>IF('Binding Energies'!S27 = "","",IF('Binding Energies'!S27&lt;HV,(0.73+0.0095*((HV-'Binding Energies'!S27)^0.872))/(28^0.3),""))</f>
        <v/>
      </c>
      <c r="T27" t="str">
        <f>IF('Binding Energies'!T27 = "","",IF('Binding Energies'!T27&lt;HV,(0.73+0.0095*((HV-'Binding Energies'!T27)^0.872))/(28^0.3),""))</f>
        <v/>
      </c>
    </row>
    <row r="28" spans="1:20" x14ac:dyDescent="0.35">
      <c r="A28" s="43">
        <v>28</v>
      </c>
      <c r="B28" t="str">
        <f>IF('Binding Energies'!B28 = "","",IF('Binding Energies'!B28&lt;HV,(0.73+0.0095*((HV-'Binding Energies'!B28)^0.872))/(28^0.3),""))</f>
        <v/>
      </c>
      <c r="C28">
        <f>IF('Binding Energies'!C28 = "","",IF('Binding Energies'!C28&lt;HV,(0.73+0.0095*((HV-'Binding Energies'!C28)^0.872))/(28^0.3),""))</f>
        <v>6.1362907868657857</v>
      </c>
      <c r="D28">
        <f>IF('Binding Energies'!D28 = "","",IF('Binding Energies'!D28&lt;HV,(0.73+0.0095*((HV-'Binding Energies'!D28)^0.872))/(28^0.3),""))</f>
        <v>7.0450733509410979</v>
      </c>
      <c r="E28" t="str">
        <f>IF('Binding Energies'!E28 = "","",IF('Binding Energies'!E28&lt;HV,(0.73+0.0095*((HV-'Binding Energies'!E28)^0.872))/(28^0.3),""))</f>
        <v/>
      </c>
      <c r="F28" t="str">
        <f>IF('Binding Energies'!F28 = "","",IF('Binding Energies'!F28&lt;HV,(0.73+0.0095*((HV-'Binding Energies'!F28)^0.872))/(28^0.3),""))</f>
        <v/>
      </c>
      <c r="G28">
        <f>IF('Binding Energies'!G28 = "","",IF('Binding Energies'!G28&lt;HV,(0.73+0.0095*((HV-'Binding Energies'!G28)^0.872))/(28^0.3),""))</f>
        <v>6.2756515177431398</v>
      </c>
      <c r="H28">
        <f>IF('Binding Energies'!H28 = "","",IF('Binding Energies'!H28&lt;HV,(0.73+0.0095*((HV-'Binding Energies'!H28)^0.872))/(28^0.3),""))</f>
        <v>6.2932167371582874</v>
      </c>
      <c r="I28">
        <f>IF('Binding Energies'!I28 = "","",IF('Binding Energies'!I28&lt;HV,(0.73+0.0095*((HV-'Binding Energies'!I28)^0.872))/(28^0.3),""))</f>
        <v>7.0857991628411741</v>
      </c>
      <c r="J28">
        <f>IF('Binding Energies'!J28 = "","",IF('Binding Energies'!J28&lt;HV,(0.73+0.0095*((HV-'Binding Energies'!J28)^0.872))/(28^0.3),""))</f>
        <v>7.0873031258615278</v>
      </c>
      <c r="K28" t="str">
        <f>IF('Binding Energies'!K28 = "","",IF('Binding Energies'!K28&lt;HV,(0.73+0.0095*((HV-'Binding Energies'!K28)^0.872))/(28^0.3),""))</f>
        <v/>
      </c>
      <c r="L28" t="str">
        <f>IF('Binding Energies'!L28 = "","",IF('Binding Energies'!L28&lt;HV,(0.73+0.0095*((HV-'Binding Energies'!L28)^0.872))/(28^0.3),""))</f>
        <v/>
      </c>
      <c r="M28" t="str">
        <f>IF('Binding Energies'!M28 = "","",IF('Binding Energies'!M28&lt;HV,(0.73+0.0095*((HV-'Binding Energies'!M28)^0.872))/(28^0.3),""))</f>
        <v/>
      </c>
      <c r="N28" t="str">
        <f>IF('Binding Energies'!N28 = "","",IF('Binding Energies'!N28&lt;HV,(0.73+0.0095*((HV-'Binding Energies'!N28)^0.872))/(28^0.3),""))</f>
        <v/>
      </c>
      <c r="O28" t="str">
        <f>IF('Binding Energies'!O28 = "","",IF('Binding Energies'!O28&lt;HV,(0.73+0.0095*((HV-'Binding Energies'!O28)^0.872))/(28^0.3),""))</f>
        <v/>
      </c>
      <c r="P28" t="str">
        <f>IF('Binding Energies'!P28 = "","",IF('Binding Energies'!P28&lt;HV,(0.73+0.0095*((HV-'Binding Energies'!P28)^0.872))/(28^0.3),""))</f>
        <v/>
      </c>
      <c r="Q28" t="str">
        <f>IF('Binding Energies'!Q28 = "","",IF('Binding Energies'!Q28&lt;HV,(0.73+0.0095*((HV-'Binding Energies'!Q28)^0.872))/(28^0.3),""))</f>
        <v/>
      </c>
      <c r="R28" t="str">
        <f>IF('Binding Energies'!R28 = "","",IF('Binding Energies'!R28&lt;HV,(0.73+0.0095*((HV-'Binding Energies'!R28)^0.872))/(28^0.3),""))</f>
        <v/>
      </c>
      <c r="S28" t="str">
        <f>IF('Binding Energies'!S28 = "","",IF('Binding Energies'!S28&lt;HV,(0.73+0.0095*((HV-'Binding Energies'!S28)^0.872))/(28^0.3),""))</f>
        <v/>
      </c>
      <c r="T28" t="str">
        <f>IF('Binding Energies'!T28 = "","",IF('Binding Energies'!T28&lt;HV,(0.73+0.0095*((HV-'Binding Energies'!T28)^0.872))/(28^0.3),""))</f>
        <v/>
      </c>
    </row>
    <row r="29" spans="1:20" x14ac:dyDescent="0.35">
      <c r="A29" s="43">
        <v>29</v>
      </c>
      <c r="B29" t="str">
        <f>IF('Binding Energies'!B29 = "","",IF('Binding Energies'!B29&lt;HV,(0.73+0.0095*((HV-'Binding Energies'!B29)^0.872))/(28^0.3),""))</f>
        <v/>
      </c>
      <c r="C29">
        <f>IF('Binding Energies'!C29 = "","",IF('Binding Energies'!C29&lt;HV,(0.73+0.0095*((HV-'Binding Energies'!C29)^0.872))/(28^0.3),""))</f>
        <v>6.0459902562079595</v>
      </c>
      <c r="D29">
        <f>IF('Binding Energies'!D29 = "","",IF('Binding Energies'!D29&lt;HV,(0.73+0.0095*((HV-'Binding Energies'!D29)^0.872))/(28^0.3),""))</f>
        <v>7.0370443283080464</v>
      </c>
      <c r="E29" t="str">
        <f>IF('Binding Energies'!E29 = "","",IF('Binding Energies'!E29&lt;HV,(0.73+0.0095*((HV-'Binding Energies'!E29)^0.872))/(28^0.3),""))</f>
        <v/>
      </c>
      <c r="F29" t="str">
        <f>IF('Binding Energies'!F29 = "","",IF('Binding Energies'!F29&lt;HV,(0.73+0.0095*((HV-'Binding Energies'!F29)^0.872))/(28^0.3),""))</f>
        <v/>
      </c>
      <c r="G29">
        <f>IF('Binding Energies'!G29 = "","",IF('Binding Energies'!G29&lt;HV,(0.73+0.0095*((HV-'Binding Energies'!G29)^0.872))/(28^0.3),""))</f>
        <v>6.1947743828590554</v>
      </c>
      <c r="H29">
        <f>IF('Binding Energies'!H29 = "","",IF('Binding Energies'!H29&lt;HV,(0.73+0.0095*((HV-'Binding Energies'!H29)^0.872))/(28^0.3),""))</f>
        <v>6.2151366470590075</v>
      </c>
      <c r="I29">
        <f>IF('Binding Energies'!I29 = "","",IF('Binding Energies'!I29&lt;HV,(0.73+0.0095*((HV-'Binding Energies'!I29)^0.872))/(28^0.3),""))</f>
        <v>7.0816880820379327</v>
      </c>
      <c r="J29">
        <f>IF('Binding Energies'!J29 = "","",IF('Binding Energies'!J29&lt;HV,(0.73+0.0095*((HV-'Binding Energies'!J29)^0.872))/(28^0.3),""))</f>
        <v>7.0841948819347751</v>
      </c>
      <c r="K29" t="str">
        <f>IF('Binding Energies'!K29 = "","",IF('Binding Energies'!K29&lt;HV,(0.73+0.0095*((HV-'Binding Energies'!K29)^0.872))/(28^0.3),""))</f>
        <v/>
      </c>
      <c r="L29" t="str">
        <f>IF('Binding Energies'!L29 = "","",IF('Binding Energies'!L29&lt;HV,(0.73+0.0095*((HV-'Binding Energies'!L29)^0.872))/(28^0.3),""))</f>
        <v/>
      </c>
      <c r="M29" t="str">
        <f>IF('Binding Energies'!M29 = "","",IF('Binding Energies'!M29&lt;HV,(0.73+0.0095*((HV-'Binding Energies'!M29)^0.872))/(28^0.3),""))</f>
        <v/>
      </c>
      <c r="N29" t="str">
        <f>IF('Binding Energies'!N29 = "","",IF('Binding Energies'!N29&lt;HV,(0.73+0.0095*((HV-'Binding Energies'!N29)^0.872))/(28^0.3),""))</f>
        <v/>
      </c>
      <c r="O29" t="str">
        <f>IF('Binding Energies'!O29 = "","",IF('Binding Energies'!O29&lt;HV,(0.73+0.0095*((HV-'Binding Energies'!O29)^0.872))/(28^0.3),""))</f>
        <v/>
      </c>
      <c r="P29" t="str">
        <f>IF('Binding Energies'!P29 = "","",IF('Binding Energies'!P29&lt;HV,(0.73+0.0095*((HV-'Binding Energies'!P29)^0.872))/(28^0.3),""))</f>
        <v/>
      </c>
      <c r="Q29" t="str">
        <f>IF('Binding Energies'!Q29 = "","",IF('Binding Energies'!Q29&lt;HV,(0.73+0.0095*((HV-'Binding Energies'!Q29)^0.872))/(28^0.3),""))</f>
        <v/>
      </c>
      <c r="R29" t="str">
        <f>IF('Binding Energies'!R29 = "","",IF('Binding Energies'!R29&lt;HV,(0.73+0.0095*((HV-'Binding Energies'!R29)^0.872))/(28^0.3),""))</f>
        <v/>
      </c>
      <c r="S29" t="str">
        <f>IF('Binding Energies'!S29 = "","",IF('Binding Energies'!S29&lt;HV,(0.73+0.0095*((HV-'Binding Energies'!S29)^0.872))/(28^0.3),""))</f>
        <v/>
      </c>
      <c r="T29" t="str">
        <f>IF('Binding Energies'!T29 = "","",IF('Binding Energies'!T29&lt;HV,(0.73+0.0095*((HV-'Binding Energies'!T29)^0.872))/(28^0.3),""))</f>
        <v/>
      </c>
    </row>
    <row r="30" spans="1:20" x14ac:dyDescent="0.35">
      <c r="A30" s="43">
        <v>30</v>
      </c>
      <c r="B30" t="str">
        <f>IF('Binding Energies'!B30 = "","",IF('Binding Energies'!B30&lt;HV,(0.73+0.0095*((HV-'Binding Energies'!B30)^0.872))/(28^0.3),""))</f>
        <v/>
      </c>
      <c r="C30">
        <f>IF('Binding Energies'!C30 = "","",IF('Binding Energies'!C30&lt;HV,(0.73+0.0095*((HV-'Binding Energies'!C30)^0.872))/(28^0.3),""))</f>
        <v>5.9456986906465454</v>
      </c>
      <c r="D30">
        <f>IF('Binding Energies'!D30 = "","",IF('Binding Energies'!D30&lt;HV,(0.73+0.0095*((HV-'Binding Energies'!D30)^0.872))/(28^0.3),""))</f>
        <v>7.0208816792747841</v>
      </c>
      <c r="E30" t="str">
        <f>IF('Binding Energies'!E30 = "","",IF('Binding Energies'!E30&lt;HV,(0.73+0.0095*((HV-'Binding Energies'!E30)^0.872))/(28^0.3),""))</f>
        <v/>
      </c>
      <c r="F30" t="str">
        <f>IF('Binding Energies'!F30 = "","",IF('Binding Energies'!F30&lt;HV,(0.73+0.0095*((HV-'Binding Energies'!F30)^0.872))/(28^0.3),""))</f>
        <v/>
      </c>
      <c r="G30">
        <f>IF('Binding Energies'!G30 = "","",IF('Binding Energies'!G30&lt;HV,(0.73+0.0095*((HV-'Binding Energies'!G30)^0.872))/(28^0.3),""))</f>
        <v>6.1007081772195031</v>
      </c>
      <c r="H30">
        <f>IF('Binding Energies'!H30 = "","",IF('Binding Energies'!H30&lt;HV,(0.73+0.0095*((HV-'Binding Energies'!H30)^0.872))/(28^0.3),""))</f>
        <v>6.1243992693970499</v>
      </c>
      <c r="I30">
        <f>IF('Binding Energies'!I30 = "","",IF('Binding Energies'!I30&lt;HV,(0.73+0.0095*((HV-'Binding Energies'!I30)^0.872))/(28^0.3),""))</f>
        <v>7.0683496288073639</v>
      </c>
      <c r="J30">
        <f>IF('Binding Energies'!J30 = "","",IF('Binding Energies'!J30&lt;HV,(0.73+0.0095*((HV-'Binding Energies'!J30)^0.872))/(28^0.3),""))</f>
        <v>7.0713586376764779</v>
      </c>
      <c r="K30" t="str">
        <f>IF('Binding Energies'!K30 = "","",IF('Binding Energies'!K30&lt;HV,(0.73+0.0095*((HV-'Binding Energies'!K30)^0.872))/(28^0.3),""))</f>
        <v/>
      </c>
      <c r="L30" t="str">
        <f>IF('Binding Energies'!L30 = "","",IF('Binding Energies'!L30&lt;HV,(0.73+0.0095*((HV-'Binding Energies'!L30)^0.872))/(28^0.3),""))</f>
        <v/>
      </c>
      <c r="M30" t="str">
        <f>IF('Binding Energies'!M30 = "","",IF('Binding Energies'!M30&lt;HV,(0.73+0.0095*((HV-'Binding Energies'!M30)^0.872))/(28^0.3),""))</f>
        <v/>
      </c>
      <c r="N30" t="str">
        <f>IF('Binding Energies'!N30 = "","",IF('Binding Energies'!N30&lt;HV,(0.73+0.0095*((HV-'Binding Energies'!N30)^0.872))/(28^0.3),""))</f>
        <v/>
      </c>
      <c r="O30" t="str">
        <f>IF('Binding Energies'!O30 = "","",IF('Binding Energies'!O30&lt;HV,(0.73+0.0095*((HV-'Binding Energies'!O30)^0.872))/(28^0.3),""))</f>
        <v/>
      </c>
      <c r="P30" t="str">
        <f>IF('Binding Energies'!P30 = "","",IF('Binding Energies'!P30&lt;HV,(0.73+0.0095*((HV-'Binding Energies'!P30)^0.872))/(28^0.3),""))</f>
        <v/>
      </c>
      <c r="Q30" t="str">
        <f>IF('Binding Energies'!Q30 = "","",IF('Binding Energies'!Q30&lt;HV,(0.73+0.0095*((HV-'Binding Energies'!Q30)^0.872))/(28^0.3),""))</f>
        <v/>
      </c>
      <c r="R30" t="str">
        <f>IF('Binding Energies'!R30 = "","",IF('Binding Energies'!R30&lt;HV,(0.73+0.0095*((HV-'Binding Energies'!R30)^0.872))/(28^0.3),""))</f>
        <v/>
      </c>
      <c r="S30" t="str">
        <f>IF('Binding Energies'!S30 = "","",IF('Binding Energies'!S30&lt;HV,(0.73+0.0095*((HV-'Binding Energies'!S30)^0.872))/(28^0.3),""))</f>
        <v/>
      </c>
      <c r="T30" t="str">
        <f>IF('Binding Energies'!T30 = "","",IF('Binding Energies'!T30&lt;HV,(0.73+0.0095*((HV-'Binding Energies'!T30)^0.872))/(28^0.3),""))</f>
        <v/>
      </c>
    </row>
    <row r="31" spans="1:20" x14ac:dyDescent="0.35">
      <c r="A31" s="43">
        <v>31</v>
      </c>
      <c r="B31" t="str">
        <f>IF('Binding Energies'!B31 = "","",IF('Binding Energies'!B31&lt;HV,(0.73+0.0095*((HV-'Binding Energies'!B31)^0.872))/(28^0.3),""))</f>
        <v/>
      </c>
      <c r="C31">
        <f>IF('Binding Energies'!C31 = "","",IF('Binding Energies'!C31&lt;HV,(0.73+0.0095*((HV-'Binding Energies'!C31)^0.872))/(28^0.3),""))</f>
        <v>5.8383301634578864</v>
      </c>
      <c r="D31">
        <f>IF('Binding Energies'!D31 = "","",IF('Binding Energies'!D31&lt;HV,(0.73+0.0095*((HV-'Binding Energies'!D31)^0.872))/(28^0.3),""))</f>
        <v>6.9985859726173505</v>
      </c>
      <c r="E31" t="str">
        <f>IF('Binding Energies'!E31 = "","",IF('Binding Energies'!E31&lt;HV,(0.73+0.0095*((HV-'Binding Energies'!E31)^0.872))/(28^0.3),""))</f>
        <v/>
      </c>
      <c r="F31" t="str">
        <f>IF('Binding Energies'!F31 = "","",IF('Binding Energies'!F31&lt;HV,(0.73+0.0095*((HV-'Binding Energies'!F31)^0.872))/(28^0.3),""))</f>
        <v/>
      </c>
      <c r="G31">
        <f>IF('Binding Energies'!G31 = "","",IF('Binding Energies'!G31&lt;HV,(0.73+0.0095*((HV-'Binding Energies'!G31)^0.872))/(28^0.3),""))</f>
        <v>5.9984996141721636</v>
      </c>
      <c r="H31">
        <f>IF('Binding Energies'!H31 = "","",IF('Binding Energies'!H31&lt;HV,(0.73+0.0095*((HV-'Binding Energies'!H31)^0.872))/(28^0.3),""))</f>
        <v>6.0261580877239735</v>
      </c>
      <c r="I31">
        <f>IF('Binding Energies'!I31 = "","",IF('Binding Energies'!I31&lt;HV,(0.73+0.0095*((HV-'Binding Energies'!I31)^0.872))/(28^0.3),""))</f>
        <v>7.0500907809516331</v>
      </c>
      <c r="J31">
        <f>IF('Binding Energies'!J31 = "","",IF('Binding Energies'!J31&lt;HV,(0.73+0.0095*((HV-'Binding Energies'!J31)^0.872))/(28^0.3),""))</f>
        <v>7.054003998090046</v>
      </c>
      <c r="K31" t="str">
        <f>IF('Binding Energies'!K31 = "","",IF('Binding Energies'!K31&lt;HV,(0.73+0.0095*((HV-'Binding Energies'!K31)^0.872))/(28^0.3),""))</f>
        <v/>
      </c>
      <c r="L31" t="str">
        <f>IF('Binding Energies'!L31 = "","",IF('Binding Energies'!L31&lt;HV,(0.73+0.0095*((HV-'Binding Energies'!L31)^0.872))/(28^0.3),""))</f>
        <v/>
      </c>
      <c r="M31" t="str">
        <f>IF('Binding Energies'!M31 = "","",IF('Binding Energies'!M31&lt;HV,(0.73+0.0095*((HV-'Binding Energies'!M31)^0.872))/(28^0.3),""))</f>
        <v/>
      </c>
      <c r="N31" t="str">
        <f>IF('Binding Energies'!N31 = "","",IF('Binding Energies'!N31&lt;HV,(0.73+0.0095*((HV-'Binding Energies'!N31)^0.872))/(28^0.3),""))</f>
        <v/>
      </c>
      <c r="O31" t="str">
        <f>IF('Binding Energies'!O31 = "","",IF('Binding Energies'!O31&lt;HV,(0.73+0.0095*((HV-'Binding Energies'!O31)^0.872))/(28^0.3),""))</f>
        <v/>
      </c>
      <c r="P31" t="str">
        <f>IF('Binding Energies'!P31 = "","",IF('Binding Energies'!P31&lt;HV,(0.73+0.0095*((HV-'Binding Energies'!P31)^0.872))/(28^0.3),""))</f>
        <v/>
      </c>
      <c r="Q31" t="str">
        <f>IF('Binding Energies'!Q31 = "","",IF('Binding Energies'!Q31&lt;HV,(0.73+0.0095*((HV-'Binding Energies'!Q31)^0.872))/(28^0.3),""))</f>
        <v/>
      </c>
      <c r="R31" t="str">
        <f>IF('Binding Energies'!R31 = "","",IF('Binding Energies'!R31&lt;HV,(0.73+0.0095*((HV-'Binding Energies'!R31)^0.872))/(28^0.3),""))</f>
        <v/>
      </c>
      <c r="S31" t="str">
        <f>IF('Binding Energies'!S31 = "","",IF('Binding Energies'!S31&lt;HV,(0.73+0.0095*((HV-'Binding Energies'!S31)^0.872))/(28^0.3),""))</f>
        <v/>
      </c>
      <c r="T31" t="str">
        <f>IF('Binding Energies'!T31 = "","",IF('Binding Energies'!T31&lt;HV,(0.73+0.0095*((HV-'Binding Energies'!T31)^0.872))/(28^0.3),""))</f>
        <v/>
      </c>
    </row>
    <row r="32" spans="1:20" x14ac:dyDescent="0.35">
      <c r="A32" s="43">
        <v>32</v>
      </c>
      <c r="B32" t="str">
        <f>IF('Binding Energies'!B32 = "","",IF('Binding Energies'!B32&lt;HV,(0.73+0.0095*((HV-'Binding Energies'!B32)^0.872))/(28^0.3),""))</f>
        <v/>
      </c>
      <c r="C32">
        <f>IF('Binding Energies'!C32 = "","",IF('Binding Energies'!C32&lt;HV,(0.73+0.0095*((HV-'Binding Energies'!C32)^0.872))/(28^0.3),""))</f>
        <v>5.7177070107547419</v>
      </c>
      <c r="D32">
        <f>IF('Binding Energies'!D32 = "","",IF('Binding Energies'!D32&lt;HV,(0.73+0.0095*((HV-'Binding Energies'!D32)^0.872))/(28^0.3),""))</f>
        <v>6.9765809307150999</v>
      </c>
      <c r="E32" t="str">
        <f>IF('Binding Energies'!E32 = "","",IF('Binding Energies'!E32&lt;HV,(0.73+0.0095*((HV-'Binding Energies'!E32)^0.872))/(28^0.3),""))</f>
        <v/>
      </c>
      <c r="F32" t="str">
        <f>IF('Binding Energies'!F32 = "","",IF('Binding Energies'!F32&lt;HV,(0.73+0.0095*((HV-'Binding Energies'!F32)^0.872))/(28^0.3),""))</f>
        <v/>
      </c>
      <c r="G32">
        <f>IF('Binding Energies'!G32 = "","",IF('Binding Energies'!G32&lt;HV,(0.73+0.0095*((HV-'Binding Energies'!G32)^0.872))/(28^0.3),""))</f>
        <v>5.8898344790567645</v>
      </c>
      <c r="H32">
        <f>IF('Binding Energies'!H32 = "","",IF('Binding Energies'!H32&lt;HV,(0.73+0.0095*((HV-'Binding Energies'!H32)^0.872))/(28^0.3),""))</f>
        <v>5.9218993175107952</v>
      </c>
      <c r="I32">
        <f>IF('Binding Energies'!I32 = "","",IF('Binding Energies'!I32&lt;HV,(0.73+0.0095*((HV-'Binding Energies'!I32)^0.872))/(28^0.3),""))</f>
        <v>7.0289135182288778</v>
      </c>
      <c r="J32">
        <f>IF('Binding Energies'!J32 = "","",IF('Binding Energies'!J32&lt;HV,(0.73+0.0095*((HV-'Binding Energies'!J32)^0.872))/(28^0.3),""))</f>
        <v>7.036040602203113</v>
      </c>
      <c r="K32" t="str">
        <f>IF('Binding Energies'!K32 = "","",IF('Binding Energies'!K32&lt;HV,(0.73+0.0095*((HV-'Binding Energies'!K32)^0.872))/(28^0.3),""))</f>
        <v/>
      </c>
      <c r="L32" t="str">
        <f>IF('Binding Energies'!L32 = "","",IF('Binding Energies'!L32&lt;HV,(0.73+0.0095*((HV-'Binding Energies'!L32)^0.872))/(28^0.3),""))</f>
        <v/>
      </c>
      <c r="M32" t="str">
        <f>IF('Binding Energies'!M32 = "","",IF('Binding Energies'!M32&lt;HV,(0.73+0.0095*((HV-'Binding Energies'!M32)^0.872))/(28^0.3),""))</f>
        <v/>
      </c>
      <c r="N32" t="str">
        <f>IF('Binding Energies'!N32 = "","",IF('Binding Energies'!N32&lt;HV,(0.73+0.0095*((HV-'Binding Energies'!N32)^0.872))/(28^0.3),""))</f>
        <v/>
      </c>
      <c r="O32" t="str">
        <f>IF('Binding Energies'!O32 = "","",IF('Binding Energies'!O32&lt;HV,(0.73+0.0095*((HV-'Binding Energies'!O32)^0.872))/(28^0.3),""))</f>
        <v/>
      </c>
      <c r="P32" t="str">
        <f>IF('Binding Energies'!P32 = "","",IF('Binding Energies'!P32&lt;HV,(0.73+0.0095*((HV-'Binding Energies'!P32)^0.872))/(28^0.3),""))</f>
        <v/>
      </c>
      <c r="Q32" t="str">
        <f>IF('Binding Energies'!Q32 = "","",IF('Binding Energies'!Q32&lt;HV,(0.73+0.0095*((HV-'Binding Energies'!Q32)^0.872))/(28^0.3),""))</f>
        <v/>
      </c>
      <c r="R32" t="str">
        <f>IF('Binding Energies'!R32 = "","",IF('Binding Energies'!R32&lt;HV,(0.73+0.0095*((HV-'Binding Energies'!R32)^0.872))/(28^0.3),""))</f>
        <v/>
      </c>
      <c r="S32" t="str">
        <f>IF('Binding Energies'!S32 = "","",IF('Binding Energies'!S32&lt;HV,(0.73+0.0095*((HV-'Binding Energies'!S32)^0.872))/(28^0.3),""))</f>
        <v/>
      </c>
      <c r="T32" t="str">
        <f>IF('Binding Energies'!T32 = "","",IF('Binding Energies'!T32&lt;HV,(0.73+0.0095*((HV-'Binding Energies'!T32)^0.872))/(28^0.3),""))</f>
        <v/>
      </c>
    </row>
    <row r="33" spans="1:20" x14ac:dyDescent="0.35">
      <c r="A33" s="43">
        <v>33</v>
      </c>
      <c r="B33" t="str">
        <f>IF('Binding Energies'!B33 = "","",IF('Binding Energies'!B33&lt;HV,(0.73+0.0095*((HV-'Binding Energies'!B33)^0.872))/(28^0.3),""))</f>
        <v/>
      </c>
      <c r="C33">
        <f>IF('Binding Energies'!C33 = "","",IF('Binding Energies'!C33&lt;HV,(0.73+0.0095*((HV-'Binding Energies'!C33)^0.872))/(28^0.3),""))</f>
        <v>5.6012645218127739</v>
      </c>
      <c r="D33">
        <f>IF('Binding Energies'!D33 = "","",IF('Binding Energies'!D33&lt;HV,(0.73+0.0095*((HV-'Binding Energies'!D33)^0.872))/(28^0.3),""))</f>
        <v>6.9529564219215452</v>
      </c>
      <c r="E33" t="str">
        <f>IF('Binding Energies'!E33 = "","",IF('Binding Energies'!E33&lt;HV,(0.73+0.0095*((HV-'Binding Energies'!E33)^0.872))/(28^0.3),""))</f>
        <v/>
      </c>
      <c r="F33" t="str">
        <f>IF('Binding Energies'!F33 = "","",IF('Binding Energies'!F33&lt;HV,(0.73+0.0095*((HV-'Binding Energies'!F33)^0.872))/(28^0.3),""))</f>
        <v/>
      </c>
      <c r="G33">
        <f>IF('Binding Energies'!G33 = "","",IF('Binding Energies'!G33&lt;HV,(0.73+0.0095*((HV-'Binding Energies'!G33)^0.872))/(28^0.3),""))</f>
        <v>5.7753772492142383</v>
      </c>
      <c r="H33">
        <f>IF('Binding Energies'!H33 = "","",IF('Binding Energies'!H33&lt;HV,(0.73+0.0095*((HV-'Binding Energies'!H33)^0.872))/(28^0.3),""))</f>
        <v>5.8120867035393591</v>
      </c>
      <c r="I33">
        <f>IF('Binding Energies'!I33 = "","",IF('Binding Energies'!I33&lt;HV,(0.73+0.0095*((HV-'Binding Energies'!I33)^0.872))/(28^0.3),""))</f>
        <v>7.0103377616636253</v>
      </c>
      <c r="J33">
        <f>IF('Binding Energies'!J33 = "","",IF('Binding Energies'!J33&lt;HV,(0.73+0.0095*((HV-'Binding Energies'!J33)^0.872))/(28^0.3),""))</f>
        <v>7.0162627368738439</v>
      </c>
      <c r="K33" t="str">
        <f>IF('Binding Energies'!K33 = "","",IF('Binding Energies'!K33&lt;HV,(0.73+0.0095*((HV-'Binding Energies'!K33)^0.872))/(28^0.3),""))</f>
        <v/>
      </c>
      <c r="L33" t="str">
        <f>IF('Binding Energies'!L33 = "","",IF('Binding Energies'!L33&lt;HV,(0.73+0.0095*((HV-'Binding Energies'!L33)^0.872))/(28^0.3),""))</f>
        <v/>
      </c>
      <c r="M33" t="str">
        <f>IF('Binding Energies'!M33 = "","",IF('Binding Energies'!M33&lt;HV,(0.73+0.0095*((HV-'Binding Energies'!M33)^0.872))/(28^0.3),""))</f>
        <v/>
      </c>
      <c r="N33" t="str">
        <f>IF('Binding Energies'!N33 = "","",IF('Binding Energies'!N33&lt;HV,(0.73+0.0095*((HV-'Binding Energies'!N33)^0.872))/(28^0.3),""))</f>
        <v/>
      </c>
      <c r="O33" t="str">
        <f>IF('Binding Energies'!O33 = "","",IF('Binding Energies'!O33&lt;HV,(0.73+0.0095*((HV-'Binding Energies'!O33)^0.872))/(28^0.3),""))</f>
        <v/>
      </c>
      <c r="P33" t="str">
        <f>IF('Binding Energies'!P33 = "","",IF('Binding Energies'!P33&lt;HV,(0.73+0.0095*((HV-'Binding Energies'!P33)^0.872))/(28^0.3),""))</f>
        <v/>
      </c>
      <c r="Q33" t="str">
        <f>IF('Binding Energies'!Q33 = "","",IF('Binding Energies'!Q33&lt;HV,(0.73+0.0095*((HV-'Binding Energies'!Q33)^0.872))/(28^0.3),""))</f>
        <v/>
      </c>
      <c r="R33" t="str">
        <f>IF('Binding Energies'!R33 = "","",IF('Binding Energies'!R33&lt;HV,(0.73+0.0095*((HV-'Binding Energies'!R33)^0.872))/(28^0.3),""))</f>
        <v/>
      </c>
      <c r="S33" t="str">
        <f>IF('Binding Energies'!S33 = "","",IF('Binding Energies'!S33&lt;HV,(0.73+0.0095*((HV-'Binding Energies'!S33)^0.872))/(28^0.3),""))</f>
        <v/>
      </c>
      <c r="T33" t="str">
        <f>IF('Binding Energies'!T33 = "","",IF('Binding Energies'!T33&lt;HV,(0.73+0.0095*((HV-'Binding Energies'!T33)^0.872))/(28^0.3),""))</f>
        <v/>
      </c>
    </row>
    <row r="34" spans="1:20" x14ac:dyDescent="0.35">
      <c r="A34" s="43">
        <v>34</v>
      </c>
      <c r="B34" t="str">
        <f>IF('Binding Energies'!B34 = "","",IF('Binding Energies'!B34&lt;HV,(0.73+0.0095*((HV-'Binding Energies'!B34)^0.872))/(28^0.3),""))</f>
        <v/>
      </c>
      <c r="C34">
        <f>IF('Binding Energies'!C34 = "","",IF('Binding Energies'!C34&lt;HV,(0.73+0.0095*((HV-'Binding Energies'!C34)^0.872))/(28^0.3),""))</f>
        <v>5.4685927065560858</v>
      </c>
      <c r="D34">
        <f>IF('Binding Energies'!D34 = "","",IF('Binding Energies'!D34&lt;HV,(0.73+0.0095*((HV-'Binding Energies'!D34)^0.872))/(28^0.3),""))</f>
        <v>6.9247920564459307</v>
      </c>
      <c r="E34" t="str">
        <f>IF('Binding Energies'!E34 = "","",IF('Binding Energies'!E34&lt;HV,(0.73+0.0095*((HV-'Binding Energies'!E34)^0.872))/(28^0.3),""))</f>
        <v/>
      </c>
      <c r="F34" t="str">
        <f>IF('Binding Energies'!F34 = "","",IF('Binding Energies'!F34&lt;HV,(0.73+0.0095*((HV-'Binding Energies'!F34)^0.872))/(28^0.3),""))</f>
        <v/>
      </c>
      <c r="G34">
        <f>IF('Binding Energies'!G34 = "","",IF('Binding Energies'!G34&lt;HV,(0.73+0.0095*((HV-'Binding Energies'!G34)^0.872))/(28^0.3),""))</f>
        <v>5.6535121367654613</v>
      </c>
      <c r="H34">
        <f>IF('Binding Energies'!H34 = "","",IF('Binding Energies'!H34&lt;HV,(0.73+0.0095*((HV-'Binding Energies'!H34)^0.872))/(28^0.3),""))</f>
        <v>5.695422569703454</v>
      </c>
      <c r="I34">
        <f>IF('Binding Energies'!I34 = "","",IF('Binding Energies'!I34&lt;HV,(0.73+0.0095*((HV-'Binding Energies'!I34)^0.872))/(28^0.3),""))</f>
        <v>6.9884388429473887</v>
      </c>
      <c r="J34">
        <f>IF('Binding Energies'!J34 = "","",IF('Binding Energies'!J34&lt;HV,(0.73+0.0095*((HV-'Binding Energies'!J34)^0.872))/(28^0.3),""))</f>
        <v>6.9947685043637602</v>
      </c>
      <c r="K34" t="str">
        <f>IF('Binding Energies'!K34 = "","",IF('Binding Energies'!K34&lt;HV,(0.73+0.0095*((HV-'Binding Energies'!K34)^0.872))/(28^0.3),""))</f>
        <v/>
      </c>
      <c r="L34" t="str">
        <f>IF('Binding Energies'!L34 = "","",IF('Binding Energies'!L34&lt;HV,(0.73+0.0095*((HV-'Binding Energies'!L34)^0.872))/(28^0.3),""))</f>
        <v/>
      </c>
      <c r="M34" t="str">
        <f>IF('Binding Energies'!M34 = "","",IF('Binding Energies'!M34&lt;HV,(0.73+0.0095*((HV-'Binding Energies'!M34)^0.872))/(28^0.3),""))</f>
        <v/>
      </c>
      <c r="N34" t="str">
        <f>IF('Binding Energies'!N34 = "","",IF('Binding Energies'!N34&lt;HV,(0.73+0.0095*((HV-'Binding Energies'!N34)^0.872))/(28^0.3),""))</f>
        <v/>
      </c>
      <c r="O34">
        <f>IF('Binding Energies'!O34 = "","",IF('Binding Energies'!O34&lt;HV,(0.73+0.0095*((HV-'Binding Energies'!O34)^0.872))/(28^0.3),""))</f>
        <v>7.0996337872347288</v>
      </c>
      <c r="P34">
        <f>IF('Binding Energies'!P34 = "","",IF('Binding Energies'!P34&lt;HV,(0.73+0.0095*((HV-'Binding Energies'!P34)^0.872))/(28^0.3),""))</f>
        <v>7.1006361363515262</v>
      </c>
      <c r="Q34" t="str">
        <f>IF('Binding Energies'!Q34 = "","",IF('Binding Energies'!Q34&lt;HV,(0.73+0.0095*((HV-'Binding Energies'!Q34)^0.872))/(28^0.3),""))</f>
        <v/>
      </c>
      <c r="R34" t="str">
        <f>IF('Binding Energies'!R34 = "","",IF('Binding Energies'!R34&lt;HV,(0.73+0.0095*((HV-'Binding Energies'!R34)^0.872))/(28^0.3),""))</f>
        <v/>
      </c>
      <c r="S34" t="str">
        <f>IF('Binding Energies'!S34 = "","",IF('Binding Energies'!S34&lt;HV,(0.73+0.0095*((HV-'Binding Energies'!S34)^0.872))/(28^0.3),""))</f>
        <v/>
      </c>
      <c r="T34" t="str">
        <f>IF('Binding Energies'!T34 = "","",IF('Binding Energies'!T34&lt;HV,(0.73+0.0095*((HV-'Binding Energies'!T34)^0.872))/(28^0.3),""))</f>
        <v/>
      </c>
    </row>
    <row r="35" spans="1:20" x14ac:dyDescent="0.35">
      <c r="A35" s="43">
        <v>35</v>
      </c>
      <c r="B35" t="str">
        <f>IF('Binding Energies'!B35 = "","",IF('Binding Energies'!B35&lt;HV,(0.73+0.0095*((HV-'Binding Energies'!B35)^0.872))/(28^0.3),""))</f>
        <v/>
      </c>
      <c r="C35">
        <f>IF('Binding Energies'!C35 = "","",IF('Binding Energies'!C35&lt;HV,(0.73+0.0095*((HV-'Binding Energies'!C35)^0.872))/(28^0.3),""))</f>
        <v>5.3346889604675383</v>
      </c>
      <c r="D35">
        <f>IF('Binding Energies'!D35 = "","",IF('Binding Energies'!D35&lt;HV,(0.73+0.0095*((HV-'Binding Energies'!D35)^0.872))/(28^0.3),""))</f>
        <v>6.8996305129760245</v>
      </c>
      <c r="E35" t="str">
        <f>IF('Binding Energies'!E35 = "","",IF('Binding Energies'!E35&lt;HV,(0.73+0.0095*((HV-'Binding Energies'!E35)^0.872))/(28^0.3),""))</f>
        <v/>
      </c>
      <c r="F35" t="str">
        <f>IF('Binding Energies'!F35 = "","",IF('Binding Energies'!F35&lt;HV,(0.73+0.0095*((HV-'Binding Energies'!F35)^0.872))/(28^0.3),""))</f>
        <v/>
      </c>
      <c r="G35">
        <f>IF('Binding Energies'!G35 = "","",IF('Binding Energies'!G35&lt;HV,(0.73+0.0095*((HV-'Binding Energies'!G35)^0.872))/(28^0.3),""))</f>
        <v>5.5289494605874125</v>
      </c>
      <c r="H35">
        <f>IF('Binding Energies'!H35 = "","",IF('Binding Energies'!H35&lt;HV,(0.73+0.0095*((HV-'Binding Energies'!H35)^0.872))/(28^0.3),""))</f>
        <v>5.5769328854439237</v>
      </c>
      <c r="I35">
        <f>IF('Binding Energies'!I35 = "","",IF('Binding Energies'!I35&lt;HV,(0.73+0.0095*((HV-'Binding Energies'!I35)^0.872))/(28^0.3),""))</f>
        <v>6.9672331196451118</v>
      </c>
      <c r="J35">
        <f>IF('Binding Energies'!J35 = "","",IF('Binding Energies'!J35&lt;HV,(0.73+0.0095*((HV-'Binding Energies'!J35)^0.872))/(28^0.3),""))</f>
        <v>6.9750733486505014</v>
      </c>
      <c r="K35" t="str">
        <f>IF('Binding Energies'!K35 = "","",IF('Binding Energies'!K35&lt;HV,(0.73+0.0095*((HV-'Binding Energies'!K35)^0.872))/(28^0.3),""))</f>
        <v/>
      </c>
      <c r="L35" t="str">
        <f>IF('Binding Energies'!L35 = "","",IF('Binding Energies'!L35&lt;HV,(0.73+0.0095*((HV-'Binding Energies'!L35)^0.872))/(28^0.3),""))</f>
        <v/>
      </c>
      <c r="M35" t="str">
        <f>IF('Binding Energies'!M35 = "","",IF('Binding Energies'!M35&lt;HV,(0.73+0.0095*((HV-'Binding Energies'!M35)^0.872))/(28^0.3),""))</f>
        <v/>
      </c>
      <c r="N35" t="str">
        <f>IF('Binding Energies'!N35 = "","",IF('Binding Energies'!N35&lt;HV,(0.73+0.0095*((HV-'Binding Energies'!N35)^0.872))/(28^0.3),""))</f>
        <v/>
      </c>
      <c r="O35">
        <f>IF('Binding Energies'!O35 = "","",IF('Binding Energies'!O35&lt;HV,(0.73+0.0095*((HV-'Binding Energies'!O35)^0.872))/(28^0.3),""))</f>
        <v>7.0869020738176349</v>
      </c>
      <c r="P35">
        <f>IF('Binding Energies'!P35 = "","",IF('Binding Energies'!P35&lt;HV,(0.73+0.0095*((HV-'Binding Energies'!P35)^0.872))/(28^0.3),""))</f>
        <v>7.0880049586068044</v>
      </c>
      <c r="Q35" t="str">
        <f>IF('Binding Energies'!Q35 = "","",IF('Binding Energies'!Q35&lt;HV,(0.73+0.0095*((HV-'Binding Energies'!Q35)^0.872))/(28^0.3),""))</f>
        <v/>
      </c>
      <c r="R35" t="str">
        <f>IF('Binding Energies'!R35 = "","",IF('Binding Energies'!R35&lt;HV,(0.73+0.0095*((HV-'Binding Energies'!R35)^0.872))/(28^0.3),""))</f>
        <v/>
      </c>
      <c r="S35" t="str">
        <f>IF('Binding Energies'!S35 = "","",IF('Binding Energies'!S35&lt;HV,(0.73+0.0095*((HV-'Binding Energies'!S35)^0.872))/(28^0.3),""))</f>
        <v/>
      </c>
      <c r="T35" t="str">
        <f>IF('Binding Energies'!T35 = "","",IF('Binding Energies'!T35&lt;HV,(0.73+0.0095*((HV-'Binding Energies'!T35)^0.872))/(28^0.3),""))</f>
        <v/>
      </c>
    </row>
    <row r="36" spans="1:20" x14ac:dyDescent="0.35">
      <c r="A36" s="43">
        <v>36</v>
      </c>
      <c r="B36" t="str">
        <f>IF('Binding Energies'!B36 = "","",IF('Binding Energies'!B36&lt;HV,(0.73+0.0095*((HV-'Binding Energies'!B36)^0.872))/(28^0.3),""))</f>
        <v/>
      </c>
      <c r="C36">
        <f>IF('Binding Energies'!C36 = "","",IF('Binding Energies'!C36&lt;HV,(0.73+0.0095*((HV-'Binding Energies'!C36)^0.872))/(28^0.3),""))</f>
        <v>5.1888006971352567</v>
      </c>
      <c r="D36">
        <f>IF('Binding Energies'!D36 = "","",IF('Binding Energies'!D36&lt;HV,(0.73+0.0095*((HV-'Binding Energies'!D36)^0.872))/(28^0.3),""))</f>
        <v>6.8637762565351492</v>
      </c>
      <c r="E36" t="str">
        <f>IF('Binding Energies'!E36 = "","",IF('Binding Energies'!E36&lt;HV,(0.73+0.0095*((HV-'Binding Energies'!E36)^0.872))/(28^0.3),""))</f>
        <v/>
      </c>
      <c r="F36" t="str">
        <f>IF('Binding Energies'!F36 = "","",IF('Binding Energies'!F36&lt;HV,(0.73+0.0095*((HV-'Binding Energies'!F36)^0.872))/(28^0.3),""))</f>
        <v/>
      </c>
      <c r="G36">
        <f>IF('Binding Energies'!G36 = "","",IF('Binding Energies'!G36&lt;HV,(0.73+0.0095*((HV-'Binding Energies'!G36)^0.872))/(28^0.3),""))</f>
        <v>5.3920345592493923</v>
      </c>
      <c r="H36">
        <f>IF('Binding Energies'!H36 = "","",IF('Binding Energies'!H36&lt;HV,(0.73+0.0095*((HV-'Binding Energies'!H36)^0.872))/(28^0.3),""))</f>
        <v>5.4466762803118005</v>
      </c>
      <c r="I36">
        <f>IF('Binding Energies'!I36 = "","",IF('Binding Energies'!I36&lt;HV,(0.73+0.0095*((HV-'Binding Energies'!I36)^0.872))/(28^0.3),""))</f>
        <v>6.9342491833357416</v>
      </c>
      <c r="J36">
        <f>IF('Binding Energies'!J36 = "","",IF('Binding Energies'!J36&lt;HV,(0.73+0.0095*((HV-'Binding Energies'!J36)^0.872))/(28^0.3),""))</f>
        <v>6.9419945114254551</v>
      </c>
      <c r="K36" t="str">
        <f>IF('Binding Energies'!K36 = "","",IF('Binding Energies'!K36&lt;HV,(0.73+0.0095*((HV-'Binding Energies'!K36)^0.872))/(28^0.3),""))</f>
        <v/>
      </c>
      <c r="L36" t="str">
        <f>IF('Binding Energies'!L36 = "","",IF('Binding Energies'!L36&lt;HV,(0.73+0.0095*((HV-'Binding Energies'!L36)^0.872))/(28^0.3),""))</f>
        <v/>
      </c>
      <c r="M36" t="str">
        <f>IF('Binding Energies'!M36 = "","",IF('Binding Energies'!M36&lt;HV,(0.73+0.0095*((HV-'Binding Energies'!M36)^0.872))/(28^0.3),""))</f>
        <v/>
      </c>
      <c r="N36" t="str">
        <f>IF('Binding Energies'!N36 = "","",IF('Binding Energies'!N36&lt;HV,(0.73+0.0095*((HV-'Binding Energies'!N36)^0.872))/(28^0.3),""))</f>
        <v/>
      </c>
      <c r="O36">
        <f>IF('Binding Energies'!O36 = "","",IF('Binding Energies'!O36&lt;HV,(0.73+0.0095*((HV-'Binding Energies'!O36)^0.872))/(28^0.3),""))</f>
        <v>7.0619297564435088</v>
      </c>
      <c r="P36">
        <f>IF('Binding Energies'!P36 = "","",IF('Binding Energies'!P36&lt;HV,(0.73+0.0095*((HV-'Binding Energies'!P36)^0.872))/(28^0.3),""))</f>
        <v>7.0631335503244443</v>
      </c>
      <c r="Q36" t="str">
        <f>IF('Binding Energies'!Q36 = "","",IF('Binding Energies'!Q36&lt;HV,(0.73+0.0095*((HV-'Binding Energies'!Q36)^0.872))/(28^0.3),""))</f>
        <v/>
      </c>
      <c r="R36" t="str">
        <f>IF('Binding Energies'!R36 = "","",IF('Binding Energies'!R36&lt;HV,(0.73+0.0095*((HV-'Binding Energies'!R36)^0.872))/(28^0.3),""))</f>
        <v/>
      </c>
      <c r="S36" t="str">
        <f>IF('Binding Energies'!S36 = "","",IF('Binding Energies'!S36&lt;HV,(0.73+0.0095*((HV-'Binding Energies'!S36)^0.872))/(28^0.3),""))</f>
        <v/>
      </c>
      <c r="T36" t="str">
        <f>IF('Binding Energies'!T36 = "","",IF('Binding Energies'!T36&lt;HV,(0.73+0.0095*((HV-'Binding Energies'!T36)^0.872))/(28^0.3),""))</f>
        <v/>
      </c>
    </row>
    <row r="37" spans="1:20" x14ac:dyDescent="0.35">
      <c r="A37" s="43">
        <v>37</v>
      </c>
      <c r="B37" t="str">
        <f>IF('Binding Energies'!B37 = "","",IF('Binding Energies'!B37&lt;HV,(0.73+0.0095*((HV-'Binding Energies'!B37)^0.872))/(28^0.3),""))</f>
        <v/>
      </c>
      <c r="C37">
        <f>IF('Binding Energies'!C37 = "","",IF('Binding Energies'!C37&lt;HV,(0.73+0.0095*((HV-'Binding Energies'!C37)^0.872))/(28^0.3),""))</f>
        <v>5.0368859766660199</v>
      </c>
      <c r="D37">
        <f>IF('Binding Energies'!D37 = "","",IF('Binding Energies'!D37&lt;HV,(0.73+0.0095*((HV-'Binding Energies'!D37)^0.872))/(28^0.3),""))</f>
        <v>6.8335397708302157</v>
      </c>
      <c r="E37" t="str">
        <f>IF('Binding Energies'!E37 = "","",IF('Binding Energies'!E37&lt;HV,(0.73+0.0095*((HV-'Binding Energies'!E37)^0.872))/(28^0.3),""))</f>
        <v/>
      </c>
      <c r="F37" t="str">
        <f>IF('Binding Energies'!F37 = "","",IF('Binding Energies'!F37&lt;HV,(0.73+0.0095*((HV-'Binding Energies'!F37)^0.872))/(28^0.3),""))</f>
        <v/>
      </c>
      <c r="G37">
        <f>IF('Binding Energies'!G37 = "","",IF('Binding Energies'!G37&lt;HV,(0.73+0.0095*((HV-'Binding Energies'!G37)^0.872))/(28^0.3),""))</f>
        <v>5.2488061458981292</v>
      </c>
      <c r="H37">
        <f>IF('Binding Energies'!H37 = "","",IF('Binding Energies'!H37&lt;HV,(0.73+0.0095*((HV-'Binding Energies'!H37)^0.872))/(28^0.3),""))</f>
        <v>5.3112210223434424</v>
      </c>
      <c r="I37">
        <f>IF('Binding Energies'!I37 = "","",IF('Binding Energies'!I37&lt;HV,(0.73+0.0095*((HV-'Binding Energies'!I37)^0.872))/(28^0.3),""))</f>
        <v>6.9087909343395646</v>
      </c>
      <c r="J37">
        <f>IF('Binding Energies'!J37 = "","",IF('Binding Energies'!J37&lt;HV,(0.73+0.0095*((HV-'Binding Energies'!J37)^0.872))/(28^0.3),""))</f>
        <v>6.9177482337948168</v>
      </c>
      <c r="K37" t="str">
        <f>IF('Binding Energies'!K37 = "","",IF('Binding Energies'!K37&lt;HV,(0.73+0.0095*((HV-'Binding Energies'!K37)^0.872))/(28^0.3),""))</f>
        <v/>
      </c>
      <c r="L37" t="str">
        <f>IF('Binding Energies'!L37 = "","",IF('Binding Energies'!L37&lt;HV,(0.73+0.0095*((HV-'Binding Energies'!L37)^0.872))/(28^0.3),""))</f>
        <v/>
      </c>
      <c r="M37" t="str">
        <f>IF('Binding Energies'!M37 = "","",IF('Binding Energies'!M37&lt;HV,(0.73+0.0095*((HV-'Binding Energies'!M37)^0.872))/(28^0.3),""))</f>
        <v/>
      </c>
      <c r="N37" t="str">
        <f>IF('Binding Energies'!N37 = "","",IF('Binding Energies'!N37&lt;HV,(0.73+0.0095*((HV-'Binding Energies'!N37)^0.872))/(28^0.3),""))</f>
        <v/>
      </c>
      <c r="O37">
        <f>IF('Binding Energies'!O37 = "","",IF('Binding Energies'!O37&lt;HV,(0.73+0.0095*((HV-'Binding Energies'!O37)^0.872))/(28^0.3),""))</f>
        <v>7.0450733509410979</v>
      </c>
      <c r="P37">
        <f>IF('Binding Energies'!P37 = "","",IF('Binding Energies'!P37&lt;HV,(0.73+0.0095*((HV-'Binding Energies'!P37)^0.872))/(28^0.3),""))</f>
        <v>7.0465786371858137</v>
      </c>
      <c r="Q37" t="str">
        <f>IF('Binding Energies'!Q37 = "","",IF('Binding Energies'!Q37&lt;HV,(0.73+0.0095*((HV-'Binding Energies'!Q37)^0.872))/(28^0.3),""))</f>
        <v/>
      </c>
      <c r="R37" t="str">
        <f>IF('Binding Energies'!R37 = "","",IF('Binding Energies'!R37&lt;HV,(0.73+0.0095*((HV-'Binding Energies'!R37)^0.872))/(28^0.3),""))</f>
        <v/>
      </c>
      <c r="S37" t="str">
        <f>IF('Binding Energies'!S37 = "","",IF('Binding Energies'!S37&lt;HV,(0.73+0.0095*((HV-'Binding Energies'!S37)^0.872))/(28^0.3),""))</f>
        <v/>
      </c>
      <c r="T37" t="str">
        <f>IF('Binding Energies'!T37 = "","",IF('Binding Energies'!T37&lt;HV,(0.73+0.0095*((HV-'Binding Energies'!T37)^0.872))/(28^0.3),""))</f>
        <v/>
      </c>
    </row>
    <row r="38" spans="1:20" x14ac:dyDescent="0.35">
      <c r="A38" s="43">
        <v>38</v>
      </c>
      <c r="B38" t="str">
        <f>IF('Binding Energies'!B38 = "","",IF('Binding Energies'!B38&lt;HV,(0.73+0.0095*((HV-'Binding Energies'!B38)^0.872))/(28^0.3),""))</f>
        <v/>
      </c>
      <c r="C38">
        <f>IF('Binding Energies'!C38 = "","",IF('Binding Energies'!C38&lt;HV,(0.73+0.0095*((HV-'Binding Energies'!C38)^0.872))/(28^0.3),""))</f>
        <v>4.876718110496892</v>
      </c>
      <c r="D38">
        <f>IF('Binding Energies'!D38 = "","",IF('Binding Energies'!D38&lt;HV,(0.73+0.0095*((HV-'Binding Energies'!D38)^0.872))/(28^0.3),""))</f>
        <v>6.7978343975634044</v>
      </c>
      <c r="E38" t="str">
        <f>IF('Binding Energies'!E38 = "","",IF('Binding Energies'!E38&lt;HV,(0.73+0.0095*((HV-'Binding Energies'!E38)^0.872))/(28^0.3),""))</f>
        <v/>
      </c>
      <c r="F38" t="str">
        <f>IF('Binding Energies'!F38 = "","",IF('Binding Energies'!F38&lt;HV,(0.73+0.0095*((HV-'Binding Energies'!F38)^0.872))/(28^0.3),""))</f>
        <v/>
      </c>
      <c r="G38">
        <f>IF('Binding Energies'!G38 = "","",IF('Binding Energies'!G38&lt;HV,(0.73+0.0095*((HV-'Binding Energies'!G38)^0.872))/(28^0.3),""))</f>
        <v>5.0984319993940757</v>
      </c>
      <c r="H38">
        <f>IF('Binding Energies'!H38 = "","",IF('Binding Energies'!H38&lt;HV,(0.73+0.0095*((HV-'Binding Energies'!H38)^0.872))/(28^0.3),""))</f>
        <v>5.1692311086674296</v>
      </c>
      <c r="I38">
        <f>IF('Binding Energies'!I38 = "","",IF('Binding Energies'!I38&lt;HV,(0.73+0.0095*((HV-'Binding Energies'!I38)^0.872))/(28^0.3),""))</f>
        <v>6.8761673310232814</v>
      </c>
      <c r="J38">
        <f>IF('Binding Energies'!J38 = "","",IF('Binding Energies'!J38&lt;HV,(0.73+0.0095*((HV-'Binding Energies'!J38)^0.872))/(28^0.3),""))</f>
        <v>6.8869437846535151</v>
      </c>
      <c r="K38" t="str">
        <f>IF('Binding Energies'!K38 = "","",IF('Binding Energies'!K38&lt;HV,(0.73+0.0095*((HV-'Binding Energies'!K38)^0.872))/(28^0.3),""))</f>
        <v/>
      </c>
      <c r="L38" t="str">
        <f>IF('Binding Energies'!L38 = "","",IF('Binding Energies'!L38&lt;HV,(0.73+0.0095*((HV-'Binding Energies'!L38)^0.872))/(28^0.3),""))</f>
        <v/>
      </c>
      <c r="M38" t="str">
        <f>IF('Binding Energies'!M38 = "","",IF('Binding Energies'!M38&lt;HV,(0.73+0.0095*((HV-'Binding Energies'!M38)^0.872))/(28^0.3),""))</f>
        <v/>
      </c>
      <c r="N38" t="str">
        <f>IF('Binding Energies'!N38 = "","",IF('Binding Energies'!N38&lt;HV,(0.73+0.0095*((HV-'Binding Energies'!N38)^0.872))/(28^0.3),""))</f>
        <v/>
      </c>
      <c r="O38">
        <f>IF('Binding Energies'!O38 = "","",IF('Binding Energies'!O38&lt;HV,(0.73+0.0095*((HV-'Binding Energies'!O38)^0.872))/(28^0.3),""))</f>
        <v>7.0217853311404523</v>
      </c>
      <c r="P38">
        <f>IF('Binding Energies'!P38 = "","",IF('Binding Energies'!P38&lt;HV,(0.73+0.0095*((HV-'Binding Energies'!P38)^0.872))/(28^0.3),""))</f>
        <v>7.0236929823505516</v>
      </c>
      <c r="Q38" t="str">
        <f>IF('Binding Energies'!Q38 = "","",IF('Binding Energies'!Q38&lt;HV,(0.73+0.0095*((HV-'Binding Energies'!Q38)^0.872))/(28^0.3),""))</f>
        <v/>
      </c>
      <c r="R38" t="str">
        <f>IF('Binding Energies'!R38 = "","",IF('Binding Energies'!R38&lt;HV,(0.73+0.0095*((HV-'Binding Energies'!R38)^0.872))/(28^0.3),""))</f>
        <v/>
      </c>
      <c r="S38" t="str">
        <f>IF('Binding Energies'!S38 = "","",IF('Binding Energies'!S38&lt;HV,(0.73+0.0095*((HV-'Binding Energies'!S38)^0.872))/(28^0.3),""))</f>
        <v/>
      </c>
      <c r="T38" t="str">
        <f>IF('Binding Energies'!T38 = "","",IF('Binding Energies'!T38&lt;HV,(0.73+0.0095*((HV-'Binding Energies'!T38)^0.872))/(28^0.3),""))</f>
        <v/>
      </c>
    </row>
    <row r="39" spans="1:20" x14ac:dyDescent="0.35">
      <c r="A39" s="43">
        <v>39</v>
      </c>
      <c r="B39" t="str">
        <f>IF('Binding Energies'!B39 = "","",IF('Binding Energies'!B39&lt;HV,(0.73+0.0095*((HV-'Binding Energies'!B39)^0.872))/(28^0.3),""))</f>
        <v/>
      </c>
      <c r="C39">
        <f>IF('Binding Energies'!C39 = "","",IF('Binding Energies'!C39&lt;HV,(0.73+0.0095*((HV-'Binding Energies'!C39)^0.872))/(28^0.3),""))</f>
        <v>4.710390457047585</v>
      </c>
      <c r="D39">
        <f>IF('Binding Energies'!D39 = "","",IF('Binding Energies'!D39&lt;HV,(0.73+0.0095*((HV-'Binding Energies'!D39)^0.872))/(28^0.3),""))</f>
        <v>6.7613934431739926</v>
      </c>
      <c r="E39" t="str">
        <f>IF('Binding Energies'!E39 = "","",IF('Binding Energies'!E39&lt;HV,(0.73+0.0095*((HV-'Binding Energies'!E39)^0.872))/(28^0.3),""))</f>
        <v/>
      </c>
      <c r="F39" t="str">
        <f>IF('Binding Energies'!F39 = "","",IF('Binding Energies'!F39&lt;HV,(0.73+0.0095*((HV-'Binding Energies'!F39)^0.872))/(28^0.3),""))</f>
        <v/>
      </c>
      <c r="G39">
        <f>IF('Binding Energies'!G39 = "","",IF('Binding Energies'!G39&lt;HV,(0.73+0.0095*((HV-'Binding Energies'!G39)^0.872))/(28^0.3),""))</f>
        <v>4.941220935902022</v>
      </c>
      <c r="H39">
        <f>IF('Binding Energies'!H39 = "","",IF('Binding Energies'!H39&lt;HV,(0.73+0.0095*((HV-'Binding Energies'!H39)^0.872))/(28^0.3),""))</f>
        <v>5.02113770776492</v>
      </c>
      <c r="I39">
        <f>IF('Binding Energies'!I39 = "","",IF('Binding Energies'!I39&lt;HV,(0.73+0.0095*((HV-'Binding Energies'!I39)^0.872))/(28^0.3),""))</f>
        <v>6.843318466452387</v>
      </c>
      <c r="J39">
        <f>IF('Binding Energies'!J39 = "","",IF('Binding Energies'!J39&lt;HV,(0.73+0.0095*((HV-'Binding Energies'!J39)^0.872))/(28^0.3),""))</f>
        <v>6.8555136416772102</v>
      </c>
      <c r="K39" t="str">
        <f>IF('Binding Energies'!K39 = "","",IF('Binding Energies'!K39&lt;HV,(0.73+0.0095*((HV-'Binding Energies'!K39)^0.872))/(28^0.3),""))</f>
        <v/>
      </c>
      <c r="L39" t="str">
        <f>IF('Binding Energies'!L39 = "","",IF('Binding Energies'!L39&lt;HV,(0.73+0.0095*((HV-'Binding Energies'!L39)^0.872))/(28^0.3),""))</f>
        <v/>
      </c>
      <c r="M39" t="str">
        <f>IF('Binding Energies'!M39 = "","",IF('Binding Energies'!M39&lt;HV,(0.73+0.0095*((HV-'Binding Energies'!M39)^0.872))/(28^0.3),""))</f>
        <v/>
      </c>
      <c r="N39" t="str">
        <f>IF('Binding Energies'!N39 = "","",IF('Binding Energies'!N39&lt;HV,(0.73+0.0095*((HV-'Binding Energies'!N39)^0.872))/(28^0.3),""))</f>
        <v/>
      </c>
      <c r="O39">
        <f>IF('Binding Energies'!O39 = "","",IF('Binding Energies'!O39&lt;HV,(0.73+0.0095*((HV-'Binding Energies'!O39)^0.872))/(28^0.3),""))</f>
        <v>6.9970791152351275</v>
      </c>
      <c r="P39">
        <f>IF('Binding Energies'!P39 = "","",IF('Binding Energies'!P39&lt;HV,(0.73+0.0095*((HV-'Binding Energies'!P39)^0.872))/(28^0.3),""))</f>
        <v>6.9992891557801089</v>
      </c>
      <c r="Q39" t="str">
        <f>IF('Binding Energies'!Q39 = "","",IF('Binding Energies'!Q39&lt;HV,(0.73+0.0095*((HV-'Binding Energies'!Q39)^0.872))/(28^0.3),""))</f>
        <v/>
      </c>
      <c r="R39" t="str">
        <f>IF('Binding Energies'!R39 = "","",IF('Binding Energies'!R39&lt;HV,(0.73+0.0095*((HV-'Binding Energies'!R39)^0.872))/(28^0.3),""))</f>
        <v/>
      </c>
      <c r="S39" t="str">
        <f>IF('Binding Energies'!S39 = "","",IF('Binding Energies'!S39&lt;HV,(0.73+0.0095*((HV-'Binding Energies'!S39)^0.872))/(28^0.3),""))</f>
        <v/>
      </c>
      <c r="T39" t="str">
        <f>IF('Binding Energies'!T39 = "","",IF('Binding Energies'!T39&lt;HV,(0.73+0.0095*((HV-'Binding Energies'!T39)^0.872))/(28^0.3),""))</f>
        <v/>
      </c>
    </row>
    <row r="40" spans="1:20" x14ac:dyDescent="0.35">
      <c r="A40" s="43">
        <v>40</v>
      </c>
      <c r="B40" t="str">
        <f>IF('Binding Energies'!B40 = "","",IF('Binding Energies'!B40&lt;HV,(0.73+0.0095*((HV-'Binding Energies'!B40)^0.872))/(28^0.3),""))</f>
        <v/>
      </c>
      <c r="C40">
        <f>IF('Binding Energies'!C40 = "","",IF('Binding Energies'!C40&lt;HV,(0.73+0.0095*((HV-'Binding Energies'!C40)^0.872))/(28^0.3),""))</f>
        <v>4.5400291370863366</v>
      </c>
      <c r="D40">
        <f>IF('Binding Energies'!D40 = "","",IF('Binding Energies'!D40&lt;HV,(0.73+0.0095*((HV-'Binding Energies'!D40)^0.872))/(28^0.3),""))</f>
        <v>6.7243160201882199</v>
      </c>
      <c r="E40">
        <f>IF('Binding Energies'!E40 = "","",IF('Binding Energies'!E40&lt;HV,(0.73+0.0095*((HV-'Binding Energies'!E40)^0.872))/(28^0.3),""))</f>
        <v>7.1057477811621048</v>
      </c>
      <c r="F40" t="str">
        <f>IF('Binding Energies'!F40 = "","",IF('Binding Energies'!F40&lt;HV,(0.73+0.0095*((HV-'Binding Energies'!F40)^0.872))/(28^0.3),""))</f>
        <v/>
      </c>
      <c r="G40">
        <f>IF('Binding Energies'!G40 = "","",IF('Binding Energies'!G40&lt;HV,(0.73+0.0095*((HV-'Binding Energies'!G40)^0.872))/(28^0.3),""))</f>
        <v>4.7805663204690632</v>
      </c>
      <c r="H40">
        <f>IF('Binding Energies'!H40 = "","",IF('Binding Energies'!H40&lt;HV,(0.73+0.0095*((HV-'Binding Energies'!H40)^0.872))/(28^0.3),""))</f>
        <v>4.870345539333889</v>
      </c>
      <c r="I40">
        <f>IF('Binding Energies'!I40 = "","",IF('Binding Energies'!I40&lt;HV,(0.73+0.0095*((HV-'Binding Energies'!I40)^0.872))/(28^0.3),""))</f>
        <v>6.8112524813256625</v>
      </c>
      <c r="J40">
        <f>IF('Binding Energies'!J40 = "","",IF('Binding Energies'!J40&lt;HV,(0.73+0.0095*((HV-'Binding Energies'!J40)^0.872))/(28^0.3),""))</f>
        <v>6.8250698943390571</v>
      </c>
      <c r="K40" t="str">
        <f>IF('Binding Energies'!K40 = "","",IF('Binding Energies'!K40&lt;HV,(0.73+0.0095*((HV-'Binding Energies'!K40)^0.872))/(28^0.3),""))</f>
        <v/>
      </c>
      <c r="L40" t="str">
        <f>IF('Binding Energies'!L40 = "","",IF('Binding Energies'!L40&lt;HV,(0.73+0.0095*((HV-'Binding Energies'!L40)^0.872))/(28^0.3),""))</f>
        <v/>
      </c>
      <c r="M40" t="str">
        <f>IF('Binding Energies'!M40 = "","",IF('Binding Energies'!M40&lt;HV,(0.73+0.0095*((HV-'Binding Energies'!M40)^0.872))/(28^0.3),""))</f>
        <v/>
      </c>
      <c r="N40" t="str">
        <f>IF('Binding Energies'!N40 = "","",IF('Binding Energies'!N40&lt;HV,(0.73+0.0095*((HV-'Binding Energies'!N40)^0.872))/(28^0.3),""))</f>
        <v/>
      </c>
      <c r="O40">
        <f>IF('Binding Energies'!O40 = "","",IF('Binding Energies'!O40&lt;HV,(0.73+0.0095*((HV-'Binding Energies'!O40)^0.872))/(28^0.3),""))</f>
        <v>6.9741687755334718</v>
      </c>
      <c r="P40">
        <f>IF('Binding Energies'!P40 = "","",IF('Binding Energies'!P40&lt;HV,(0.73+0.0095*((HV-'Binding Energies'!P40)^0.872))/(28^0.3),""))</f>
        <v>6.9765809307150999</v>
      </c>
      <c r="Q40" t="str">
        <f>IF('Binding Energies'!Q40 = "","",IF('Binding Energies'!Q40&lt;HV,(0.73+0.0095*((HV-'Binding Energies'!Q40)^0.872))/(28^0.3),""))</f>
        <v/>
      </c>
      <c r="R40" t="str">
        <f>IF('Binding Energies'!R40 = "","",IF('Binding Energies'!R40&lt;HV,(0.73+0.0095*((HV-'Binding Energies'!R40)^0.872))/(28^0.3),""))</f>
        <v/>
      </c>
      <c r="S40" t="str">
        <f>IF('Binding Energies'!S40 = "","",IF('Binding Energies'!S40&lt;HV,(0.73+0.0095*((HV-'Binding Energies'!S40)^0.872))/(28^0.3),""))</f>
        <v/>
      </c>
      <c r="T40" t="str">
        <f>IF('Binding Energies'!T40 = "","",IF('Binding Energies'!T40&lt;HV,(0.73+0.0095*((HV-'Binding Energies'!T40)^0.872))/(28^0.3),""))</f>
        <v/>
      </c>
    </row>
    <row r="41" spans="1:20" x14ac:dyDescent="0.35">
      <c r="A41" s="43">
        <v>41</v>
      </c>
      <c r="B41" t="str">
        <f>IF('Binding Energies'!B41 = "","",IF('Binding Energies'!B41&lt;HV,(0.73+0.0095*((HV-'Binding Energies'!B41)^0.872))/(28^0.3),""))</f>
        <v/>
      </c>
      <c r="C41">
        <f>IF('Binding Energies'!C41 = "","",IF('Binding Energies'!C41&lt;HV,(0.73+0.0095*((HV-'Binding Energies'!C41)^0.872))/(28^0.3),""))</f>
        <v>4.3611007090737282</v>
      </c>
      <c r="D41">
        <f>IF('Binding Energies'!D41 = "","",IF('Binding Energies'!D41&lt;HV,(0.73+0.0095*((HV-'Binding Energies'!D41)^0.872))/(28^0.3),""))</f>
        <v>6.6857910982290756</v>
      </c>
      <c r="E41">
        <f>IF('Binding Energies'!E41 = "","",IF('Binding Energies'!E41&lt;HV,(0.73+0.0095*((HV-'Binding Energies'!E41)^0.872))/(28^0.3),""))</f>
        <v>7.0989321300070145</v>
      </c>
      <c r="F41" t="str">
        <f>IF('Binding Energies'!F41 = "","",IF('Binding Energies'!F41&lt;HV,(0.73+0.0095*((HV-'Binding Energies'!F41)^0.872))/(28^0.3),""))</f>
        <v/>
      </c>
      <c r="G41">
        <f>IF('Binding Energies'!G41 = "","",IF('Binding Energies'!G41&lt;HV,(0.73+0.0095*((HV-'Binding Energies'!G41)^0.872))/(28^0.3),""))</f>
        <v>4.6117837237622457</v>
      </c>
      <c r="H41">
        <f>IF('Binding Energies'!H41 = "","",IF('Binding Energies'!H41&lt;HV,(0.73+0.0095*((HV-'Binding Energies'!H41)^0.872))/(28^0.3),""))</f>
        <v>4.7125258490161688</v>
      </c>
      <c r="I41">
        <f>IF('Binding Energies'!I41 = "","",IF('Binding Energies'!I41&lt;HV,(0.73+0.0095*((HV-'Binding Energies'!I41)^0.872))/(28^0.3),""))</f>
        <v>6.776740652606037</v>
      </c>
      <c r="J41">
        <f>IF('Binding Energies'!J41 = "","",IF('Binding Energies'!J41&lt;HV,(0.73+0.0095*((HV-'Binding Energies'!J41)^0.872))/(28^0.3),""))</f>
        <v>6.7922843831418671</v>
      </c>
      <c r="K41" t="str">
        <f>IF('Binding Energies'!K41 = "","",IF('Binding Energies'!K41&lt;HV,(0.73+0.0095*((HV-'Binding Energies'!K41)^0.872))/(28^0.3),""))</f>
        <v/>
      </c>
      <c r="L41" t="str">
        <f>IF('Binding Energies'!L41 = "","",IF('Binding Energies'!L41&lt;HV,(0.73+0.0095*((HV-'Binding Energies'!L41)^0.872))/(28^0.3),""))</f>
        <v/>
      </c>
      <c r="M41" t="str">
        <f>IF('Binding Energies'!M41 = "","",IF('Binding Energies'!M41&lt;HV,(0.73+0.0095*((HV-'Binding Energies'!M41)^0.872))/(28^0.3),""))</f>
        <v/>
      </c>
      <c r="N41" t="str">
        <f>IF('Binding Energies'!N41 = "","",IF('Binding Energies'!N41&lt;HV,(0.73+0.0095*((HV-'Binding Energies'!N41)^0.872))/(28^0.3),""))</f>
        <v/>
      </c>
      <c r="O41">
        <f>IF('Binding Energies'!O41 = "","",IF('Binding Energies'!O41&lt;HV,(0.73+0.0095*((HV-'Binding Energies'!O41)^0.872))/(28^0.3),""))</f>
        <v>6.9490345738497616</v>
      </c>
      <c r="P41">
        <f>IF('Binding Energies'!P41 = "","",IF('Binding Energies'!P41&lt;HV,(0.73+0.0095*((HV-'Binding Energies'!P41)^0.872))/(28^0.3),""))</f>
        <v>6.9518502938517495</v>
      </c>
      <c r="Q41" t="str">
        <f>IF('Binding Energies'!Q41 = "","",IF('Binding Energies'!Q41&lt;HV,(0.73+0.0095*((HV-'Binding Energies'!Q41)^0.872))/(28^0.3),""))</f>
        <v/>
      </c>
      <c r="R41" t="str">
        <f>IF('Binding Energies'!R41 = "","",IF('Binding Energies'!R41&lt;HV,(0.73+0.0095*((HV-'Binding Energies'!R41)^0.872))/(28^0.3),""))</f>
        <v/>
      </c>
      <c r="S41" t="str">
        <f>IF('Binding Energies'!S41 = "","",IF('Binding Energies'!S41&lt;HV,(0.73+0.0095*((HV-'Binding Energies'!S41)^0.872))/(28^0.3),""))</f>
        <v/>
      </c>
      <c r="T41" t="str">
        <f>IF('Binding Energies'!T41 = "","",IF('Binding Energies'!T41&lt;HV,(0.73+0.0095*((HV-'Binding Energies'!T41)^0.872))/(28^0.3),""))</f>
        <v/>
      </c>
    </row>
    <row r="42" spans="1:20" x14ac:dyDescent="0.35">
      <c r="A42" s="43">
        <v>42</v>
      </c>
      <c r="B42" t="str">
        <f>IF('Binding Energies'!B42 = "","",IF('Binding Energies'!B42&lt;HV,(0.73+0.0095*((HV-'Binding Energies'!B42)^0.872))/(28^0.3),""))</f>
        <v/>
      </c>
      <c r="C42">
        <f>IF('Binding Energies'!C42 = "","",IF('Binding Energies'!C42&lt;HV,(0.73+0.0095*((HV-'Binding Energies'!C42)^0.872))/(28^0.3),""))</f>
        <v>4.1791667297722386</v>
      </c>
      <c r="D42">
        <f>IF('Binding Energies'!D42 = "","",IF('Binding Energies'!D42&lt;HV,(0.73+0.0095*((HV-'Binding Energies'!D42)^0.872))/(28^0.3),""))</f>
        <v>6.6491558904104178</v>
      </c>
      <c r="E42">
        <f>IF('Binding Energies'!E42 = "","",IF('Binding Energies'!E42&lt;HV,(0.73+0.0095*((HV-'Binding Energies'!E42)^0.872))/(28^0.3),""))</f>
        <v>7.0952231945736939</v>
      </c>
      <c r="F42" t="str">
        <f>IF('Binding Energies'!F42 = "","",IF('Binding Energies'!F42&lt;HV,(0.73+0.0095*((HV-'Binding Energies'!F42)^0.872))/(28^0.3),""))</f>
        <v/>
      </c>
      <c r="G42">
        <f>IF('Binding Energies'!G42 = "","",IF('Binding Energies'!G42&lt;HV,(0.73+0.0095*((HV-'Binding Energies'!G42)^0.872))/(28^0.3),""))</f>
        <v>4.4394462521321776</v>
      </c>
      <c r="H42">
        <f>IF('Binding Energies'!H42 = "","",IF('Binding Energies'!H42&lt;HV,(0.73+0.0095*((HV-'Binding Energies'!H42)^0.872))/(28^0.3),""))</f>
        <v>4.5522688080786411</v>
      </c>
      <c r="I42">
        <f>IF('Binding Energies'!I42 = "","",IF('Binding Energies'!I42&lt;HV,(0.73+0.0095*((HV-'Binding Energies'!I42)^0.872))/(28^0.3),""))</f>
        <v>6.7451317076885058</v>
      </c>
      <c r="J42">
        <f>IF('Binding Energies'!J42 = "","",IF('Binding Energies'!J42&lt;HV,(0.73+0.0095*((HV-'Binding Energies'!J42)^0.872))/(28^0.3),""))</f>
        <v>6.7627062415366002</v>
      </c>
      <c r="K42" t="str">
        <f>IF('Binding Energies'!K42 = "","",IF('Binding Energies'!K42&lt;HV,(0.73+0.0095*((HV-'Binding Energies'!K42)^0.872))/(28^0.3),""))</f>
        <v/>
      </c>
      <c r="L42" t="str">
        <f>IF('Binding Energies'!L42 = "","",IF('Binding Energies'!L42&lt;HV,(0.73+0.0095*((HV-'Binding Energies'!L42)^0.872))/(28^0.3),""))</f>
        <v/>
      </c>
      <c r="M42" t="str">
        <f>IF('Binding Energies'!M42 = "","",IF('Binding Energies'!M42&lt;HV,(0.73+0.0095*((HV-'Binding Energies'!M42)^0.872))/(28^0.3),""))</f>
        <v/>
      </c>
      <c r="N42" t="str">
        <f>IF('Binding Energies'!N42 = "","",IF('Binding Energies'!N42&lt;HV,(0.73+0.0095*((HV-'Binding Energies'!N42)^0.872))/(28^0.3),""))</f>
        <v/>
      </c>
      <c r="O42">
        <f>IF('Binding Energies'!O42 = "","",IF('Binding Energies'!O42&lt;HV,(0.73+0.0095*((HV-'Binding Energies'!O42)^0.872))/(28^0.3),""))</f>
        <v>6.9259994590116962</v>
      </c>
      <c r="P42">
        <f>IF('Binding Energies'!P42 = "","",IF('Binding Energies'!P42&lt;HV,(0.73+0.0095*((HV-'Binding Energies'!P42)^0.872))/(28^0.3),""))</f>
        <v>6.9293196503536958</v>
      </c>
      <c r="Q42" t="str">
        <f>IF('Binding Energies'!Q42 = "","",IF('Binding Energies'!Q42&lt;HV,(0.73+0.0095*((HV-'Binding Energies'!Q42)^0.872))/(28^0.3),""))</f>
        <v/>
      </c>
      <c r="R42" t="str">
        <f>IF('Binding Energies'!R42 = "","",IF('Binding Energies'!R42&lt;HV,(0.73+0.0095*((HV-'Binding Energies'!R42)^0.872))/(28^0.3),""))</f>
        <v/>
      </c>
      <c r="S42" t="str">
        <f>IF('Binding Energies'!S42 = "","",IF('Binding Energies'!S42&lt;HV,(0.73+0.0095*((HV-'Binding Energies'!S42)^0.872))/(28^0.3),""))</f>
        <v/>
      </c>
      <c r="T42" t="str">
        <f>IF('Binding Energies'!T42 = "","",IF('Binding Energies'!T42&lt;HV,(0.73+0.0095*((HV-'Binding Energies'!T42)^0.872))/(28^0.3),""))</f>
        <v/>
      </c>
    </row>
    <row r="43" spans="1:20" x14ac:dyDescent="0.35">
      <c r="A43" s="43">
        <v>43</v>
      </c>
      <c r="B43" t="str">
        <f>IF('Binding Energies'!B43 = "","",IF('Binding Energies'!B43&lt;HV,(0.73+0.0095*((HV-'Binding Energies'!B43)^0.872))/(28^0.3),""))</f>
        <v/>
      </c>
      <c r="C43">
        <f>IF('Binding Energies'!C43 = "","",IF('Binding Energies'!C43&lt;HV,(0.73+0.0095*((HV-'Binding Energies'!C43)^0.872))/(28^0.3),""))</f>
        <v>3.9858998902449376</v>
      </c>
      <c r="D43">
        <f>IF('Binding Energies'!D43 = "","",IF('Binding Energies'!D43&lt;HV,(0.73+0.0095*((HV-'Binding Energies'!D43)^0.872))/(28^0.3),""))</f>
        <v>6.6092470817880162</v>
      </c>
      <c r="E43">
        <f>IF('Binding Energies'!E43 = "","",IF('Binding Energies'!E43&lt;HV,(0.73+0.0095*((HV-'Binding Energies'!E43)^0.872))/(28^0.3),""))</f>
        <v>7.0882054803008332</v>
      </c>
      <c r="F43" t="str">
        <f>IF('Binding Energies'!F43 = "","",IF('Binding Energies'!F43&lt;HV,(0.73+0.0095*((HV-'Binding Energies'!F43)^0.872))/(28^0.3),""))</f>
        <v/>
      </c>
      <c r="G43">
        <f>IF('Binding Energies'!G43 = "","",IF('Binding Energies'!G43&lt;HV,(0.73+0.0095*((HV-'Binding Energies'!G43)^0.872))/(28^0.3),""))</f>
        <v>4.2577057273295766</v>
      </c>
      <c r="H43">
        <f>IF('Binding Energies'!H43 = "","",IF('Binding Energies'!H43&lt;HV,(0.73+0.0095*((HV-'Binding Energies'!H43)^0.872))/(28^0.3),""))</f>
        <v>4.3835691433265813</v>
      </c>
      <c r="I43">
        <f>IF('Binding Energies'!I43 = "","",IF('Binding Energies'!I43&lt;HV,(0.73+0.0095*((HV-'Binding Energies'!I43)^0.872))/(28^0.3),""))</f>
        <v>6.7095571881299616</v>
      </c>
      <c r="J43">
        <f>IF('Binding Energies'!J43 = "","",IF('Binding Energies'!J43&lt;HV,(0.73+0.0095*((HV-'Binding Energies'!J43)^0.872))/(28^0.3),""))</f>
        <v>6.7296724527232321</v>
      </c>
      <c r="K43" t="str">
        <f>IF('Binding Energies'!K43 = "","",IF('Binding Energies'!K43&lt;HV,(0.73+0.0095*((HV-'Binding Energies'!K43)^0.872))/(28^0.3),""))</f>
        <v/>
      </c>
      <c r="L43" t="str">
        <f>IF('Binding Energies'!L43 = "","",IF('Binding Energies'!L43&lt;HV,(0.73+0.0095*((HV-'Binding Energies'!L43)^0.872))/(28^0.3),""))</f>
        <v/>
      </c>
      <c r="M43" t="str">
        <f>IF('Binding Energies'!M43 = "","",IF('Binding Energies'!M43&lt;HV,(0.73+0.0095*((HV-'Binding Energies'!M43)^0.872))/(28^0.3),""))</f>
        <v/>
      </c>
      <c r="N43" t="str">
        <f>IF('Binding Energies'!N43 = "","",IF('Binding Energies'!N43&lt;HV,(0.73+0.0095*((HV-'Binding Energies'!N43)^0.872))/(28^0.3),""))</f>
        <v/>
      </c>
      <c r="O43">
        <f>IF('Binding Energies'!O43 = "","",IF('Binding Energies'!O43&lt;HV,(0.73+0.0095*((HV-'Binding Energies'!O43)^0.872))/(28^0.3),""))</f>
        <v>6.8997311870373226</v>
      </c>
      <c r="P43">
        <f>IF('Binding Energies'!P43 = "","",IF('Binding Energies'!P43&lt;HV,(0.73+0.0095*((HV-'Binding Energies'!P43)^0.872))/(28^0.3),""))</f>
        <v>6.9032546378679989</v>
      </c>
      <c r="Q43" t="str">
        <f>IF('Binding Energies'!Q43 = "","",IF('Binding Energies'!Q43&lt;HV,(0.73+0.0095*((HV-'Binding Energies'!Q43)^0.872))/(28^0.3),""))</f>
        <v/>
      </c>
      <c r="R43" t="str">
        <f>IF('Binding Energies'!R43 = "","",IF('Binding Energies'!R43&lt;HV,(0.73+0.0095*((HV-'Binding Energies'!R43)^0.872))/(28^0.3),""))</f>
        <v/>
      </c>
      <c r="S43" t="str">
        <f>IF('Binding Energies'!S43 = "","",IF('Binding Energies'!S43&lt;HV,(0.73+0.0095*((HV-'Binding Energies'!S43)^0.872))/(28^0.3),""))</f>
        <v/>
      </c>
      <c r="T43" t="str">
        <f>IF('Binding Energies'!T43 = "","",IF('Binding Energies'!T43&lt;HV,(0.73+0.0095*((HV-'Binding Energies'!T43)^0.872))/(28^0.3),""))</f>
        <v/>
      </c>
    </row>
    <row r="44" spans="1:20" x14ac:dyDescent="0.35">
      <c r="A44" s="43">
        <v>44</v>
      </c>
      <c r="B44" t="str">
        <f>IF('Binding Energies'!B44 = "","",IF('Binding Energies'!B44&lt;HV,(0.73+0.0095*((HV-'Binding Energies'!B44)^0.872))/(28^0.3),""))</f>
        <v/>
      </c>
      <c r="C44">
        <f>IF('Binding Energies'!C44 = "","",IF('Binding Energies'!C44&lt;HV,(0.73+0.0095*((HV-'Binding Energies'!C44)^0.872))/(28^0.3),""))</f>
        <v>3.7861742190486614</v>
      </c>
      <c r="D44">
        <f>IF('Binding Energies'!D44 = "","",IF('Binding Energies'!D44&lt;HV,(0.73+0.0095*((HV-'Binding Energies'!D44)^0.872))/(28^0.3),""))</f>
        <v>6.5676784212813848</v>
      </c>
      <c r="E44">
        <f>IF('Binding Energies'!E44 = "","",IF('Binding Energies'!E44&lt;HV,(0.73+0.0095*((HV-'Binding Energies'!E44)^0.872))/(28^0.3),""))</f>
        <v>7.0820891791185581</v>
      </c>
      <c r="F44" t="str">
        <f>IF('Binding Energies'!F44 = "","",IF('Binding Energies'!F44&lt;HV,(0.73+0.0095*((HV-'Binding Energies'!F44)^0.872))/(28^0.3),""))</f>
        <v/>
      </c>
      <c r="G44">
        <f>IF('Binding Energies'!G44 = "","",IF('Binding Energies'!G44&lt;HV,(0.73+0.0095*((HV-'Binding Energies'!G44)^0.872))/(28^0.3),""))</f>
        <v>4.0686239384477192</v>
      </c>
      <c r="H44">
        <f>IF('Binding Energies'!H44 = "","",IF('Binding Energies'!H44&lt;HV,(0.73+0.0095*((HV-'Binding Energies'!H44)^0.872))/(28^0.3),""))</f>
        <v>4.2091755016215222</v>
      </c>
      <c r="I44">
        <f>IF('Binding Energies'!I44 = "","",IF('Binding Energies'!I44&lt;HV,(0.73+0.0095*((HV-'Binding Energies'!I44)^0.872))/(28^0.3),""))</f>
        <v>6.6712216637153343</v>
      </c>
      <c r="J44">
        <f>IF('Binding Energies'!J44 = "","",IF('Binding Energies'!J44&lt;HV,(0.73+0.0095*((HV-'Binding Energies'!J44)^0.872))/(28^0.3),""))</f>
        <v>6.693680847668932</v>
      </c>
      <c r="K44" t="str">
        <f>IF('Binding Energies'!K44 = "","",IF('Binding Energies'!K44&lt;HV,(0.73+0.0095*((HV-'Binding Energies'!K44)^0.872))/(28^0.3),""))</f>
        <v/>
      </c>
      <c r="L44" t="str">
        <f>IF('Binding Energies'!L44 = "","",IF('Binding Energies'!L44&lt;HV,(0.73+0.0095*((HV-'Binding Energies'!L44)^0.872))/(28^0.3),""))</f>
        <v/>
      </c>
      <c r="M44" t="str">
        <f>IF('Binding Energies'!M44 = "","",IF('Binding Energies'!M44&lt;HV,(0.73+0.0095*((HV-'Binding Energies'!M44)^0.872))/(28^0.3),""))</f>
        <v/>
      </c>
      <c r="N44" t="str">
        <f>IF('Binding Energies'!N44 = "","",IF('Binding Energies'!N44&lt;HV,(0.73+0.0095*((HV-'Binding Energies'!N44)^0.872))/(28^0.3),""))</f>
        <v/>
      </c>
      <c r="O44">
        <f>IF('Binding Energies'!O44 = "","",IF('Binding Energies'!O44&lt;HV,(0.73+0.0095*((HV-'Binding Energies'!O44)^0.872))/(28^0.3),""))</f>
        <v>6.872339558586936</v>
      </c>
      <c r="P44">
        <f>IF('Binding Energies'!P44 = "","",IF('Binding Energies'!P44&lt;HV,(0.73+0.0095*((HV-'Binding Energies'!P44)^0.872))/(28^0.3),""))</f>
        <v>6.8765702355002851</v>
      </c>
      <c r="Q44" t="str">
        <f>IF('Binding Energies'!Q44 = "","",IF('Binding Energies'!Q44&lt;HV,(0.73+0.0095*((HV-'Binding Energies'!Q44)^0.872))/(28^0.3),""))</f>
        <v/>
      </c>
      <c r="R44" t="str">
        <f>IF('Binding Energies'!R44 = "","",IF('Binding Energies'!R44&lt;HV,(0.73+0.0095*((HV-'Binding Energies'!R44)^0.872))/(28^0.3),""))</f>
        <v/>
      </c>
      <c r="S44" t="str">
        <f>IF('Binding Energies'!S44 = "","",IF('Binding Energies'!S44&lt;HV,(0.73+0.0095*((HV-'Binding Energies'!S44)^0.872))/(28^0.3),""))</f>
        <v/>
      </c>
      <c r="T44" t="str">
        <f>IF('Binding Energies'!T44 = "","",IF('Binding Energies'!T44&lt;HV,(0.73+0.0095*((HV-'Binding Energies'!T44)^0.872))/(28^0.3),""))</f>
        <v/>
      </c>
    </row>
    <row r="45" spans="1:20" x14ac:dyDescent="0.35">
      <c r="A45" s="43">
        <v>45</v>
      </c>
      <c r="B45" t="str">
        <f>IF('Binding Energies'!B45 = "","",IF('Binding Energies'!B45&lt;HV,(0.73+0.0095*((HV-'Binding Energies'!B45)^0.872))/(28^0.3),""))</f>
        <v/>
      </c>
      <c r="C45">
        <f>IF('Binding Energies'!C45 = "","",IF('Binding Energies'!C45&lt;HV,(0.73+0.0095*((HV-'Binding Energies'!C45)^0.872))/(28^0.3),""))</f>
        <v>3.5776346218837278</v>
      </c>
      <c r="D45">
        <f>IF('Binding Energies'!D45 = "","",IF('Binding Energies'!D45&lt;HV,(0.73+0.0095*((HV-'Binding Energies'!D45)^0.872))/(28^0.3),""))</f>
        <v>6.5249525575999714</v>
      </c>
      <c r="E45">
        <f>IF('Binding Energies'!E45 = "","",IF('Binding Energies'!E45&lt;HV,(0.73+0.0095*((HV-'Binding Energies'!E45)^0.872))/(28^0.3),""))</f>
        <v>7.0759720718868362</v>
      </c>
      <c r="F45" t="str">
        <f>IF('Binding Energies'!F45 = "","",IF('Binding Energies'!F45&lt;HV,(0.73+0.0095*((HV-'Binding Energies'!F45)^0.872))/(28^0.3),""))</f>
        <v/>
      </c>
      <c r="G45">
        <f>IF('Binding Energies'!G45 = "","",IF('Binding Energies'!G45&lt;HV,(0.73+0.0095*((HV-'Binding Energies'!G45)^0.872))/(28^0.3),""))</f>
        <v>3.8720953315898639</v>
      </c>
      <c r="H45">
        <f>IF('Binding Energies'!H45 = "","",IF('Binding Energies'!H45&lt;HV,(0.73+0.0095*((HV-'Binding Energies'!H45)^0.872))/(28^0.3),""))</f>
        <v>4.0282801093434184</v>
      </c>
      <c r="I45">
        <f>IF('Binding Energies'!I45 = "","",IF('Binding Energies'!I45&lt;HV,(0.73+0.0095*((HV-'Binding Energies'!I45)^0.872))/(28^0.3),""))</f>
        <v>6.6325485666970749</v>
      </c>
      <c r="J45">
        <f>IF('Binding Energies'!J45 = "","",IF('Binding Energies'!J45&lt;HV,(0.73+0.0095*((HV-'Binding Energies'!J45)^0.872))/(28^0.3),""))</f>
        <v>6.65765962294034</v>
      </c>
      <c r="K45">
        <f>IF('Binding Energies'!K45 = "","",IF('Binding Energies'!K45&lt;HV,(0.73+0.0095*((HV-'Binding Energies'!K45)^0.872))/(28^0.3),""))</f>
        <v>7.1051464403079718</v>
      </c>
      <c r="L45" t="str">
        <f>IF('Binding Energies'!L45 = "","",IF('Binding Energies'!L45&lt;HV,(0.73+0.0095*((HV-'Binding Energies'!L45)^0.872))/(28^0.3),""))</f>
        <v/>
      </c>
      <c r="M45" t="str">
        <f>IF('Binding Energies'!M45 = "","",IF('Binding Energies'!M45&lt;HV,(0.73+0.0095*((HV-'Binding Energies'!M45)^0.872))/(28^0.3),""))</f>
        <v/>
      </c>
      <c r="N45" t="str">
        <f>IF('Binding Energies'!N45 = "","",IF('Binding Energies'!N45&lt;HV,(0.73+0.0095*((HV-'Binding Energies'!N45)^0.872))/(28^0.3),""))</f>
        <v/>
      </c>
      <c r="O45">
        <f>IF('Binding Energies'!O45 = "","",IF('Binding Energies'!O45&lt;HV,(0.73+0.0095*((HV-'Binding Energies'!O45)^0.872))/(28^0.3),""))</f>
        <v>6.8440240628945874</v>
      </c>
      <c r="P45">
        <f>IF('Binding Energies'!P45 = "","",IF('Binding Energies'!P45&lt;HV,(0.73+0.0095*((HV-'Binding Energies'!P45)^0.872))/(28^0.3),""))</f>
        <v>6.8487613512472922</v>
      </c>
      <c r="Q45" t="str">
        <f>IF('Binding Energies'!Q45 = "","",IF('Binding Energies'!Q45&lt;HV,(0.73+0.0095*((HV-'Binding Energies'!Q45)^0.872))/(28^0.3),""))</f>
        <v/>
      </c>
      <c r="R45" t="str">
        <f>IF('Binding Energies'!R45 = "","",IF('Binding Energies'!R45&lt;HV,(0.73+0.0095*((HV-'Binding Energies'!R45)^0.872))/(28^0.3),""))</f>
        <v/>
      </c>
      <c r="S45" t="str">
        <f>IF('Binding Energies'!S45 = "","",IF('Binding Energies'!S45&lt;HV,(0.73+0.0095*((HV-'Binding Energies'!S45)^0.872))/(28^0.3),""))</f>
        <v/>
      </c>
      <c r="T45" t="str">
        <f>IF('Binding Energies'!T45 = "","",IF('Binding Energies'!T45&lt;HV,(0.73+0.0095*((HV-'Binding Energies'!T45)^0.872))/(28^0.3),""))</f>
        <v/>
      </c>
    </row>
    <row r="46" spans="1:20" x14ac:dyDescent="0.35">
      <c r="A46" s="43">
        <v>46</v>
      </c>
      <c r="B46" t="str">
        <f>IF('Binding Energies'!B46 = "","",IF('Binding Energies'!B46&lt;HV,(0.73+0.0095*((HV-'Binding Energies'!B46)^0.872))/(28^0.3),""))</f>
        <v/>
      </c>
      <c r="C46">
        <f>IF('Binding Energies'!C46 = "","",IF('Binding Energies'!C46&lt;HV,(0.73+0.0095*((HV-'Binding Energies'!C46)^0.872))/(28^0.3),""))</f>
        <v>3.3620799632750145</v>
      </c>
      <c r="D46">
        <f>IF('Binding Energies'!D46 = "","",IF('Binding Energies'!D46&lt;HV,(0.73+0.0095*((HV-'Binding Energies'!D46)^0.872))/(28^0.3),""))</f>
        <v>6.4814723359688298</v>
      </c>
      <c r="E46">
        <f>IF('Binding Energies'!E46 = "","",IF('Binding Energies'!E46&lt;HV,(0.73+0.0095*((HV-'Binding Energies'!E46)^0.872))/(28^0.3),""))</f>
        <v>7.0705562544176095</v>
      </c>
      <c r="F46" t="str">
        <f>IF('Binding Energies'!F46 = "","",IF('Binding Energies'!F46&lt;HV,(0.73+0.0095*((HV-'Binding Energies'!F46)^0.872))/(28^0.3),""))</f>
        <v/>
      </c>
      <c r="G46">
        <f>IF('Binding Energies'!G46 = "","",IF('Binding Energies'!G46&lt;HV,(0.73+0.0095*((HV-'Binding Energies'!G46)^0.872))/(28^0.3),""))</f>
        <v>3.6684280212129301</v>
      </c>
      <c r="H46">
        <f>IF('Binding Energies'!H46 = "","",IF('Binding Energies'!H46&lt;HV,(0.73+0.0095*((HV-'Binding Energies'!H46)^0.872))/(28^0.3),""))</f>
        <v>3.8421291639271278</v>
      </c>
      <c r="I46">
        <f>IF('Binding Energies'!I46 = "","",IF('Binding Energies'!I46&lt;HV,(0.73+0.0095*((HV-'Binding Energies'!I46)^0.872))/(28^0.3),""))</f>
        <v>6.5939423152894285</v>
      </c>
      <c r="J46">
        <f>IF('Binding Energies'!J46 = "","",IF('Binding Energies'!J46&lt;HV,(0.73+0.0095*((HV-'Binding Energies'!J46)^0.872))/(28^0.3),""))</f>
        <v>6.6219124886659646</v>
      </c>
      <c r="K46">
        <f>IF('Binding Energies'!K46 = "","",IF('Binding Energies'!K46&lt;HV,(0.73+0.0095*((HV-'Binding Energies'!K46)^0.872))/(28^0.3),""))</f>
        <v>7.1026407698308658</v>
      </c>
      <c r="L46">
        <f>IF('Binding Energies'!L46 = "","",IF('Binding Energies'!L46&lt;HV,(0.73+0.0095*((HV-'Binding Energies'!L46)^0.872))/(28^0.3),""))</f>
        <v>7.1070506597141323</v>
      </c>
      <c r="M46" t="str">
        <f>IF('Binding Energies'!M46 = "","",IF('Binding Energies'!M46&lt;HV,(0.73+0.0095*((HV-'Binding Energies'!M46)^0.872))/(28^0.3),""))</f>
        <v/>
      </c>
      <c r="N46" t="str">
        <f>IF('Binding Energies'!N46 = "","",IF('Binding Energies'!N46&lt;HV,(0.73+0.0095*((HV-'Binding Energies'!N46)^0.872))/(28^0.3),""))</f>
        <v/>
      </c>
      <c r="O46">
        <f>IF('Binding Energies'!O46 = "","",IF('Binding Energies'!O46&lt;HV,(0.73+0.0095*((HV-'Binding Energies'!O46)^0.872))/(28^0.3),""))</f>
        <v>6.8154889314559695</v>
      </c>
      <c r="P46">
        <f>IF('Binding Energies'!P46 = "","",IF('Binding Energies'!P46&lt;HV,(0.73+0.0095*((HV-'Binding Energies'!P46)^0.872))/(28^0.3),""))</f>
        <v>6.8208343538485456</v>
      </c>
      <c r="Q46" t="str">
        <f>IF('Binding Energies'!Q46 = "","",IF('Binding Energies'!Q46&lt;HV,(0.73+0.0095*((HV-'Binding Energies'!Q46)^0.872))/(28^0.3),""))</f>
        <v/>
      </c>
      <c r="R46" t="str">
        <f>IF('Binding Energies'!R46 = "","",IF('Binding Energies'!R46&lt;HV,(0.73+0.0095*((HV-'Binding Energies'!R46)^0.872))/(28^0.3),""))</f>
        <v/>
      </c>
      <c r="S46" t="str">
        <f>IF('Binding Energies'!S46 = "","",IF('Binding Energies'!S46&lt;HV,(0.73+0.0095*((HV-'Binding Energies'!S46)^0.872))/(28^0.3),""))</f>
        <v/>
      </c>
      <c r="T46" t="str">
        <f>IF('Binding Energies'!T46 = "","",IF('Binding Energies'!T46&lt;HV,(0.73+0.0095*((HV-'Binding Energies'!T46)^0.872))/(28^0.3),""))</f>
        <v/>
      </c>
    </row>
    <row r="47" spans="1:20" x14ac:dyDescent="0.35">
      <c r="A47" s="43">
        <v>47</v>
      </c>
      <c r="B47" t="str">
        <f>IF('Binding Energies'!B47 = "","",IF('Binding Energies'!B47&lt;HV,(0.73+0.0095*((HV-'Binding Energies'!B47)^0.872))/(28^0.3),""))</f>
        <v/>
      </c>
      <c r="C47">
        <f>IF('Binding Energies'!C47 = "","",IF('Binding Energies'!C47&lt;HV,(0.73+0.0095*((HV-'Binding Energies'!C47)^0.872))/(28^0.3),""))</f>
        <v>3.1339360365109883</v>
      </c>
      <c r="D47">
        <f>IF('Binding Energies'!D47 = "","",IF('Binding Energies'!D47&lt;HV,(0.73+0.0095*((HV-'Binding Energies'!D47)^0.872))/(28^0.3),""))</f>
        <v>6.433063293385894</v>
      </c>
      <c r="E47">
        <f>IF('Binding Energies'!E47 = "","",IF('Binding Energies'!E47&lt;HV,(0.73+0.0095*((HV-'Binding Energies'!E47)^0.872))/(28^0.3),""))</f>
        <v>7.0617291210858744</v>
      </c>
      <c r="F47" t="str">
        <f>IF('Binding Energies'!F47 = "","",IF('Binding Energies'!F47&lt;HV,(0.73+0.0095*((HV-'Binding Energies'!F47)^0.872))/(28^0.3),""))</f>
        <v/>
      </c>
      <c r="G47">
        <f>IF('Binding Energies'!G47 = "","",IF('Binding Energies'!G47&lt;HV,(0.73+0.0095*((HV-'Binding Energies'!G47)^0.872))/(28^0.3),""))</f>
        <v>3.4526398542092456</v>
      </c>
      <c r="H47">
        <f>IF('Binding Energies'!H47 = "","",IF('Binding Energies'!H47&lt;HV,(0.73+0.0095*((HV-'Binding Energies'!H47)^0.872))/(28^0.3),""))</f>
        <v>3.645318765570261</v>
      </c>
      <c r="I47">
        <f>IF('Binding Energies'!I47 = "","",IF('Binding Energies'!I47&lt;HV,(0.73+0.0095*((HV-'Binding Energies'!I47)^0.872))/(28^0.3),""))</f>
        <v>6.5500249246892519</v>
      </c>
      <c r="J47">
        <f>IF('Binding Energies'!J47 = "","",IF('Binding Energies'!J47&lt;HV,(0.73+0.0095*((HV-'Binding Energies'!J47)^0.872))/(28^0.3),""))</f>
        <v>6.5814715007531159</v>
      </c>
      <c r="K47">
        <f>IF('Binding Energies'!K47 = "","",IF('Binding Energies'!K47&lt;HV,(0.73+0.0095*((HV-'Binding Energies'!K47)^0.872))/(28^0.3),""))</f>
        <v>7.0944212237003601</v>
      </c>
      <c r="L47">
        <f>IF('Binding Energies'!L47 = "","",IF('Binding Energies'!L47&lt;HV,(0.73+0.0095*((HV-'Binding Energies'!L47)^0.872))/(28^0.3),""))</f>
        <v>7.1011373028148856</v>
      </c>
      <c r="M47" t="str">
        <f>IF('Binding Energies'!M47 = "","",IF('Binding Energies'!M47&lt;HV,(0.73+0.0095*((HV-'Binding Energies'!M47)^0.872))/(28^0.3),""))</f>
        <v/>
      </c>
      <c r="N47" t="str">
        <f>IF('Binding Energies'!N47 = "","",IF('Binding Energies'!N47&lt;HV,(0.73+0.0095*((HV-'Binding Energies'!N47)^0.872))/(28^0.3),""))</f>
        <v/>
      </c>
      <c r="O47">
        <f>IF('Binding Energies'!O47 = "","",IF('Binding Energies'!O47&lt;HV,(0.73+0.0095*((HV-'Binding Energies'!O47)^0.872))/(28^0.3),""))</f>
        <v>6.7823935481027515</v>
      </c>
      <c r="P47">
        <f>IF('Binding Energies'!P47 = "","",IF('Binding Energies'!P47&lt;HV,(0.73+0.0095*((HV-'Binding Energies'!P47)^0.872))/(28^0.3),""))</f>
        <v>6.7885503471094006</v>
      </c>
      <c r="Q47" t="str">
        <f>IF('Binding Energies'!Q47 = "","",IF('Binding Energies'!Q47&lt;HV,(0.73+0.0095*((HV-'Binding Energies'!Q47)^0.872))/(28^0.3),""))</f>
        <v/>
      </c>
      <c r="R47" t="str">
        <f>IF('Binding Energies'!R47 = "","",IF('Binding Energies'!R47&lt;HV,(0.73+0.0095*((HV-'Binding Energies'!R47)^0.872))/(28^0.3),""))</f>
        <v/>
      </c>
      <c r="S47" t="str">
        <f>IF('Binding Energies'!S47 = "","",IF('Binding Energies'!S47&lt;HV,(0.73+0.0095*((HV-'Binding Energies'!S47)^0.872))/(28^0.3),""))</f>
        <v/>
      </c>
      <c r="T47" t="str">
        <f>IF('Binding Energies'!T47 = "","",IF('Binding Energies'!T47&lt;HV,(0.73+0.0095*((HV-'Binding Energies'!T47)^0.872))/(28^0.3),""))</f>
        <v/>
      </c>
    </row>
    <row r="48" spans="1:20" x14ac:dyDescent="0.35">
      <c r="A48" s="43">
        <v>48</v>
      </c>
      <c r="B48" t="str">
        <f>IF('Binding Energies'!B48 = "","",IF('Binding Energies'!B48&lt;HV,(0.73+0.0095*((HV-'Binding Energies'!B48)^0.872))/(28^0.3),""))</f>
        <v/>
      </c>
      <c r="C48">
        <f>IF('Binding Energies'!C48 = "","",IF('Binding Energies'!C48&lt;HV,(0.73+0.0095*((HV-'Binding Energies'!C48)^0.872))/(28^0.3),""))</f>
        <v>2.8907509715159674</v>
      </c>
      <c r="D48">
        <f>IF('Binding Energies'!D48 = "","",IF('Binding Energies'!D48&lt;HV,(0.73+0.0095*((HV-'Binding Energies'!D48)^0.872))/(28^0.3),""))</f>
        <v>6.3794023768012407</v>
      </c>
      <c r="E48">
        <f>IF('Binding Energies'!E48 = "","",IF('Binding Energies'!E48&lt;HV,(0.73+0.0095*((HV-'Binding Energies'!E48)^0.872))/(28^0.3),""))</f>
        <v>7.0492880287782294</v>
      </c>
      <c r="F48" t="str">
        <f>IF('Binding Energies'!F48 = "","",IF('Binding Energies'!F48&lt;HV,(0.73+0.0095*((HV-'Binding Energies'!F48)^0.872))/(28^0.3),""))</f>
        <v/>
      </c>
      <c r="G48">
        <f>IF('Binding Energies'!G48 = "","",IF('Binding Energies'!G48&lt;HV,(0.73+0.0095*((HV-'Binding Energies'!G48)^0.872))/(28^0.3),""))</f>
        <v>3.2234620939074428</v>
      </c>
      <c r="H48">
        <f>IF('Binding Energies'!H48 = "","",IF('Binding Energies'!H48&lt;HV,(0.73+0.0095*((HV-'Binding Energies'!H48)^0.872))/(28^0.3),""))</f>
        <v>3.4371616652591657</v>
      </c>
      <c r="I48">
        <f>IF('Binding Energies'!I48 = "","",IF('Binding Energies'!I48&lt;HV,(0.73+0.0095*((HV-'Binding Energies'!I48)^0.872))/(28^0.3),""))</f>
        <v>6.5009829880933641</v>
      </c>
      <c r="J48">
        <f>IF('Binding Energies'!J48 = "","",IF('Binding Energies'!J48&lt;HV,(0.73+0.0095*((HV-'Binding Energies'!J48)^0.872))/(28^0.3),""))</f>
        <v>6.5357141620901968</v>
      </c>
      <c r="K48">
        <f>IF('Binding Energies'!K48 = "","",IF('Binding Energies'!K48&lt;HV,(0.73+0.0095*((HV-'Binding Energies'!K48)^0.872))/(28^0.3),""))</f>
        <v>7.0862002244083566</v>
      </c>
      <c r="L48">
        <f>IF('Binding Energies'!L48 = "","",IF('Binding Energies'!L48&lt;HV,(0.73+0.0095*((HV-'Binding Energies'!L48)^0.872))/(28^0.3),""))</f>
        <v>7.0920152280835902</v>
      </c>
      <c r="M48" t="str">
        <f>IF('Binding Energies'!M48 = "","",IF('Binding Energies'!M48&lt;HV,(0.73+0.0095*((HV-'Binding Energies'!M48)^0.872))/(28^0.3),""))</f>
        <v/>
      </c>
      <c r="N48" t="str">
        <f>IF('Binding Energies'!N48 = "","",IF('Binding Energies'!N48&lt;HV,(0.73+0.0095*((HV-'Binding Energies'!N48)^0.872))/(28^0.3),""))</f>
        <v/>
      </c>
      <c r="O48">
        <f>IF('Binding Energies'!O48 = "","",IF('Binding Energies'!O48&lt;HV,(0.73+0.0095*((HV-'Binding Energies'!O48)^0.872))/(28^0.3),""))</f>
        <v>6.7443235149372276</v>
      </c>
      <c r="P48">
        <f>IF('Binding Energies'!P48 = "","",IF('Binding Energies'!P48&lt;HV,(0.73+0.0095*((HV-'Binding Energies'!P48)^0.872))/(28^0.3),""))</f>
        <v>6.7511926816140413</v>
      </c>
      <c r="Q48" t="str">
        <f>IF('Binding Energies'!Q48 = "","",IF('Binding Energies'!Q48&lt;HV,(0.73+0.0095*((HV-'Binding Energies'!Q48)^0.872))/(28^0.3),""))</f>
        <v/>
      </c>
      <c r="R48" t="str">
        <f>IF('Binding Energies'!R48 = "","",IF('Binding Energies'!R48&lt;HV,(0.73+0.0095*((HV-'Binding Energies'!R48)^0.872))/(28^0.3),""))</f>
        <v/>
      </c>
      <c r="S48" t="str">
        <f>IF('Binding Energies'!S48 = "","",IF('Binding Energies'!S48&lt;HV,(0.73+0.0095*((HV-'Binding Energies'!S48)^0.872))/(28^0.3),""))</f>
        <v/>
      </c>
      <c r="T48" t="str">
        <f>IF('Binding Energies'!T48 = "","",IF('Binding Energies'!T48&lt;HV,(0.73+0.0095*((HV-'Binding Energies'!T48)^0.872))/(28^0.3),""))</f>
        <v/>
      </c>
    </row>
    <row r="49" spans="1:20" x14ac:dyDescent="0.35">
      <c r="A49" s="43">
        <v>49</v>
      </c>
      <c r="B49" t="str">
        <f>IF('Binding Energies'!B49 = "","",IF('Binding Energies'!B49&lt;HV,(0.73+0.0095*((HV-'Binding Energies'!B49)^0.872))/(28^0.3),""))</f>
        <v/>
      </c>
      <c r="C49">
        <f>IF('Binding Energies'!C49 = "","",IF('Binding Energies'!C49&lt;HV,(0.73+0.0095*((HV-'Binding Energies'!C49)^0.872))/(28^0.3),""))</f>
        <v>2.635656771032751</v>
      </c>
      <c r="D49">
        <f>IF('Binding Energies'!D49 = "","",IF('Binding Energies'!D49&lt;HV,(0.73+0.0095*((HV-'Binding Energies'!D49)^0.872))/(28^0.3),""))</f>
        <v>6.3229175412460448</v>
      </c>
      <c r="E49">
        <f>IF('Binding Energies'!E49 = "","",IF('Binding Energies'!E49&lt;HV,(0.73+0.0095*((HV-'Binding Energies'!E49)^0.872))/(28^0.3),""))</f>
        <v>7.0349364782472685</v>
      </c>
      <c r="F49" t="str">
        <f>IF('Binding Energies'!F49 = "","",IF('Binding Energies'!F49&lt;HV,(0.73+0.0095*((HV-'Binding Energies'!F49)^0.872))/(28^0.3),""))</f>
        <v/>
      </c>
      <c r="G49">
        <f>IF('Binding Energies'!G49 = "","",IF('Binding Energies'!G49&lt;HV,(0.73+0.0095*((HV-'Binding Energies'!G49)^0.872))/(28^0.3),""))</f>
        <v>2.9828058418991197</v>
      </c>
      <c r="H49">
        <f>IF('Binding Energies'!H49 = "","",IF('Binding Energies'!H49&lt;HV,(0.73+0.0095*((HV-'Binding Energies'!H49)^0.872))/(28^0.3),""))</f>
        <v>3.2199477231845743</v>
      </c>
      <c r="I49">
        <f>IF('Binding Energies'!I49 = "","",IF('Binding Energies'!I49&lt;HV,(0.73+0.0095*((HV-'Binding Energies'!I49)^0.872))/(28^0.3),""))</f>
        <v>6.4486294082640931</v>
      </c>
      <c r="J49">
        <f>IF('Binding Energies'!J49 = "","",IF('Binding Energies'!J49&lt;HV,(0.73+0.0095*((HV-'Binding Energies'!J49)^0.872))/(28^0.3),""))</f>
        <v>6.4871638707001109</v>
      </c>
      <c r="K49">
        <f>IF('Binding Energies'!K49 = "","",IF('Binding Energies'!K49&lt;HV,(0.73+0.0095*((HV-'Binding Energies'!K49)^0.872))/(28^0.3),""))</f>
        <v>7.0750694795764364</v>
      </c>
      <c r="L49">
        <f>IF('Binding Energies'!L49 = "","",IF('Binding Energies'!L49&lt;HV,(0.73+0.0095*((HV-'Binding Energies'!L49)^0.872))/(28^0.3),""))</f>
        <v>7.0818886310115126</v>
      </c>
      <c r="M49" t="str">
        <f>IF('Binding Energies'!M49 = "","",IF('Binding Energies'!M49&lt;HV,(0.73+0.0095*((HV-'Binding Energies'!M49)^0.872))/(28^0.3),""))</f>
        <v/>
      </c>
      <c r="N49" t="str">
        <f>IF('Binding Energies'!N49 = "","",IF('Binding Energies'!N49&lt;HV,(0.73+0.0095*((HV-'Binding Energies'!N49)^0.872))/(28^0.3),""))</f>
        <v/>
      </c>
      <c r="O49">
        <f>IF('Binding Energies'!O49 = "","",IF('Binding Energies'!O49&lt;HV,(0.73+0.0095*((HV-'Binding Energies'!O49)^0.872))/(28^0.3),""))</f>
        <v>6.7035915945460003</v>
      </c>
      <c r="P49">
        <f>IF('Binding Energies'!P49 = "","",IF('Binding Energies'!P49&lt;HV,(0.73+0.0095*((HV-'Binding Energies'!P49)^0.872))/(28^0.3),""))</f>
        <v>6.7113770382424427</v>
      </c>
      <c r="Q49" t="str">
        <f>IF('Binding Energies'!Q49 = "","",IF('Binding Energies'!Q49&lt;HV,(0.73+0.0095*((HV-'Binding Energies'!Q49)^0.872))/(28^0.3),""))</f>
        <v/>
      </c>
      <c r="R49" t="str">
        <f>IF('Binding Energies'!R49 = "","",IF('Binding Energies'!R49&lt;HV,(0.73+0.0095*((HV-'Binding Energies'!R49)^0.872))/(28^0.3),""))</f>
        <v/>
      </c>
      <c r="S49" t="str">
        <f>IF('Binding Energies'!S49 = "","",IF('Binding Energies'!S49&lt;HV,(0.73+0.0095*((HV-'Binding Energies'!S49)^0.872))/(28^0.3),""))</f>
        <v/>
      </c>
      <c r="T49" t="str">
        <f>IF('Binding Energies'!T49 = "","",IF('Binding Energies'!T49&lt;HV,(0.73+0.0095*((HV-'Binding Energies'!T49)^0.872))/(28^0.3),""))</f>
        <v/>
      </c>
    </row>
    <row r="50" spans="1:20" x14ac:dyDescent="0.35">
      <c r="A50" s="43">
        <v>50</v>
      </c>
      <c r="B50" t="str">
        <f>IF('Binding Energies'!B50 = "","",IF('Binding Energies'!B50&lt;HV,(0.73+0.0095*((HV-'Binding Energies'!B50)^0.872))/(28^0.3),""))</f>
        <v/>
      </c>
      <c r="C50">
        <f>IF('Binding Energies'!C50 = "","",IF('Binding Energies'!C50&lt;HV,(0.73+0.0095*((HV-'Binding Energies'!C50)^0.872))/(28^0.3),""))</f>
        <v>2.3672769770023643</v>
      </c>
      <c r="D50">
        <f>IF('Binding Energies'!D50 = "","",IF('Binding Energies'!D50&lt;HV,(0.73+0.0095*((HV-'Binding Energies'!D50)^0.872))/(28^0.3),""))</f>
        <v>6.2634944240746719</v>
      </c>
      <c r="E50">
        <f>IF('Binding Energies'!E50 = "","",IF('Binding Energies'!E50&lt;HV,(0.73+0.0095*((HV-'Binding Energies'!E50)^0.872))/(28^0.3),""))</f>
        <v>7.0202792348354253</v>
      </c>
      <c r="F50" t="str">
        <f>IF('Binding Energies'!F50 = "","",IF('Binding Energies'!F50&lt;HV,(0.73+0.0095*((HV-'Binding Energies'!F50)^0.872))/(28^0.3),""))</f>
        <v/>
      </c>
      <c r="G50">
        <f>IF('Binding Energies'!G50 = "","",IF('Binding Energies'!G50&lt;HV,(0.73+0.0095*((HV-'Binding Energies'!G50)^0.872))/(28^0.3),""))</f>
        <v>2.730706042344953</v>
      </c>
      <c r="H50">
        <f>IF('Binding Energies'!H50 = "","",IF('Binding Energies'!H50&lt;HV,(0.73+0.0095*((HV-'Binding Energies'!H50)^0.872))/(28^0.3),""))</f>
        <v>2.9933625311447849</v>
      </c>
      <c r="I50">
        <f>IF('Binding Energies'!I50 = "","",IF('Binding Energies'!I50&lt;HV,(0.73+0.0095*((HV-'Binding Energies'!I50)^0.872))/(28^0.3),""))</f>
        <v>6.393460663647156</v>
      </c>
      <c r="J50">
        <f>IF('Binding Energies'!J50 = "","",IF('Binding Energies'!J50&lt;HV,(0.73+0.0095*((HV-'Binding Energies'!J50)^0.872))/(28^0.3),""))</f>
        <v>6.4362176777403022</v>
      </c>
      <c r="K50">
        <f>IF('Binding Energies'!K50 = "","",IF('Binding Energies'!K50&lt;HV,(0.73+0.0095*((HV-'Binding Energies'!K50)^0.872))/(28^0.3),""))</f>
        <v>7.063033235363525</v>
      </c>
      <c r="L50">
        <f>IF('Binding Energies'!L50 = "","",IF('Binding Energies'!L50&lt;HV,(0.73+0.0095*((HV-'Binding Energies'!L50)^0.872))/(28^0.3),""))</f>
        <v>7.0709574477836918</v>
      </c>
      <c r="M50" t="str">
        <f>IF('Binding Energies'!M50 = "","",IF('Binding Energies'!M50&lt;HV,(0.73+0.0095*((HV-'Binding Energies'!M50)^0.872))/(28^0.3),""))</f>
        <v/>
      </c>
      <c r="N50" t="str">
        <f>IF('Binding Energies'!N50 = "","",IF('Binding Energies'!N50&lt;HV,(0.73+0.0095*((HV-'Binding Energies'!N50)^0.872))/(28^0.3),""))</f>
        <v/>
      </c>
      <c r="O50">
        <f>IF('Binding Energies'!O50 = "","",IF('Binding Energies'!O50&lt;HV,(0.73+0.0095*((HV-'Binding Energies'!O50)^0.872))/(28^0.3),""))</f>
        <v>6.660595049487898</v>
      </c>
      <c r="P50">
        <f>IF('Binding Energies'!P50 = "","",IF('Binding Energies'!P50&lt;HV,(0.73+0.0095*((HV-'Binding Energies'!P50)^0.872))/(28^0.3),""))</f>
        <v>6.6691977464449179</v>
      </c>
      <c r="Q50" t="str">
        <f>IF('Binding Energies'!Q50 = "","",IF('Binding Energies'!Q50&lt;HV,(0.73+0.0095*((HV-'Binding Energies'!Q50)^0.872))/(28^0.3),""))</f>
        <v/>
      </c>
      <c r="R50" t="str">
        <f>IF('Binding Energies'!R50 = "","",IF('Binding Energies'!R50&lt;HV,(0.73+0.0095*((HV-'Binding Energies'!R50)^0.872))/(28^0.3),""))</f>
        <v/>
      </c>
      <c r="S50" t="str">
        <f>IF('Binding Energies'!S50 = "","",IF('Binding Energies'!S50&lt;HV,(0.73+0.0095*((HV-'Binding Energies'!S50)^0.872))/(28^0.3),""))</f>
        <v/>
      </c>
      <c r="T50" t="str">
        <f>IF('Binding Energies'!T50 = "","",IF('Binding Energies'!T50&lt;HV,(0.73+0.0095*((HV-'Binding Energies'!T50)^0.872))/(28^0.3),""))</f>
        <v/>
      </c>
    </row>
    <row r="51" spans="1:20" x14ac:dyDescent="0.35">
      <c r="A51" s="43">
        <v>51</v>
      </c>
      <c r="B51" t="str">
        <f>IF('Binding Energies'!B51 = "","",IF('Binding Energies'!B51&lt;HV,(0.73+0.0095*((HV-'Binding Energies'!B51)^0.872))/(28^0.3),""))</f>
        <v/>
      </c>
      <c r="C51">
        <f>IF('Binding Energies'!C51 = "","",IF('Binding Energies'!C51&lt;HV,(0.73+0.0095*((HV-'Binding Energies'!C51)^0.872))/(28^0.3),""))</f>
        <v>2.0859558330373971</v>
      </c>
      <c r="D51">
        <f>IF('Binding Energies'!D51 = "","",IF('Binding Energies'!D51&lt;HV,(0.73+0.0095*((HV-'Binding Energies'!D51)^0.872))/(28^0.3),""))</f>
        <v>6.2022451480540637</v>
      </c>
      <c r="E51">
        <f>IF('Binding Energies'!E51 = "","",IF('Binding Energies'!E51&lt;HV,(0.73+0.0095*((HV-'Binding Energies'!E51)^0.872))/(28^0.3),""))</f>
        <v>7.0047133492529685</v>
      </c>
      <c r="F51" t="str">
        <f>IF('Binding Energies'!F51 = "","",IF('Binding Energies'!F51&lt;HV,(0.73+0.0095*((HV-'Binding Energies'!F51)^0.872))/(28^0.3),""))</f>
        <v/>
      </c>
      <c r="G51">
        <f>IF('Binding Energies'!G51 = "","",IF('Binding Energies'!G51&lt;HV,(0.73+0.0095*((HV-'Binding Energies'!G51)^0.872))/(28^0.3),""))</f>
        <v>2.4674127838965507</v>
      </c>
      <c r="H51">
        <f>IF('Binding Energies'!H51 = "","",IF('Binding Energies'!H51&lt;HV,(0.73+0.0095*((HV-'Binding Energies'!H51)^0.872))/(28^0.3),""))</f>
        <v>2.7583944562072067</v>
      </c>
      <c r="I51">
        <f>IF('Binding Energies'!I51 = "","",IF('Binding Energies'!I51&lt;HV,(0.73+0.0095*((HV-'Binding Energies'!I51)^0.872))/(28^0.3),""))</f>
        <v>6.3368929862048002</v>
      </c>
      <c r="J51">
        <f>IF('Binding Energies'!J51 = "","",IF('Binding Energies'!J51&lt;HV,(0.73+0.0095*((HV-'Binding Energies'!J51)^0.872))/(28^0.3),""))</f>
        <v>6.3840889993953134</v>
      </c>
      <c r="K51">
        <f>IF('Binding Energies'!K51 = "","",IF('Binding Energies'!K51&lt;HV,(0.73+0.0095*((HV-'Binding Energies'!K51)^0.872))/(28^0.3),""))</f>
        <v>7.0525992916010223</v>
      </c>
      <c r="L51">
        <f>IF('Binding Energies'!L51 = "","",IF('Binding Energies'!L51&lt;HV,(0.73+0.0095*((HV-'Binding Energies'!L51)^0.872))/(28^0.3),""))</f>
        <v>7.0615284848583713</v>
      </c>
      <c r="M51" t="str">
        <f>IF('Binding Energies'!M51 = "","",IF('Binding Energies'!M51&lt;HV,(0.73+0.0095*((HV-'Binding Energies'!M51)^0.872))/(28^0.3),""))</f>
        <v/>
      </c>
      <c r="N51" t="str">
        <f>IF('Binding Energies'!N51 = "","",IF('Binding Energies'!N51&lt;HV,(0.73+0.0095*((HV-'Binding Energies'!N51)^0.872))/(28^0.3),""))</f>
        <v/>
      </c>
      <c r="O51">
        <f>IF('Binding Energies'!O51 = "","",IF('Binding Energies'!O51&lt;HV,(0.73+0.0095*((HV-'Binding Energies'!O51)^0.872))/(28^0.3),""))</f>
        <v>6.6164414880339875</v>
      </c>
      <c r="P51">
        <f>IF('Binding Energies'!P51 = "","",IF('Binding Energies'!P51&lt;HV,(0.73+0.0095*((HV-'Binding Energies'!P51)^0.872))/(28^0.3),""))</f>
        <v>6.6259646358784838</v>
      </c>
      <c r="Q51" t="str">
        <f>IF('Binding Energies'!Q51 = "","",IF('Binding Energies'!Q51&lt;HV,(0.73+0.0095*((HV-'Binding Energies'!Q51)^0.872))/(28^0.3),""))</f>
        <v/>
      </c>
      <c r="R51" t="str">
        <f>IF('Binding Energies'!R51 = "","",IF('Binding Energies'!R51&lt;HV,(0.73+0.0095*((HV-'Binding Energies'!R51)^0.872))/(28^0.3),""))</f>
        <v/>
      </c>
      <c r="S51" t="str">
        <f>IF('Binding Energies'!S51 = "","",IF('Binding Energies'!S51&lt;HV,(0.73+0.0095*((HV-'Binding Energies'!S51)^0.872))/(28^0.3),""))</f>
        <v/>
      </c>
      <c r="T51" t="str">
        <f>IF('Binding Energies'!T51 = "","",IF('Binding Energies'!T51&lt;HV,(0.73+0.0095*((HV-'Binding Energies'!T51)^0.872))/(28^0.3),""))</f>
        <v/>
      </c>
    </row>
    <row r="52" spans="1:20" x14ac:dyDescent="0.35">
      <c r="A52" s="43">
        <v>52</v>
      </c>
      <c r="B52" t="str">
        <f>IF('Binding Energies'!B52 = "","",IF('Binding Energies'!B52&lt;HV,(0.73+0.0095*((HV-'Binding Energies'!B52)^0.872))/(28^0.3),""))</f>
        <v/>
      </c>
      <c r="C52">
        <f>IF('Binding Energies'!C52 = "","",IF('Binding Energies'!C52&lt;HV,(0.73+0.0095*((HV-'Binding Energies'!C52)^0.872))/(28^0.3),""))</f>
        <v>1.7889405784472385</v>
      </c>
      <c r="D52">
        <f>IF('Binding Energies'!D52 = "","",IF('Binding Energies'!D52&lt;HV,(0.73+0.0095*((HV-'Binding Energies'!D52)^0.872))/(28^0.3),""))</f>
        <v>6.1384431832422166</v>
      </c>
      <c r="E52">
        <f>IF('Binding Energies'!E52 = "","",IF('Binding Energies'!E52&lt;HV,(0.73+0.0095*((HV-'Binding Energies'!E52)^0.872))/(28^0.3),""))</f>
        <v>6.9883383650769595</v>
      </c>
      <c r="F52" t="str">
        <f>IF('Binding Energies'!F52 = "","",IF('Binding Energies'!F52&lt;HV,(0.73+0.0095*((HV-'Binding Energies'!F52)^0.872))/(28^0.3),""))</f>
        <v/>
      </c>
      <c r="G52">
        <f>IF('Binding Energies'!G52 = "","",IF('Binding Energies'!G52&lt;HV,(0.73+0.0095*((HV-'Binding Energies'!G52)^0.872))/(28^0.3),""))</f>
        <v>2.1905828845060422</v>
      </c>
      <c r="H52">
        <f>IF('Binding Energies'!H52 = "","",IF('Binding Energies'!H52&lt;HV,(0.73+0.0095*((HV-'Binding Energies'!H52)^0.872))/(28^0.3),""))</f>
        <v>2.5135115466415408</v>
      </c>
      <c r="I52">
        <f>IF('Binding Energies'!I52 = "","",IF('Binding Energies'!I52&lt;HV,(0.73+0.0095*((HV-'Binding Energies'!I52)^0.872))/(28^0.3),""))</f>
        <v>6.2778986519407551</v>
      </c>
      <c r="J52">
        <f>IF('Binding Energies'!J52 = "","",IF('Binding Energies'!J52&lt;HV,(0.73+0.0095*((HV-'Binding Energies'!J52)^0.872))/(28^0.3),""))</f>
        <v>6.3299568602162033</v>
      </c>
      <c r="K52">
        <f>IF('Binding Energies'!K52 = "","",IF('Binding Energies'!K52&lt;HV,(0.73+0.0095*((HV-'Binding Energies'!K52)^0.872))/(28^0.3),""))</f>
        <v>7.0400553755465607</v>
      </c>
      <c r="L52">
        <f>IF('Binding Energies'!L52 = "","",IF('Binding Energies'!L52&lt;HV,(0.73+0.0095*((HV-'Binding Energies'!L52)^0.872))/(28^0.3),""))</f>
        <v>7.0600236854224319</v>
      </c>
      <c r="M52" t="str">
        <f>IF('Binding Energies'!M52 = "","",IF('Binding Energies'!M52&lt;HV,(0.73+0.0095*((HV-'Binding Energies'!M52)^0.872))/(28^0.3),""))</f>
        <v/>
      </c>
      <c r="N52" t="str">
        <f>IF('Binding Energies'!N52 = "","",IF('Binding Energies'!N52&lt;HV,(0.73+0.0095*((HV-'Binding Energies'!N52)^0.872))/(28^0.3),""))</f>
        <v/>
      </c>
      <c r="O52">
        <f>IF('Binding Energies'!O52 = "","",IF('Binding Energies'!O52&lt;HV,(0.73+0.0095*((HV-'Binding Energies'!O52)^0.872))/(28^0.3),""))</f>
        <v>6.5702142461474971</v>
      </c>
      <c r="P52">
        <f>IF('Binding Energies'!P52 = "","",IF('Binding Energies'!P52&lt;HV,(0.73+0.0095*((HV-'Binding Energies'!P52)^0.872))/(28^0.3),""))</f>
        <v>6.5807616708986449</v>
      </c>
      <c r="Q52" t="str">
        <f>IF('Binding Energies'!Q52 = "","",IF('Binding Energies'!Q52&lt;HV,(0.73+0.0095*((HV-'Binding Energies'!Q52)^0.872))/(28^0.3),""))</f>
        <v/>
      </c>
      <c r="R52" t="str">
        <f>IF('Binding Energies'!R52 = "","",IF('Binding Energies'!R52&lt;HV,(0.73+0.0095*((HV-'Binding Energies'!R52)^0.872))/(28^0.3),""))</f>
        <v/>
      </c>
      <c r="S52" t="str">
        <f>IF('Binding Energies'!S52 = "","",IF('Binding Energies'!S52&lt;HV,(0.73+0.0095*((HV-'Binding Energies'!S52)^0.872))/(28^0.3),""))</f>
        <v/>
      </c>
      <c r="T52" t="str">
        <f>IF('Binding Energies'!T52 = "","",IF('Binding Energies'!T52&lt;HV,(0.73+0.0095*((HV-'Binding Energies'!T52)^0.872))/(28^0.3),""))</f>
        <v/>
      </c>
    </row>
    <row r="53" spans="1:20" x14ac:dyDescent="0.35">
      <c r="A53" s="43">
        <v>53</v>
      </c>
      <c r="B53" t="str">
        <f>IF('Binding Energies'!B53 = "","",IF('Binding Energies'!B53&lt;HV,(0.73+0.0095*((HV-'Binding Energies'!B53)^0.872))/(28^0.3),""))</f>
        <v/>
      </c>
      <c r="C53">
        <f>IF('Binding Energies'!C53 = "","",IF('Binding Energies'!C53&lt;HV,(0.73+0.0095*((HV-'Binding Energies'!C53)^0.872))/(28^0.3),""))</f>
        <v>1.4727425514062644</v>
      </c>
      <c r="D53">
        <f>IF('Binding Energies'!D53 = "","",IF('Binding Energies'!D53&lt;HV,(0.73+0.0095*((HV-'Binding Energies'!D53)^0.872))/(28^0.3),""))</f>
        <v>6.0706380922117669</v>
      </c>
      <c r="E53">
        <f>IF('Binding Energies'!E53 = "","",IF('Binding Energies'!E53&lt;HV,(0.73+0.0095*((HV-'Binding Energies'!E53)^0.872))/(28^0.3),""))</f>
        <v>6.970148233806154</v>
      </c>
      <c r="F53" t="str">
        <f>IF('Binding Energies'!F53 = "","",IF('Binding Energies'!F53&lt;HV,(0.73+0.0095*((HV-'Binding Energies'!F53)^0.872))/(28^0.3),""))</f>
        <v/>
      </c>
      <c r="G53">
        <f>IF('Binding Energies'!G53 = "","",IF('Binding Energies'!G53&lt;HV,(0.73+0.0095*((HV-'Binding Energies'!G53)^0.872))/(28^0.3),""))</f>
        <v>1.8972358349047267</v>
      </c>
      <c r="H53">
        <f>IF('Binding Energies'!H53 = "","",IF('Binding Energies'!H53&lt;HV,(0.73+0.0095*((HV-'Binding Energies'!H53)^0.872))/(28^0.3),""))</f>
        <v>2.2567061748191559</v>
      </c>
      <c r="I53">
        <f>IF('Binding Energies'!I53 = "","",IF('Binding Energies'!I53&lt;HV,(0.73+0.0095*((HV-'Binding Energies'!I53)^0.872))/(28^0.3),""))</f>
        <v>6.2157504255776512</v>
      </c>
      <c r="J53">
        <f>IF('Binding Energies'!J53 = "","",IF('Binding Energies'!J53&lt;HV,(0.73+0.0095*((HV-'Binding Energies'!J53)^0.872))/(28^0.3),""))</f>
        <v>6.2728935025657666</v>
      </c>
      <c r="K53">
        <f>IF('Binding Energies'!K53 = "","",IF('Binding Energies'!K53&lt;HV,(0.73+0.0095*((HV-'Binding Energies'!K53)^0.872))/(28^0.3),""))</f>
        <v>7.0267049022202679</v>
      </c>
      <c r="L53">
        <f>IF('Binding Energies'!L53 = "","",IF('Binding Energies'!L53&lt;HV,(0.73+0.0095*((HV-'Binding Energies'!L53)^0.872))/(28^0.3),""))</f>
        <v>7.0378472934606249</v>
      </c>
      <c r="M53" t="str">
        <f>IF('Binding Energies'!M53 = "","",IF('Binding Energies'!M53&lt;HV,(0.73+0.0095*((HV-'Binding Energies'!M53)^0.872))/(28^0.3),""))</f>
        <v/>
      </c>
      <c r="N53" t="str">
        <f>IF('Binding Energies'!N53 = "","",IF('Binding Energies'!N53&lt;HV,(0.73+0.0095*((HV-'Binding Energies'!N53)^0.872))/(28^0.3),""))</f>
        <v/>
      </c>
      <c r="O53">
        <f>IF('Binding Energies'!O53 = "","",IF('Binding Energies'!O53&lt;HV,(0.73+0.0095*((HV-'Binding Energies'!O53)^0.872))/(28^0.3),""))</f>
        <v>6.5206877741582678</v>
      </c>
      <c r="P53">
        <f>IF('Binding Energies'!P53 = "","",IF('Binding Energies'!P53&lt;HV,(0.73+0.0095*((HV-'Binding Energies'!P53)^0.872))/(28^0.3),""))</f>
        <v>6.5327702192715176</v>
      </c>
      <c r="Q53" t="str">
        <f>IF('Binding Energies'!Q53 = "","",IF('Binding Energies'!Q53&lt;HV,(0.73+0.0095*((HV-'Binding Energies'!Q53)^0.872))/(28^0.3),""))</f>
        <v/>
      </c>
      <c r="R53" t="str">
        <f>IF('Binding Energies'!R53 = "","",IF('Binding Energies'!R53&lt;HV,(0.73+0.0095*((HV-'Binding Energies'!R53)^0.872))/(28^0.3),""))</f>
        <v/>
      </c>
      <c r="S53" t="str">
        <f>IF('Binding Energies'!S53 = "","",IF('Binding Energies'!S53&lt;HV,(0.73+0.0095*((HV-'Binding Energies'!S53)^0.872))/(28^0.3),""))</f>
        <v/>
      </c>
      <c r="T53" t="str">
        <f>IF('Binding Energies'!T53 = "","",IF('Binding Energies'!T53&lt;HV,(0.73+0.0095*((HV-'Binding Energies'!T53)^0.872))/(28^0.3),""))</f>
        <v/>
      </c>
    </row>
    <row r="54" spans="1:20" x14ac:dyDescent="0.35">
      <c r="A54" s="43">
        <v>54</v>
      </c>
      <c r="B54" t="str">
        <f>IF('Binding Energies'!B54 = "","",IF('Binding Energies'!B54&lt;HV,(0.73+0.0095*((HV-'Binding Energies'!B54)^0.872))/(28^0.3),""))</f>
        <v/>
      </c>
      <c r="C54">
        <f>IF('Binding Energies'!C54 = "","",IF('Binding Energies'!C54&lt;HV,(0.73+0.0095*((HV-'Binding Energies'!C54)^0.872))/(28^0.3),""))</f>
        <v>1.1222138214472321</v>
      </c>
      <c r="D54">
        <f>IF('Binding Energies'!D54 = "","",IF('Binding Energies'!D54&lt;HV,(0.73+0.0095*((HV-'Binding Energies'!D54)^0.872))/(28^0.3),""))</f>
        <v>5.9922248948256671</v>
      </c>
      <c r="E54">
        <f>IF('Binding Energies'!E54 = "","",IF('Binding Energies'!E54&lt;HV,(0.73+0.0095*((HV-'Binding Energies'!E54)^0.872))/(28^0.3),""))</f>
        <v>6.9386752467681072</v>
      </c>
      <c r="F54" t="str">
        <f>IF('Binding Energies'!F54 = "","",IF('Binding Energies'!F54&lt;HV,(0.73+0.0095*((HV-'Binding Energies'!F54)^0.872))/(28^0.3),""))</f>
        <v/>
      </c>
      <c r="G54">
        <f>IF('Binding Energies'!G54 = "","",IF('Binding Energies'!G54&lt;HV,(0.73+0.0095*((HV-'Binding Energies'!G54)^0.872))/(28^0.3),""))</f>
        <v>1.5811920488765281</v>
      </c>
      <c r="H54">
        <f>IF('Binding Energies'!H54 = "","",IF('Binding Energies'!H54&lt;HV,(0.73+0.0095*((HV-'Binding Energies'!H54)^0.872))/(28^0.3),""))</f>
        <v>1.9833835939891542</v>
      </c>
      <c r="I54">
        <f>IF('Binding Energies'!I54 = "","",IF('Binding Energies'!I54&lt;HV,(0.73+0.0095*((HV-'Binding Energies'!I54)^0.872))/(28^0.3),""))</f>
        <v>6.1456170014534521</v>
      </c>
      <c r="J54">
        <f>IF('Binding Energies'!J54 = "","",IF('Binding Energies'!J54&lt;HV,(0.73+0.0095*((HV-'Binding Energies'!J54)^0.872))/(28^0.3),""))</f>
        <v>6.20910066276668</v>
      </c>
      <c r="K54">
        <f>IF('Binding Energies'!K54 = "","",IF('Binding Energies'!K54&lt;HV,(0.73+0.0095*((HV-'Binding Energies'!K54)^0.872))/(28^0.3),""))</f>
        <v>6.9927591828063465</v>
      </c>
      <c r="L54">
        <f>IF('Binding Energies'!L54 = "","",IF('Binding Energies'!L54&lt;HV,(0.73+0.0095*((HV-'Binding Energies'!L54)^0.872))/(28^0.3),""))</f>
        <v>7.0001932325727294</v>
      </c>
      <c r="M54" t="str">
        <f>IF('Binding Energies'!M54 = "","",IF('Binding Energies'!M54&lt;HV,(0.73+0.0095*((HV-'Binding Energies'!M54)^0.872))/(28^0.3),""))</f>
        <v/>
      </c>
      <c r="N54" t="str">
        <f>IF('Binding Energies'!N54 = "","",IF('Binding Energies'!N54&lt;HV,(0.73+0.0095*((HV-'Binding Energies'!N54)^0.872))/(28^0.3),""))</f>
        <v/>
      </c>
      <c r="O54">
        <f>IF('Binding Energies'!O54 = "","",IF('Binding Energies'!O54&lt;HV,(0.73+0.0095*((HV-'Binding Energies'!O54)^0.872))/(28^0.3),""))</f>
        <v>6.4604273331012703</v>
      </c>
      <c r="P54">
        <f>IF('Binding Energies'!P54 = "","",IF('Binding Energies'!P54&lt;HV,(0.73+0.0095*((HV-'Binding Energies'!P54)^0.872))/(28^0.3),""))</f>
        <v>6.4765932684201202</v>
      </c>
      <c r="Q54">
        <f>IF('Binding Energies'!Q54 = "","",IF('Binding Energies'!Q54&lt;HV,(0.73+0.0095*((HV-'Binding Energies'!Q54)^0.872))/(28^0.3),""))</f>
        <v>7.0894085922911039</v>
      </c>
      <c r="R54">
        <f>IF('Binding Energies'!R54 = "","",IF('Binding Energies'!R54&lt;HV,(0.73+0.0095*((HV-'Binding Energies'!R54)^0.872))/(28^0.3),""))</f>
        <v>7.0894085922911039</v>
      </c>
      <c r="S54" t="str">
        <f>IF('Binding Energies'!S54 = "","",IF('Binding Energies'!S54&lt;HV,(0.73+0.0095*((HV-'Binding Energies'!S54)^0.872))/(28^0.3),""))</f>
        <v/>
      </c>
      <c r="T54" t="str">
        <f>IF('Binding Energies'!T54 = "","",IF('Binding Energies'!T54&lt;HV,(0.73+0.0095*((HV-'Binding Energies'!T54)^0.872))/(28^0.3),""))</f>
        <v/>
      </c>
    </row>
    <row r="55" spans="1:20" x14ac:dyDescent="0.35">
      <c r="A55" s="43">
        <v>55</v>
      </c>
      <c r="B55" t="str">
        <f>IF('Binding Energies'!B55 = "","",IF('Binding Energies'!B55&lt;HV,(0.73+0.0095*((HV-'Binding Energies'!B55)^0.872))/(28^0.3),""))</f>
        <v/>
      </c>
      <c r="C55">
        <f>IF('Binding Energies'!C55 = "","",IF('Binding Energies'!C55&lt;HV,(0.73+0.0095*((HV-'Binding Energies'!C55)^0.872))/(28^0.3),""))</f>
        <v>0.75296018821469635</v>
      </c>
      <c r="D55">
        <f>IF('Binding Energies'!D55 = "","",IF('Binding Energies'!D55&lt;HV,(0.73+0.0095*((HV-'Binding Energies'!D55)^0.872))/(28^0.3),""))</f>
        <v>5.9214870777654305</v>
      </c>
      <c r="E55">
        <f>IF('Binding Energies'!E55 = "","",IF('Binding Energies'!E55&lt;HV,(0.73+0.0095*((HV-'Binding Energies'!E55)^0.872))/(28^0.3),""))</f>
        <v>6.9254963785159775</v>
      </c>
      <c r="F55" t="str">
        <f>IF('Binding Energies'!F55 = "","",IF('Binding Energies'!F55&lt;HV,(0.73+0.0095*((HV-'Binding Energies'!F55)^0.872))/(28^0.3),""))</f>
        <v/>
      </c>
      <c r="G55">
        <f>IF('Binding Energies'!G55 = "","",IF('Binding Energies'!G55&lt;HV,(0.73+0.0095*((HV-'Binding Energies'!G55)^0.872))/(28^0.3),""))</f>
        <v>1.247952530978895</v>
      </c>
      <c r="H55">
        <f>IF('Binding Energies'!H55 = "","",IF('Binding Energies'!H55&lt;HV,(0.73+0.0095*((HV-'Binding Energies'!H55)^0.872))/(28^0.3),""))</f>
        <v>1.6976770119651097</v>
      </c>
      <c r="I55">
        <f>IF('Binding Energies'!I55 = "","",IF('Binding Energies'!I55&lt;HV,(0.73+0.0095*((HV-'Binding Energies'!I55)^0.872))/(28^0.3),""))</f>
        <v>6.0779267956786311</v>
      </c>
      <c r="J55">
        <f>IF('Binding Energies'!J55 = "","",IF('Binding Energies'!J55&lt;HV,(0.73+0.0095*((HV-'Binding Energies'!J55)^0.872))/(28^0.3),""))</f>
        <v>6.1470516108095907</v>
      </c>
      <c r="K55">
        <f>IF('Binding Energies'!K55 = "","",IF('Binding Energies'!K55&lt;HV,(0.73+0.0095*((HV-'Binding Energies'!K55)^0.872))/(28^0.3),""))</f>
        <v>6.9843190693721677</v>
      </c>
      <c r="L55">
        <f>IF('Binding Energies'!L55 = "","",IF('Binding Energies'!L55&lt;HV,(0.73+0.0095*((HV-'Binding Energies'!L55)^0.872))/(28^0.3),""))</f>
        <v>6.9950698949973535</v>
      </c>
      <c r="M55" t="str">
        <f>IF('Binding Energies'!M55 = "","",IF('Binding Energies'!M55&lt;HV,(0.73+0.0095*((HV-'Binding Energies'!M55)^0.872))/(28^0.3),""))</f>
        <v/>
      </c>
      <c r="N55" t="str">
        <f>IF('Binding Energies'!N55 = "","",IF('Binding Energies'!N55&lt;HV,(0.73+0.0095*((HV-'Binding Energies'!N55)^0.872))/(28^0.3),""))</f>
        <v/>
      </c>
      <c r="O55">
        <f>IF('Binding Energies'!O55 = "","",IF('Binding Energies'!O55&lt;HV,(0.73+0.0095*((HV-'Binding Energies'!O55)^0.872))/(28^0.3),""))</f>
        <v>6.4106705229347378</v>
      </c>
      <c r="P55">
        <f>IF('Binding Energies'!P55 = "","",IF('Binding Energies'!P55&lt;HV,(0.73+0.0095*((HV-'Binding Energies'!P55)^0.872))/(28^0.3),""))</f>
        <v>6.4249218515132105</v>
      </c>
      <c r="Q55">
        <f>IF('Binding Energies'!Q55 = "","",IF('Binding Energies'!Q55&lt;HV,(0.73+0.0095*((HV-'Binding Energies'!Q55)^0.872))/(28^0.3),""))</f>
        <v>7.0804847699977449</v>
      </c>
      <c r="R55">
        <f>IF('Binding Energies'!R55 = "","",IF('Binding Energies'!R55&lt;HV,(0.73+0.0095*((HV-'Binding Energies'!R55)^0.872))/(28^0.3),""))</f>
        <v>7.0804847699977449</v>
      </c>
      <c r="S55" t="str">
        <f>IF('Binding Energies'!S55 = "","",IF('Binding Energies'!S55&lt;HV,(0.73+0.0095*((HV-'Binding Energies'!S55)^0.872))/(28^0.3),""))</f>
        <v/>
      </c>
      <c r="T55" t="str">
        <f>IF('Binding Energies'!T55 = "","",IF('Binding Energies'!T55&lt;HV,(0.73+0.0095*((HV-'Binding Energies'!T55)^0.872))/(28^0.3),""))</f>
        <v/>
      </c>
    </row>
    <row r="56" spans="1:20" x14ac:dyDescent="0.35">
      <c r="A56" s="43">
        <v>56</v>
      </c>
      <c r="B56" t="str">
        <f>IF('Binding Energies'!B56 = "","",IF('Binding Energies'!B56&lt;HV,(0.73+0.0095*((HV-'Binding Energies'!B56)^0.872))/(28^0.3),""))</f>
        <v/>
      </c>
      <c r="C56">
        <f>IF('Binding Energies'!C56 = "","",IF('Binding Energies'!C56&lt;HV,(0.73+0.0095*((HV-'Binding Energies'!C56)^0.872))/(28^0.3),""))</f>
        <v>0.2973834512617507</v>
      </c>
      <c r="D56">
        <f>IF('Binding Energies'!D56 = "","",IF('Binding Energies'!D56&lt;HV,(0.73+0.0095*((HV-'Binding Energies'!D56)^0.872))/(28^0.3),""))</f>
        <v>5.8433907876252213</v>
      </c>
      <c r="E56">
        <f>IF('Binding Energies'!E56 = "","",IF('Binding Energies'!E56&lt;HV,(0.73+0.0095*((HV-'Binding Energies'!E56)^0.872))/(28^0.3),""))</f>
        <v>6.903153971656633</v>
      </c>
      <c r="F56" t="str">
        <f>IF('Binding Energies'!F56 = "","",IF('Binding Energies'!F56&lt;HV,(0.73+0.0095*((HV-'Binding Energies'!F56)^0.872))/(28^0.3),""))</f>
        <v/>
      </c>
      <c r="G56">
        <f>IF('Binding Energies'!G56 = "","",IF('Binding Energies'!G56&lt;HV,(0.73+0.0095*((HV-'Binding Energies'!G56)^0.872))/(28^0.3),""))</f>
        <v>0.88458898116415552</v>
      </c>
      <c r="H56">
        <f>IF('Binding Energies'!H56 = "","",IF('Binding Energies'!H56&lt;HV,(0.73+0.0095*((HV-'Binding Energies'!H56)^0.872))/(28^0.3),""))</f>
        <v>1.3962075061691592</v>
      </c>
      <c r="I56">
        <f>IF('Binding Energies'!I56 = "","",IF('Binding Energies'!I56&lt;HV,(0.73+0.0095*((HV-'Binding Energies'!I56)^0.872))/(28^0.3),""))</f>
        <v>6.0042591243492796</v>
      </c>
      <c r="J56">
        <f>IF('Binding Energies'!J56 = "","",IF('Binding Energies'!J56&lt;HV,(0.73+0.0095*((HV-'Binding Energies'!J56)^0.872))/(28^0.3),""))</f>
        <v>6.0808008448163866</v>
      </c>
      <c r="K56">
        <f>IF('Binding Energies'!K56 = "","",IF('Binding Energies'!K56&lt;HV,(0.73+0.0095*((HV-'Binding Energies'!K56)^0.872))/(28^0.3),""))</f>
        <v>6.9647199407288811</v>
      </c>
      <c r="L56">
        <f>IF('Binding Energies'!L56 = "","",IF('Binding Energies'!L56&lt;HV,(0.73+0.0095*((HV-'Binding Energies'!L56)^0.872))/(28^0.3),""))</f>
        <v>6.9768824411594963</v>
      </c>
      <c r="M56" t="str">
        <f>IF('Binding Energies'!M56 = "","",IF('Binding Energies'!M56&lt;HV,(0.73+0.0095*((HV-'Binding Energies'!M56)^0.872))/(28^0.3),""))</f>
        <v/>
      </c>
      <c r="N56" t="str">
        <f>IF('Binding Energies'!N56 = "","",IF('Binding Energies'!N56&lt;HV,(0.73+0.0095*((HV-'Binding Energies'!N56)^0.872))/(28^0.3),""))</f>
        <v/>
      </c>
      <c r="O56">
        <f>IF('Binding Energies'!O56 = "","",IF('Binding Energies'!O56&lt;HV,(0.73+0.0095*((HV-'Binding Energies'!O56)^0.872))/(28^0.3),""))</f>
        <v>6.3530047891531387</v>
      </c>
      <c r="P56">
        <f>IF('Binding Energies'!P56 = "","",IF('Binding Energies'!P56&lt;HV,(0.73+0.0095*((HV-'Binding Energies'!P56)^0.872))/(28^0.3),""))</f>
        <v>6.3687026735612111</v>
      </c>
      <c r="Q56">
        <f>IF('Binding Energies'!Q56 = "","",IF('Binding Energies'!Q56&lt;HV,(0.73+0.0095*((HV-'Binding Energies'!Q56)^0.872))/(28^0.3),""))</f>
        <v>7.0670456642665824</v>
      </c>
      <c r="R56">
        <f>IF('Binding Energies'!R56 = "","",IF('Binding Energies'!R56&lt;HV,(0.73+0.0095*((HV-'Binding Energies'!R56)^0.872))/(28^0.3),""))</f>
        <v>7.0670456642665824</v>
      </c>
      <c r="S56" t="str">
        <f>IF('Binding Energies'!S56 = "","",IF('Binding Energies'!S56&lt;HV,(0.73+0.0095*((HV-'Binding Energies'!S56)^0.872))/(28^0.3),""))</f>
        <v/>
      </c>
      <c r="T56" t="str">
        <f>IF('Binding Energies'!T56 = "","",IF('Binding Energies'!T56&lt;HV,(0.73+0.0095*((HV-'Binding Energies'!T56)^0.872))/(28^0.3),""))</f>
        <v/>
      </c>
    </row>
    <row r="57" spans="1:20" x14ac:dyDescent="0.35">
      <c r="A57" s="43">
        <v>57</v>
      </c>
      <c r="B57" t="str">
        <f>IF('Binding Energies'!B57 = "","",IF('Binding Energies'!B57&lt;HV,(0.73+0.0095*((HV-'Binding Energies'!B57)^0.872))/(28^0.3),""))</f>
        <v/>
      </c>
      <c r="C57" t="str">
        <f>IF('Binding Energies'!C57 = "","",IF('Binding Energies'!C57&lt;HV,(0.73+0.0095*((HV-'Binding Energies'!C57)^0.872))/(28^0.3),""))</f>
        <v/>
      </c>
      <c r="D57">
        <f>IF('Binding Energies'!D57 = "","",IF('Binding Energies'!D57&lt;HV,(0.73+0.0095*((HV-'Binding Energies'!D57)^0.872))/(28^0.3),""))</f>
        <v>5.7725837950783259</v>
      </c>
      <c r="E57">
        <f>IF('Binding Energies'!E57 = "","",IF('Binding Energies'!E57&lt;HV,(0.73+0.0095*((HV-'Binding Energies'!E57)^0.872))/(28^0.3),""))</f>
        <v>6.8856346334288814</v>
      </c>
      <c r="F57" t="str">
        <f>IF('Binding Energies'!F57 = "","",IF('Binding Energies'!F57&lt;HV,(0.73+0.0095*((HV-'Binding Energies'!F57)^0.872))/(28^0.3),""))</f>
        <v/>
      </c>
      <c r="G57">
        <f>IF('Binding Energies'!G57 = "","",IF('Binding Energies'!G57&lt;HV,(0.73+0.0095*((HV-'Binding Energies'!G57)^0.872))/(28^0.3),""))</f>
        <v>0.47834337194779525</v>
      </c>
      <c r="H57">
        <f>IF('Binding Energies'!H57 = "","",IF('Binding Energies'!H57&lt;HV,(0.73+0.0095*((HV-'Binding Energies'!H57)^0.872))/(28^0.3),""))</f>
        <v>1.0813979277008179</v>
      </c>
      <c r="I57">
        <f>IF('Binding Energies'!I57 = "","",IF('Binding Energies'!I57&lt;HV,(0.73+0.0095*((HV-'Binding Energies'!I57)^0.872))/(28^0.3),""))</f>
        <v>5.9345735376777435</v>
      </c>
      <c r="J57">
        <f>IF('Binding Energies'!J57 = "","",IF('Binding Energies'!J57&lt;HV,(0.73+0.0095*((HV-'Binding Energies'!J57)^0.872))/(28^0.3),""))</f>
        <v>6.0179345610918382</v>
      </c>
      <c r="K57">
        <f>IF('Binding Energies'!K57 = "","",IF('Binding Energies'!K57&lt;HV,(0.73+0.0095*((HV-'Binding Energies'!K57)^0.872))/(28^0.3),""))</f>
        <v>6.9506435780349856</v>
      </c>
      <c r="L57">
        <f>IF('Binding Energies'!L57 = "","",IF('Binding Energies'!L57&lt;HV,(0.73+0.0095*((HV-'Binding Energies'!L57)^0.872))/(28^0.3),""))</f>
        <v>6.9651220586586593</v>
      </c>
      <c r="M57" t="str">
        <f>IF('Binding Energies'!M57 = "","",IF('Binding Energies'!M57&lt;HV,(0.73+0.0095*((HV-'Binding Energies'!M57)^0.872))/(28^0.3),""))</f>
        <v/>
      </c>
      <c r="N57" t="str">
        <f>IF('Binding Energies'!N57 = "","",IF('Binding Energies'!N57&lt;HV,(0.73+0.0095*((HV-'Binding Energies'!N57)^0.872))/(28^0.3),""))</f>
        <v/>
      </c>
      <c r="O57">
        <f>IF('Binding Energies'!O57 = "","",IF('Binding Energies'!O57&lt;HV,(0.73+0.0095*((HV-'Binding Energies'!O57)^0.872))/(28^0.3),""))</f>
        <v>6.2995465420268966</v>
      </c>
      <c r="P57">
        <f>IF('Binding Energies'!P57 = "","",IF('Binding Energies'!P57&lt;HV,(0.73+0.0095*((HV-'Binding Energies'!P57)^0.872))/(28^0.3),""))</f>
        <v>6.3166933745397023</v>
      </c>
      <c r="Q57">
        <f>IF('Binding Energies'!Q57 = "","",IF('Binding Energies'!Q57&lt;HV,(0.73+0.0095*((HV-'Binding Energies'!Q57)^0.872))/(28^0.3),""))</f>
        <v>7.0592211057111545</v>
      </c>
      <c r="R57">
        <f>IF('Binding Energies'!R57 = "","",IF('Binding Energies'!R57&lt;HV,(0.73+0.0095*((HV-'Binding Energies'!R57)^0.872))/(28^0.3),""))</f>
        <v>7.0592211057111545</v>
      </c>
      <c r="S57" t="str">
        <f>IF('Binding Energies'!S57 = "","",IF('Binding Energies'!S57&lt;HV,(0.73+0.0095*((HV-'Binding Energies'!S57)^0.872))/(28^0.3),""))</f>
        <v/>
      </c>
      <c r="T57" t="str">
        <f>IF('Binding Energies'!T57 = "","",IF('Binding Energies'!T57&lt;HV,(0.73+0.0095*((HV-'Binding Energies'!T57)^0.872))/(28^0.3),""))</f>
        <v/>
      </c>
    </row>
    <row r="58" spans="1:20" x14ac:dyDescent="0.35">
      <c r="A58" s="43">
        <v>58</v>
      </c>
      <c r="B58" t="str">
        <f>IF('Binding Energies'!B58 = "","",IF('Binding Energies'!B58&lt;HV,(0.73+0.0095*((HV-'Binding Energies'!B58)^0.872))/(28^0.3),""))</f>
        <v/>
      </c>
      <c r="C58" t="str">
        <f>IF('Binding Energies'!C58 = "","",IF('Binding Energies'!C58&lt;HV,(0.73+0.0095*((HV-'Binding Energies'!C58)^0.872))/(28^0.3),""))</f>
        <v/>
      </c>
      <c r="D58">
        <f>IF('Binding Energies'!D58 = "","",IF('Binding Energies'!D58&lt;HV,(0.73+0.0095*((HV-'Binding Energies'!D58)^0.872))/(28^0.3),""))</f>
        <v>5.6966667059486618</v>
      </c>
      <c r="E58">
        <f>IF('Binding Energies'!E58 = "","",IF('Binding Energies'!E58&lt;HV,(0.73+0.0095*((HV-'Binding Energies'!E58)^0.872))/(28^0.3),""))</f>
        <v>6.8662950441196209</v>
      </c>
      <c r="F58" t="str">
        <f>IF('Binding Energies'!F58 = "","",IF('Binding Energies'!F58&lt;HV,(0.73+0.0095*((HV-'Binding Energies'!F58)^0.872))/(28^0.3),""))</f>
        <v/>
      </c>
      <c r="G58" t="str">
        <f>IF('Binding Energies'!G58 = "","",IF('Binding Energies'!G58&lt;HV,(0.73+0.0095*((HV-'Binding Energies'!G58)^0.872))/(28^0.3),""))</f>
        <v/>
      </c>
      <c r="H58">
        <f>IF('Binding Energies'!H58 = "","",IF('Binding Energies'!H58&lt;HV,(0.73+0.0095*((HV-'Binding Energies'!H58)^0.872))/(28^0.3),""))</f>
        <v>0.73948072073527915</v>
      </c>
      <c r="I58">
        <f>IF('Binding Energies'!I58 = "","",IF('Binding Energies'!I58&lt;HV,(0.73+0.0095*((HV-'Binding Energies'!I58)^0.872))/(28^0.3),""))</f>
        <v>5.8640394124934971</v>
      </c>
      <c r="J58">
        <f>IF('Binding Energies'!J58 = "","",IF('Binding Energies'!J58&lt;HV,(0.73+0.0095*((HV-'Binding Energies'!J58)^0.872))/(28^0.3),""))</f>
        <v>5.9541434288942225</v>
      </c>
      <c r="K58">
        <f>IF('Binding Energies'!K58 = "","",IF('Binding Energies'!K58&lt;HV,(0.73+0.0095*((HV-'Binding Energies'!K58)^0.872))/(28^0.3),""))</f>
        <v>6.9330420002626001</v>
      </c>
      <c r="L58">
        <f>IF('Binding Energies'!L58 = "","",IF('Binding Energies'!L58&lt;HV,(0.73+0.0095*((HV-'Binding Energies'!L58)^0.872))/(28^0.3),""))</f>
        <v>6.9492357024836178</v>
      </c>
      <c r="M58" t="str">
        <f>IF('Binding Energies'!M58 = "","",IF('Binding Energies'!M58&lt;HV,(0.73+0.0095*((HV-'Binding Energies'!M58)^0.872))/(28^0.3),""))</f>
        <v/>
      </c>
      <c r="N58" t="str">
        <f>IF('Binding Energies'!N58 = "","",IF('Binding Energies'!N58&lt;HV,(0.73+0.0095*((HV-'Binding Energies'!N58)^0.872))/(28^0.3),""))</f>
        <v/>
      </c>
      <c r="O58">
        <f>IF('Binding Energies'!O58 = "","",IF('Binding Energies'!O58&lt;HV,(0.73+0.0095*((HV-'Binding Energies'!O58)^0.872))/(28^0.3),""))</f>
        <v>6.245609766379995</v>
      </c>
      <c r="P58">
        <f>IF('Binding Energies'!P58 = "","",IF('Binding Energies'!P58&lt;HV,(0.73+0.0095*((HV-'Binding Energies'!P58)^0.872))/(28^0.3),""))</f>
        <v>6.2640052991175601</v>
      </c>
      <c r="Q58">
        <f>IF('Binding Energies'!Q58 = "","",IF('Binding Energies'!Q58&lt;HV,(0.73+0.0095*((HV-'Binding Energies'!Q58)^0.872))/(28^0.3),""))</f>
        <v>7.0492880287782294</v>
      </c>
      <c r="R58">
        <f>IF('Binding Energies'!R58 = "","",IF('Binding Energies'!R58&lt;HV,(0.73+0.0095*((HV-'Binding Energies'!R58)^0.872))/(28^0.3),""))</f>
        <v>7.0492880287782294</v>
      </c>
      <c r="S58" t="str">
        <f>IF('Binding Energies'!S58 = "","",IF('Binding Energies'!S58&lt;HV,(0.73+0.0095*((HV-'Binding Energies'!S58)^0.872))/(28^0.3),""))</f>
        <v/>
      </c>
      <c r="T58" t="str">
        <f>IF('Binding Energies'!T58 = "","",IF('Binding Energies'!T58&lt;HV,(0.73+0.0095*((HV-'Binding Energies'!T58)^0.872))/(28^0.3),""))</f>
        <v/>
      </c>
    </row>
    <row r="59" spans="1:20" x14ac:dyDescent="0.35">
      <c r="A59" s="43">
        <v>59</v>
      </c>
      <c r="B59" t="str">
        <f>IF('Binding Energies'!B59 = "","",IF('Binding Energies'!B59&lt;HV,(0.73+0.0095*((HV-'Binding Energies'!B59)^0.872))/(28^0.3),""))</f>
        <v/>
      </c>
      <c r="C59" t="str">
        <f>IF('Binding Energies'!C59 = "","",IF('Binding Energies'!C59&lt;HV,(0.73+0.0095*((HV-'Binding Energies'!C59)^0.872))/(28^0.3),""))</f>
        <v/>
      </c>
      <c r="D59">
        <f>IF('Binding Energies'!D59 = "","",IF('Binding Energies'!D59&lt;HV,(0.73+0.0095*((HV-'Binding Energies'!D59)^0.872))/(28^0.3),""))</f>
        <v>5.6173726588672022</v>
      </c>
      <c r="E59">
        <f>IF('Binding Energies'!E59 = "","",IF('Binding Energies'!E59&lt;HV,(0.73+0.0095*((HV-'Binding Energies'!E59)^0.872))/(28^0.3),""))</f>
        <v>6.8512809814994</v>
      </c>
      <c r="F59" t="str">
        <f>IF('Binding Energies'!F59 = "","",IF('Binding Energies'!F59&lt;HV,(0.73+0.0095*((HV-'Binding Energies'!F59)^0.872))/(28^0.3),""))</f>
        <v/>
      </c>
      <c r="G59" t="str">
        <f>IF('Binding Energies'!G59 = "","",IF('Binding Energies'!G59&lt;HV,(0.73+0.0095*((HV-'Binding Energies'!G59)^0.872))/(28^0.3),""))</f>
        <v/>
      </c>
      <c r="H59">
        <f>IF('Binding Energies'!H59 = "","",IF('Binding Energies'!H59&lt;HV,(0.73+0.0095*((HV-'Binding Energies'!H59)^0.872))/(28^0.3),""))</f>
        <v>0.34762036050194012</v>
      </c>
      <c r="I59">
        <f>IF('Binding Energies'!I59 = "","",IF('Binding Energies'!I59&lt;HV,(0.73+0.0095*((HV-'Binding Energies'!I59)^0.872))/(28^0.3),""))</f>
        <v>5.7973038199137914</v>
      </c>
      <c r="J59">
        <f>IF('Binding Energies'!J59 = "","",IF('Binding Energies'!J59&lt;HV,(0.73+0.0095*((HV-'Binding Energies'!J59)^0.872))/(28^0.3),""))</f>
        <v>5.8956101899300188</v>
      </c>
      <c r="K59">
        <f>IF('Binding Energies'!K59 = "","",IF('Binding Energies'!K59&lt;HV,(0.73+0.0095*((HV-'Binding Energies'!K59)^0.872))/(28^0.3),""))</f>
        <v>6.9199621246035159</v>
      </c>
      <c r="L59">
        <f>IF('Binding Energies'!L59 = "","",IF('Binding Energies'!L59&lt;HV,(0.73+0.0095*((HV-'Binding Energies'!L59)^0.872))/(28^0.3),""))</f>
        <v>6.9387758341074672</v>
      </c>
      <c r="M59" t="str">
        <f>IF('Binding Energies'!M59 = "","",IF('Binding Energies'!M59&lt;HV,(0.73+0.0095*((HV-'Binding Energies'!M59)^0.872))/(28^0.3),""))</f>
        <v/>
      </c>
      <c r="N59" t="str">
        <f>IF('Binding Energies'!N59 = "","",IF('Binding Energies'!N59&lt;HV,(0.73+0.0095*((HV-'Binding Energies'!N59)^0.872))/(28^0.3),""))</f>
        <v/>
      </c>
      <c r="O59">
        <f>IF('Binding Energies'!O59 = "","",IF('Binding Energies'!O59&lt;HV,(0.73+0.0095*((HV-'Binding Energies'!O59)^0.872))/(28^0.3),""))</f>
        <v>6.1946720340145687</v>
      </c>
      <c r="P59">
        <f>IF('Binding Energies'!P59 = "","",IF('Binding Energies'!P59&lt;HV,(0.73+0.0095*((HV-'Binding Energies'!P59)^0.872))/(28^0.3),""))</f>
        <v>6.2152389441245566</v>
      </c>
      <c r="Q59">
        <f>IF('Binding Energies'!Q59 = "","",IF('Binding Energies'!Q59&lt;HV,(0.73+0.0095*((HV-'Binding Energies'!Q59)^0.872))/(28^0.3),""))</f>
        <v>7.0467793383105937</v>
      </c>
      <c r="R59">
        <f>IF('Binding Energies'!R59 = "","",IF('Binding Energies'!R59&lt;HV,(0.73+0.0095*((HV-'Binding Energies'!R59)^0.872))/(28^0.3),""))</f>
        <v>7.0467793383105937</v>
      </c>
      <c r="S59" t="str">
        <f>IF('Binding Energies'!S59 = "","",IF('Binding Energies'!S59&lt;HV,(0.73+0.0095*((HV-'Binding Energies'!S59)^0.872))/(28^0.3),""))</f>
        <v/>
      </c>
      <c r="T59" t="str">
        <f>IF('Binding Energies'!T59 = "","",IF('Binding Energies'!T59&lt;HV,(0.73+0.0095*((HV-'Binding Energies'!T59)^0.872))/(28^0.3),""))</f>
        <v/>
      </c>
    </row>
    <row r="60" spans="1:20" x14ac:dyDescent="0.35">
      <c r="A60" s="43">
        <v>60</v>
      </c>
      <c r="B60" t="str">
        <f>IF('Binding Energies'!B60 = "","",IF('Binding Energies'!B60&lt;HV,(0.73+0.0095*((HV-'Binding Energies'!B60)^0.872))/(28^0.3),""))</f>
        <v/>
      </c>
      <c r="C60" t="str">
        <f>IF('Binding Energies'!C60 = "","",IF('Binding Energies'!C60&lt;HV,(0.73+0.0095*((HV-'Binding Energies'!C60)^0.872))/(28^0.3),""))</f>
        <v/>
      </c>
      <c r="D60">
        <f>IF('Binding Energies'!D60 = "","",IF('Binding Energies'!D60&lt;HV,(0.73+0.0095*((HV-'Binding Energies'!D60)^0.872))/(28^0.3),""))</f>
        <v>5.5505030764259091</v>
      </c>
      <c r="E60">
        <f>IF('Binding Energies'!E60 = "","",IF('Binding Energies'!E60&lt;HV,(0.73+0.0095*((HV-'Binding Energies'!E60)^0.872))/(28^0.3),""))</f>
        <v>6.8404959695106493</v>
      </c>
      <c r="F60" t="str">
        <f>IF('Binding Energies'!F60 = "","",IF('Binding Energies'!F60&lt;HV,(0.73+0.0095*((HV-'Binding Energies'!F60)^0.872))/(28^0.3),""))</f>
        <v/>
      </c>
      <c r="G60" t="str">
        <f>IF('Binding Energies'!G60 = "","",IF('Binding Energies'!G60&lt;HV,(0.73+0.0095*((HV-'Binding Energies'!G60)^0.872))/(28^0.3),""))</f>
        <v/>
      </c>
      <c r="H60" t="str">
        <f>IF('Binding Energies'!H60 = "","",IF('Binding Energies'!H60&lt;HV,(0.73+0.0095*((HV-'Binding Energies'!H60)^0.872))/(28^0.3),""))</f>
        <v/>
      </c>
      <c r="I60">
        <f>IF('Binding Energies'!I60 = "","",IF('Binding Energies'!I60&lt;HV,(0.73+0.0095*((HV-'Binding Energies'!I60)^0.872))/(28^0.3),""))</f>
        <v>5.7296211029247583</v>
      </c>
      <c r="J60">
        <f>IF('Binding Energies'!J60 = "","",IF('Binding Energies'!J60&lt;HV,(0.73+0.0095*((HV-'Binding Energies'!J60)^0.872))/(28^0.3),""))</f>
        <v>5.8386400169818033</v>
      </c>
      <c r="K60">
        <f>IF('Binding Energies'!K60 = "","",IF('Binding Energies'!K60&lt;HV,(0.73+0.0095*((HV-'Binding Energies'!K60)^0.872))/(28^0.3),""))</f>
        <v>6.9129175509101239</v>
      </c>
      <c r="L60">
        <f>IF('Binding Energies'!L60 = "","",IF('Binding Energies'!L60&lt;HV,(0.73+0.0095*((HV-'Binding Energies'!L60)^0.872))/(28^0.3),""))</f>
        <v>6.9317341823770455</v>
      </c>
      <c r="M60" t="str">
        <f>IF('Binding Energies'!M60 = "","",IF('Binding Energies'!M60&lt;HV,(0.73+0.0095*((HV-'Binding Energies'!M60)^0.872))/(28^0.3),""))</f>
        <v/>
      </c>
      <c r="N60" t="str">
        <f>IF('Binding Energies'!N60 = "","",IF('Binding Energies'!N60&lt;HV,(0.73+0.0095*((HV-'Binding Energies'!N60)^0.872))/(28^0.3),""))</f>
        <v/>
      </c>
      <c r="O60">
        <f>IF('Binding Energies'!O60 = "","",IF('Binding Energies'!O60&lt;HV,(0.73+0.0095*((HV-'Binding Energies'!O60)^0.872))/(28^0.3),""))</f>
        <v>6.1446947254366044</v>
      </c>
      <c r="P60">
        <f>IF('Binding Energies'!P60 = "","",IF('Binding Energies'!P60&lt;HV,(0.73+0.0095*((HV-'Binding Energies'!P60)^0.872))/(28^0.3),""))</f>
        <v>6.167438008903269</v>
      </c>
      <c r="Q60">
        <f>IF('Binding Energies'!Q60 = "","",IF('Binding Energies'!Q60&lt;HV,(0.73+0.0095*((HV-'Binding Energies'!Q60)^0.872))/(28^0.3),""))</f>
        <v>7.043367300525226</v>
      </c>
      <c r="R60">
        <f>IF('Binding Energies'!R60 = "","",IF('Binding Energies'!R60&lt;HV,(0.73+0.0095*((HV-'Binding Energies'!R60)^0.872))/(28^0.3),""))</f>
        <v>7.043367300525226</v>
      </c>
      <c r="S60" t="str">
        <f>IF('Binding Energies'!S60 = "","",IF('Binding Energies'!S60&lt;HV,(0.73+0.0095*((HV-'Binding Energies'!S60)^0.872))/(28^0.3),""))</f>
        <v/>
      </c>
      <c r="T60" t="str">
        <f>IF('Binding Energies'!T60 = "","",IF('Binding Energies'!T60&lt;HV,(0.73+0.0095*((HV-'Binding Energies'!T60)^0.872))/(28^0.3),""))</f>
        <v/>
      </c>
    </row>
    <row r="61" spans="1:20" x14ac:dyDescent="0.35">
      <c r="A61" s="43">
        <v>61</v>
      </c>
      <c r="B61" t="str">
        <f>IF('Binding Energies'!B61 = "","",IF('Binding Energies'!B61&lt;HV,(0.73+0.0095*((HV-'Binding Energies'!B61)^0.872))/(28^0.3),""))</f>
        <v/>
      </c>
      <c r="C61" t="str">
        <f>IF('Binding Energies'!C61 = "","",IF('Binding Energies'!C61&lt;HV,(0.73+0.0095*((HV-'Binding Energies'!C61)^0.872))/(28^0.3),""))</f>
        <v/>
      </c>
      <c r="D61">
        <f>IF('Binding Energies'!D61 = "","",IF('Binding Energies'!D61&lt;HV,(0.73+0.0095*((HV-'Binding Energies'!D61)^0.872))/(28^0.3),""))</f>
        <v>5.4741218506195475</v>
      </c>
      <c r="E61">
        <f>IF('Binding Energies'!E61 = "","",IF('Binding Energies'!E61&lt;HV,(0.73+0.0095*((HV-'Binding Energies'!E61)^0.872))/(28^0.3),""))</f>
        <v>6.8241623123399684</v>
      </c>
      <c r="F61" t="str">
        <f>IF('Binding Energies'!F61 = "","",IF('Binding Energies'!F61&lt;HV,(0.73+0.0095*((HV-'Binding Energies'!F61)^0.872))/(28^0.3),""))</f>
        <v/>
      </c>
      <c r="G61" t="str">
        <f>IF('Binding Energies'!G61 = "","",IF('Binding Energies'!G61&lt;HV,(0.73+0.0095*((HV-'Binding Energies'!G61)^0.872))/(28^0.3),""))</f>
        <v/>
      </c>
      <c r="H61" t="str">
        <f>IF('Binding Energies'!H61 = "","",IF('Binding Energies'!H61&lt;HV,(0.73+0.0095*((HV-'Binding Energies'!H61)^0.872))/(28^0.3),""))</f>
        <v/>
      </c>
      <c r="I61">
        <f>IF('Binding Energies'!I61 = "","",IF('Binding Energies'!I61&lt;HV,(0.73+0.0095*((HV-'Binding Energies'!I61)^0.872))/(28^0.3),""))</f>
        <v>5.6584940940822825</v>
      </c>
      <c r="J61">
        <f>IF('Binding Energies'!J61 = "","",IF('Binding Energies'!J61&lt;HV,(0.73+0.0095*((HV-'Binding Energies'!J61)^0.872))/(28^0.3),""))</f>
        <v>5.7771359839912551</v>
      </c>
      <c r="K61">
        <f>IF('Binding Energies'!K61 = "","",IF('Binding Energies'!K61&lt;HV,(0.73+0.0095*((HV-'Binding Energies'!K61)^0.872))/(28^0.3),""))</f>
        <v>6.9014426117559813</v>
      </c>
      <c r="L61">
        <f>IF('Binding Energies'!L61 = "","",IF('Binding Energies'!L61&lt;HV,(0.73+0.0095*((HV-'Binding Energies'!L61)^0.872))/(28^0.3),""))</f>
        <v>6.9200627534335872</v>
      </c>
      <c r="M61" t="str">
        <f>IF('Binding Energies'!M61 = "","",IF('Binding Energies'!M61&lt;HV,(0.73+0.0095*((HV-'Binding Energies'!M61)^0.872))/(28^0.3),""))</f>
        <v/>
      </c>
      <c r="N61" t="str">
        <f>IF('Binding Energies'!N61 = "","",IF('Binding Energies'!N61&lt;HV,(0.73+0.0095*((HV-'Binding Energies'!N61)^0.872))/(28^0.3),""))</f>
        <v/>
      </c>
      <c r="O61">
        <f>IF('Binding Energies'!O61 = "","",IF('Binding Energies'!O61&lt;HV,(0.73+0.0095*((HV-'Binding Energies'!O61)^0.872))/(28^0.3),""))</f>
        <v>6.0917818977668583</v>
      </c>
      <c r="P61">
        <f>IF('Binding Energies'!P61 = "","",IF('Binding Energies'!P61&lt;HV,(0.73+0.0095*((HV-'Binding Energies'!P61)^0.872))/(28^0.3),""))</f>
        <v>6.1170165446696672</v>
      </c>
      <c r="Q61">
        <f>IF('Binding Energies'!Q61 = "","",IF('Binding Energies'!Q61&lt;HV,(0.73+0.0095*((HV-'Binding Energies'!Q61)^0.872))/(28^0.3),""))</f>
        <v>7.0412597394082397</v>
      </c>
      <c r="R61">
        <f>IF('Binding Energies'!R61 = "","",IF('Binding Energies'!R61&lt;HV,(0.73+0.0095*((HV-'Binding Energies'!R61)^0.872))/(28^0.3),""))</f>
        <v>7.0412597394082397</v>
      </c>
      <c r="S61" t="str">
        <f>IF('Binding Energies'!S61 = "","",IF('Binding Energies'!S61&lt;HV,(0.73+0.0095*((HV-'Binding Energies'!S61)^0.872))/(28^0.3),""))</f>
        <v/>
      </c>
      <c r="T61" t="str">
        <f>IF('Binding Energies'!T61 = "","",IF('Binding Energies'!T61&lt;HV,(0.73+0.0095*((HV-'Binding Energies'!T61)^0.872))/(28^0.3),""))</f>
        <v/>
      </c>
    </row>
    <row r="62" spans="1:20" x14ac:dyDescent="0.35">
      <c r="A62" s="43">
        <v>62</v>
      </c>
      <c r="B62" t="str">
        <f>IF('Binding Energies'!B62 = "","",IF('Binding Energies'!B62&lt;HV,(0.73+0.0095*((HV-'Binding Energies'!B62)^0.872))/(28^0.3),""))</f>
        <v/>
      </c>
      <c r="C62" t="str">
        <f>IF('Binding Energies'!C62 = "","",IF('Binding Energies'!C62&lt;HV,(0.73+0.0095*((HV-'Binding Energies'!C62)^0.872))/(28^0.3),""))</f>
        <v/>
      </c>
      <c r="D62">
        <f>IF('Binding Energies'!D62 = "","",IF('Binding Energies'!D62&lt;HV,(0.73+0.0095*((HV-'Binding Energies'!D62)^0.872))/(28^0.3),""))</f>
        <v>5.3966348527087096</v>
      </c>
      <c r="E62">
        <f>IF('Binding Energies'!E62 = "","",IF('Binding Energies'!E62&lt;HV,(0.73+0.0095*((HV-'Binding Energies'!E62)^0.872))/(28^0.3),""))</f>
        <v>6.8097393658449548</v>
      </c>
      <c r="F62" t="str">
        <f>IF('Binding Energies'!F62 = "","",IF('Binding Energies'!F62&lt;HV,(0.73+0.0095*((HV-'Binding Energies'!F62)^0.872))/(28^0.3),""))</f>
        <v/>
      </c>
      <c r="G62" t="str">
        <f>IF('Binding Energies'!G62 = "","",IF('Binding Energies'!G62&lt;HV,(0.73+0.0095*((HV-'Binding Energies'!G62)^0.872))/(28^0.3),""))</f>
        <v/>
      </c>
      <c r="H62" t="str">
        <f>IF('Binding Energies'!H62 = "","",IF('Binding Energies'!H62&lt;HV,(0.73+0.0095*((HV-'Binding Energies'!H62)^0.872))/(28^0.3),""))</f>
        <v/>
      </c>
      <c r="I62">
        <f>IF('Binding Energies'!I62 = "","",IF('Binding Energies'!I62&lt;HV,(0.73+0.0095*((HV-'Binding Energies'!I62)^0.872))/(28^0.3),""))</f>
        <v>5.5865011187461651</v>
      </c>
      <c r="J62">
        <f>IF('Binding Energies'!J62 = "","",IF('Binding Energies'!J62&lt;HV,(0.73+0.0095*((HV-'Binding Energies'!J62)^0.872))/(28^0.3),""))</f>
        <v>5.7120076152065566</v>
      </c>
      <c r="K62">
        <f>IF('Binding Energies'!K62 = "","",IF('Binding Energies'!K62&lt;HV,(0.73+0.0095*((HV-'Binding Energies'!K62)^0.872))/(28^0.3),""))</f>
        <v>6.890468233660787</v>
      </c>
      <c r="L62">
        <f>IF('Binding Energies'!L62 = "","",IF('Binding Energies'!L62&lt;HV,(0.73+0.0095*((HV-'Binding Energies'!L62)^0.872))/(28^0.3),""))</f>
        <v>6.9087909343395646</v>
      </c>
      <c r="M62" t="str">
        <f>IF('Binding Energies'!M62 = "","",IF('Binding Energies'!M62&lt;HV,(0.73+0.0095*((HV-'Binding Energies'!M62)^0.872))/(28^0.3),""))</f>
        <v/>
      </c>
      <c r="N62" t="str">
        <f>IF('Binding Energies'!N62 = "","",IF('Binding Energies'!N62&lt;HV,(0.73+0.0095*((HV-'Binding Energies'!N62)^0.872))/(28^0.3),""))</f>
        <v/>
      </c>
      <c r="O62">
        <f>IF('Binding Energies'!O62 = "","",IF('Binding Energies'!O62&lt;HV,(0.73+0.0095*((HV-'Binding Energies'!O62)^0.872))/(28^0.3),""))</f>
        <v>6.035818529076594</v>
      </c>
      <c r="P62">
        <f>IF('Binding Energies'!P62 = "","",IF('Binding Energies'!P62&lt;HV,(0.73+0.0095*((HV-'Binding Energies'!P62)^0.872))/(28^0.3),""))</f>
        <v>6.0623211690230097</v>
      </c>
      <c r="Q62">
        <f>IF('Binding Energies'!Q62 = "","",IF('Binding Energies'!Q62&lt;HV,(0.73+0.0095*((HV-'Binding Energies'!Q62)^0.872))/(28^0.3),""))</f>
        <v>7.0335311913245917</v>
      </c>
      <c r="R62">
        <f>IF('Binding Energies'!R62 = "","",IF('Binding Energies'!R62&lt;HV,(0.73+0.0095*((HV-'Binding Energies'!R62)^0.872))/(28^0.3),""))</f>
        <v>7.0335311913245917</v>
      </c>
      <c r="S62" t="str">
        <f>IF('Binding Energies'!S62 = "","",IF('Binding Energies'!S62&lt;HV,(0.73+0.0095*((HV-'Binding Energies'!S62)^0.872))/(28^0.3),""))</f>
        <v/>
      </c>
      <c r="T62" t="str">
        <f>IF('Binding Energies'!T62 = "","",IF('Binding Energies'!T62&lt;HV,(0.73+0.0095*((HV-'Binding Energies'!T62)^0.872))/(28^0.3),""))</f>
        <v/>
      </c>
    </row>
    <row r="63" spans="1:20" x14ac:dyDescent="0.35">
      <c r="A63" s="43">
        <v>63</v>
      </c>
      <c r="B63" t="str">
        <f>IF('Binding Energies'!B63 = "","",IF('Binding Energies'!B63&lt;HV,(0.73+0.0095*((HV-'Binding Energies'!B63)^0.872))/(28^0.3),""))</f>
        <v/>
      </c>
      <c r="C63" t="str">
        <f>IF('Binding Energies'!C63 = "","",IF('Binding Energies'!C63&lt;HV,(0.73+0.0095*((HV-'Binding Energies'!C63)^0.872))/(28^0.3),""))</f>
        <v/>
      </c>
      <c r="D63">
        <f>IF('Binding Energies'!D63 = "","",IF('Binding Energies'!D63&lt;HV,(0.73+0.0095*((HV-'Binding Energies'!D63)^0.872))/(28^0.3),""))</f>
        <v>5.3158320590242267</v>
      </c>
      <c r="E63">
        <f>IF('Binding Energies'!E63 = "","",IF('Binding Energies'!E63&lt;HV,(0.73+0.0095*((HV-'Binding Energies'!E63)^0.872))/(28^0.3),""))</f>
        <v>6.7951099316000922</v>
      </c>
      <c r="F63" t="str">
        <f>IF('Binding Energies'!F63 = "","",IF('Binding Energies'!F63&lt;HV,(0.73+0.0095*((HV-'Binding Energies'!F63)^0.872))/(28^0.3),""))</f>
        <v/>
      </c>
      <c r="G63" t="str">
        <f>IF('Binding Energies'!G63 = "","",IF('Binding Energies'!G63&lt;HV,(0.73+0.0095*((HV-'Binding Energies'!G63)^0.872))/(28^0.3),""))</f>
        <v/>
      </c>
      <c r="H63" t="str">
        <f>IF('Binding Energies'!H63 = "","",IF('Binding Energies'!H63&lt;HV,(0.73+0.0095*((HV-'Binding Energies'!H63)^0.872))/(28^0.3),""))</f>
        <v/>
      </c>
      <c r="I63">
        <f>IF('Binding Energies'!I63 = "","",IF('Binding Energies'!I63&lt;HV,(0.73+0.0095*((HV-'Binding Energies'!I63)^0.872))/(28^0.3),""))</f>
        <v>5.5103008540420779</v>
      </c>
      <c r="J63">
        <f>IF('Binding Energies'!J63 = "","",IF('Binding Energies'!J63&lt;HV,(0.73+0.0095*((HV-'Binding Energies'!J63)^0.872))/(28^0.3),""))</f>
        <v>5.648944748141715</v>
      </c>
      <c r="K63">
        <f>IF('Binding Energies'!K63 = "","",IF('Binding Energies'!K63&lt;HV,(0.73+0.0095*((HV-'Binding Energies'!K63)^0.872))/(28^0.3),""))</f>
        <v>6.8720373521572222</v>
      </c>
      <c r="L63">
        <f>IF('Binding Energies'!L63 = "","",IF('Binding Energies'!L63&lt;HV,(0.73+0.0095*((HV-'Binding Energies'!L63)^0.872))/(28^0.3),""))</f>
        <v>6.8995298386903698</v>
      </c>
      <c r="M63" t="str">
        <f>IF('Binding Energies'!M63 = "","",IF('Binding Energies'!M63&lt;HV,(0.73+0.0095*((HV-'Binding Energies'!M63)^0.872))/(28^0.3),""))</f>
        <v/>
      </c>
      <c r="N63" t="str">
        <f>IF('Binding Energies'!N63 = "","",IF('Binding Energies'!N63&lt;HV,(0.73+0.0095*((HV-'Binding Energies'!N63)^0.872))/(28^0.3),""))</f>
        <v/>
      </c>
      <c r="O63">
        <f>IF('Binding Energies'!O63 = "","",IF('Binding Energies'!O63&lt;HV,(0.73+0.0095*((HV-'Binding Energies'!O63)^0.872))/(28^0.3),""))</f>
        <v>5.9796724249578501</v>
      </c>
      <c r="P63">
        <f>IF('Binding Energies'!P63 = "","",IF('Binding Energies'!P63&lt;HV,(0.73+0.0095*((HV-'Binding Energies'!P63)^0.872))/(28^0.3),""))</f>
        <v>6.0102234364881753</v>
      </c>
      <c r="Q63">
        <f>IF('Binding Energies'!Q63 = "","",IF('Binding Energies'!Q63&lt;HV,(0.73+0.0095*((HV-'Binding Energies'!Q63)^0.872))/(28^0.3),""))</f>
        <v>7.0291142962498263</v>
      </c>
      <c r="R63">
        <f>IF('Binding Energies'!R63 = "","",IF('Binding Energies'!R63&lt;HV,(0.73+0.0095*((HV-'Binding Energies'!R63)^0.872))/(28^0.3),""))</f>
        <v>7.0291142962498263</v>
      </c>
      <c r="S63" t="str">
        <f>IF('Binding Energies'!S63 = "","",IF('Binding Energies'!S63&lt;HV,(0.73+0.0095*((HV-'Binding Energies'!S63)^0.872))/(28^0.3),""))</f>
        <v/>
      </c>
      <c r="T63" t="str">
        <f>IF('Binding Energies'!T63 = "","",IF('Binding Energies'!T63&lt;HV,(0.73+0.0095*((HV-'Binding Energies'!T63)^0.872))/(28^0.3),""))</f>
        <v/>
      </c>
    </row>
    <row r="64" spans="1:20" x14ac:dyDescent="0.35">
      <c r="A64" s="43">
        <v>64</v>
      </c>
      <c r="B64" t="str">
        <f>IF('Binding Energies'!B64 = "","",IF('Binding Energies'!B64&lt;HV,(0.73+0.0095*((HV-'Binding Energies'!B64)^0.872))/(28^0.3),""))</f>
        <v/>
      </c>
      <c r="C64" t="str">
        <f>IF('Binding Energies'!C64 = "","",IF('Binding Energies'!C64&lt;HV,(0.73+0.0095*((HV-'Binding Energies'!C64)^0.872))/(28^0.3),""))</f>
        <v/>
      </c>
      <c r="D64">
        <f>IF('Binding Energies'!D64 = "","",IF('Binding Energies'!D64&lt;HV,(0.73+0.0095*((HV-'Binding Energies'!D64)^0.872))/(28^0.3),""))</f>
        <v>5.2310573268161287</v>
      </c>
      <c r="E64">
        <f>IF('Binding Energies'!E64 = "","",IF('Binding Energies'!E64&lt;HV,(0.73+0.0095*((HV-'Binding Energies'!E64)^0.872))/(28^0.3),""))</f>
        <v>6.7793653008251988</v>
      </c>
      <c r="F64" t="str">
        <f>IF('Binding Energies'!F64 = "","",IF('Binding Energies'!F64&lt;HV,(0.73+0.0095*((HV-'Binding Energies'!F64)^0.872))/(28^0.3),""))</f>
        <v/>
      </c>
      <c r="G64" t="str">
        <f>IF('Binding Energies'!G64 = "","",IF('Binding Energies'!G64&lt;HV,(0.73+0.0095*((HV-'Binding Energies'!G64)^0.872))/(28^0.3),""))</f>
        <v/>
      </c>
      <c r="H64" t="str">
        <f>IF('Binding Energies'!H64 = "","",IF('Binding Energies'!H64&lt;HV,(0.73+0.0095*((HV-'Binding Energies'!H64)^0.872))/(28^0.3),""))</f>
        <v/>
      </c>
      <c r="I64">
        <f>IF('Binding Energies'!I64 = "","",IF('Binding Energies'!I64&lt;HV,(0.73+0.0095*((HV-'Binding Energies'!I64)^0.872))/(28^0.3),""))</f>
        <v>5.4326843969117196</v>
      </c>
      <c r="J64">
        <f>IF('Binding Energies'!J64 = "","",IF('Binding Energies'!J64&lt;HV,(0.73+0.0095*((HV-'Binding Energies'!J64)^0.872))/(28^0.3),""))</f>
        <v>5.5830693259483368</v>
      </c>
      <c r="K64">
        <f>IF('Binding Energies'!K64 = "","",IF('Binding Energies'!K64&lt;HV,(0.73+0.0095*((HV-'Binding Energies'!K64)^0.872))/(28^0.3),""))</f>
        <v>6.8674032659382203</v>
      </c>
      <c r="L64">
        <f>IF('Binding Energies'!L64 = "","",IF('Binding Energies'!L64&lt;HV,(0.73+0.0095*((HV-'Binding Energies'!L64)^0.872))/(28^0.3),""))</f>
        <v>6.8851311036036558</v>
      </c>
      <c r="M64" t="str">
        <f>IF('Binding Energies'!M64 = "","",IF('Binding Energies'!M64&lt;HV,(0.73+0.0095*((HV-'Binding Energies'!M64)^0.872))/(28^0.3),""))</f>
        <v/>
      </c>
      <c r="N64" t="str">
        <f>IF('Binding Energies'!N64 = "","",IF('Binding Energies'!N64&lt;HV,(0.73+0.0095*((HV-'Binding Energies'!N64)^0.872))/(28^0.3),""))</f>
        <v/>
      </c>
      <c r="O64">
        <f>IF('Binding Energies'!O64 = "","",IF('Binding Energies'!O64&lt;HV,(0.73+0.0095*((HV-'Binding Energies'!O64)^0.872))/(28^0.3),""))</f>
        <v>5.9213840171395766</v>
      </c>
      <c r="P64">
        <f>IF('Binding Energies'!P64 = "","",IF('Binding Energies'!P64&lt;HV,(0.73+0.0095*((HV-'Binding Energies'!P64)^0.872))/(28^0.3),""))</f>
        <v>5.9543493751093033</v>
      </c>
      <c r="Q64">
        <f>IF('Binding Energies'!Q64 = "","",IF('Binding Energies'!Q64&lt;HV,(0.73+0.0095*((HV-'Binding Energies'!Q64)^0.872))/(28^0.3),""))</f>
        <v>7.0222873522850691</v>
      </c>
      <c r="R64">
        <f>IF('Binding Energies'!R64 = "","",IF('Binding Energies'!R64&lt;HV,(0.73+0.0095*((HV-'Binding Energies'!R64)^0.872))/(28^0.3),""))</f>
        <v>7.0222873522850691</v>
      </c>
      <c r="S64" t="str">
        <f>IF('Binding Energies'!S64 = "","",IF('Binding Energies'!S64&lt;HV,(0.73+0.0095*((HV-'Binding Energies'!S64)^0.872))/(28^0.3),""))</f>
        <v/>
      </c>
      <c r="T64" t="str">
        <f>IF('Binding Energies'!T64 = "","",IF('Binding Energies'!T64&lt;HV,(0.73+0.0095*((HV-'Binding Energies'!T64)^0.872))/(28^0.3),""))</f>
        <v/>
      </c>
    </row>
    <row r="65" spans="1:20" x14ac:dyDescent="0.35">
      <c r="A65" s="43">
        <v>65</v>
      </c>
      <c r="B65" t="str">
        <f>IF('Binding Energies'!B65 = "","",IF('Binding Energies'!B65&lt;HV,(0.73+0.0095*((HV-'Binding Energies'!B65)^0.872))/(28^0.3),""))</f>
        <v/>
      </c>
      <c r="C65" t="str">
        <f>IF('Binding Energies'!C65 = "","",IF('Binding Energies'!C65&lt;HV,(0.73+0.0095*((HV-'Binding Energies'!C65)^0.872))/(28^0.3),""))</f>
        <v/>
      </c>
      <c r="D65">
        <f>IF('Binding Energies'!D65 = "","",IF('Binding Energies'!D65&lt;HV,(0.73+0.0095*((HV-'Binding Energies'!D65)^0.872))/(28^0.3),""))</f>
        <v>5.1398551861872992</v>
      </c>
      <c r="E65">
        <f>IF('Binding Energies'!E65 = "","",IF('Binding Energies'!E65&lt;HV,(0.73+0.0095*((HV-'Binding Energies'!E65)^0.872))/(28^0.3),""))</f>
        <v>6.7570508324763754</v>
      </c>
      <c r="F65" t="str">
        <f>IF('Binding Energies'!F65 = "","",IF('Binding Energies'!F65&lt;HV,(0.73+0.0095*((HV-'Binding Energies'!F65)^0.872))/(28^0.3),""))</f>
        <v/>
      </c>
      <c r="G65" t="str">
        <f>IF('Binding Energies'!G65 = "","",IF('Binding Energies'!G65&lt;HV,(0.73+0.0095*((HV-'Binding Energies'!G65)^0.872))/(28^0.3),""))</f>
        <v/>
      </c>
      <c r="H65" t="str">
        <f>IF('Binding Energies'!H65 = "","",IF('Binding Energies'!H65&lt;HV,(0.73+0.0095*((HV-'Binding Energies'!H65)^0.872))/(28^0.3),""))</f>
        <v/>
      </c>
      <c r="I65">
        <f>IF('Binding Energies'!I65 = "","",IF('Binding Energies'!I65&lt;HV,(0.73+0.0095*((HV-'Binding Energies'!I65)^0.872))/(28^0.3),""))</f>
        <v>5.3496623787008888</v>
      </c>
      <c r="J65">
        <f>IF('Binding Energies'!J65 = "","",IF('Binding Energies'!J65&lt;HV,(0.73+0.0095*((HV-'Binding Energies'!J65)^0.872))/(28^0.3),""))</f>
        <v>5.513010194012721</v>
      </c>
      <c r="K65">
        <f>IF('Binding Energies'!K65 = "","",IF('Binding Energies'!K65&lt;HV,(0.73+0.0095*((HV-'Binding Energies'!K65)^0.872))/(28^0.3),""))</f>
        <v>6.8455360178473157</v>
      </c>
      <c r="L65">
        <f>IF('Binding Energies'!L65 = "","",IF('Binding Energies'!L65&lt;HV,(0.73+0.0095*((HV-'Binding Energies'!L65)^0.872))/(28^0.3),""))</f>
        <v>6.8709292445446382</v>
      </c>
      <c r="M65" t="str">
        <f>IF('Binding Energies'!M65 = "","",IF('Binding Energies'!M65&lt;HV,(0.73+0.0095*((HV-'Binding Energies'!M65)^0.872))/(28^0.3),""))</f>
        <v/>
      </c>
      <c r="N65" t="str">
        <f>IF('Binding Energies'!N65 = "","",IF('Binding Energies'!N65&lt;HV,(0.73+0.0095*((HV-'Binding Energies'!N65)^0.872))/(28^0.3),""))</f>
        <v/>
      </c>
      <c r="O65">
        <f>IF('Binding Energies'!O65 = "","",IF('Binding Energies'!O65&lt;HV,(0.73+0.0095*((HV-'Binding Energies'!O65)^0.872))/(28^0.3),""))</f>
        <v>5.8617686119465811</v>
      </c>
      <c r="P65">
        <f>IF('Binding Energies'!P65 = "","",IF('Binding Energies'!P65&lt;HV,(0.73+0.0095*((HV-'Binding Energies'!P65)^0.872))/(28^0.3),""))</f>
        <v>5.8966414752790701</v>
      </c>
      <c r="Q65">
        <f>IF('Binding Energies'!Q65 = "","",IF('Binding Energies'!Q65&lt;HV,(0.73+0.0095*((HV-'Binding Energies'!Q65)^0.872))/(28^0.3),""))</f>
        <v>7.0147564596670682</v>
      </c>
      <c r="R65">
        <f>IF('Binding Energies'!R65 = "","",IF('Binding Energies'!R65&lt;HV,(0.73+0.0095*((HV-'Binding Energies'!R65)^0.872))/(28^0.3),""))</f>
        <v>7.0147564596670682</v>
      </c>
      <c r="S65" t="str">
        <f>IF('Binding Energies'!S65 = "","",IF('Binding Energies'!S65&lt;HV,(0.73+0.0095*((HV-'Binding Energies'!S65)^0.872))/(28^0.3),""))</f>
        <v/>
      </c>
      <c r="T65" t="str">
        <f>IF('Binding Energies'!T65 = "","",IF('Binding Energies'!T65&lt;HV,(0.73+0.0095*((HV-'Binding Energies'!T65)^0.872))/(28^0.3),""))</f>
        <v/>
      </c>
    </row>
    <row r="66" spans="1:20" x14ac:dyDescent="0.35">
      <c r="A66" s="43">
        <v>66</v>
      </c>
      <c r="B66" t="str">
        <f>IF('Binding Energies'!B66 = "","",IF('Binding Energies'!B66&lt;HV,(0.73+0.0095*((HV-'Binding Energies'!B66)^0.872))/(28^0.3),""))</f>
        <v/>
      </c>
      <c r="C66" t="str">
        <f>IF('Binding Energies'!C66 = "","",IF('Binding Energies'!C66&lt;HV,(0.73+0.0095*((HV-'Binding Energies'!C66)^0.872))/(28^0.3),""))</f>
        <v/>
      </c>
      <c r="D66">
        <f>IF('Binding Energies'!D66 = "","",IF('Binding Energies'!D66&lt;HV,(0.73+0.0095*((HV-'Binding Energies'!D66)^0.872))/(28^0.3),""))</f>
        <v>5.0562173718070058</v>
      </c>
      <c r="E66">
        <f>IF('Binding Energies'!E66 = "","",IF('Binding Energies'!E66&lt;HV,(0.73+0.0095*((HV-'Binding Energies'!E66)^0.872))/(28^0.3),""))</f>
        <v>6.7384636745411965</v>
      </c>
      <c r="F66">
        <f>IF('Binding Energies'!F66 = "","",IF('Binding Energies'!F66&lt;HV,(0.73+0.0095*((HV-'Binding Energies'!F66)^0.872))/(28^0.3),""))</f>
        <v>7.0941204810570753</v>
      </c>
      <c r="G66" t="str">
        <f>IF('Binding Energies'!G66 = "","",IF('Binding Energies'!G66&lt;HV,(0.73+0.0095*((HV-'Binding Energies'!G66)^0.872))/(28^0.3),""))</f>
        <v/>
      </c>
      <c r="H66" t="str">
        <f>IF('Binding Energies'!H66 = "","",IF('Binding Energies'!H66&lt;HV,(0.73+0.0095*((HV-'Binding Energies'!H66)^0.872))/(28^0.3),""))</f>
        <v/>
      </c>
      <c r="I66">
        <f>IF('Binding Energies'!I66 = "","",IF('Binding Energies'!I66&lt;HV,(0.73+0.0095*((HV-'Binding Energies'!I66)^0.872))/(28^0.3),""))</f>
        <v>5.2720021438371933</v>
      </c>
      <c r="J66">
        <f>IF('Binding Energies'!J66 = "","",IF('Binding Energies'!J66&lt;HV,(0.73+0.0095*((HV-'Binding Energies'!J66)^0.872))/(28^0.3),""))</f>
        <v>5.445945498530004</v>
      </c>
      <c r="K66">
        <f>IF('Binding Energies'!K66 = "","",IF('Binding Energies'!K66&lt;HV,(0.73+0.0095*((HV-'Binding Energies'!K66)^0.872))/(28^0.3),""))</f>
        <v>6.823758936642327</v>
      </c>
      <c r="L66">
        <f>IF('Binding Energies'!L66 = "","",IF('Binding Energies'!L66&lt;HV,(0.73+0.0095*((HV-'Binding Energies'!L66)^0.872))/(28^0.3),""))</f>
        <v>6.8629702146870839</v>
      </c>
      <c r="M66" t="str">
        <f>IF('Binding Energies'!M66 = "","",IF('Binding Energies'!M66&lt;HV,(0.73+0.0095*((HV-'Binding Energies'!M66)^0.872))/(28^0.3),""))</f>
        <v/>
      </c>
      <c r="N66" t="str">
        <f>IF('Binding Energies'!N66 = "","",IF('Binding Energies'!N66&lt;HV,(0.73+0.0095*((HV-'Binding Energies'!N66)^0.872))/(28^0.3),""))</f>
        <v/>
      </c>
      <c r="O66">
        <f>IF('Binding Energies'!O66 = "","",IF('Binding Energies'!O66&lt;HV,(0.73+0.0095*((HV-'Binding Energies'!O66)^0.872))/(28^0.3),""))</f>
        <v>5.8023699362317291</v>
      </c>
      <c r="P66">
        <f>IF('Binding Energies'!P66 = "","",IF('Binding Energies'!P66&lt;HV,(0.73+0.0095*((HV-'Binding Energies'!P66)^0.872))/(28^0.3),""))</f>
        <v>5.8412220313033245</v>
      </c>
      <c r="Q66">
        <f>IF('Binding Energies'!Q66 = "","",IF('Binding Energies'!Q66&lt;HV,(0.73+0.0095*((HV-'Binding Energies'!Q66)^0.872))/(28^0.3),""))</f>
        <v>7.0073247692812046</v>
      </c>
      <c r="R66">
        <f>IF('Binding Energies'!R66 = "","",IF('Binding Energies'!R66&lt;HV,(0.73+0.0095*((HV-'Binding Energies'!R66)^0.872))/(28^0.3),""))</f>
        <v>7.0073247692812046</v>
      </c>
      <c r="S66" t="str">
        <f>IF('Binding Energies'!S66 = "","",IF('Binding Energies'!S66&lt;HV,(0.73+0.0095*((HV-'Binding Energies'!S66)^0.872))/(28^0.3),""))</f>
        <v/>
      </c>
      <c r="T66" t="str">
        <f>IF('Binding Energies'!T66 = "","",IF('Binding Energies'!T66&lt;HV,(0.73+0.0095*((HV-'Binding Energies'!T66)^0.872))/(28^0.3),""))</f>
        <v/>
      </c>
    </row>
    <row r="67" spans="1:20" x14ac:dyDescent="0.35">
      <c r="A67" s="43">
        <v>67</v>
      </c>
      <c r="B67" t="str">
        <f>IF('Binding Energies'!B67 = "","",IF('Binding Energies'!B67&lt;HV,(0.73+0.0095*((HV-'Binding Energies'!B67)^0.872))/(28^0.3),""))</f>
        <v/>
      </c>
      <c r="C67" t="str">
        <f>IF('Binding Energies'!C67 = "","",IF('Binding Energies'!C67&lt;HV,(0.73+0.0095*((HV-'Binding Energies'!C67)^0.872))/(28^0.3),""))</f>
        <v/>
      </c>
      <c r="D67">
        <f>IF('Binding Energies'!D67 = "","",IF('Binding Energies'!D67&lt;HV,(0.73+0.0095*((HV-'Binding Energies'!D67)^0.872))/(28^0.3),""))</f>
        <v>4.9700350923094998</v>
      </c>
      <c r="E67">
        <f>IF('Binding Energies'!E67 = "","",IF('Binding Energies'!E67&lt;HV,(0.73+0.0095*((HV-'Binding Energies'!E67)^0.872))/(28^0.3),""))</f>
        <v>6.71885785183831</v>
      </c>
      <c r="F67">
        <f>IF('Binding Energies'!F67 = "","",IF('Binding Energies'!F67&lt;HV,(0.73+0.0095*((HV-'Binding Energies'!F67)^0.872))/(28^0.3),""))</f>
        <v>7.1058480038829819</v>
      </c>
      <c r="G67" t="str">
        <f>IF('Binding Energies'!G67 = "","",IF('Binding Energies'!G67&lt;HV,(0.73+0.0095*((HV-'Binding Energies'!G67)^0.872))/(28^0.3),""))</f>
        <v/>
      </c>
      <c r="H67" t="str">
        <f>IF('Binding Energies'!H67 = "","",IF('Binding Energies'!H67&lt;HV,(0.73+0.0095*((HV-'Binding Energies'!H67)^0.872))/(28^0.3),""))</f>
        <v/>
      </c>
      <c r="I67">
        <f>IF('Binding Energies'!I67 = "","",IF('Binding Energies'!I67&lt;HV,(0.73+0.0095*((HV-'Binding Energies'!I67)^0.872))/(28^0.3),""))</f>
        <v>5.1869073659906348</v>
      </c>
      <c r="J67">
        <f>IF('Binding Energies'!J67 = "","",IF('Binding Energies'!J67&lt;HV,(0.73+0.0095*((HV-'Binding Energies'!J67)^0.872))/(28^0.3),""))</f>
        <v>5.3773932241030415</v>
      </c>
      <c r="K67">
        <f>IF('Binding Energies'!K67 = "","",IF('Binding Energies'!K67&lt;HV,(0.73+0.0095*((HV-'Binding Energies'!K67)^0.872))/(28^0.3),""))</f>
        <v>6.8119585843039667</v>
      </c>
      <c r="L67">
        <f>IF('Binding Energies'!L67 = "","",IF('Binding Energies'!L67&lt;HV,(0.73+0.0095*((HV-'Binding Energies'!L67)^0.872))/(28^0.3),""))</f>
        <v>6.8491645016033926</v>
      </c>
      <c r="M67" t="str">
        <f>IF('Binding Energies'!M67 = "","",IF('Binding Energies'!M67&lt;HV,(0.73+0.0095*((HV-'Binding Energies'!M67)^0.872))/(28^0.3),""))</f>
        <v/>
      </c>
      <c r="N67" t="str">
        <f>IF('Binding Energies'!N67 = "","",IF('Binding Energies'!N67&lt;HV,(0.73+0.0095*((HV-'Binding Energies'!N67)^0.872))/(28^0.3),""))</f>
        <v/>
      </c>
      <c r="O67">
        <f>IF('Binding Energies'!O67 = "","",IF('Binding Energies'!O67&lt;HV,(0.73+0.0095*((HV-'Binding Energies'!O67)^0.872))/(28^0.3),""))</f>
        <v>5.7413242781307119</v>
      </c>
      <c r="P67">
        <f>IF('Binding Energies'!P67 = "","",IF('Binding Energies'!P67&lt;HV,(0.73+0.0095*((HV-'Binding Energies'!P67)^0.872))/(28^0.3),""))</f>
        <v>5.7828254437557272</v>
      </c>
      <c r="Q67">
        <f>IF('Binding Energies'!Q67 = "","",IF('Binding Energies'!Q67&lt;HV,(0.73+0.0095*((HV-'Binding Energies'!Q67)^0.872))/(28^0.3),""))</f>
        <v>7.0001932325727294</v>
      </c>
      <c r="R67">
        <f>IF('Binding Energies'!R67 = "","",IF('Binding Energies'!R67&lt;HV,(0.73+0.0095*((HV-'Binding Energies'!R67)^0.872))/(28^0.3),""))</f>
        <v>7.0001932325727294</v>
      </c>
      <c r="S67" t="str">
        <f>IF('Binding Energies'!S67 = "","",IF('Binding Energies'!S67&lt;HV,(0.73+0.0095*((HV-'Binding Energies'!S67)^0.872))/(28^0.3),""))</f>
        <v/>
      </c>
      <c r="T67" t="str">
        <f>IF('Binding Energies'!T67 = "","",IF('Binding Energies'!T67&lt;HV,(0.73+0.0095*((HV-'Binding Energies'!T67)^0.872))/(28^0.3),""))</f>
        <v/>
      </c>
    </row>
    <row r="68" spans="1:20" x14ac:dyDescent="0.35">
      <c r="A68" s="43">
        <v>68</v>
      </c>
      <c r="B68" t="str">
        <f>IF('Binding Energies'!B68 = "","",IF('Binding Energies'!B68&lt;HV,(0.73+0.0095*((HV-'Binding Energies'!B68)^0.872))/(28^0.3),""))</f>
        <v/>
      </c>
      <c r="C68" t="str">
        <f>IF('Binding Energies'!C68 = "","",IF('Binding Energies'!C68&lt;HV,(0.73+0.0095*((HV-'Binding Energies'!C68)^0.872))/(28^0.3),""))</f>
        <v/>
      </c>
      <c r="D68">
        <f>IF('Binding Energies'!D68 = "","",IF('Binding Energies'!D68&lt;HV,(0.73+0.0095*((HV-'Binding Energies'!D68)^0.872))/(28^0.3),""))</f>
        <v>4.8762933126824359</v>
      </c>
      <c r="E68">
        <f>IF('Binding Energies'!E68 = "","",IF('Binding Energies'!E68&lt;HV,(0.73+0.0095*((HV-'Binding Energies'!E68)^0.872))/(28^0.3),""))</f>
        <v>6.7053105776175403</v>
      </c>
      <c r="F68">
        <f>IF('Binding Energies'!F68 = "","",IF('Binding Energies'!F68&lt;HV,(0.73+0.0095*((HV-'Binding Energies'!F68)^0.872))/(28^0.3),""))</f>
        <v>7.0972280612584644</v>
      </c>
      <c r="G68" t="str">
        <f>IF('Binding Energies'!G68 = "","",IF('Binding Energies'!G68&lt;HV,(0.73+0.0095*((HV-'Binding Energies'!G68)^0.872))/(28^0.3),""))</f>
        <v/>
      </c>
      <c r="H68" t="str">
        <f>IF('Binding Energies'!H68 = "","",IF('Binding Energies'!H68&lt;HV,(0.73+0.0095*((HV-'Binding Energies'!H68)^0.872))/(28^0.3),""))</f>
        <v/>
      </c>
      <c r="I68">
        <f>IF('Binding Energies'!I68 = "","",IF('Binding Energies'!I68&lt;HV,(0.73+0.0095*((HV-'Binding Energies'!I68)^0.872))/(28^0.3),""))</f>
        <v>5.0994866694721859</v>
      </c>
      <c r="J68">
        <f>IF('Binding Energies'!J68 = "","",IF('Binding Energies'!J68&lt;HV,(0.73+0.0095*((HV-'Binding Energies'!J68)^0.872))/(28^0.3),""))</f>
        <v>5.3034647006752769</v>
      </c>
      <c r="K68">
        <f>IF('Binding Energies'!K68 = "","",IF('Binding Energies'!K68&lt;HV,(0.73+0.0095*((HV-'Binding Energies'!K68)^0.872))/(28^0.3),""))</f>
        <v>6.7890549649137082</v>
      </c>
      <c r="L68">
        <f>IF('Binding Energies'!L68 = "","",IF('Binding Energies'!L68&lt;HV,(0.73+0.0095*((HV-'Binding Energies'!L68)^0.872))/(28^0.3),""))</f>
        <v>6.8356569892619934</v>
      </c>
      <c r="M68" t="str">
        <f>IF('Binding Energies'!M68 = "","",IF('Binding Energies'!M68&lt;HV,(0.73+0.0095*((HV-'Binding Energies'!M68)^0.872))/(28^0.3),""))</f>
        <v/>
      </c>
      <c r="N68" t="str">
        <f>IF('Binding Energies'!N68 = "","",IF('Binding Energies'!N68&lt;HV,(0.73+0.0095*((HV-'Binding Energies'!N68)^0.872))/(28^0.3),""))</f>
        <v/>
      </c>
      <c r="O68">
        <f>IF('Binding Energies'!O68 = "","",IF('Binding Energies'!O68&lt;HV,(0.73+0.0095*((HV-'Binding Energies'!O68)^0.872))/(28^0.3),""))</f>
        <v>5.6772741521144505</v>
      </c>
      <c r="P68">
        <f>IF('Binding Energies'!P68 = "","",IF('Binding Energies'!P68&lt;HV,(0.73+0.0095*((HV-'Binding Energies'!P68)^0.872))/(28^0.3),""))</f>
        <v>5.7228875201857514</v>
      </c>
      <c r="Q68">
        <f>IF('Binding Energies'!Q68 = "","",IF('Binding Energies'!Q68&lt;HV,(0.73+0.0095*((HV-'Binding Energies'!Q68)^0.872))/(28^0.3),""))</f>
        <v>6.9890417055388872</v>
      </c>
      <c r="R68">
        <f>IF('Binding Energies'!R68 = "","",IF('Binding Energies'!R68&lt;HV,(0.73+0.0095*((HV-'Binding Energies'!R68)^0.872))/(28^0.3),""))</f>
        <v>6.9890417055388872</v>
      </c>
      <c r="S68" t="str">
        <f>IF('Binding Energies'!S68 = "","",IF('Binding Energies'!S68&lt;HV,(0.73+0.0095*((HV-'Binding Energies'!S68)^0.872))/(28^0.3),""))</f>
        <v/>
      </c>
      <c r="T68" t="str">
        <f>IF('Binding Energies'!T68 = "","",IF('Binding Energies'!T68&lt;HV,(0.73+0.0095*((HV-'Binding Energies'!T68)^0.872))/(28^0.3),""))</f>
        <v/>
      </c>
    </row>
    <row r="69" spans="1:20" x14ac:dyDescent="0.35">
      <c r="A69" s="43">
        <v>69</v>
      </c>
      <c r="B69" t="str">
        <f>IF('Binding Energies'!B69 = "","",IF('Binding Energies'!B69&lt;HV,(0.73+0.0095*((HV-'Binding Energies'!B69)^0.872))/(28^0.3),""))</f>
        <v/>
      </c>
      <c r="C69" t="str">
        <f>IF('Binding Energies'!C69 = "","",IF('Binding Energies'!C69&lt;HV,(0.73+0.0095*((HV-'Binding Energies'!C69)^0.872))/(28^0.3),""))</f>
        <v/>
      </c>
      <c r="D69">
        <f>IF('Binding Energies'!D69 = "","",IF('Binding Energies'!D69&lt;HV,(0.73+0.0095*((HV-'Binding Energies'!D69)^0.872))/(28^0.3),""))</f>
        <v>4.7804597923236223</v>
      </c>
      <c r="E69">
        <f>IF('Binding Energies'!E69 = "","",IF('Binding Energies'!E69&lt;HV,(0.73+0.0095*((HV-'Binding Energies'!E69)^0.872))/(28^0.3),""))</f>
        <v>6.6824526987230506</v>
      </c>
      <c r="F69">
        <f>IF('Binding Energies'!F69 = "","",IF('Binding Energies'!F69&lt;HV,(0.73+0.0095*((HV-'Binding Energies'!F69)^0.872))/(28^0.3),""))</f>
        <v>7.1038435084867357</v>
      </c>
      <c r="G69" t="str">
        <f>IF('Binding Energies'!G69 = "","",IF('Binding Energies'!G69&lt;HV,(0.73+0.0095*((HV-'Binding Energies'!G69)^0.872))/(28^0.3),""))</f>
        <v/>
      </c>
      <c r="H69" t="str">
        <f>IF('Binding Energies'!H69 = "","",IF('Binding Energies'!H69&lt;HV,(0.73+0.0095*((HV-'Binding Energies'!H69)^0.872))/(28^0.3),""))</f>
        <v/>
      </c>
      <c r="I69">
        <f>IF('Binding Energies'!I69 = "","",IF('Binding Energies'!I69&lt;HV,(0.73+0.0095*((HV-'Binding Energies'!I69)^0.872))/(28^0.3),""))</f>
        <v>5.0107756099663963</v>
      </c>
      <c r="J69">
        <f>IF('Binding Energies'!J69 = "","",IF('Binding Energies'!J69&lt;HV,(0.73+0.0095*((HV-'Binding Energies'!J69)^0.872))/(28^0.3),""))</f>
        <v>5.2271702481460158</v>
      </c>
      <c r="K69">
        <f>IF('Binding Energies'!K69 = "","",IF('Binding Energies'!K69&lt;HV,(0.73+0.0095*((HV-'Binding Energies'!K69)^0.872))/(28^0.3),""))</f>
        <v>6.7691686810990435</v>
      </c>
      <c r="L69">
        <f>IF('Binding Energies'!L69 = "","",IF('Binding Energies'!L69&lt;HV,(0.73+0.0095*((HV-'Binding Energies'!L69)^0.872))/(28^0.3),""))</f>
        <v>6.8189181439831366</v>
      </c>
      <c r="M69" t="str">
        <f>IF('Binding Energies'!M69 = "","",IF('Binding Energies'!M69&lt;HV,(0.73+0.0095*((HV-'Binding Energies'!M69)^0.872))/(28^0.3),""))</f>
        <v/>
      </c>
      <c r="N69" t="str">
        <f>IF('Binding Energies'!N69 = "","",IF('Binding Energies'!N69&lt;HV,(0.73+0.0095*((HV-'Binding Energies'!N69)^0.872))/(28^0.3),""))</f>
        <v/>
      </c>
      <c r="O69">
        <f>IF('Binding Energies'!O69 = "","",IF('Binding Energies'!O69&lt;HV,(0.73+0.0095*((HV-'Binding Energies'!O69)^0.872))/(28^0.3),""))</f>
        <v>5.613632049745215</v>
      </c>
      <c r="P69">
        <f>IF('Binding Energies'!P69 = "","",IF('Binding Energies'!P69&lt;HV,(0.73+0.0095*((HV-'Binding Energies'!P69)^0.872))/(28^0.3),""))</f>
        <v>5.6623338915236987</v>
      </c>
      <c r="Q69">
        <f>IF('Binding Energies'!Q69 = "","",IF('Binding Energies'!Q69&lt;HV,(0.73+0.0095*((HV-'Binding Energies'!Q69)^0.872))/(28^0.3),""))</f>
        <v>6.980902390380769</v>
      </c>
      <c r="R69">
        <f>IF('Binding Energies'!R69 = "","",IF('Binding Energies'!R69&lt;HV,(0.73+0.0095*((HV-'Binding Energies'!R69)^0.872))/(28^0.3),""))</f>
        <v>6.980902390380769</v>
      </c>
      <c r="S69" t="str">
        <f>IF('Binding Energies'!S69 = "","",IF('Binding Energies'!S69&lt;HV,(0.73+0.0095*((HV-'Binding Energies'!S69)^0.872))/(28^0.3),""))</f>
        <v/>
      </c>
      <c r="T69" t="str">
        <f>IF('Binding Energies'!T69 = "","",IF('Binding Energies'!T69&lt;HV,(0.73+0.0095*((HV-'Binding Energies'!T69)^0.872))/(28^0.3),""))</f>
        <v/>
      </c>
    </row>
    <row r="70" spans="1:20" x14ac:dyDescent="0.35">
      <c r="A70" s="43">
        <v>70</v>
      </c>
      <c r="B70" t="str">
        <f>IF('Binding Energies'!B70 = "","",IF('Binding Energies'!B70&lt;HV,(0.73+0.0095*((HV-'Binding Energies'!B70)^0.872))/(28^0.3),""))</f>
        <v/>
      </c>
      <c r="C70" t="str">
        <f>IF('Binding Energies'!C70 = "","",IF('Binding Energies'!C70&lt;HV,(0.73+0.0095*((HV-'Binding Energies'!C70)^0.872))/(28^0.3),""))</f>
        <v/>
      </c>
      <c r="D70">
        <f>IF('Binding Energies'!D70 = "","",IF('Binding Energies'!D70&lt;HV,(0.73+0.0095*((HV-'Binding Energies'!D70)^0.872))/(28^0.3),""))</f>
        <v>4.6830440969681995</v>
      </c>
      <c r="E70">
        <f>IF('Binding Energies'!E70 = "","",IF('Binding Energies'!E70&lt;HV,(0.73+0.0095*((HV-'Binding Energies'!E70)^0.872))/(28^0.3),""))</f>
        <v>6.6667689217073791</v>
      </c>
      <c r="F70">
        <f>IF('Binding Energies'!F70 = "","",IF('Binding Energies'!F70&lt;HV,(0.73+0.0095*((HV-'Binding Energies'!F70)^0.872))/(28^0.3),""))</f>
        <v>7.1029414574075771</v>
      </c>
      <c r="G70" t="str">
        <f>IF('Binding Energies'!G70 = "","",IF('Binding Energies'!G70&lt;HV,(0.73+0.0095*((HV-'Binding Energies'!G70)^0.872))/(28^0.3),""))</f>
        <v/>
      </c>
      <c r="H70" t="str">
        <f>IF('Binding Energies'!H70 = "","",IF('Binding Energies'!H70&lt;HV,(0.73+0.0095*((HV-'Binding Energies'!H70)^0.872))/(28^0.3),""))</f>
        <v/>
      </c>
      <c r="I70">
        <f>IF('Binding Energies'!I70 = "","",IF('Binding Energies'!I70&lt;HV,(0.73+0.0095*((HV-'Binding Energies'!I70)^0.872))/(28^0.3),""))</f>
        <v>4.9226686278775196</v>
      </c>
      <c r="J70">
        <f>IF('Binding Energies'!J70 = "","",IF('Binding Energies'!J70&lt;HV,(0.73+0.0095*((HV-'Binding Energies'!J70)^0.872))/(28^0.3),""))</f>
        <v>5.1584945296009019</v>
      </c>
      <c r="K70">
        <f>IF('Binding Energies'!K70 = "","",IF('Binding Energies'!K70&lt;HV,(0.73+0.0095*((HV-'Binding Energies'!K70)^0.872))/(28^0.3),""))</f>
        <v>6.7582627667395974</v>
      </c>
      <c r="L70">
        <f>IF('Binding Energies'!L70 = "","",IF('Binding Energies'!L70&lt;HV,(0.73+0.0095*((HV-'Binding Energies'!L70)^0.872))/(28^0.3),""))</f>
        <v>6.8119585843039667</v>
      </c>
      <c r="M70" t="str">
        <f>IF('Binding Energies'!M70 = "","",IF('Binding Energies'!M70&lt;HV,(0.73+0.0095*((HV-'Binding Energies'!M70)^0.872))/(28^0.3),""))</f>
        <v/>
      </c>
      <c r="N70" t="str">
        <f>IF('Binding Energies'!N70 = "","",IF('Binding Energies'!N70&lt;HV,(0.73+0.0095*((HV-'Binding Energies'!N70)^0.872))/(28^0.3),""))</f>
        <v/>
      </c>
      <c r="O70">
        <f>IF('Binding Energies'!O70 = "","",IF('Binding Energies'!O70&lt;HV,(0.73+0.0095*((HV-'Binding Energies'!O70)^0.872))/(28^0.3),""))</f>
        <v>5.5494621361014591</v>
      </c>
      <c r="P70">
        <f>IF('Binding Energies'!P70 = "","",IF('Binding Energies'!P70&lt;HV,(0.73+0.0095*((HV-'Binding Energies'!P70)^0.872))/(28^0.3),""))</f>
        <v>5.5999131923721492</v>
      </c>
      <c r="Q70">
        <f>IF('Binding Energies'!Q70 = "","",IF('Binding Energies'!Q70&lt;HV,(0.73+0.0095*((HV-'Binding Energies'!Q70)^0.872))/(28^0.3),""))</f>
        <v>6.9716559784354866</v>
      </c>
      <c r="R70">
        <f>IF('Binding Energies'!R70 = "","",IF('Binding Energies'!R70&lt;HV,(0.73+0.0095*((HV-'Binding Energies'!R70)^0.872))/(28^0.3),""))</f>
        <v>6.9716559784354866</v>
      </c>
      <c r="S70" t="str">
        <f>IF('Binding Energies'!S70 = "","",IF('Binding Energies'!S70&lt;HV,(0.73+0.0095*((HV-'Binding Energies'!S70)^0.872))/(28^0.3),""))</f>
        <v/>
      </c>
      <c r="T70" t="str">
        <f>IF('Binding Energies'!T70 = "","",IF('Binding Energies'!T70&lt;HV,(0.73+0.0095*((HV-'Binding Energies'!T70)^0.872))/(28^0.3),""))</f>
        <v/>
      </c>
    </row>
    <row r="71" spans="1:20" x14ac:dyDescent="0.35">
      <c r="A71" s="43">
        <v>71</v>
      </c>
      <c r="B71" t="str">
        <f>IF('Binding Energies'!B71 = "","",IF('Binding Energies'!B71&lt;HV,(0.73+0.0095*((HV-'Binding Energies'!B71)^0.872))/(28^0.3),""))</f>
        <v/>
      </c>
      <c r="C71" t="str">
        <f>IF('Binding Energies'!C71 = "","",IF('Binding Energies'!C71&lt;HV,(0.73+0.0095*((HV-'Binding Energies'!C71)^0.872))/(28^0.3),""))</f>
        <v/>
      </c>
      <c r="D71">
        <f>IF('Binding Energies'!D71 = "","",IF('Binding Energies'!D71&lt;HV,(0.73+0.0095*((HV-'Binding Energies'!D71)^0.872))/(28^0.3),""))</f>
        <v>4.5833817268101376</v>
      </c>
      <c r="E71">
        <f>IF('Binding Energies'!E71 = "","",IF('Binding Energies'!E71&lt;HV,(0.73+0.0095*((HV-'Binding Energies'!E71)^0.872))/(28^0.3),""))</f>
        <v>6.6475359432637795</v>
      </c>
      <c r="F71">
        <f>IF('Binding Energies'!F71 = "","",IF('Binding Energies'!F71&lt;HV,(0.73+0.0095*((HV-'Binding Energies'!F71)^0.872))/(28^0.3),""))</f>
        <v>7.1002351992953709</v>
      </c>
      <c r="G71" t="str">
        <f>IF('Binding Energies'!G71 = "","",IF('Binding Energies'!G71&lt;HV,(0.73+0.0095*((HV-'Binding Energies'!G71)^0.872))/(28^0.3),""))</f>
        <v/>
      </c>
      <c r="H71" t="str">
        <f>IF('Binding Energies'!H71 = "","",IF('Binding Energies'!H71&lt;HV,(0.73+0.0095*((HV-'Binding Energies'!H71)^0.872))/(28^0.3),""))</f>
        <v/>
      </c>
      <c r="I71">
        <f>IF('Binding Energies'!I71 = "","",IF('Binding Energies'!I71&lt;HV,(0.73+0.0095*((HV-'Binding Energies'!I71)^0.872))/(28^0.3),""))</f>
        <v>4.8265520995512876</v>
      </c>
      <c r="J71">
        <f>IF('Binding Energies'!J71 = "","",IF('Binding Energies'!J71&lt;HV,(0.73+0.0095*((HV-'Binding Energies'!J71)^0.872))/(28^0.3),""))</f>
        <v>5.080708479653711</v>
      </c>
      <c r="K71">
        <f>IF('Binding Energies'!K71 = "","",IF('Binding Energies'!K71&lt;HV,(0.73+0.0095*((HV-'Binding Energies'!K71)^0.872))/(28^0.3),""))</f>
        <v>6.7447276131634988</v>
      </c>
      <c r="L71">
        <f>IF('Binding Energies'!L71 = "","",IF('Binding Energies'!L71&lt;HV,(0.73+0.0095*((HV-'Binding Energies'!L71)^0.872))/(28^0.3),""))</f>
        <v>6.7960181054675273</v>
      </c>
      <c r="M71" t="str">
        <f>IF('Binding Energies'!M71 = "","",IF('Binding Energies'!M71&lt;HV,(0.73+0.0095*((HV-'Binding Energies'!M71)^0.872))/(28^0.3),""))</f>
        <v/>
      </c>
      <c r="N71" t="str">
        <f>IF('Binding Energies'!N71 = "","",IF('Binding Energies'!N71&lt;HV,(0.73+0.0095*((HV-'Binding Energies'!N71)^0.872))/(28^0.3),""))</f>
        <v/>
      </c>
      <c r="O71">
        <f>IF('Binding Energies'!O71 = "","",IF('Binding Energies'!O71&lt;HV,(0.73+0.0095*((HV-'Binding Energies'!O71)^0.872))/(28^0.3),""))</f>
        <v>5.4837175641106315</v>
      </c>
      <c r="P71">
        <f>IF('Binding Energies'!P71 = "","",IF('Binding Energies'!P71&lt;HV,(0.73+0.0095*((HV-'Binding Energies'!P71)^0.872))/(28^0.3),""))</f>
        <v>5.5367602365605197</v>
      </c>
      <c r="Q71">
        <f>IF('Binding Energies'!Q71 = "","",IF('Binding Energies'!Q71&lt;HV,(0.73+0.0095*((HV-'Binding Energies'!Q71)^0.872))/(28^0.3),""))</f>
        <v>6.9615028696570453</v>
      </c>
      <c r="R71">
        <f>IF('Binding Energies'!R71 = "","",IF('Binding Energies'!R71&lt;HV,(0.73+0.0095*((HV-'Binding Energies'!R71)^0.872))/(28^0.3),""))</f>
        <v>6.9615028696570453</v>
      </c>
      <c r="S71" t="str">
        <f>IF('Binding Energies'!S71 = "","",IF('Binding Energies'!S71&lt;HV,(0.73+0.0095*((HV-'Binding Energies'!S71)^0.872))/(28^0.3),""))</f>
        <v/>
      </c>
      <c r="T71" t="str">
        <f>IF('Binding Energies'!T71 = "","",IF('Binding Energies'!T71&lt;HV,(0.73+0.0095*((HV-'Binding Energies'!T71)^0.872))/(28^0.3),""))</f>
        <v/>
      </c>
    </row>
    <row r="72" spans="1:20" x14ac:dyDescent="0.35">
      <c r="A72" s="43">
        <v>72</v>
      </c>
      <c r="B72" t="str">
        <f>IF('Binding Energies'!B72 = "","",IF('Binding Energies'!B72&lt;HV,(0.73+0.0095*((HV-'Binding Energies'!B72)^0.872))/(28^0.3),""))</f>
        <v/>
      </c>
      <c r="C72" t="str">
        <f>IF('Binding Energies'!C72 = "","",IF('Binding Energies'!C72&lt;HV,(0.73+0.0095*((HV-'Binding Energies'!C72)^0.872))/(28^0.3),""))</f>
        <v/>
      </c>
      <c r="D72">
        <f>IF('Binding Energies'!D72 = "","",IF('Binding Energies'!D72&lt;HV,(0.73+0.0095*((HV-'Binding Energies'!D72)^0.872))/(28^0.3),""))</f>
        <v>4.4655132991330788</v>
      </c>
      <c r="E72">
        <f>IF('Binding Energies'!E72 = "","",IF('Binding Energies'!E72&lt;HV,(0.73+0.0095*((HV-'Binding Energies'!E72)^0.872))/(28^0.3),""))</f>
        <v>6.6152256161345768</v>
      </c>
      <c r="F72">
        <f>IF('Binding Energies'!F72 = "","",IF('Binding Energies'!F72&lt;HV,(0.73+0.0095*((HV-'Binding Energies'!F72)^0.872))/(28^0.3),""))</f>
        <v>7.0921154803870259</v>
      </c>
      <c r="G72" t="str">
        <f>IF('Binding Energies'!G72 = "","",IF('Binding Energies'!G72&lt;HV,(0.73+0.0095*((HV-'Binding Energies'!G72)^0.872))/(28^0.3),""))</f>
        <v/>
      </c>
      <c r="H72" t="str">
        <f>IF('Binding Energies'!H72 = "","",IF('Binding Energies'!H72&lt;HV,(0.73+0.0095*((HV-'Binding Energies'!H72)^0.872))/(28^0.3),""))</f>
        <v/>
      </c>
      <c r="I72">
        <f>IF('Binding Energies'!I72 = "","",IF('Binding Energies'!I72&lt;HV,(0.73+0.0095*((HV-'Binding Energies'!I72)^0.872))/(28^0.3),""))</f>
        <v>4.7179704170536887</v>
      </c>
      <c r="J72">
        <f>IF('Binding Energies'!J72 = "","",IF('Binding Energies'!J72&lt;HV,(0.73+0.0095*((HV-'Binding Energies'!J72)^0.872))/(28^0.3),""))</f>
        <v>4.9919461466838326</v>
      </c>
      <c r="K72">
        <f>IF('Binding Energies'!K72 = "","",IF('Binding Energies'!K72&lt;HV,(0.73+0.0095*((HV-'Binding Energies'!K72)^0.872))/(28^0.3),""))</f>
        <v>6.7175437471077686</v>
      </c>
      <c r="L72">
        <f>IF('Binding Energies'!L72 = "","",IF('Binding Energies'!L72&lt;HV,(0.73+0.0095*((HV-'Binding Energies'!L72)^0.872))/(28^0.3),""))</f>
        <v>6.7747215867067512</v>
      </c>
      <c r="M72" t="str">
        <f>IF('Binding Energies'!M72 = "","",IF('Binding Energies'!M72&lt;HV,(0.73+0.0095*((HV-'Binding Energies'!M72)^0.872))/(28^0.3),""))</f>
        <v/>
      </c>
      <c r="N72" t="str">
        <f>IF('Binding Energies'!N72 = "","",IF('Binding Energies'!N72&lt;HV,(0.73+0.0095*((HV-'Binding Energies'!N72)^0.872))/(28^0.3),""))</f>
        <v/>
      </c>
      <c r="O72">
        <f>IF('Binding Energies'!O72 = "","",IF('Binding Energies'!O72&lt;HV,(0.73+0.0095*((HV-'Binding Energies'!O72)^0.872))/(28^0.3),""))</f>
        <v>5.4033251075835667</v>
      </c>
      <c r="P72">
        <f>IF('Binding Energies'!P72 = "","",IF('Binding Energies'!P72&lt;HV,(0.73+0.0095*((HV-'Binding Energies'!P72)^0.872))/(28^0.3),""))</f>
        <v>5.460453905465747</v>
      </c>
      <c r="Q72">
        <f>IF('Binding Energies'!Q72 = "","",IF('Binding Energies'!Q72&lt;HV,(0.73+0.0095*((HV-'Binding Energies'!Q72)^0.872))/(28^0.3),""))</f>
        <v>6.9426985667095291</v>
      </c>
      <c r="R72">
        <f>IF('Binding Energies'!R72 = "","",IF('Binding Energies'!R72&lt;HV,(0.73+0.0095*((HV-'Binding Energies'!R72)^0.872))/(28^0.3),""))</f>
        <v>6.9426985667095291</v>
      </c>
      <c r="S72" t="str">
        <f>IF('Binding Energies'!S72 = "","",IF('Binding Energies'!S72&lt;HV,(0.73+0.0095*((HV-'Binding Energies'!S72)^0.872))/(28^0.3),""))</f>
        <v/>
      </c>
      <c r="T72" t="str">
        <f>IF('Binding Energies'!T72 = "","",IF('Binding Energies'!T72&lt;HV,(0.73+0.0095*((HV-'Binding Energies'!T72)^0.872))/(28^0.3),""))</f>
        <v/>
      </c>
    </row>
    <row r="73" spans="1:20" x14ac:dyDescent="0.35">
      <c r="A73" s="43">
        <v>73</v>
      </c>
      <c r="B73" t="str">
        <f>IF('Binding Energies'!B73 = "","",IF('Binding Energies'!B73&lt;HV,(0.73+0.0095*((HV-'Binding Energies'!B73)^0.872))/(28^0.3),""))</f>
        <v/>
      </c>
      <c r="C73" t="str">
        <f>IF('Binding Energies'!C73 = "","",IF('Binding Energies'!C73&lt;HV,(0.73+0.0095*((HV-'Binding Energies'!C73)^0.872))/(28^0.3),""))</f>
        <v/>
      </c>
      <c r="D73">
        <f>IF('Binding Energies'!D73 = "","",IF('Binding Energies'!D73&lt;HV,(0.73+0.0095*((HV-'Binding Energies'!D73)^0.872))/(28^0.3),""))</f>
        <v>4.3499678124406795</v>
      </c>
      <c r="E73">
        <f>IF('Binding Energies'!E73 = "","",IF('Binding Energies'!E73&lt;HV,(0.73+0.0095*((HV-'Binding Energies'!E73)^0.872))/(28^0.3),""))</f>
        <v>6.5874538870286443</v>
      </c>
      <c r="F73">
        <f>IF('Binding Energies'!F73 = "","",IF('Binding Energies'!F73&lt;HV,(0.73+0.0095*((HV-'Binding Energies'!F73)^0.872))/(28^0.3),""))</f>
        <v>7.085899428557668</v>
      </c>
      <c r="G73" t="str">
        <f>IF('Binding Energies'!G73 = "","",IF('Binding Energies'!G73&lt;HV,(0.73+0.0095*((HV-'Binding Energies'!G73)^0.872))/(28^0.3),""))</f>
        <v/>
      </c>
      <c r="H73" t="str">
        <f>IF('Binding Energies'!H73 = "","",IF('Binding Energies'!H73&lt;HV,(0.73+0.0095*((HV-'Binding Energies'!H73)^0.872))/(28^0.3),""))</f>
        <v/>
      </c>
      <c r="I73">
        <f>IF('Binding Energies'!I73 = "","",IF('Binding Energies'!I73&lt;HV,(0.73+0.0095*((HV-'Binding Energies'!I73)^0.872))/(28^0.3),""))</f>
        <v>4.6074983809489201</v>
      </c>
      <c r="J73">
        <f>IF('Binding Energies'!J73 = "","",IF('Binding Energies'!J73&lt;HV,(0.73+0.0095*((HV-'Binding Energies'!J73)^0.872))/(28^0.3),""))</f>
        <v>4.9003915152512354</v>
      </c>
      <c r="K73">
        <f>IF('Binding Energies'!K73 = "","",IF('Binding Energies'!K73&lt;HV,(0.73+0.0095*((HV-'Binding Energies'!K73)^0.872))/(28^0.3),""))</f>
        <v>6.6894326978760255</v>
      </c>
      <c r="L73">
        <f>IF('Binding Energies'!L73 = "","",IF('Binding Energies'!L73&lt;HV,(0.73+0.0095*((HV-'Binding Energies'!L73)^0.872))/(28^0.3),""))</f>
        <v>6.7503845998337288</v>
      </c>
      <c r="M73" t="str">
        <f>IF('Binding Energies'!M73 = "","",IF('Binding Energies'!M73&lt;HV,(0.73+0.0095*((HV-'Binding Energies'!M73)^0.872))/(28^0.3),""))</f>
        <v/>
      </c>
      <c r="N73" t="str">
        <f>IF('Binding Energies'!N73 = "","",IF('Binding Energies'!N73&lt;HV,(0.73+0.0095*((HV-'Binding Energies'!N73)^0.872))/(28^0.3),""))</f>
        <v/>
      </c>
      <c r="O73">
        <f>IF('Binding Energies'!O73 = "","",IF('Binding Energies'!O73&lt;HV,(0.73+0.0095*((HV-'Binding Energies'!O73)^0.872))/(28^0.3),""))</f>
        <v>5.3229569907683114</v>
      </c>
      <c r="P73">
        <f>IF('Binding Energies'!P73 = "","",IF('Binding Energies'!P73&lt;HV,(0.73+0.0095*((HV-'Binding Energies'!P73)^0.872))/(28^0.3),""))</f>
        <v>5.3837734191656788</v>
      </c>
      <c r="Q73">
        <f>IF('Binding Energies'!Q73 = "","",IF('Binding Energies'!Q73&lt;HV,(0.73+0.0095*((HV-'Binding Energies'!Q73)^0.872))/(28^0.3),""))</f>
        <v>6.927005603262625</v>
      </c>
      <c r="R73">
        <f>IF('Binding Energies'!R73 = "","",IF('Binding Energies'!R73&lt;HV,(0.73+0.0095*((HV-'Binding Energies'!R73)^0.872))/(28^0.3),""))</f>
        <v>6.927005603262625</v>
      </c>
      <c r="S73" t="str">
        <f>IF('Binding Energies'!S73 = "","",IF('Binding Energies'!S73&lt;HV,(0.73+0.0095*((HV-'Binding Energies'!S73)^0.872))/(28^0.3),""))</f>
        <v/>
      </c>
      <c r="T73" t="str">
        <f>IF('Binding Energies'!T73 = "","",IF('Binding Energies'!T73&lt;HV,(0.73+0.0095*((HV-'Binding Energies'!T73)^0.872))/(28^0.3),""))</f>
        <v/>
      </c>
    </row>
    <row r="74" spans="1:20" x14ac:dyDescent="0.35">
      <c r="A74" s="43">
        <v>74</v>
      </c>
      <c r="B74" t="str">
        <f>IF('Binding Energies'!B74 = "","",IF('Binding Energies'!B74&lt;HV,(0.73+0.0095*((HV-'Binding Energies'!B74)^0.872))/(28^0.3),""))</f>
        <v/>
      </c>
      <c r="C74" t="str">
        <f>IF('Binding Energies'!C74 = "","",IF('Binding Energies'!C74&lt;HV,(0.73+0.0095*((HV-'Binding Energies'!C74)^0.872))/(28^0.3),""))</f>
        <v/>
      </c>
      <c r="D74">
        <f>IF('Binding Energies'!D74 = "","",IF('Binding Energies'!D74&lt;HV,(0.73+0.0095*((HV-'Binding Energies'!D74)^0.872))/(28^0.3),""))</f>
        <v>4.2290541273096549</v>
      </c>
      <c r="E74">
        <f>IF('Binding Energies'!E74 = "","",IF('Binding Energies'!E74&lt;HV,(0.73+0.0095*((HV-'Binding Energies'!E74)^0.872))/(28^0.3),""))</f>
        <v>6.5575336224430147</v>
      </c>
      <c r="F74">
        <f>IF('Binding Energies'!F74 = "","",IF('Binding Energies'!F74&lt;HV,(0.73+0.0095*((HV-'Binding Energies'!F74)^0.872))/(28^0.3),""))</f>
        <v>7.0798831022769626</v>
      </c>
      <c r="G74" t="str">
        <f>IF('Binding Energies'!G74 = "","",IF('Binding Energies'!G74&lt;HV,(0.73+0.0095*((HV-'Binding Energies'!G74)^0.872))/(28^0.3),""))</f>
        <v/>
      </c>
      <c r="H74" t="str">
        <f>IF('Binding Energies'!H74 = "","",IF('Binding Energies'!H74&lt;HV,(0.73+0.0095*((HV-'Binding Energies'!H74)^0.872))/(28^0.3),""))</f>
        <v/>
      </c>
      <c r="I74">
        <f>IF('Binding Energies'!I74 = "","",IF('Binding Energies'!I74&lt;HV,(0.73+0.0095*((HV-'Binding Energies'!I74)^0.872))/(28^0.3),""))</f>
        <v>4.4934927635132542</v>
      </c>
      <c r="J74">
        <f>IF('Binding Energies'!J74 = "","",IF('Binding Energies'!J74&lt;HV,(0.73+0.0095*((HV-'Binding Energies'!J74)^0.872))/(28^0.3),""))</f>
        <v>4.8079318456170501</v>
      </c>
      <c r="K74">
        <f>IF('Binding Energies'!K74 = "","",IF('Binding Energies'!K74&lt;HV,(0.73+0.0095*((HV-'Binding Energies'!K74)^0.872))/(28^0.3),""))</f>
        <v>6.6623157247740341</v>
      </c>
      <c r="L74">
        <f>IF('Binding Energies'!L74 = "","",IF('Binding Energies'!L74&lt;HV,(0.73+0.0095*((HV-'Binding Energies'!L74)^0.872))/(28^0.3),""))</f>
        <v>6.7293692758373913</v>
      </c>
      <c r="M74" t="str">
        <f>IF('Binding Energies'!M74 = "","",IF('Binding Energies'!M74&lt;HV,(0.73+0.0095*((HV-'Binding Energies'!M74)^0.872))/(28^0.3),""))</f>
        <v/>
      </c>
      <c r="N74" t="str">
        <f>IF('Binding Energies'!N74 = "","",IF('Binding Energies'!N74&lt;HV,(0.73+0.0095*((HV-'Binding Energies'!N74)^0.872))/(28^0.3),""))</f>
        <v/>
      </c>
      <c r="O74">
        <f>IF('Binding Energies'!O74 = "","",IF('Binding Energies'!O74&lt;HV,(0.73+0.0095*((HV-'Binding Energies'!O74)^0.872))/(28^0.3),""))</f>
        <v>5.2407205593203656</v>
      </c>
      <c r="P74">
        <f>IF('Binding Energies'!P74 = "","",IF('Binding Energies'!P74&lt;HV,(0.73+0.0095*((HV-'Binding Energies'!P74)^0.872))/(28^0.3),""))</f>
        <v>5.3061900945082803</v>
      </c>
      <c r="Q74">
        <f>IF('Binding Energies'!Q74 = "","",IF('Binding Energies'!Q74&lt;HV,(0.73+0.0095*((HV-'Binding Energies'!Q74)^0.872))/(28^0.3),""))</f>
        <v>6.9108039650459601</v>
      </c>
      <c r="R74">
        <f>IF('Binding Energies'!R74 = "","",IF('Binding Energies'!R74&lt;HV,(0.73+0.0095*((HV-'Binding Energies'!R74)^0.872))/(28^0.3),""))</f>
        <v>6.9108039650459601</v>
      </c>
      <c r="S74" t="str">
        <f>IF('Binding Energies'!S74 = "","",IF('Binding Energies'!S74&lt;HV,(0.73+0.0095*((HV-'Binding Energies'!S74)^0.872))/(28^0.3),""))</f>
        <v/>
      </c>
      <c r="T74" t="str">
        <f>IF('Binding Energies'!T74 = "","",IF('Binding Energies'!T74&lt;HV,(0.73+0.0095*((HV-'Binding Energies'!T74)^0.872))/(28^0.3),""))</f>
        <v/>
      </c>
    </row>
    <row r="75" spans="1:20" x14ac:dyDescent="0.35">
      <c r="A75" s="43">
        <v>75</v>
      </c>
      <c r="B75" t="str">
        <f>IF('Binding Energies'!B75 = "","",IF('Binding Energies'!B75&lt;HV,(0.73+0.0095*((HV-'Binding Energies'!B75)^0.872))/(28^0.3),""))</f>
        <v/>
      </c>
      <c r="C75" t="str">
        <f>IF('Binding Energies'!C75 = "","",IF('Binding Energies'!C75&lt;HV,(0.73+0.0095*((HV-'Binding Energies'!C75)^0.872))/(28^0.3),""))</f>
        <v/>
      </c>
      <c r="D75">
        <f>IF('Binding Energies'!D75 = "","",IF('Binding Energies'!D75&lt;HV,(0.73+0.0095*((HV-'Binding Energies'!D75)^0.872))/(28^0.3),""))</f>
        <v>4.1070505912043975</v>
      </c>
      <c r="E75">
        <f>IF('Binding Energies'!E75 = "","",IF('Binding Energies'!E75&lt;HV,(0.73+0.0095*((HV-'Binding Energies'!E75)^0.872))/(28^0.3),""))</f>
        <v>6.5270847892836468</v>
      </c>
      <c r="F75">
        <f>IF('Binding Energies'!F75 = "","",IF('Binding Energies'!F75&lt;HV,(0.73+0.0095*((HV-'Binding Energies'!F75)^0.872))/(28^0.3),""))</f>
        <v>7.0741668696962732</v>
      </c>
      <c r="G75" t="str">
        <f>IF('Binding Energies'!G75 = "","",IF('Binding Energies'!G75&lt;HV,(0.73+0.0095*((HV-'Binding Energies'!G75)^0.872))/(28^0.3),""))</f>
        <v/>
      </c>
      <c r="H75" t="str">
        <f>IF('Binding Energies'!H75 = "","",IF('Binding Energies'!H75&lt;HV,(0.73+0.0095*((HV-'Binding Energies'!H75)^0.872))/(28^0.3),""))</f>
        <v/>
      </c>
      <c r="I75">
        <f>IF('Binding Energies'!I75 = "","",IF('Binding Energies'!I75&lt;HV,(0.73+0.0095*((HV-'Binding Energies'!I75)^0.872))/(28^0.3),""))</f>
        <v>4.3784937195159381</v>
      </c>
      <c r="J75">
        <f>IF('Binding Energies'!J75 = "","",IF('Binding Energies'!J75&lt;HV,(0.73+0.0095*((HV-'Binding Energies'!J75)^0.872))/(28^0.3),""))</f>
        <v>4.7159421629348257</v>
      </c>
      <c r="K75">
        <f>IF('Binding Energies'!K75 = "","",IF('Binding Energies'!K75&lt;HV,(0.73+0.0095*((HV-'Binding Energies'!K75)^0.872))/(28^0.3),""))</f>
        <v>6.6356882430716668</v>
      </c>
      <c r="L75">
        <f>IF('Binding Energies'!L75 = "","",IF('Binding Energies'!L75&lt;HV,(0.73+0.0095*((HV-'Binding Energies'!L75)^0.872))/(28^0.3),""))</f>
        <v>6.7100627096202627</v>
      </c>
      <c r="M75" t="str">
        <f>IF('Binding Energies'!M75 = "","",IF('Binding Energies'!M75&lt;HV,(0.73+0.0095*((HV-'Binding Energies'!M75)^0.872))/(28^0.3),""))</f>
        <v/>
      </c>
      <c r="N75" t="str">
        <f>IF('Binding Energies'!N75 = "","",IF('Binding Energies'!N75&lt;HV,(0.73+0.0095*((HV-'Binding Energies'!N75)^0.872))/(28^0.3),""))</f>
        <v/>
      </c>
      <c r="O75">
        <f>IF('Binding Energies'!O75 = "","",IF('Binding Energies'!O75&lt;HV,(0.73+0.0095*((HV-'Binding Energies'!O75)^0.872))/(28^0.3),""))</f>
        <v>5.1594420139095662</v>
      </c>
      <c r="P75">
        <f>IF('Binding Energies'!P75 = "","",IF('Binding Energies'!P75&lt;HV,(0.73+0.0095*((HV-'Binding Energies'!P75)^0.872))/(28^0.3),""))</f>
        <v>5.2288512019001407</v>
      </c>
      <c r="Q75">
        <f>IF('Binding Energies'!Q75 = "","",IF('Binding Energies'!Q75&lt;HV,(0.73+0.0095*((HV-'Binding Energies'!Q75)^0.872))/(28^0.3),""))</f>
        <v>6.8959054149438073</v>
      </c>
      <c r="R75">
        <f>IF('Binding Energies'!R75 = "","",IF('Binding Energies'!R75&lt;HV,(0.73+0.0095*((HV-'Binding Energies'!R75)^0.872))/(28^0.3),""))</f>
        <v>6.8959054149438073</v>
      </c>
      <c r="S75" t="str">
        <f>IF('Binding Energies'!S75 = "","",IF('Binding Energies'!S75&lt;HV,(0.73+0.0095*((HV-'Binding Energies'!S75)^0.872))/(28^0.3),""))</f>
        <v/>
      </c>
      <c r="T75" t="str">
        <f>IF('Binding Energies'!T75 = "","",IF('Binding Energies'!T75&lt;HV,(0.73+0.0095*((HV-'Binding Energies'!T75)^0.872))/(28^0.3),""))</f>
        <v/>
      </c>
    </row>
    <row r="76" spans="1:20" x14ac:dyDescent="0.35">
      <c r="A76" s="43">
        <v>76</v>
      </c>
      <c r="B76" t="str">
        <f>IF('Binding Energies'!B76 = "","",IF('Binding Energies'!B76&lt;HV,(0.73+0.0095*((HV-'Binding Energies'!B76)^0.872))/(28^0.3),""))</f>
        <v/>
      </c>
      <c r="C76" t="str">
        <f>IF('Binding Energies'!C76 = "","",IF('Binding Energies'!C76&lt;HV,(0.73+0.0095*((HV-'Binding Energies'!C76)^0.872))/(28^0.3),""))</f>
        <v/>
      </c>
      <c r="D76">
        <f>IF('Binding Energies'!D76 = "","",IF('Binding Energies'!D76&lt;HV,(0.73+0.0095*((HV-'Binding Energies'!D76)^0.872))/(28^0.3),""))</f>
        <v>3.9793229788548148</v>
      </c>
      <c r="E76">
        <f>IF('Binding Energies'!E76 = "","",IF('Binding Energies'!E76&lt;HV,(0.73+0.0095*((HV-'Binding Energies'!E76)^0.872))/(28^0.3),""))</f>
        <v>6.4973254245389382</v>
      </c>
      <c r="F76">
        <f>IF('Binding Energies'!F76 = "","",IF('Binding Energies'!F76&lt;HV,(0.73+0.0095*((HV-'Binding Energies'!F76)^0.872))/(28^0.3),""))</f>
        <v>7.0732642422433196</v>
      </c>
      <c r="G76" t="str">
        <f>IF('Binding Energies'!G76 = "","",IF('Binding Energies'!G76&lt;HV,(0.73+0.0095*((HV-'Binding Energies'!G76)^0.872))/(28^0.3),""))</f>
        <v/>
      </c>
      <c r="H76" t="str">
        <f>IF('Binding Energies'!H76 = "","",IF('Binding Energies'!H76&lt;HV,(0.73+0.0095*((HV-'Binding Energies'!H76)^0.872))/(28^0.3),""))</f>
        <v/>
      </c>
      <c r="I76">
        <f>IF('Binding Energies'!I76 = "","",IF('Binding Energies'!I76&lt;HV,(0.73+0.0095*((HV-'Binding Energies'!I76)^0.872))/(28^0.3),""))</f>
        <v>4.2587904202716675</v>
      </c>
      <c r="J76">
        <f>IF('Binding Energies'!J76 = "","",IF('Binding Energies'!J76&lt;HV,(0.73+0.0095*((HV-'Binding Energies'!J76)^0.872))/(28^0.3),""))</f>
        <v>4.6198170695016394</v>
      </c>
      <c r="K76">
        <f>IF('Binding Energies'!K76 = "","",IF('Binding Energies'!K76&lt;HV,(0.73+0.0095*((HV-'Binding Energies'!K76)^0.872))/(28^0.3),""))</f>
        <v>6.6067135549504616</v>
      </c>
      <c r="L76">
        <f>IF('Binding Energies'!L76 = "","",IF('Binding Energies'!L76&lt;HV,(0.73+0.0095*((HV-'Binding Energies'!L76)^0.872))/(28^0.3),""))</f>
        <v>6.6859934172772837</v>
      </c>
      <c r="M76">
        <f>IF('Binding Energies'!M76 = "","",IF('Binding Energies'!M76&lt;HV,(0.73+0.0095*((HV-'Binding Energies'!M76)^0.872))/(28^0.3),""))</f>
        <v>7.0990323674015929</v>
      </c>
      <c r="N76" t="str">
        <f>IF('Binding Energies'!N76 = "","",IF('Binding Energies'!N76&lt;HV,(0.73+0.0095*((HV-'Binding Energies'!N76)^0.872))/(28^0.3),""))</f>
        <v/>
      </c>
      <c r="O76">
        <f>IF('Binding Energies'!O76 = "","",IF('Binding Energies'!O76&lt;HV,(0.73+0.0095*((HV-'Binding Energies'!O76)^0.872))/(28^0.3),""))</f>
        <v>5.0731097532470875</v>
      </c>
      <c r="P76">
        <f>IF('Binding Energies'!P76 = "","",IF('Binding Energies'!P76&lt;HV,(0.73+0.0095*((HV-'Binding Energies'!P76)^0.872))/(28^0.3),""))</f>
        <v>5.1476491773053503</v>
      </c>
      <c r="Q76">
        <f>IF('Binding Energies'!Q76 = "","",IF('Binding Energies'!Q76&lt;HV,(0.73+0.0095*((HV-'Binding Energies'!Q76)^0.872))/(28^0.3),""))</f>
        <v>6.8832176389632576</v>
      </c>
      <c r="R76">
        <f>IF('Binding Energies'!R76 = "","",IF('Binding Energies'!R76&lt;HV,(0.73+0.0095*((HV-'Binding Energies'!R76)^0.872))/(28^0.3),""))</f>
        <v>6.8832176389632576</v>
      </c>
      <c r="S76">
        <f>IF('Binding Energies'!S76 = "","",IF('Binding Energies'!S76&lt;HV,(0.73+0.0095*((HV-'Binding Energies'!S76)^0.872))/(28^0.3),""))</f>
        <v>7.1032421430423849</v>
      </c>
      <c r="T76">
        <f>IF('Binding Energies'!T76 = "","",IF('Binding Energies'!T76&lt;HV,(0.73+0.0095*((HV-'Binding Energies'!T76)^0.872))/(28^0.3),""))</f>
        <v>7.1060484486777975</v>
      </c>
    </row>
    <row r="77" spans="1:20" x14ac:dyDescent="0.35">
      <c r="A77" s="43">
        <v>77</v>
      </c>
      <c r="B77" t="str">
        <f>IF('Binding Energies'!B77 = "","",IF('Binding Energies'!B77&lt;HV,(0.73+0.0095*((HV-'Binding Energies'!B77)^0.872))/(28^0.3),""))</f>
        <v/>
      </c>
      <c r="C77" t="str">
        <f>IF('Binding Energies'!C77 = "","",IF('Binding Energies'!C77&lt;HV,(0.73+0.0095*((HV-'Binding Energies'!C77)^0.872))/(28^0.3),""))</f>
        <v/>
      </c>
      <c r="D77">
        <f>IF('Binding Energies'!D77 = "","",IF('Binding Energies'!D77&lt;HV,(0.73+0.0095*((HV-'Binding Energies'!D77)^0.872))/(28^0.3),""))</f>
        <v>3.8416882104196062</v>
      </c>
      <c r="E77">
        <f>IF('Binding Energies'!E77 = "","",IF('Binding Energies'!E77&lt;HV,(0.73+0.0095*((HV-'Binding Energies'!E77)^0.872))/(28^0.3),""))</f>
        <v>6.4609357901246716</v>
      </c>
      <c r="F77">
        <f>IF('Binding Energies'!F77 = "","",IF('Binding Energies'!F77&lt;HV,(0.73+0.0095*((HV-'Binding Energies'!F77)^0.872))/(28^0.3),""))</f>
        <v>7.0617291210858744</v>
      </c>
      <c r="G77" t="str">
        <f>IF('Binding Energies'!G77 = "","",IF('Binding Energies'!G77&lt;HV,(0.73+0.0095*((HV-'Binding Energies'!G77)^0.872))/(28^0.3),""))</f>
        <v/>
      </c>
      <c r="H77" t="str">
        <f>IF('Binding Energies'!H77 = "","",IF('Binding Energies'!H77&lt;HV,(0.73+0.0095*((HV-'Binding Energies'!H77)^0.872))/(28^0.3),""))</f>
        <v/>
      </c>
      <c r="I77">
        <f>IF('Binding Energies'!I77 = "","",IF('Binding Energies'!I77&lt;HV,(0.73+0.0095*((HV-'Binding Energies'!I77)^0.872))/(28^0.3),""))</f>
        <v>4.1321284111950947</v>
      </c>
      <c r="J77">
        <f>IF('Binding Energies'!J77 = "","",IF('Binding Energies'!J77&lt;HV,(0.73+0.0095*((HV-'Binding Energies'!J77)^0.872))/(28^0.3),""))</f>
        <v>4.5195107666381169</v>
      </c>
      <c r="K77">
        <f>IF('Binding Energies'!K77 = "","",IF('Binding Energies'!K77&lt;HV,(0.73+0.0095*((HV-'Binding Energies'!K77)^0.872))/(28^0.3),""))</f>
        <v>6.5756911167876124</v>
      </c>
      <c r="L77">
        <f>IF('Binding Energies'!L77 = "","",IF('Binding Energies'!L77&lt;HV,(0.73+0.0095*((HV-'Binding Energies'!L77)^0.872))/(28^0.3),""))</f>
        <v>6.6595828557941577</v>
      </c>
      <c r="M77">
        <f>IF('Binding Energies'!M77 = "","",IF('Binding Energies'!M77&lt;HV,(0.73+0.0095*((HV-'Binding Energies'!M77)^0.872))/(28^0.3),""))</f>
        <v>7.0940202330770603</v>
      </c>
      <c r="N77" t="str">
        <f>IF('Binding Energies'!N77 = "","",IF('Binding Energies'!N77&lt;HV,(0.73+0.0095*((HV-'Binding Energies'!N77)^0.872))/(28^0.3),""))</f>
        <v/>
      </c>
      <c r="O77">
        <f>IF('Binding Energies'!O77 = "","",IF('Binding Energies'!O77&lt;HV,(0.73+0.0095*((HV-'Binding Energies'!O77)^0.872))/(28^0.3),""))</f>
        <v>4.9829506631360196</v>
      </c>
      <c r="P77">
        <f>IF('Binding Energies'!P77 = "","",IF('Binding Energies'!P77&lt;HV,(0.73+0.0095*((HV-'Binding Energies'!P77)^0.872))/(28^0.3),""))</f>
        <v>5.0629753725768376</v>
      </c>
      <c r="Q77">
        <f>IF('Binding Energies'!Q77 = "","",IF('Binding Energies'!Q77&lt;HV,(0.73+0.0095*((HV-'Binding Energies'!Q77)^0.872))/(28^0.3),""))</f>
        <v>6.8609550467881126</v>
      </c>
      <c r="R77">
        <f>IF('Binding Energies'!R77 = "","",IF('Binding Energies'!R77&lt;HV,(0.73+0.0095*((HV-'Binding Energies'!R77)^0.872))/(28^0.3),""))</f>
        <v>6.8609550467881126</v>
      </c>
      <c r="S77">
        <f>IF('Binding Energies'!S77 = "","",IF('Binding Energies'!S77&lt;HV,(0.73+0.0095*((HV-'Binding Energies'!S77)^0.872))/(28^0.3),""))</f>
        <v>7.0932182414558422</v>
      </c>
      <c r="T77">
        <f>IF('Binding Energies'!T77 = "","",IF('Binding Energies'!T77&lt;HV,(0.73+0.0095*((HV-'Binding Energies'!T77)^0.872))/(28^0.3),""))</f>
        <v>7.0962256387181641</v>
      </c>
    </row>
    <row r="78" spans="1:20" x14ac:dyDescent="0.35">
      <c r="A78" s="43">
        <v>78</v>
      </c>
      <c r="B78" t="str">
        <f>IF('Binding Energies'!B78 = "","",IF('Binding Energies'!B78&lt;HV,(0.73+0.0095*((HV-'Binding Energies'!B78)^0.872))/(28^0.3),""))</f>
        <v/>
      </c>
      <c r="C78" t="str">
        <f>IF('Binding Energies'!C78 = "","",IF('Binding Energies'!C78&lt;HV,(0.73+0.0095*((HV-'Binding Energies'!C78)^0.872))/(28^0.3),""))</f>
        <v/>
      </c>
      <c r="D78">
        <f>IF('Binding Energies'!D78 = "","",IF('Binding Energies'!D78&lt;HV,(0.73+0.0095*((HV-'Binding Energies'!D78)^0.872))/(28^0.3),""))</f>
        <v>3.7051554333496539</v>
      </c>
      <c r="E78">
        <f>IF('Binding Energies'!E78 = "","",IF('Binding Energies'!E78&lt;HV,(0.73+0.0095*((HV-'Binding Energies'!E78)^0.872))/(28^0.3),""))</f>
        <v>6.427669764733035</v>
      </c>
      <c r="F78">
        <f>IF('Binding Energies'!F78 = "","",IF('Binding Energies'!F78&lt;HV,(0.73+0.0095*((HV-'Binding Energies'!F78)^0.872))/(28^0.3),""))</f>
        <v>7.0552079982490268</v>
      </c>
      <c r="G78" t="str">
        <f>IF('Binding Energies'!G78 = "","",IF('Binding Energies'!G78&lt;HV,(0.73+0.0095*((HV-'Binding Energies'!G78)^0.872))/(28^0.3),""))</f>
        <v/>
      </c>
      <c r="H78" t="str">
        <f>IF('Binding Energies'!H78 = "","",IF('Binding Energies'!H78&lt;HV,(0.73+0.0095*((HV-'Binding Energies'!H78)^0.872))/(28^0.3),""))</f>
        <v/>
      </c>
      <c r="I78">
        <f>IF('Binding Energies'!I78 = "","",IF('Binding Energies'!I78&lt;HV,(0.73+0.0095*((HV-'Binding Energies'!I78)^0.872))/(28^0.3),""))</f>
        <v>4.0032109311141788</v>
      </c>
      <c r="J78">
        <f>IF('Binding Energies'!J78 = "","",IF('Binding Energies'!J78&lt;HV,(0.73+0.0095*((HV-'Binding Energies'!J78)^0.872))/(28^0.3),""))</f>
        <v>4.4172380951468462</v>
      </c>
      <c r="K78">
        <f>IF('Binding Energies'!K78 = "","",IF('Binding Energies'!K78&lt;HV,(0.73+0.0095*((HV-'Binding Energies'!K78)^0.872))/(28^0.3),""))</f>
        <v>6.5439358240689183</v>
      </c>
      <c r="L78">
        <f>IF('Binding Energies'!L78 = "","",IF('Binding Energies'!L78&lt;HV,(0.73+0.0095*((HV-'Binding Energies'!L78)^0.872))/(28^0.3),""))</f>
        <v>6.6345741903769655</v>
      </c>
      <c r="M78">
        <f>IF('Binding Energies'!M78 = "","",IF('Binding Energies'!M78&lt;HV,(0.73+0.0095*((HV-'Binding Energies'!M78)^0.872))/(28^0.3),""))</f>
        <v>7.0917144698759822</v>
      </c>
      <c r="N78">
        <f>IF('Binding Energies'!N78 = "","",IF('Binding Energies'!N78&lt;HV,(0.73+0.0095*((HV-'Binding Energies'!N78)^0.872))/(28^0.3),""))</f>
        <v>7.1054471117055318</v>
      </c>
      <c r="O78">
        <f>IF('Binding Energies'!O78 = "","",IF('Binding Energies'!O78&lt;HV,(0.73+0.0095*((HV-'Binding Energies'!O78)^0.872))/(28^0.3),""))</f>
        <v>4.8922193023332596</v>
      </c>
      <c r="P78">
        <f>IF('Binding Energies'!P78 = "","",IF('Binding Energies'!P78&lt;HV,(0.73+0.0095*((HV-'Binding Energies'!P78)^0.872))/(28^0.3),""))</f>
        <v>4.9773404393100851</v>
      </c>
      <c r="Q78">
        <f>IF('Binding Energies'!Q78 = "","",IF('Binding Energies'!Q78&lt;HV,(0.73+0.0095*((HV-'Binding Energies'!Q78)^0.872))/(28^0.3),""))</f>
        <v>6.8423104522521525</v>
      </c>
      <c r="R78">
        <f>IF('Binding Energies'!R78 = "","",IF('Binding Energies'!R78&lt;HV,(0.73+0.0095*((HV-'Binding Energies'!R78)^0.872))/(28^0.3),""))</f>
        <v>6.8423104522521525</v>
      </c>
      <c r="S78">
        <f>IF('Binding Energies'!S78 = "","",IF('Binding Energies'!S78&lt;HV,(0.73+0.0095*((HV-'Binding Energies'!S78)^0.872))/(28^0.3),""))</f>
        <v>7.0826908182409172</v>
      </c>
      <c r="T78">
        <f>IF('Binding Energies'!T78 = "","",IF('Binding Energies'!T78&lt;HV,(0.73+0.0095*((HV-'Binding Energies'!T78)^0.872))/(28^0.3),""))</f>
        <v>7.0860999593412464</v>
      </c>
    </row>
    <row r="79" spans="1:20" x14ac:dyDescent="0.35">
      <c r="A79" s="43">
        <v>79</v>
      </c>
      <c r="B79" t="str">
        <f>IF('Binding Energies'!B79 = "","",IF('Binding Energies'!B79&lt;HV,(0.73+0.0095*((HV-'Binding Energies'!B79)^0.872))/(28^0.3),""))</f>
        <v/>
      </c>
      <c r="C79" t="str">
        <f>IF('Binding Energies'!C79 = "","",IF('Binding Energies'!C79&lt;HV,(0.73+0.0095*((HV-'Binding Energies'!C79)^0.872))/(28^0.3),""))</f>
        <v/>
      </c>
      <c r="D79">
        <f>IF('Binding Energies'!D79 = "","",IF('Binding Energies'!D79&lt;HV,(0.73+0.0095*((HV-'Binding Energies'!D79)^0.872))/(28^0.3),""))</f>
        <v>3.5631364143056605</v>
      </c>
      <c r="E79">
        <f>IF('Binding Energies'!E79 = "","",IF('Binding Energies'!E79&lt;HV,(0.73+0.0095*((HV-'Binding Energies'!E79)^0.872))/(28^0.3),""))</f>
        <v>6.3910160847226836</v>
      </c>
      <c r="F79">
        <f>IF('Binding Energies'!F79 = "","",IF('Binding Energies'!F79&lt;HV,(0.73+0.0095*((HV-'Binding Energies'!F79)^0.872))/(28^0.3),""))</f>
        <v>7.0490873385551804</v>
      </c>
      <c r="G79" t="str">
        <f>IF('Binding Energies'!G79 = "","",IF('Binding Energies'!G79&lt;HV,(0.73+0.0095*((HV-'Binding Energies'!G79)^0.872))/(28^0.3),""))</f>
        <v/>
      </c>
      <c r="H79" t="str">
        <f>IF('Binding Energies'!H79 = "","",IF('Binding Energies'!H79&lt;HV,(0.73+0.0095*((HV-'Binding Energies'!H79)^0.872))/(28^0.3),""))</f>
        <v/>
      </c>
      <c r="I79">
        <f>IF('Binding Energies'!I79 = "","",IF('Binding Energies'!I79&lt;HV,(0.73+0.0095*((HV-'Binding Energies'!I79)^0.872))/(28^0.3),""))</f>
        <v>3.8702235205597826</v>
      </c>
      <c r="J79">
        <f>IF('Binding Energies'!J79 = "","",IF('Binding Energies'!J79&lt;HV,(0.73+0.0095*((HV-'Binding Energies'!J79)^0.872))/(28^0.3),""))</f>
        <v>4.312104163544034</v>
      </c>
      <c r="K79">
        <f>IF('Binding Energies'!K79 = "","",IF('Binding Energies'!K79&lt;HV,(0.73+0.0095*((HV-'Binding Energies'!K79)^0.872))/(28^0.3),""))</f>
        <v>6.5080940155439189</v>
      </c>
      <c r="L79">
        <f>IF('Binding Energies'!L79 = "","",IF('Binding Energies'!L79&lt;HV,(0.73+0.0095*((HV-'Binding Energies'!L79)^0.872))/(28^0.3),""))</f>
        <v>6.6078283250701464</v>
      </c>
      <c r="M79">
        <f>IF('Binding Energies'!M79 = "","",IF('Binding Energies'!M79&lt;HV,(0.73+0.0095*((HV-'Binding Energies'!M79)^0.872))/(28^0.3),""))</f>
        <v>7.0852978310116193</v>
      </c>
      <c r="N79">
        <f>IF('Binding Energies'!N79 = "","",IF('Binding Energies'!N79&lt;HV,(0.73+0.0095*((HV-'Binding Energies'!N79)^0.872))/(28^0.3),""))</f>
        <v>7.1001349644916498</v>
      </c>
      <c r="O79">
        <f>IF('Binding Energies'!O79 = "","",IF('Binding Energies'!O79&lt;HV,(0.73+0.0095*((HV-'Binding Energies'!O79)^0.872))/(28^0.3),""))</f>
        <v>4.7971801970802623</v>
      </c>
      <c r="P79">
        <f>IF('Binding Energies'!P79 = "","",IF('Binding Energies'!P79&lt;HV,(0.73+0.0095*((HV-'Binding Energies'!P79)^0.872))/(28^0.3),""))</f>
        <v>4.8879731601958536</v>
      </c>
      <c r="Q79">
        <f>IF('Binding Energies'!Q79 = "","",IF('Binding Energies'!Q79&lt;HV,(0.73+0.0095*((HV-'Binding Energies'!Q79)^0.872))/(28^0.3),""))</f>
        <v>6.8216411544443991</v>
      </c>
      <c r="R79">
        <f>IF('Binding Energies'!R79 = "","",IF('Binding Energies'!R79&lt;HV,(0.73+0.0095*((HV-'Binding Energies'!R79)^0.872))/(28^0.3),""))</f>
        <v>6.8216411544443991</v>
      </c>
      <c r="S79">
        <f>IF('Binding Energies'!S79 = "","",IF('Binding Energies'!S79&lt;HV,(0.73+0.0095*((HV-'Binding Energies'!S79)^0.872))/(28^0.3),""))</f>
        <v>7.0696535566433614</v>
      </c>
      <c r="T79">
        <f>IF('Binding Energies'!T79 = "","",IF('Binding Energies'!T79&lt;HV,(0.73+0.0095*((HV-'Binding Energies'!T79)^0.872))/(28^0.3),""))</f>
        <v>7.0732642422433196</v>
      </c>
    </row>
    <row r="80" spans="1:20" x14ac:dyDescent="0.35">
      <c r="A80" s="43">
        <v>80</v>
      </c>
      <c r="B80" t="str">
        <f>IF('Binding Energies'!B80 = "","",IF('Binding Energies'!B80&lt;HV,(0.73+0.0095*((HV-'Binding Energies'!B80)^0.872))/(28^0.3),""))</f>
        <v/>
      </c>
      <c r="C80" t="str">
        <f>IF('Binding Energies'!C80 = "","",IF('Binding Energies'!C80&lt;HV,(0.73+0.0095*((HV-'Binding Energies'!C80)^0.872))/(28^0.3),""))</f>
        <v/>
      </c>
      <c r="D80">
        <f>IF('Binding Energies'!D80 = "","",IF('Binding Energies'!D80&lt;HV,(0.73+0.0095*((HV-'Binding Energies'!D80)^0.872))/(28^0.3),""))</f>
        <v>3.4101042374809736</v>
      </c>
      <c r="E80">
        <f>IF('Binding Energies'!E80 = "","",IF('Binding Energies'!E80&lt;HV,(0.73+0.0095*((HV-'Binding Energies'!E80)^0.872))/(28^0.3),""))</f>
        <v>6.3459693933115444</v>
      </c>
      <c r="F80">
        <f>IF('Binding Energies'!F80 = "","",IF('Binding Energies'!F80&lt;HV,(0.73+0.0095*((HV-'Binding Energies'!F80)^0.872))/(28^0.3),""))</f>
        <v>7.0365424679869397</v>
      </c>
      <c r="G80" t="str">
        <f>IF('Binding Energies'!G80 = "","",IF('Binding Energies'!G80&lt;HV,(0.73+0.0095*((HV-'Binding Energies'!G80)^0.872))/(28^0.3),""))</f>
        <v/>
      </c>
      <c r="H80" t="str">
        <f>IF('Binding Energies'!H80 = "","",IF('Binding Energies'!H80&lt;HV,(0.73+0.0095*((HV-'Binding Energies'!H80)^0.872))/(28^0.3),""))</f>
        <v/>
      </c>
      <c r="I80">
        <f>IF('Binding Energies'!I80 = "","",IF('Binding Energies'!I80&lt;HV,(0.73+0.0095*((HV-'Binding Energies'!I80)^0.872))/(28^0.3),""))</f>
        <v>3.725879274622208</v>
      </c>
      <c r="J80">
        <f>IF('Binding Energies'!J80 = "","",IF('Binding Energies'!J80&lt;HV,(0.73+0.0095*((HV-'Binding Energies'!J80)^0.872))/(28^0.3),""))</f>
        <v>4.1991763171555183</v>
      </c>
      <c r="K80">
        <f>IF('Binding Energies'!K80 = "","",IF('Binding Energies'!K80&lt;HV,(0.73+0.0095*((HV-'Binding Energies'!K80)^0.872))/(28^0.3),""))</f>
        <v>6.4743568410231562</v>
      </c>
      <c r="L80">
        <f>IF('Binding Energies'!L80 = "","",IF('Binding Energies'!L80&lt;HV,(0.73+0.0095*((HV-'Binding Energies'!L80)^0.872))/(28^0.3),""))</f>
        <v>6.5818771125525615</v>
      </c>
      <c r="M80">
        <f>IF('Binding Energies'!M80 = "","",IF('Binding Energies'!M80&lt;HV,(0.73+0.0095*((HV-'Binding Energies'!M80)^0.872))/(28^0.3),""))</f>
        <v>7.076473504468515</v>
      </c>
      <c r="N80">
        <f>IF('Binding Energies'!N80 = "","",IF('Binding Energies'!N80&lt;HV,(0.73+0.0095*((HV-'Binding Energies'!N80)^0.872))/(28^0.3),""))</f>
        <v>7.0952231945736939</v>
      </c>
      <c r="O80">
        <f>IF('Binding Energies'!O80 = "","",IF('Binding Energies'!O80&lt;HV,(0.73+0.0095*((HV-'Binding Energies'!O80)^0.872))/(28^0.3),""))</f>
        <v>4.6971476594908621</v>
      </c>
      <c r="P80">
        <f>IF('Binding Energies'!P80 = "","",IF('Binding Energies'!P80&lt;HV,(0.73+0.0095*((HV-'Binding Energies'!P80)^0.872))/(28^0.3),""))</f>
        <v>4.7931340525756578</v>
      </c>
      <c r="Q80">
        <f>IF('Binding Energies'!Q80 = "","",IF('Binding Energies'!Q80&lt;HV,(0.73+0.0095*((HV-'Binding Energies'!Q80)^0.872))/(28^0.3),""))</f>
        <v>6.7955135667200937</v>
      </c>
      <c r="R80">
        <f>IF('Binding Energies'!R80 = "","",IF('Binding Energies'!R80&lt;HV,(0.73+0.0095*((HV-'Binding Energies'!R80)^0.872))/(28^0.3),""))</f>
        <v>6.7955135667200937</v>
      </c>
      <c r="S80">
        <f>IF('Binding Energies'!S80 = "","",IF('Binding Energies'!S80&lt;HV,(0.73+0.0095*((HV-'Binding Energies'!S80)^0.872))/(28^0.3),""))</f>
        <v>7.0536026577350395</v>
      </c>
      <c r="T80">
        <f>IF('Binding Energies'!T80 = "","",IF('Binding Energies'!T80&lt;HV,(0.73+0.0095*((HV-'Binding Energies'!T80)^0.872))/(28^0.3),""))</f>
        <v>7.0575155775893128</v>
      </c>
    </row>
    <row r="81" spans="1:20" x14ac:dyDescent="0.35">
      <c r="A81" s="43">
        <v>81</v>
      </c>
      <c r="B81" t="str">
        <f>IF('Binding Energies'!B81 = "","",IF('Binding Energies'!B81&lt;HV,(0.73+0.0095*((HV-'Binding Energies'!B81)^0.872))/(28^0.3),""))</f>
        <v/>
      </c>
      <c r="C81" t="str">
        <f>IF('Binding Energies'!C81 = "","",IF('Binding Energies'!C81&lt;HV,(0.73+0.0095*((HV-'Binding Energies'!C81)^0.872))/(28^0.3),""))</f>
        <v/>
      </c>
      <c r="D81">
        <f>IF('Binding Energies'!D81 = "","",IF('Binding Energies'!D81&lt;HV,(0.73+0.0095*((HV-'Binding Energies'!D81)^0.872))/(28^0.3),""))</f>
        <v>3.2494041487791003</v>
      </c>
      <c r="E81">
        <f>IF('Binding Energies'!E81 = "","",IF('Binding Energies'!E81&lt;HV,(0.73+0.0095*((HV-'Binding Energies'!E81)^0.872))/(28^0.3),""))</f>
        <v>6.3026090007101674</v>
      </c>
      <c r="F81">
        <f>IF('Binding Energies'!F81 = "","",IF('Binding Energies'!F81&lt;HV,(0.73+0.0095*((HV-'Binding Energies'!F81)^0.872))/(28^0.3),""))</f>
        <v>7.0204800505252614</v>
      </c>
      <c r="G81" t="str">
        <f>IF('Binding Energies'!G81 = "","",IF('Binding Energies'!G81&lt;HV,(0.73+0.0095*((HV-'Binding Energies'!G81)^0.872))/(28^0.3),""))</f>
        <v/>
      </c>
      <c r="H81" t="str">
        <f>IF('Binding Energies'!H81 = "","",IF('Binding Energies'!H81&lt;HV,(0.73+0.0095*((HV-'Binding Energies'!H81)^0.872))/(28^0.3),""))</f>
        <v/>
      </c>
      <c r="I81">
        <f>IF('Binding Energies'!I81 = "","",IF('Binding Energies'!I81&lt;HV,(0.73+0.0095*((HV-'Binding Energies'!I81)^0.872))/(28^0.3),""))</f>
        <v>3.5733976504753864</v>
      </c>
      <c r="J81">
        <f>IF('Binding Energies'!J81 = "","",IF('Binding Energies'!J81&lt;HV,(0.73+0.0095*((HV-'Binding Energies'!J81)^0.872))/(28^0.3),""))</f>
        <v>4.079873980004745</v>
      </c>
      <c r="K81">
        <f>IF('Binding Energies'!K81 = "","",IF('Binding Energies'!K81&lt;HV,(0.73+0.0095*((HV-'Binding Energies'!K81)^0.872))/(28^0.3),""))</f>
        <v>6.4291963054243997</v>
      </c>
      <c r="L81">
        <f>IF('Binding Energies'!L81 = "","",IF('Binding Energies'!L81&lt;HV,(0.73+0.0095*((HV-'Binding Energies'!L81)^0.872))/(28^0.3),""))</f>
        <v>6.5433268663169315</v>
      </c>
      <c r="M81">
        <f>IF('Binding Energies'!M81 = "","",IF('Binding Energies'!M81&lt;HV,(0.73+0.0095*((HV-'Binding Energies'!M81)^0.872))/(28^0.3),""))</f>
        <v>7.0573149230873478</v>
      </c>
      <c r="N81">
        <f>IF('Binding Energies'!N81 = "","",IF('Binding Energies'!N81&lt;HV,(0.73+0.0095*((HV-'Binding Energies'!N81)^0.872))/(28^0.3),""))</f>
        <v>7.0824902727332315</v>
      </c>
      <c r="O81">
        <f>IF('Binding Energies'!O81 = "","",IF('Binding Energies'!O81&lt;HV,(0.73+0.0095*((HV-'Binding Energies'!O81)^0.872))/(28^0.3),""))</f>
        <v>4.5899219703591685</v>
      </c>
      <c r="P81">
        <f>IF('Binding Energies'!P81 = "","",IF('Binding Energies'!P81&lt;HV,(0.73+0.0095*((HV-'Binding Energies'!P81)^0.872))/(28^0.3),""))</f>
        <v>4.6924472055578175</v>
      </c>
      <c r="Q81">
        <f>IF('Binding Energies'!Q81 = "","",IF('Binding Energies'!Q81&lt;HV,(0.73+0.0095*((HV-'Binding Energies'!Q81)^0.872))/(28^0.3),""))</f>
        <v>6.7688657753177628</v>
      </c>
      <c r="R81">
        <f>IF('Binding Energies'!R81 = "","",IF('Binding Energies'!R81&lt;HV,(0.73+0.0095*((HV-'Binding Energies'!R81)^0.872))/(28^0.3),""))</f>
        <v>6.7688657753177628</v>
      </c>
      <c r="S81">
        <f>IF('Binding Energies'!S81 = "","",IF('Binding Energies'!S81&lt;HV,(0.73+0.0095*((HV-'Binding Energies'!S81)^0.872))/(28^0.3),""))</f>
        <v>7.0338323278436885</v>
      </c>
      <c r="T81">
        <f>IF('Binding Energies'!T81 = "","",IF('Binding Energies'!T81&lt;HV,(0.73+0.0095*((HV-'Binding Energies'!T81)^0.872))/(28^0.3),""))</f>
        <v>7.038148401788221</v>
      </c>
    </row>
    <row r="82" spans="1:20" x14ac:dyDescent="0.35">
      <c r="A82" s="43">
        <v>82</v>
      </c>
      <c r="B82" t="str">
        <f>IF('Binding Energies'!B82 = "","",IF('Binding Energies'!B82&lt;HV,(0.73+0.0095*((HV-'Binding Energies'!B82)^0.872))/(28^0.3),""))</f>
        <v/>
      </c>
      <c r="C82" t="str">
        <f>IF('Binding Energies'!C82 = "","",IF('Binding Energies'!C82&lt;HV,(0.73+0.0095*((HV-'Binding Energies'!C82)^0.872))/(28^0.3),""))</f>
        <v/>
      </c>
      <c r="D82">
        <f>IF('Binding Energies'!D82 = "","",IF('Binding Energies'!D82&lt;HV,(0.73+0.0095*((HV-'Binding Energies'!D82)^0.872))/(28^0.3),""))</f>
        <v>3.0827409265237975</v>
      </c>
      <c r="E82">
        <f>IF('Binding Energies'!E82 = "","",IF('Binding Energies'!E82&lt;HV,(0.73+0.0095*((HV-'Binding Energies'!E82)^0.872))/(28^0.3),""))</f>
        <v>6.2534799821926006</v>
      </c>
      <c r="F82">
        <f>IF('Binding Energies'!F82 = "","",IF('Binding Energies'!F82&lt;HV,(0.73+0.0095*((HV-'Binding Energies'!F82)^0.872))/(28^0.3),""))</f>
        <v>7.0094338847071187</v>
      </c>
      <c r="G82" t="str">
        <f>IF('Binding Energies'!G82 = "","",IF('Binding Energies'!G82&lt;HV,(0.73+0.0095*((HV-'Binding Energies'!G82)^0.872))/(28^0.3),""))</f>
        <v/>
      </c>
      <c r="H82" t="str">
        <f>IF('Binding Energies'!H82 = "","",IF('Binding Energies'!H82&lt;HV,(0.73+0.0095*((HV-'Binding Energies'!H82)^0.872))/(28^0.3),""))</f>
        <v/>
      </c>
      <c r="I82">
        <f>IF('Binding Energies'!I82 = "","",IF('Binding Energies'!I82&lt;HV,(0.73+0.0095*((HV-'Binding Energies'!I82)^0.872))/(28^0.3),""))</f>
        <v>3.4184159536379797</v>
      </c>
      <c r="J82">
        <f>IF('Binding Energies'!J82 = "","",IF('Binding Energies'!J82&lt;HV,(0.73+0.0095*((HV-'Binding Energies'!J82)^0.872))/(28^0.3),""))</f>
        <v>3.9596916745305091</v>
      </c>
      <c r="K82">
        <f>IF('Binding Energies'!K82 = "","",IF('Binding Energies'!K82&lt;HV,(0.73+0.0095*((HV-'Binding Energies'!K82)^0.872))/(28^0.3),""))</f>
        <v>6.3858208786578201</v>
      </c>
      <c r="L82">
        <f>IF('Binding Energies'!L82 = "","",IF('Binding Energies'!L82&lt;HV,(0.73+0.0095*((HV-'Binding Energies'!L82)^0.872))/(28^0.3),""))</f>
        <v>6.5072813869251718</v>
      </c>
      <c r="M82">
        <f>IF('Binding Energies'!M82 = "","",IF('Binding Energies'!M82&lt;HV,(0.73+0.0095*((HV-'Binding Energies'!M82)^0.872))/(28^0.3),""))</f>
        <v>7.0520976003652605</v>
      </c>
      <c r="N82">
        <f>IF('Binding Energies'!N82 = "","",IF('Binding Energies'!N82&lt;HV,(0.73+0.0095*((HV-'Binding Energies'!N82)^0.872))/(28^0.3),""))</f>
        <v>7.0724618919746822</v>
      </c>
      <c r="O82">
        <f>IF('Binding Energies'!O82 = "","",IF('Binding Energies'!O82&lt;HV,(0.73+0.0095*((HV-'Binding Energies'!O82)^0.872))/(28^0.3),""))</f>
        <v>4.4819814414110359</v>
      </c>
      <c r="P82">
        <f>IF('Binding Energies'!P82 = "","",IF('Binding Energies'!P82&lt;HV,(0.73+0.0095*((HV-'Binding Energies'!P82)^0.872))/(28^0.3),""))</f>
        <v>4.5911012038579058</v>
      </c>
      <c r="Q82">
        <f>IF('Binding Energies'!Q82 = "","",IF('Binding Energies'!Q82&lt;HV,(0.73+0.0095*((HV-'Binding Energies'!Q82)^0.872))/(28^0.3),""))</f>
        <v>6.7418988478361719</v>
      </c>
      <c r="R82">
        <f>IF('Binding Energies'!R82 = "","",IF('Binding Energies'!R82&lt;HV,(0.73+0.0095*((HV-'Binding Energies'!R82)^0.872))/(28^0.3),""))</f>
        <v>6.7418988478361719</v>
      </c>
      <c r="S82">
        <f>IF('Binding Energies'!S82 = "","",IF('Binding Energies'!S82&lt;HV,(0.73+0.0095*((HV-'Binding Energies'!S82)^0.872))/(28^0.3),""))</f>
        <v>7.014957299480157</v>
      </c>
      <c r="T82">
        <f>IF('Binding Energies'!T82 = "","",IF('Binding Energies'!T82&lt;HV,(0.73+0.0095*((HV-'Binding Energies'!T82)^0.872))/(28^0.3),""))</f>
        <v>7.0198776008254375</v>
      </c>
    </row>
    <row r="83" spans="1:20" x14ac:dyDescent="0.35">
      <c r="A83" s="43">
        <v>83</v>
      </c>
      <c r="B83" t="str">
        <f>IF('Binding Energies'!B83 = "","",IF('Binding Energies'!B83&lt;HV,(0.73+0.0095*((HV-'Binding Energies'!B83)^0.872))/(28^0.3),""))</f>
        <v/>
      </c>
      <c r="C83" t="str">
        <f>IF('Binding Energies'!C83 = "","",IF('Binding Energies'!C83&lt;HV,(0.73+0.0095*((HV-'Binding Energies'!C83)^0.872))/(28^0.3),""))</f>
        <v/>
      </c>
      <c r="D83">
        <f>IF('Binding Energies'!D83 = "","",IF('Binding Energies'!D83&lt;HV,(0.73+0.0095*((HV-'Binding Energies'!D83)^0.872))/(28^0.3),""))</f>
        <v>2.912541162476161</v>
      </c>
      <c r="E83">
        <f>IF('Binding Energies'!E83 = "","",IF('Binding Energies'!E83&lt;HV,(0.73+0.0095*((HV-'Binding Energies'!E83)^0.872))/(28^0.3),""))</f>
        <v>6.2078728947934811</v>
      </c>
      <c r="F83">
        <f>IF('Binding Energies'!F83 = "","",IF('Binding Energies'!F83&lt;HV,(0.73+0.0095*((HV-'Binding Energies'!F83)^0.872))/(28^0.3),""))</f>
        <v>6.9973804906741526</v>
      </c>
      <c r="G83" t="str">
        <f>IF('Binding Energies'!G83 = "","",IF('Binding Energies'!G83&lt;HV,(0.73+0.0095*((HV-'Binding Energies'!G83)^0.872))/(28^0.3),""))</f>
        <v/>
      </c>
      <c r="H83" t="str">
        <f>IF('Binding Energies'!H83 = "","",IF('Binding Energies'!H83&lt;HV,(0.73+0.0095*((HV-'Binding Energies'!H83)^0.872))/(28^0.3),""))</f>
        <v/>
      </c>
      <c r="I83">
        <f>IF('Binding Energies'!I83 = "","",IF('Binding Energies'!I83&lt;HV,(0.73+0.0095*((HV-'Binding Energies'!I83)^0.872))/(28^0.3),""))</f>
        <v>3.2582327313797346</v>
      </c>
      <c r="J83">
        <f>IF('Binding Energies'!J83 = "","",IF('Binding Energies'!J83&lt;HV,(0.73+0.0095*((HV-'Binding Energies'!J83)^0.872))/(28^0.3),""))</f>
        <v>3.8381602946773774</v>
      </c>
      <c r="K83">
        <f>IF('Binding Energies'!K83 = "","",IF('Binding Energies'!K83&lt;HV,(0.73+0.0095*((HV-'Binding Energies'!K83)^0.872))/(28^0.3),""))</f>
        <v>6.3436239957357516</v>
      </c>
      <c r="L83">
        <f>IF('Binding Energies'!L83 = "","",IF('Binding Energies'!L83&lt;HV,(0.73+0.0095*((HV-'Binding Energies'!L83)^0.872))/(28^0.3),""))</f>
        <v>6.4723236225404426</v>
      </c>
      <c r="M83">
        <f>IF('Binding Energies'!M83 = "","",IF('Binding Energies'!M83&lt;HV,(0.73+0.0095*((HV-'Binding Energies'!M83)^0.872))/(28^0.3),""))</f>
        <v>7.0400553755465607</v>
      </c>
      <c r="N83">
        <f>IF('Binding Energies'!N83 = "","",IF('Binding Energies'!N83&lt;HV,(0.73+0.0095*((HV-'Binding Energies'!N83)^0.872))/(28^0.3),""))</f>
        <v>7.0640363751901027</v>
      </c>
      <c r="O83">
        <f>IF('Binding Energies'!O83 = "","",IF('Binding Energies'!O83&lt;HV,(0.73+0.0095*((HV-'Binding Energies'!O83)^0.872))/(28^0.3),""))</f>
        <v>4.3720131176677324</v>
      </c>
      <c r="P83">
        <f>IF('Binding Energies'!P83 = "","",IF('Binding Energies'!P83&lt;HV,(0.73+0.0095*((HV-'Binding Energies'!P83)^0.872))/(28^0.3),""))</f>
        <v>4.4884369561187647</v>
      </c>
      <c r="Q83">
        <f>IF('Binding Energies'!Q83 = "","",IF('Binding Energies'!Q83&lt;HV,(0.73+0.0095*((HV-'Binding Energies'!Q83)^0.872))/(28^0.3),""))</f>
        <v>6.7145110476907393</v>
      </c>
      <c r="R83">
        <f>IF('Binding Energies'!R83 = "","",IF('Binding Energies'!R83&lt;HV,(0.73+0.0095*((HV-'Binding Energies'!R83)^0.872))/(28^0.3),""))</f>
        <v>6.7145110476907393</v>
      </c>
      <c r="S83">
        <f>IF('Binding Energies'!S83 = "","",IF('Binding Energies'!S83&lt;HV,(0.73+0.0095*((HV-'Binding Energies'!S83)^0.872))/(28^0.3),""))</f>
        <v>6.994366647101895</v>
      </c>
      <c r="T83">
        <f>IF('Binding Energies'!T83 = "","",IF('Binding Energies'!T83&lt;HV,(0.73+0.0095*((HV-'Binding Energies'!T83)^0.872))/(28^0.3),""))</f>
        <v>6.9994900632744361</v>
      </c>
    </row>
    <row r="84" spans="1:20" x14ac:dyDescent="0.35">
      <c r="A84" s="43">
        <v>84</v>
      </c>
      <c r="B84" t="str">
        <f>IF('Binding Energies'!B84 = "","",IF('Binding Energies'!B84&lt;HV,(0.73+0.0095*((HV-'Binding Energies'!B84)^0.872))/(28^0.3),""))</f>
        <v/>
      </c>
      <c r="C84" t="str">
        <f>IF('Binding Energies'!C84 = "","",IF('Binding Energies'!C84&lt;HV,(0.73+0.0095*((HV-'Binding Energies'!C84)^0.872))/(28^0.3),""))</f>
        <v/>
      </c>
      <c r="D84">
        <f>IF('Binding Energies'!D84 = "","",IF('Binding Energies'!D84&lt;HV,(0.73+0.0095*((HV-'Binding Energies'!D84)^0.872))/(28^0.3),""))</f>
        <v>2.7337330427069748</v>
      </c>
      <c r="E84">
        <f>IF('Binding Energies'!E84 = "","",IF('Binding Energies'!E84&lt;HV,(0.73+0.0095*((HV-'Binding Energies'!E84)^0.872))/(28^0.3),""))</f>
        <v>6.1573997708729014</v>
      </c>
      <c r="F84">
        <f>IF('Binding Energies'!F84 = "","",IF('Binding Energies'!F84&lt;HV,(0.73+0.0095*((HV-'Binding Energies'!F84)^0.872))/(28^0.3),""))</f>
        <v>6.979093456976913</v>
      </c>
      <c r="G84" t="str">
        <f>IF('Binding Energies'!G84 = "","",IF('Binding Energies'!G84&lt;HV,(0.73+0.0095*((HV-'Binding Energies'!G84)^0.872))/(28^0.3),""))</f>
        <v/>
      </c>
      <c r="H84" t="str">
        <f>IF('Binding Energies'!H84 = "","",IF('Binding Energies'!H84&lt;HV,(0.73+0.0095*((HV-'Binding Energies'!H84)^0.872))/(28^0.3),""))</f>
        <v/>
      </c>
      <c r="I84">
        <f>IF('Binding Energies'!I84 = "","",IF('Binding Energies'!I84&lt;HV,(0.73+0.0095*((HV-'Binding Energies'!I84)^0.872))/(28^0.3),""))</f>
        <v>3.09004652759356</v>
      </c>
      <c r="J84">
        <f>IF('Binding Energies'!J84 = "","",IF('Binding Energies'!J84&lt;HV,(0.73+0.0095*((HV-'Binding Energies'!J84)^0.872))/(28^0.3),""))</f>
        <v>3.7093681770483369</v>
      </c>
      <c r="K84">
        <f>IF('Binding Energies'!K84 = "","",IF('Binding Energies'!K84&lt;HV,(0.73+0.0095*((HV-'Binding Energies'!K84)^0.872))/(28^0.3),""))</f>
        <v>6.2970964107197887</v>
      </c>
      <c r="L84">
        <f>IF('Binding Energies'!L84 = "","",IF('Binding Energies'!L84&lt;HV,(0.73+0.0095*((HV-'Binding Energies'!L84)^0.872))/(28^0.3),""))</f>
        <v>6.435403665743892</v>
      </c>
      <c r="M84">
        <f>IF('Binding Energies'!M84 = "","",IF('Binding Energies'!M84&lt;HV,(0.73+0.0095*((HV-'Binding Energies'!M84)^0.872))/(28^0.3),""))</f>
        <v>7.0249981718254757</v>
      </c>
      <c r="N84">
        <f>IF('Binding Energies'!N84 = "","",IF('Binding Energies'!N84&lt;HV,(0.73+0.0095*((HV-'Binding Energies'!N84)^0.872))/(28^0.3),""))</f>
        <v>7.0532013138952472</v>
      </c>
      <c r="O84">
        <f>IF('Binding Energies'!O84 = "","",IF('Binding Energies'!O84&lt;HV,(0.73+0.0095*((HV-'Binding Energies'!O84)^0.872))/(28^0.3),""))</f>
        <v>4.2572718380305519</v>
      </c>
      <c r="P84">
        <f>IF('Binding Energies'!P84 = "","",IF('Binding Energies'!P84&lt;HV,(0.73+0.0095*((HV-'Binding Energies'!P84)^0.872))/(28^0.3),""))</f>
        <v>4.3810855401743556</v>
      </c>
      <c r="Q84">
        <f>IF('Binding Energies'!Q84 = "","",IF('Binding Energies'!Q84&lt;HV,(0.73+0.0095*((HV-'Binding Energies'!Q84)^0.872))/(28^0.3),""))</f>
        <v>6.6842736755194592</v>
      </c>
      <c r="R84">
        <f>IF('Binding Energies'!R84 = "","",IF('Binding Energies'!R84&lt;HV,(0.73+0.0095*((HV-'Binding Energies'!R84)^0.872))/(28^0.3),""))</f>
        <v>6.6842736755194592</v>
      </c>
      <c r="S84">
        <f>IF('Binding Energies'!S84 = "","",IF('Binding Energies'!S84&lt;HV,(0.73+0.0095*((HV-'Binding Energies'!S84)^0.872))/(28^0.3),""))</f>
        <v>6.9719575213871483</v>
      </c>
      <c r="T84">
        <f>IF('Binding Energies'!T84 = "","",IF('Binding Energies'!T84&lt;HV,(0.73+0.0095*((HV-'Binding Energies'!T84)^0.872))/(28^0.3),""))</f>
        <v>6.9776864592863745</v>
      </c>
    </row>
    <row r="85" spans="1:20" x14ac:dyDescent="0.35">
      <c r="A85" s="43">
        <v>85</v>
      </c>
      <c r="B85" t="str">
        <f>IF('Binding Energies'!B85 = "","",IF('Binding Energies'!B85&lt;HV,(0.73+0.0095*((HV-'Binding Energies'!B85)^0.872))/(28^0.3),""))</f>
        <v/>
      </c>
      <c r="C85" t="str">
        <f>IF('Binding Energies'!C85 = "","",IF('Binding Energies'!C85&lt;HV,(0.73+0.0095*((HV-'Binding Energies'!C85)^0.872))/(28^0.3),""))</f>
        <v/>
      </c>
      <c r="D85">
        <f>IF('Binding Energies'!D85 = "","",IF('Binding Energies'!D85&lt;HV,(0.73+0.0095*((HV-'Binding Energies'!D85)^0.872))/(28^0.3),""))</f>
        <v>2.5485244014048378</v>
      </c>
      <c r="E85">
        <f>IF('Binding Energies'!E85 = "","",IF('Binding Energies'!E85&lt;HV,(0.73+0.0095*((HV-'Binding Energies'!E85)^0.872))/(28^0.3),""))</f>
        <v>6.1054270086586948</v>
      </c>
      <c r="F85">
        <f>IF('Binding Energies'!F85 = "","",IF('Binding Energies'!F85&lt;HV,(0.73+0.0095*((HV-'Binding Energies'!F85)^0.872))/(28^0.3),""))</f>
        <v>6.96311143355965</v>
      </c>
      <c r="G85" t="str">
        <f>IF('Binding Energies'!G85 = "","",IF('Binding Energies'!G85&lt;HV,(0.73+0.0095*((HV-'Binding Energies'!G85)^0.872))/(28^0.3),""))</f>
        <v/>
      </c>
      <c r="H85" t="str">
        <f>IF('Binding Energies'!H85 = "","",IF('Binding Energies'!H85&lt;HV,(0.73+0.0095*((HV-'Binding Energies'!H85)^0.872))/(28^0.3),""))</f>
        <v/>
      </c>
      <c r="I85">
        <f>IF('Binding Energies'!I85 = "","",IF('Binding Energies'!I85&lt;HV,(0.73+0.0095*((HV-'Binding Energies'!I85)^0.872))/(28^0.3),""))</f>
        <v>2.9163430910766164</v>
      </c>
      <c r="J85">
        <f>IF('Binding Energies'!J85 = "","",IF('Binding Energies'!J85&lt;HV,(0.73+0.0095*((HV-'Binding Energies'!J85)^0.872))/(28^0.3),""))</f>
        <v>3.5791954105734223</v>
      </c>
      <c r="K85">
        <f>IF('Binding Energies'!K85 = "","",IF('Binding Energies'!K85&lt;HV,(0.73+0.0095*((HV-'Binding Energies'!K85)^0.872))/(28^0.3),""))</f>
        <v>6.2492895370258372</v>
      </c>
      <c r="L85">
        <f>IF('Binding Energies'!L85 = "","",IF('Binding Energies'!L85&lt;HV,(0.73+0.0095*((HV-'Binding Energies'!L85)^0.872))/(28^0.3),""))</f>
        <v>6.396210643756354</v>
      </c>
      <c r="M85">
        <f>IF('Binding Energies'!M85 = "","",IF('Binding Energies'!M85&lt;HV,(0.73+0.0095*((HV-'Binding Energies'!M85)^0.872))/(28^0.3),""))</f>
        <v>7.0111411929137057</v>
      </c>
      <c r="N85">
        <f>IF('Binding Energies'!N85 = "","",IF('Binding Energies'!N85&lt;HV,(0.73+0.0095*((HV-'Binding Energies'!N85)^0.872))/(28^0.3),""))</f>
        <v>7.0432669426545989</v>
      </c>
      <c r="O85">
        <f>IF('Binding Energies'!O85 = "","",IF('Binding Energies'!O85&lt;HV,(0.73+0.0095*((HV-'Binding Energies'!O85)^0.872))/(28^0.3),""))</f>
        <v>4.1396470930997964</v>
      </c>
      <c r="P85">
        <f>IF('Binding Energies'!P85 = "","",IF('Binding Energies'!P85&lt;HV,(0.73+0.0095*((HV-'Binding Energies'!P85)^0.872))/(28^0.3),""))</f>
        <v>4.2712612820797373</v>
      </c>
      <c r="Q85">
        <f>IF('Binding Energies'!Q85 = "","",IF('Binding Energies'!Q85&lt;HV,(0.73+0.0095*((HV-'Binding Energies'!Q85)^0.872))/(28^0.3),""))</f>
        <v>6.6537116681595068</v>
      </c>
      <c r="R85">
        <f>IF('Binding Energies'!R85 = "","",IF('Binding Energies'!R85&lt;HV,(0.73+0.0095*((HV-'Binding Energies'!R85)^0.872))/(28^0.3),""))</f>
        <v>6.6537116681595068</v>
      </c>
      <c r="S85">
        <f>IF('Binding Energies'!S85 = "","",IF('Binding Energies'!S85&lt;HV,(0.73+0.0095*((HV-'Binding Energies'!S85)^0.872))/(28^0.3),""))</f>
        <v>6.9494368302286347</v>
      </c>
      <c r="T85">
        <f>IF('Binding Energies'!T85 = "","",IF('Binding Energies'!T85&lt;HV,(0.73+0.0095*((HV-'Binding Energies'!T85)^0.872))/(28^0.3),""))</f>
        <v>6.9556713496473765</v>
      </c>
    </row>
    <row r="86" spans="1:20" x14ac:dyDescent="0.35">
      <c r="A86" s="43">
        <v>86</v>
      </c>
      <c r="B86" t="str">
        <f>IF('Binding Energies'!B86 = "","",IF('Binding Energies'!B86&lt;HV,(0.73+0.0095*((HV-'Binding Energies'!B86)^0.872))/(28^0.3),""))</f>
        <v/>
      </c>
      <c r="C86" t="str">
        <f>IF('Binding Energies'!C86 = "","",IF('Binding Energies'!C86&lt;HV,(0.73+0.0095*((HV-'Binding Energies'!C86)^0.872))/(28^0.3),""))</f>
        <v/>
      </c>
      <c r="D86">
        <f>IF('Binding Energies'!D86 = "","",IF('Binding Energies'!D86&lt;HV,(0.73+0.0095*((HV-'Binding Energies'!D86)^0.872))/(28^0.3),""))</f>
        <v>2.3558296167637538</v>
      </c>
      <c r="E86">
        <f>IF('Binding Energies'!E86 = "","",IF('Binding Energies'!E86&lt;HV,(0.73+0.0095*((HV-'Binding Energies'!E86)^0.872))/(28^0.3),""))</f>
        <v>6.0517427963047918</v>
      </c>
      <c r="F86">
        <f>IF('Binding Energies'!F86 = "","",IF('Binding Energies'!F86&lt;HV,(0.73+0.0095*((HV-'Binding Energies'!F86)^0.872))/(28^0.3),""))</f>
        <v>6.9468221002038986</v>
      </c>
      <c r="G86" t="str">
        <f>IF('Binding Energies'!G86 = "","",IF('Binding Energies'!G86&lt;HV,(0.73+0.0095*((HV-'Binding Energies'!G86)^0.872))/(28^0.3),""))</f>
        <v/>
      </c>
      <c r="H86" t="str">
        <f>IF('Binding Energies'!H86 = "","",IF('Binding Energies'!H86&lt;HV,(0.73+0.0095*((HV-'Binding Energies'!H86)^0.872))/(28^0.3),""))</f>
        <v/>
      </c>
      <c r="I86">
        <f>IF('Binding Energies'!I86 = "","",IF('Binding Energies'!I86&lt;HV,(0.73+0.0095*((HV-'Binding Energies'!I86)^0.872))/(28^0.3),""))</f>
        <v>2.7360611332694735</v>
      </c>
      <c r="J86">
        <f>IF('Binding Energies'!J86 = "","",IF('Binding Energies'!J86&lt;HV,(0.73+0.0095*((HV-'Binding Energies'!J86)^0.872))/(28^0.3),""))</f>
        <v>3.4450143041873251</v>
      </c>
      <c r="K86">
        <f>IF('Binding Energies'!K86 = "","",IF('Binding Energies'!K86&lt;HV,(0.73+0.0095*((HV-'Binding Energies'!K86)^0.872))/(28^0.3),""))</f>
        <v>6.1996868223646997</v>
      </c>
      <c r="L86">
        <f>IF('Binding Energies'!L86 = "","",IF('Binding Energies'!L86&lt;HV,(0.73+0.0095*((HV-'Binding Energies'!L86)^0.872))/(28^0.3),""))</f>
        <v>6.358000214728829</v>
      </c>
      <c r="M86">
        <f>IF('Binding Energies'!M86 = "","",IF('Binding Energies'!M86&lt;HV,(0.73+0.0095*((HV-'Binding Energies'!M86)^0.872))/(28^0.3),""))</f>
        <v>6.997179573934968</v>
      </c>
      <c r="N86">
        <f>IF('Binding Energies'!N86 = "","",IF('Binding Energies'!N86&lt;HV,(0.73+0.0095*((HV-'Binding Energies'!N86)^0.872))/(28^0.3),""))</f>
        <v>7.032928912383154</v>
      </c>
      <c r="O86">
        <f>IF('Binding Energies'!O86 = "","",IF('Binding Energies'!O86&lt;HV,(0.73+0.0095*((HV-'Binding Energies'!O86)^0.872))/(28^0.3),""))</f>
        <v>4.0189778279408088</v>
      </c>
      <c r="P86">
        <f>IF('Binding Energies'!P86 = "","",IF('Binding Energies'!P86&lt;HV,(0.73+0.0095*((HV-'Binding Energies'!P86)^0.872))/(28^0.3),""))</f>
        <v>4.1588154881799531</v>
      </c>
      <c r="Q86">
        <f>IF('Binding Energies'!Q86 = "","",IF('Binding Energies'!Q86&lt;HV,(0.73+0.0095*((HV-'Binding Energies'!Q86)^0.872))/(28^0.3),""))</f>
        <v>6.622317720455448</v>
      </c>
      <c r="R86">
        <f>IF('Binding Energies'!R86 = "","",IF('Binding Energies'!R86&lt;HV,(0.73+0.0095*((HV-'Binding Energies'!R86)^0.872))/(28^0.3),""))</f>
        <v>6.622317720455448</v>
      </c>
      <c r="S86">
        <f>IF('Binding Energies'!S86 = "","",IF('Binding Energies'!S86&lt;HV,(0.73+0.0095*((HV-'Binding Energies'!S86)^0.872))/(28^0.3),""))</f>
        <v>6.9262006896474517</v>
      </c>
      <c r="T86">
        <f>IF('Binding Energies'!T86 = "","",IF('Binding Energies'!T86&lt;HV,(0.73+0.0095*((HV-'Binding Energies'!T86)^0.872))/(28^0.3),""))</f>
        <v>6.9327401994791513</v>
      </c>
    </row>
    <row r="87" spans="1:20" x14ac:dyDescent="0.35">
      <c r="A87" s="43">
        <v>87</v>
      </c>
      <c r="B87" t="str">
        <f>IF('Binding Energies'!B87 = "","",IF('Binding Energies'!B87&lt;HV,(0.73+0.0095*((HV-'Binding Energies'!B87)^0.872))/(28^0.3),""))</f>
        <v/>
      </c>
      <c r="C87" t="str">
        <f>IF('Binding Energies'!C87 = "","",IF('Binding Energies'!C87&lt;HV,(0.73+0.0095*((HV-'Binding Energies'!C87)^0.872))/(28^0.3),""))</f>
        <v/>
      </c>
      <c r="D87">
        <f>IF('Binding Energies'!D87 = "","",IF('Binding Energies'!D87&lt;HV,(0.73+0.0095*((HV-'Binding Energies'!D87)^0.872))/(28^0.3),""))</f>
        <v>2.1498282235869923</v>
      </c>
      <c r="E87">
        <f>IF('Binding Energies'!E87 = "","",IF('Binding Energies'!E87&lt;HV,(0.73+0.0095*((HV-'Binding Energies'!E87)^0.872))/(28^0.3),""))</f>
        <v>5.9916076547861854</v>
      </c>
      <c r="F87">
        <f>IF('Binding Energies'!F87 = "","",IF('Binding Energies'!F87&lt;HV,(0.73+0.0095*((HV-'Binding Energies'!F87)^0.872))/(28^0.3),""))</f>
        <v>6.9253957617471373</v>
      </c>
      <c r="G87" t="str">
        <f>IF('Binding Energies'!G87 = "","",IF('Binding Energies'!G87&lt;HV,(0.73+0.0095*((HV-'Binding Energies'!G87)^0.872))/(28^0.3),""))</f>
        <v/>
      </c>
      <c r="H87" t="str">
        <f>IF('Binding Energies'!H87 = "","",IF('Binding Energies'!H87&lt;HV,(0.73+0.0095*((HV-'Binding Energies'!H87)^0.872))/(28^0.3),""))</f>
        <v/>
      </c>
      <c r="I87">
        <f>IF('Binding Energies'!I87 = "","",IF('Binding Energies'!I87&lt;HV,(0.73+0.0095*((HV-'Binding Energies'!I87)^0.872))/(28^0.3),""))</f>
        <v>2.5434601128988499</v>
      </c>
      <c r="J87">
        <f>IF('Binding Energies'!J87 = "","",IF('Binding Energies'!J87&lt;HV,(0.73+0.0095*((HV-'Binding Energies'!J87)^0.872))/(28^0.3),""))</f>
        <v>3.3023185530402901</v>
      </c>
      <c r="K87">
        <f>IF('Binding Energies'!K87 = "","",IF('Binding Energies'!K87&lt;HV,(0.73+0.0095*((HV-'Binding Energies'!K87)^0.872))/(28^0.3),""))</f>
        <v>6.1438749066941467</v>
      </c>
      <c r="L87">
        <f>IF('Binding Energies'!L87 = "","",IF('Binding Energies'!L87&lt;HV,(0.73+0.0095*((HV-'Binding Energies'!L87)^0.872))/(28^0.3),""))</f>
        <v>6.3132237587981965</v>
      </c>
      <c r="M87">
        <f>IF('Binding Energies'!M87 = "","",IF('Binding Energies'!M87&lt;HV,(0.73+0.0095*((HV-'Binding Energies'!M87)^0.872))/(28^0.3),""))</f>
        <v>6.977887461608077</v>
      </c>
      <c r="N87">
        <f>IF('Binding Energies'!N87 = "","",IF('Binding Energies'!N87&lt;HV,(0.73+0.0095*((HV-'Binding Energies'!N87)^0.872))/(28^0.3),""))</f>
        <v>7.0180702043735206</v>
      </c>
      <c r="O87">
        <f>IF('Binding Energies'!O87 = "","",IF('Binding Energies'!O87&lt;HV,(0.73+0.0095*((HV-'Binding Energies'!O87)^0.872))/(28^0.3),""))</f>
        <v>3.8901454875939003</v>
      </c>
      <c r="P87">
        <f>IF('Binding Energies'!P87 = "","",IF('Binding Energies'!P87&lt;HV,(0.73+0.0095*((HV-'Binding Energies'!P87)^0.872))/(28^0.3),""))</f>
        <v>4.0380165259116625</v>
      </c>
      <c r="Q87">
        <f>IF('Binding Energies'!Q87 = "","",IF('Binding Energies'!Q87&lt;HV,(0.73+0.0095*((HV-'Binding Energies'!Q87)^0.872))/(28^0.3),""))</f>
        <v>6.585426052662342</v>
      </c>
      <c r="R87">
        <f>IF('Binding Energies'!R87 = "","",IF('Binding Energies'!R87&lt;HV,(0.73+0.0095*((HV-'Binding Energies'!R87)^0.872))/(28^0.3),""))</f>
        <v>6.585426052662342</v>
      </c>
      <c r="S87">
        <f>IF('Binding Energies'!S87 = "","",IF('Binding Energies'!S87&lt;HV,(0.73+0.0095*((HV-'Binding Energies'!S87)^0.872))/(28^0.3),""))</f>
        <v>6.8975163058542455</v>
      </c>
      <c r="T87">
        <f>IF('Binding Energies'!T87 = "","",IF('Binding Energies'!T87&lt;HV,(0.73+0.0095*((HV-'Binding Energies'!T87)^0.872))/(28^0.3),""))</f>
        <v>6.904563278214626</v>
      </c>
    </row>
    <row r="88" spans="1:20" x14ac:dyDescent="0.35">
      <c r="A88" s="43">
        <v>88</v>
      </c>
      <c r="B88" t="str">
        <f>IF('Binding Energies'!B88 = "","",IF('Binding Energies'!B88&lt;HV,(0.73+0.0095*((HV-'Binding Energies'!B88)^0.872))/(28^0.3),""))</f>
        <v/>
      </c>
      <c r="C88" t="str">
        <f>IF('Binding Energies'!C88 = "","",IF('Binding Energies'!C88&lt;HV,(0.73+0.0095*((HV-'Binding Energies'!C88)^0.872))/(28^0.3),""))</f>
        <v/>
      </c>
      <c r="D88">
        <f>IF('Binding Energies'!D88 = "","",IF('Binding Energies'!D88&lt;HV,(0.73+0.0095*((HV-'Binding Energies'!D88)^0.872))/(28^0.3),""))</f>
        <v>1.9344123873591308</v>
      </c>
      <c r="E88">
        <f>IF('Binding Energies'!E88 = "","",IF('Binding Energies'!E88&lt;HV,(0.73+0.0095*((HV-'Binding Energies'!E88)^0.872))/(28^0.3),""))</f>
        <v>5.9304522971247593</v>
      </c>
      <c r="F88">
        <f>IF('Binding Energies'!F88 = "","",IF('Binding Energies'!F88&lt;HV,(0.73+0.0095*((HV-'Binding Energies'!F88)^0.872))/(28^0.3),""))</f>
        <v>6.9017446211536742</v>
      </c>
      <c r="G88" t="str">
        <f>IF('Binding Energies'!G88 = "","",IF('Binding Energies'!G88&lt;HV,(0.73+0.0095*((HV-'Binding Energies'!G88)^0.872))/(28^0.3),""))</f>
        <v/>
      </c>
      <c r="H88" t="str">
        <f>IF('Binding Energies'!H88 = "","",IF('Binding Energies'!H88&lt;HV,(0.73+0.0095*((HV-'Binding Energies'!H88)^0.872))/(28^0.3),""))</f>
        <v/>
      </c>
      <c r="I88">
        <f>IF('Binding Energies'!I88 = "","",IF('Binding Energies'!I88&lt;HV,(0.73+0.0095*((HV-'Binding Energies'!I88)^0.872))/(28^0.3),""))</f>
        <v>2.3430597075450641</v>
      </c>
      <c r="J88">
        <f>IF('Binding Energies'!J88 = "","",IF('Binding Energies'!J88&lt;HV,(0.73+0.0095*((HV-'Binding Energies'!J88)^0.872))/(28^0.3),""))</f>
        <v>3.1557868730888701</v>
      </c>
      <c r="K88">
        <f>IF('Binding Energies'!K88 = "","",IF('Binding Energies'!K88&lt;HV,(0.73+0.0095*((HV-'Binding Energies'!K88)^0.872))/(28^0.3),""))</f>
        <v>6.085522044181146</v>
      </c>
      <c r="L88">
        <f>IF('Binding Energies'!L88 = "","",IF('Binding Energies'!L88&lt;HV,(0.73+0.0095*((HV-'Binding Energies'!L88)^0.872))/(28^0.3),""))</f>
        <v>6.2682963972685188</v>
      </c>
      <c r="M88">
        <f>IF('Binding Energies'!M88 = "","",IF('Binding Energies'!M88&lt;HV,(0.73+0.0095*((HV-'Binding Energies'!M88)^0.872))/(28^0.3),""))</f>
        <v>6.9560735474003703</v>
      </c>
      <c r="N88">
        <f>IF('Binding Energies'!N88 = "","",IF('Binding Energies'!N88&lt;HV,(0.73+0.0095*((HV-'Binding Energies'!N88)^0.872))/(28^0.3),""))</f>
        <v>7.0039098055025448</v>
      </c>
      <c r="O88">
        <f>IF('Binding Energies'!O88 = "","",IF('Binding Energies'!O88&lt;HV,(0.73+0.0095*((HV-'Binding Energies'!O88)^0.872))/(28^0.3),""))</f>
        <v>3.7591986966149755</v>
      </c>
      <c r="P88">
        <f>IF('Binding Energies'!P88 = "","",IF('Binding Energies'!P88&lt;HV,(0.73+0.0095*((HV-'Binding Energies'!P88)^0.872))/(28^0.3),""))</f>
        <v>3.9174158070613605</v>
      </c>
      <c r="Q88">
        <f>IF('Binding Energies'!Q88 = "","",IF('Binding Energies'!Q88&lt;HV,(0.73+0.0095*((HV-'Binding Energies'!Q88)^0.872))/(28^0.3),""))</f>
        <v>6.5497204902425823</v>
      </c>
      <c r="R88">
        <f>IF('Binding Energies'!R88 = "","",IF('Binding Energies'!R88&lt;HV,(0.73+0.0095*((HV-'Binding Energies'!R88)^0.872))/(28^0.3),""))</f>
        <v>6.5497204902425823</v>
      </c>
      <c r="S88">
        <f>IF('Binding Energies'!S88 = "","",IF('Binding Energies'!S88&lt;HV,(0.73+0.0095*((HV-'Binding Energies'!S88)^0.872))/(28^0.3),""))</f>
        <v>6.8680077390512926</v>
      </c>
      <c r="T88">
        <f>IF('Binding Energies'!T88 = "","",IF('Binding Energies'!T88&lt;HV,(0.73+0.0095*((HV-'Binding Energies'!T88)^0.872))/(28^0.3),""))</f>
        <v>6.8755629675458572</v>
      </c>
    </row>
    <row r="89" spans="1:20" x14ac:dyDescent="0.35">
      <c r="A89" s="43">
        <v>89</v>
      </c>
      <c r="B89" t="str">
        <f>IF('Binding Energies'!B89 = "","",IF('Binding Energies'!B89&lt;HV,(0.73+0.0095*((HV-'Binding Energies'!B89)^0.872))/(28^0.3),""))</f>
        <v/>
      </c>
      <c r="C89" t="str">
        <f>IF('Binding Energies'!C89 = "","",IF('Binding Energies'!C89&lt;HV,(0.73+0.0095*((HV-'Binding Energies'!C89)^0.872))/(28^0.3),""))</f>
        <v/>
      </c>
      <c r="D89">
        <f>IF('Binding Energies'!D89 = "","",IF('Binding Energies'!D89&lt;HV,(0.73+0.0095*((HV-'Binding Energies'!D89)^0.872))/(28^0.3),""))</f>
        <v>1.7119173398143441</v>
      </c>
      <c r="E89">
        <f>IF('Binding Energies'!E89 = "","",IF('Binding Energies'!E89&lt;HV,(0.73+0.0095*((HV-'Binding Energies'!E89)^0.872))/(28^0.3),""))</f>
        <v>5.8675485654818118</v>
      </c>
      <c r="F89">
        <f>IF('Binding Energies'!F89 = "","",IF('Binding Energies'!F89&lt;HV,(0.73+0.0095*((HV-'Binding Energies'!F89)^0.872))/(28^0.3),""))</f>
        <v>6.8825126578252727</v>
      </c>
      <c r="G89" t="str">
        <f>IF('Binding Energies'!G89 = "","",IF('Binding Energies'!G89&lt;HV,(0.73+0.0095*((HV-'Binding Energies'!G89)^0.872))/(28^0.3),""))</f>
        <v/>
      </c>
      <c r="H89" t="str">
        <f>IF('Binding Energies'!H89 = "","",IF('Binding Energies'!H89&lt;HV,(0.73+0.0095*((HV-'Binding Energies'!H89)^0.872))/(28^0.3),""))</f>
        <v/>
      </c>
      <c r="I89">
        <f>IF('Binding Energies'!I89 = "","",IF('Binding Energies'!I89&lt;HV,(0.73+0.0095*((HV-'Binding Energies'!I89)^0.872))/(28^0.3),""))</f>
        <v>2.1363762932376686</v>
      </c>
      <c r="J89">
        <f>IF('Binding Energies'!J89 = "","",IF('Binding Energies'!J89&lt;HV,(0.73+0.0095*((HV-'Binding Energies'!J89)^0.872))/(28^0.3),""))</f>
        <v>3.0072377415498344</v>
      </c>
      <c r="K89" t="str">
        <f>IF('Binding Energies'!K89 = "","",IF('Binding Energies'!K89&lt;HV,(0.73+0.0095*((HV-'Binding Energies'!K89)^0.872))/(28^0.3),""))</f>
        <v/>
      </c>
      <c r="L89">
        <f>IF('Binding Energies'!L89 = "","",IF('Binding Energies'!L89&lt;HV,(0.73+0.0095*((HV-'Binding Energies'!L89)^0.872))/(28^0.3),""))</f>
        <v>6.2220922593613359</v>
      </c>
      <c r="M89">
        <f>IF('Binding Energies'!M89 = "","",IF('Binding Energies'!M89&lt;HV,(0.73+0.0095*((HV-'Binding Energies'!M89)^0.872))/(28^0.3),""))</f>
        <v>6.9394799392487023</v>
      </c>
      <c r="N89">
        <f>IF('Binding Energies'!N89 = "","",IF('Binding Energies'!N89&lt;HV,(0.73+0.0095*((HV-'Binding Energies'!N89)^0.872))/(28^0.3),""))</f>
        <v>6.9888407522238039</v>
      </c>
      <c r="O89">
        <f>IF('Binding Energies'!O89 = "","",IF('Binding Energies'!O89&lt;HV,(0.73+0.0095*((HV-'Binding Energies'!O89)^0.872))/(28^0.3),""))</f>
        <v>3.624189045184262</v>
      </c>
      <c r="P89">
        <f>IF('Binding Energies'!P89 = "","",IF('Binding Energies'!P89&lt;HV,(0.73+0.0095*((HV-'Binding Energies'!P89)^0.872))/(28^0.3),""))</f>
        <v>3.7909249497655395</v>
      </c>
      <c r="Q89">
        <f>IF('Binding Energies'!Q89 = "","",IF('Binding Energies'!Q89&lt;HV,(0.73+0.0095*((HV-'Binding Energies'!Q89)^0.872))/(28^0.3),""))</f>
        <v>6.5107349512769117</v>
      </c>
      <c r="R89">
        <f>IF('Binding Energies'!R89 = "","",IF('Binding Energies'!R89&lt;HV,(0.73+0.0095*((HV-'Binding Energies'!R89)^0.872))/(28^0.3),""))</f>
        <v>6.5107349512769117</v>
      </c>
      <c r="S89">
        <f>IF('Binding Energies'!S89 = "","",IF('Binding Energies'!S89&lt;HV,(0.73+0.0095*((HV-'Binding Energies'!S89)^0.872))/(28^0.3),""))</f>
        <v>6.8392862734952127</v>
      </c>
      <c r="T89">
        <f>IF('Binding Energies'!T89 = "","",IF('Binding Energies'!T89&lt;HV,(0.73+0.0095*((HV-'Binding Energies'!T89)^0.872))/(28^0.3),""))</f>
        <v>6.8473502964462529</v>
      </c>
    </row>
    <row r="90" spans="1:20" x14ac:dyDescent="0.35">
      <c r="A90" s="43">
        <v>90</v>
      </c>
      <c r="B90" t="str">
        <f>IF('Binding Energies'!B90 = "","",IF('Binding Energies'!B90&lt;HV,(0.73+0.0095*((HV-'Binding Energies'!B90)^0.872))/(28^0.3),""))</f>
        <v/>
      </c>
      <c r="C90" t="str">
        <f>IF('Binding Energies'!C90 = "","",IF('Binding Energies'!C90&lt;HV,(0.73+0.0095*((HV-'Binding Energies'!C90)^0.872))/(28^0.3),""))</f>
        <v/>
      </c>
      <c r="D90">
        <f>IF('Binding Energies'!D90 = "","",IF('Binding Energies'!D90&lt;HV,(0.73+0.0095*((HV-'Binding Energies'!D90)^0.872))/(28^0.3),""))</f>
        <v>1.4802398753492558</v>
      </c>
      <c r="E90">
        <f>IF('Binding Energies'!E90 = "","",IF('Binding Energies'!E90&lt;HV,(0.73+0.0095*((HV-'Binding Energies'!E90)^0.872))/(28^0.3),""))</f>
        <v>5.8054713040834924</v>
      </c>
      <c r="F90">
        <f>IF('Binding Energies'!F90 = "","",IF('Binding Energies'!F90&lt;HV,(0.73+0.0095*((HV-'Binding Energies'!F90)^0.872))/(28^0.3),""))</f>
        <v>6.8656905479743315</v>
      </c>
      <c r="G90" t="str">
        <f>IF('Binding Energies'!G90 = "","",IF('Binding Energies'!G90&lt;HV,(0.73+0.0095*((HV-'Binding Energies'!G90)^0.872))/(28^0.3),""))</f>
        <v/>
      </c>
      <c r="H90" t="str">
        <f>IF('Binding Energies'!H90 = "","",IF('Binding Energies'!H90&lt;HV,(0.73+0.0095*((HV-'Binding Energies'!H90)^0.872))/(28^0.3),""))</f>
        <v/>
      </c>
      <c r="I90">
        <f>IF('Binding Energies'!I90 = "","",IF('Binding Energies'!I90&lt;HV,(0.73+0.0095*((HV-'Binding Energies'!I90)^0.872))/(28^0.3),""))</f>
        <v>1.9240498990111301</v>
      </c>
      <c r="J90">
        <f>IF('Binding Energies'!J90 = "","",IF('Binding Energies'!J90&lt;HV,(0.73+0.0095*((HV-'Binding Energies'!J90)^0.872))/(28^0.3),""))</f>
        <v>2.8583046300991302</v>
      </c>
      <c r="K90" t="str">
        <f>IF('Binding Energies'!K90 = "","",IF('Binding Energies'!K90&lt;HV,(0.73+0.0095*((HV-'Binding Energies'!K90)^0.872))/(28^0.3),""))</f>
        <v/>
      </c>
      <c r="L90">
        <f>IF('Binding Energies'!L90 = "","",IF('Binding Energies'!L90&lt;HV,(0.73+0.0095*((HV-'Binding Energies'!L90)^0.872))/(28^0.3),""))</f>
        <v>6.1781904821902849</v>
      </c>
      <c r="M90">
        <f>IF('Binding Energies'!M90 = "","",IF('Binding Energies'!M90&lt;HV,(0.73+0.0095*((HV-'Binding Energies'!M90)^0.872))/(28^0.3),""))</f>
        <v>6.9242889625551314</v>
      </c>
      <c r="N90">
        <f>IF('Binding Energies'!N90 = "","",IF('Binding Energies'!N90&lt;HV,(0.73+0.0095*((HV-'Binding Energies'!N90)^0.872))/(28^0.3),""))</f>
        <v>6.9757768931373354</v>
      </c>
      <c r="O90">
        <f>IF('Binding Energies'!O90 = "","",IF('Binding Energies'!O90&lt;HV,(0.73+0.0095*((HV-'Binding Energies'!O90)^0.872))/(28^0.3),""))</f>
        <v>3.4894963598210214</v>
      </c>
      <c r="P90">
        <f>IF('Binding Energies'!P90 = "","",IF('Binding Energies'!P90&lt;HV,(0.73+0.0095*((HV-'Binding Energies'!P90)^0.872))/(28^0.3),""))</f>
        <v>3.6665401511046682</v>
      </c>
      <c r="Q90">
        <f>IF('Binding Energies'!Q90 = "","",IF('Binding Energies'!Q90&lt;HV,(0.73+0.0095*((HV-'Binding Energies'!Q90)^0.872))/(28^0.3),""))</f>
        <v>6.4746618153610411</v>
      </c>
      <c r="R90">
        <f>IF('Binding Energies'!R90 = "","",IF('Binding Energies'!R90&lt;HV,(0.73+0.0095*((HV-'Binding Energies'!R90)^0.872))/(28^0.3),""))</f>
        <v>6.4746618153610411</v>
      </c>
      <c r="S90">
        <f>IF('Binding Energies'!S90 = "","",IF('Binding Energies'!S90&lt;HV,(0.73+0.0095*((HV-'Binding Energies'!S90)^0.872))/(28^0.3),""))</f>
        <v>6.8110507355630272</v>
      </c>
      <c r="T90">
        <f>IF('Binding Energies'!T90 = "","",IF('Binding Energies'!T90&lt;HV,(0.73+0.0095*((HV-'Binding Energies'!T90)^0.872))/(28^0.3),""))</f>
        <v>6.8205317998655337</v>
      </c>
    </row>
    <row r="91" spans="1:20" x14ac:dyDescent="0.35">
      <c r="A91" s="43">
        <v>91</v>
      </c>
      <c r="B91" t="str">
        <f>IF('Binding Energies'!B91 = "","",IF('Binding Energies'!B91&lt;HV,(0.73+0.0095*((HV-'Binding Energies'!B91)^0.872))/(28^0.3),""))</f>
        <v/>
      </c>
      <c r="C91" t="str">
        <f>IF('Binding Energies'!C91 = "","",IF('Binding Energies'!C91&lt;HV,(0.73+0.0095*((HV-'Binding Energies'!C91)^0.872))/(28^0.3),""))</f>
        <v/>
      </c>
      <c r="D91">
        <f>IF('Binding Energies'!D91 = "","",IF('Binding Energies'!D91&lt;HV,(0.73+0.0095*((HV-'Binding Energies'!D91)^0.872))/(28^0.3),""))</f>
        <v>1.2379470596694133</v>
      </c>
      <c r="E91">
        <f>IF('Binding Energies'!E91 = "","",IF('Binding Energies'!E91&lt;HV,(0.73+0.0095*((HV-'Binding Energies'!E91)^0.872))/(28^0.3),""))</f>
        <v>5.7458802727334897</v>
      </c>
      <c r="F91">
        <f>IF('Binding Energies'!F91 = "","",IF('Binding Energies'!F91&lt;HV,(0.73+0.0095*((HV-'Binding Energies'!F91)^0.872))/(28^0.3),""))</f>
        <v>6.846140785542115</v>
      </c>
      <c r="G91" t="str">
        <f>IF('Binding Energies'!G91 = "","",IF('Binding Energies'!G91&lt;HV,(0.73+0.0095*((HV-'Binding Energies'!G91)^0.872))/(28^0.3),""))</f>
        <v/>
      </c>
      <c r="H91" t="str">
        <f>IF('Binding Energies'!H91 = "","",IF('Binding Energies'!H91&lt;HV,(0.73+0.0095*((HV-'Binding Energies'!H91)^0.872))/(28^0.3),""))</f>
        <v/>
      </c>
      <c r="I91">
        <f>IF('Binding Energies'!I91 = "","",IF('Binding Energies'!I91&lt;HV,(0.73+0.0095*((HV-'Binding Energies'!I91)^0.872))/(28^0.3),""))</f>
        <v>1.7092724731315747</v>
      </c>
      <c r="J91">
        <f>IF('Binding Energies'!J91 = "","",IF('Binding Energies'!J91&lt;HV,(0.73+0.0095*((HV-'Binding Energies'!J91)^0.872))/(28^0.3),""))</f>
        <v>2.7100845895292727</v>
      </c>
      <c r="K91" t="str">
        <f>IF('Binding Energies'!K91 = "","",IF('Binding Energies'!K91&lt;HV,(0.73+0.0095*((HV-'Binding Energies'!K91)^0.872))/(28^0.3),""))</f>
        <v/>
      </c>
      <c r="L91">
        <f>IF('Binding Energies'!L91 = "","",IF('Binding Energies'!L91&lt;HV,(0.73+0.0095*((HV-'Binding Energies'!L91)^0.872))/(28^0.3),""))</f>
        <v>6.1377257306582038</v>
      </c>
      <c r="M91">
        <f>IF('Binding Energies'!M91 = "","",IF('Binding Energies'!M91&lt;HV,(0.73+0.0095*((HV-'Binding Energies'!M91)^0.872))/(28^0.3),""))</f>
        <v>6.9116091522525496</v>
      </c>
      <c r="N91">
        <f>IF('Binding Energies'!N91 = "","",IF('Binding Energies'!N91&lt;HV,(0.73+0.0095*((HV-'Binding Energies'!N91)^0.872))/(28^0.3),""))</f>
        <v>6.970248751663819</v>
      </c>
      <c r="O91">
        <f>IF('Binding Energies'!O91 = "","",IF('Binding Energies'!O91&lt;HV,(0.73+0.0095*((HV-'Binding Energies'!O91)^0.872))/(28^0.3),""))</f>
        <v>3.3597153016926202</v>
      </c>
      <c r="P91">
        <f>IF('Binding Energies'!P91 = "","",IF('Binding Energies'!P91&lt;HV,(0.73+0.0095*((HV-'Binding Energies'!P91)^0.872))/(28^0.3),""))</f>
        <v>3.5469542781480392</v>
      </c>
      <c r="Q91">
        <f>IF('Binding Energies'!Q91 = "","",IF('Binding Energies'!Q91&lt;HV,(0.73+0.0095*((HV-'Binding Energies'!Q91)^0.872))/(28^0.3),""))</f>
        <v>6.4425257362154786</v>
      </c>
      <c r="R91">
        <f>IF('Binding Energies'!R91 = "","",IF('Binding Energies'!R91&lt;HV,(0.73+0.0095*((HV-'Binding Energies'!R91)^0.872))/(28^0.3),""))</f>
        <v>6.4425257362154786</v>
      </c>
      <c r="S91">
        <f>IF('Binding Energies'!S91 = "","",IF('Binding Energies'!S91&lt;HV,(0.73+0.0095*((HV-'Binding Energies'!S91)^0.872))/(28^0.3),""))</f>
        <v>6.7840085288165444</v>
      </c>
      <c r="T91">
        <f>IF('Binding Energies'!T91 = "","",IF('Binding Energies'!T91&lt;HV,(0.73+0.0095*((HV-'Binding Energies'!T91)^0.872))/(28^0.3),""))</f>
        <v>6.7958162906555195</v>
      </c>
    </row>
    <row r="92" spans="1:20" x14ac:dyDescent="0.35">
      <c r="A92" s="43">
        <v>92</v>
      </c>
      <c r="B92" t="str">
        <f>IF('Binding Energies'!B92 = "","",IF('Binding Energies'!B92&lt;HV,(0.73+0.0095*((HV-'Binding Energies'!B92)^0.872))/(28^0.3),""))</f>
        <v/>
      </c>
      <c r="C92" t="str">
        <f>IF('Binding Energies'!C92 = "","",IF('Binding Energies'!C92&lt;HV,(0.73+0.0095*((HV-'Binding Energies'!C92)^0.872))/(28^0.3),""))</f>
        <v/>
      </c>
      <c r="D92">
        <f>IF('Binding Energies'!D92 = "","",IF('Binding Energies'!D92&lt;HV,(0.73+0.0095*((HV-'Binding Energies'!D92)^0.872))/(28^0.3),""))</f>
        <v>0.99117466037432944</v>
      </c>
      <c r="E92">
        <f>IF('Binding Energies'!E92 = "","",IF('Binding Energies'!E92&lt;HV,(0.73+0.0095*((HV-'Binding Energies'!E92)^0.872))/(28^0.3),""))</f>
        <v>5.6902382178577557</v>
      </c>
      <c r="F92">
        <f>IF('Binding Energies'!F92 = "","",IF('Binding Energies'!F92&lt;HV,(0.73+0.0095*((HV-'Binding Energies'!F92)^0.872))/(28^0.3),""))</f>
        <v>6.8323298867257707</v>
      </c>
      <c r="G92" t="str">
        <f>IF('Binding Energies'!G92 = "","",IF('Binding Energies'!G92&lt;HV,(0.73+0.0095*((HV-'Binding Energies'!G92)^0.872))/(28^0.3),""))</f>
        <v/>
      </c>
      <c r="H92" t="str">
        <f>IF('Binding Energies'!H92 = "","",IF('Binding Energies'!H92&lt;HV,(0.73+0.0095*((HV-'Binding Energies'!H92)^0.872))/(28^0.3),""))</f>
        <v/>
      </c>
      <c r="I92">
        <f>IF('Binding Energies'!I92 = "","",IF('Binding Energies'!I92&lt;HV,(0.73+0.0095*((HV-'Binding Energies'!I92)^0.872))/(28^0.3),""))</f>
        <v>1.4803690797333335</v>
      </c>
      <c r="J92">
        <f>IF('Binding Energies'!J92 = "","",IF('Binding Energies'!J92&lt;HV,(0.73+0.0095*((HV-'Binding Energies'!J92)^0.872))/(28^0.3),""))</f>
        <v>2.558294991811549</v>
      </c>
      <c r="K92" t="str">
        <f>IF('Binding Energies'!K92 = "","",IF('Binding Energies'!K92&lt;HV,(0.73+0.0095*((HV-'Binding Energies'!K92)^0.872))/(28^0.3),""))</f>
        <v/>
      </c>
      <c r="L92">
        <f>IF('Binding Energies'!L92 = "","",IF('Binding Energies'!L92&lt;HV,(0.73+0.0095*((HV-'Binding Energies'!L92)^0.872))/(28^0.3),""))</f>
        <v>6.0985537417649587</v>
      </c>
      <c r="M92">
        <f>IF('Binding Energies'!M92 = "","",IF('Binding Energies'!M92&lt;HV,(0.73+0.0095*((HV-'Binding Energies'!M92)^0.872))/(28^0.3),""))</f>
        <v>6.8968115481523435</v>
      </c>
      <c r="N92">
        <f>IF('Binding Energies'!N92 = "","",IF('Binding Energies'!N92&lt;HV,(0.73+0.0095*((HV-'Binding Energies'!N92)^0.872))/(28^0.3),""))</f>
        <v>6.9605980275235408</v>
      </c>
      <c r="O92">
        <f>IF('Binding Energies'!O92 = "","",IF('Binding Energies'!O92&lt;HV,(0.73+0.0095*((HV-'Binding Energies'!O92)^0.872))/(28^0.3),""))</f>
        <v>3.2227819410279053</v>
      </c>
      <c r="P92">
        <f>IF('Binding Energies'!P92 = "","",IF('Binding Energies'!P92&lt;HV,(0.73+0.0095*((HV-'Binding Energies'!P92)^0.872))/(28^0.3),""))</f>
        <v>3.4212232380119065</v>
      </c>
      <c r="Q92" t="str">
        <f>IF('Binding Energies'!Q92 = "","",IF('Binding Energies'!Q92&lt;HV,(0.73+0.0095*((HV-'Binding Energies'!Q92)^0.872))/(28^0.3),""))</f>
        <v/>
      </c>
      <c r="R92">
        <f>IF('Binding Energies'!R92 = "","",IF('Binding Energies'!R92&lt;HV,(0.73+0.0095*((HV-'Binding Energies'!R92)^0.872))/(28^0.3),""))</f>
        <v>6.4125031083133903</v>
      </c>
      <c r="S92">
        <f>IF('Binding Energies'!S92 = "","",IF('Binding Energies'!S92&lt;HV,(0.73+0.0095*((HV-'Binding Energies'!S92)^0.872))/(28^0.3),""))</f>
        <v>6.7643219398922669</v>
      </c>
      <c r="T92">
        <f>IF('Binding Energies'!T92 = "","",IF('Binding Energies'!T92&lt;HV,(0.73+0.0095*((HV-'Binding Energies'!T92)^0.872))/(28^0.3),""))</f>
        <v>6.7752263618032851</v>
      </c>
    </row>
    <row r="93" spans="1:20" x14ac:dyDescent="0.35">
      <c r="A93" s="43">
        <v>93</v>
      </c>
      <c r="B93" t="str">
        <f>IF('Binding Energies'!B93 = "","",IF('Binding Energies'!B93&lt;HV,(0.73+0.0095*((HV-'Binding Energies'!B93)^0.872))/(28^0.3),""))</f>
        <v/>
      </c>
      <c r="C93" t="str">
        <f>IF('Binding Energies'!C93 = "","",IF('Binding Energies'!C93&lt;HV,(0.73+0.0095*((HV-'Binding Energies'!C93)^0.872))/(28^0.3),""))</f>
        <v/>
      </c>
      <c r="D93">
        <f>IF('Binding Energies'!D93 = "","",IF('Binding Energies'!D93&lt;HV,(0.73+0.0095*((HV-'Binding Energies'!D93)^0.872))/(28^0.3),""))</f>
        <v>0.71534210616927296</v>
      </c>
      <c r="E93">
        <f>IF('Binding Energies'!E93 = "","",IF('Binding Energies'!E93&lt;HV,(0.73+0.0095*((HV-'Binding Energies'!E93)^0.872))/(28^0.3),""))</f>
        <v>5.6286960522505582</v>
      </c>
      <c r="F93">
        <f>IF('Binding Energies'!F93 = "","",IF('Binding Energies'!F93&lt;HV,(0.73+0.0095*((HV-'Binding Energies'!F93)^0.872))/(28^0.3),""))</f>
        <v>6.815690657137381</v>
      </c>
      <c r="G93" t="str">
        <f>IF('Binding Energies'!G93 = "","",IF('Binding Energies'!G93&lt;HV,(0.73+0.0095*((HV-'Binding Energies'!G93)^0.872))/(28^0.3),""))</f>
        <v/>
      </c>
      <c r="H93" t="str">
        <f>IF('Binding Energies'!H93 = "","",IF('Binding Energies'!H93&lt;HV,(0.73+0.0095*((HV-'Binding Energies'!H93)^0.872))/(28^0.3),""))</f>
        <v/>
      </c>
      <c r="I93">
        <f>IF('Binding Energies'!I93 = "","",IF('Binding Energies'!I93&lt;HV,(0.73+0.0095*((HV-'Binding Energies'!I93)^0.872))/(28^0.3),""))</f>
        <v>1.2382140683869038</v>
      </c>
      <c r="J93">
        <f>IF('Binding Energies'!J93 = "","",IF('Binding Energies'!J93&lt;HV,(0.73+0.0095*((HV-'Binding Energies'!J93)^0.872))/(28^0.3),""))</f>
        <v>2.4045368666637423</v>
      </c>
      <c r="K93" t="str">
        <f>IF('Binding Energies'!K93 = "","",IF('Binding Energies'!K93&lt;HV,(0.73+0.0095*((HV-'Binding Energies'!K93)^0.872))/(28^0.3),""))</f>
        <v/>
      </c>
      <c r="L93">
        <f>IF('Binding Energies'!L93 = "","",IF('Binding Energies'!L93&lt;HV,(0.73+0.0095*((HV-'Binding Energies'!L93)^0.872))/(28^0.3),""))</f>
        <v>6.0563647645385421</v>
      </c>
      <c r="M93">
        <f>IF('Binding Energies'!M93 = "","",IF('Binding Energies'!M93&lt;HV,(0.73+0.0095*((HV-'Binding Energies'!M93)^0.872))/(28^0.3),""))</f>
        <v>6.872541028412261</v>
      </c>
      <c r="N93">
        <f>IF('Binding Energies'!N93 = "","",IF('Binding Energies'!N93&lt;HV,(0.73+0.0095*((HV-'Binding Energies'!N93)^0.872))/(28^0.3),""))</f>
        <v>6.9504424556222828</v>
      </c>
      <c r="O93">
        <f>IF('Binding Energies'!O93 = "","",IF('Binding Energies'!O93&lt;HV,(0.73+0.0095*((HV-'Binding Energies'!O93)^0.872))/(28^0.3),""))</f>
        <v>3.0837684447452025</v>
      </c>
      <c r="P93">
        <f>IF('Binding Energies'!P93 = "","",IF('Binding Energies'!P93&lt;HV,(0.73+0.0095*((HV-'Binding Energies'!P93)^0.872))/(28^0.3),""))</f>
        <v>3.29339598485533</v>
      </c>
      <c r="Q93" t="str">
        <f>IF('Binding Energies'!Q93 = "","",IF('Binding Energies'!Q93&lt;HV,(0.73+0.0095*((HV-'Binding Energies'!Q93)^0.872))/(28^0.3),""))</f>
        <v/>
      </c>
      <c r="R93">
        <f>IF('Binding Energies'!R93 = "","",IF('Binding Energies'!R93&lt;HV,(0.73+0.0095*((HV-'Binding Energies'!R93)^0.872))/(28^0.3),""))</f>
        <v>6.3787910393108245</v>
      </c>
      <c r="S93">
        <f>IF('Binding Energies'!S93 = "","",IF('Binding Energies'!S93&lt;HV,(0.73+0.0095*((HV-'Binding Energies'!S93)^0.872))/(28^0.3),""))</f>
        <v>6.7404843971296096</v>
      </c>
      <c r="T93">
        <f>IF('Binding Energies'!T93 = "","",IF('Binding Energies'!T93&lt;HV,(0.73+0.0095*((HV-'Binding Energies'!T93)^0.872))/(28^0.3),""))</f>
        <v>6.7514957084695189</v>
      </c>
    </row>
    <row r="94" spans="1:20" x14ac:dyDescent="0.35">
      <c r="A94" s="43">
        <v>94</v>
      </c>
      <c r="B94" t="str">
        <f>IF('Binding Energies'!B94 = "","",IF('Binding Energies'!B94&lt;HV,(0.73+0.0095*((HV-'Binding Energies'!B94)^0.872))/(28^0.3),""))</f>
        <v/>
      </c>
      <c r="C94" t="str">
        <f>IF('Binding Energies'!C94 = "","",IF('Binding Energies'!C94&lt;HV,(0.73+0.0095*((HV-'Binding Energies'!C94)^0.872))/(28^0.3),""))</f>
        <v/>
      </c>
      <c r="D94">
        <f>IF('Binding Energies'!D94 = "","",IF('Binding Energies'!D94&lt;HV,(0.73+0.0095*((HV-'Binding Energies'!D94)^0.872))/(28^0.3),""))</f>
        <v>0.40556652792442027</v>
      </c>
      <c r="E94">
        <f>IF('Binding Energies'!E94 = "","",IF('Binding Energies'!E94&lt;HV,(0.73+0.0095*((HV-'Binding Energies'!E94)^0.872))/(28^0.3),""))</f>
        <v>5.5671540315377035</v>
      </c>
      <c r="F94" t="str">
        <f>IF('Binding Energies'!F94 = "","",IF('Binding Energies'!F94&lt;HV,(0.73+0.0095*((HV-'Binding Energies'!F94)^0.872))/(28^0.3),""))</f>
        <v/>
      </c>
      <c r="G94" t="str">
        <f>IF('Binding Energies'!G94 = "","",IF('Binding Energies'!G94&lt;HV,(0.73+0.0095*((HV-'Binding Energies'!G94)^0.872))/(28^0.3),""))</f>
        <v/>
      </c>
      <c r="H94" t="str">
        <f>IF('Binding Energies'!H94 = "","",IF('Binding Energies'!H94&lt;HV,(0.73+0.0095*((HV-'Binding Energies'!H94)^0.872))/(28^0.3),""))</f>
        <v/>
      </c>
      <c r="I94">
        <f>IF('Binding Energies'!I94 = "","",IF('Binding Energies'!I94&lt;HV,(0.73+0.0095*((HV-'Binding Energies'!I94)^0.872))/(28^0.3),""))</f>
        <v>1.0006441782610089</v>
      </c>
      <c r="J94">
        <f>IF('Binding Energies'!J94 = "","",IF('Binding Energies'!J94&lt;HV,(0.73+0.0095*((HV-'Binding Energies'!J94)^0.872))/(28^0.3),""))</f>
        <v>2.2573068930562781</v>
      </c>
      <c r="K94" t="str">
        <f>IF('Binding Energies'!K94 = "","",IF('Binding Energies'!K94&lt;HV,(0.73+0.0095*((HV-'Binding Energies'!K94)^0.872))/(28^0.3),""))</f>
        <v/>
      </c>
      <c r="L94">
        <f>IF('Binding Energies'!L94 = "","",IF('Binding Energies'!L94&lt;HV,(0.73+0.0095*((HV-'Binding Energies'!L94)^0.872))/(28^0.3),""))</f>
        <v>6.0205045985294134</v>
      </c>
      <c r="M94">
        <f>IF('Binding Energies'!M94 = "","",IF('Binding Energies'!M94&lt;HV,(0.73+0.0095*((HV-'Binding Energies'!M94)^0.872))/(28^0.3),""))</f>
        <v>6.8734476314617625</v>
      </c>
      <c r="N94">
        <f>IF('Binding Energies'!N94 = "","",IF('Binding Energies'!N94&lt;HV,(0.73+0.0095*((HV-'Binding Energies'!N94)^0.872))/(28^0.3),""))</f>
        <v>6.9410892814669776</v>
      </c>
      <c r="O94">
        <f>IF('Binding Energies'!O94 = "","",IF('Binding Energies'!O94&lt;HV,(0.73+0.0095*((HV-'Binding Energies'!O94)^0.872))/(28^0.3),""))</f>
        <v>2.9430492690801389</v>
      </c>
      <c r="P94">
        <f>IF('Binding Energies'!P94 = "","",IF('Binding Energies'!P94&lt;HV,(0.73+0.0095*((HV-'Binding Energies'!P94)^0.872))/(28^0.3),""))</f>
        <v>3.1654526627533301</v>
      </c>
      <c r="Q94" t="str">
        <f>IF('Binding Energies'!Q94 = "","",IF('Binding Energies'!Q94&lt;HV,(0.73+0.0095*((HV-'Binding Energies'!Q94)^0.872))/(28^0.3),""))</f>
        <v/>
      </c>
      <c r="R94">
        <f>IF('Binding Energies'!R94 = "","",IF('Binding Energies'!R94&lt;HV,(0.73+0.0095*((HV-'Binding Energies'!R94)^0.872))/(28^0.3),""))</f>
        <v>6.3474989288442245</v>
      </c>
      <c r="S94">
        <f>IF('Binding Energies'!S94 = "","",IF('Binding Energies'!S94&lt;HV,(0.73+0.0095*((HV-'Binding Energies'!S94)^0.872))/(28^0.3),""))</f>
        <v>6.7171393992830373</v>
      </c>
      <c r="T94">
        <f>IF('Binding Energies'!T94 = "","",IF('Binding Energies'!T94&lt;HV,(0.73+0.0095*((HV-'Binding Energies'!T94)^0.872))/(28^0.3),""))</f>
        <v>6.7294703350313725</v>
      </c>
    </row>
    <row r="95" spans="1:20" x14ac:dyDescent="0.35">
      <c r="A95" s="43">
        <v>95</v>
      </c>
      <c r="B95" t="str">
        <f>IF('Binding Energies'!B95 = "","",IF('Binding Energies'!B95&lt;HV,(0.73+0.0095*((HV-'Binding Energies'!B95)^0.872))/(28^0.3),""))</f>
        <v/>
      </c>
      <c r="C95" t="str">
        <f>IF('Binding Energies'!C95 = "","",IF('Binding Energies'!C95&lt;HV,(0.73+0.0095*((HV-'Binding Energies'!C95)^0.872))/(28^0.3),""))</f>
        <v/>
      </c>
      <c r="D95" t="str">
        <f>IF('Binding Energies'!D95 = "","",IF('Binding Energies'!D95&lt;HV,(0.73+0.0095*((HV-'Binding Energies'!D95)^0.872))/(28^0.3),""))</f>
        <v/>
      </c>
      <c r="E95">
        <f>IF('Binding Energies'!E95 = "","",IF('Binding Energies'!E95&lt;HV,(0.73+0.0095*((HV-'Binding Energies'!E95)^0.872))/(28^0.3),""))</f>
        <v>5.5047773319047311</v>
      </c>
      <c r="F95" t="str">
        <f>IF('Binding Energies'!F95 = "","",IF('Binding Energies'!F95&lt;HV,(0.73+0.0095*((HV-'Binding Energies'!F95)^0.872))/(28^0.3),""))</f>
        <v/>
      </c>
      <c r="G95" t="str">
        <f>IF('Binding Energies'!G95 = "","",IF('Binding Energies'!G95&lt;HV,(0.73+0.0095*((HV-'Binding Energies'!G95)^0.872))/(28^0.3),""))</f>
        <v/>
      </c>
      <c r="H95" t="str">
        <f>IF('Binding Energies'!H95 = "","",IF('Binding Energies'!H95&lt;HV,(0.73+0.0095*((HV-'Binding Energies'!H95)^0.872))/(28^0.3),""))</f>
        <v/>
      </c>
      <c r="I95">
        <f>IF('Binding Energies'!I95 = "","",IF('Binding Energies'!I95&lt;HV,(0.73+0.0095*((HV-'Binding Energies'!I95)^0.872))/(28^0.3),""))</f>
        <v>0.70425239945339291</v>
      </c>
      <c r="J95">
        <f>IF('Binding Energies'!J95 = "","",IF('Binding Energies'!J95&lt;HV,(0.73+0.0095*((HV-'Binding Energies'!J95)^0.872))/(28^0.3),""))</f>
        <v>2.0765782533834671</v>
      </c>
      <c r="K95" t="str">
        <f>IF('Binding Energies'!K95 = "","",IF('Binding Energies'!K95&lt;HV,(0.73+0.0095*((HV-'Binding Energies'!K95)^0.872))/(28^0.3),""))</f>
        <v/>
      </c>
      <c r="L95">
        <f>IF('Binding Energies'!L95 = "","",IF('Binding Energies'!L95&lt;HV,(0.73+0.0095*((HV-'Binding Energies'!L95)^0.872))/(28^0.3),""))</f>
        <v>5.9720566586369008</v>
      </c>
      <c r="M95">
        <f>IF('Binding Energies'!M95 = "","",IF('Binding Energies'!M95&lt;HV,(0.73+0.0095*((HV-'Binding Energies'!M95)^0.872))/(28^0.3),""))</f>
        <v>6.852792691697033</v>
      </c>
      <c r="N95">
        <f>IF('Binding Energies'!N95 = "","",IF('Binding Energies'!N95&lt;HV,(0.73+0.0095*((HV-'Binding Energies'!N95)^0.872))/(28^0.3),""))</f>
        <v>6.9399828648134303</v>
      </c>
      <c r="O95">
        <f>IF('Binding Energies'!O95 = "","",IF('Binding Energies'!O95&lt;HV,(0.73+0.0095*((HV-'Binding Energies'!O95)^0.872))/(28^0.3),""))</f>
        <v>2.8050601313086645</v>
      </c>
      <c r="P95">
        <f>IF('Binding Energies'!P95 = "","",IF('Binding Energies'!P95&lt;HV,(0.73+0.0095*((HV-'Binding Energies'!P95)^0.872))/(28^0.3),""))</f>
        <v>3.0413659170125653</v>
      </c>
      <c r="Q95" t="str">
        <f>IF('Binding Energies'!Q95 = "","",IF('Binding Energies'!Q95&lt;HV,(0.73+0.0095*((HV-'Binding Energies'!Q95)^0.872))/(28^0.3),""))</f>
        <v/>
      </c>
      <c r="R95">
        <f>IF('Binding Energies'!R95 = "","",IF('Binding Energies'!R95&lt;HV,(0.73+0.0095*((HV-'Binding Energies'!R95)^0.872))/(28^0.3),""))</f>
        <v>6.3184280728410656</v>
      </c>
      <c r="S95">
        <f>IF('Binding Energies'!S95 = "","",IF('Binding Energies'!S95&lt;HV,(0.73+0.0095*((HV-'Binding Energies'!S95)^0.872))/(28^0.3),""))</f>
        <v>6.690949941579027</v>
      </c>
      <c r="T95">
        <f>IF('Binding Energies'!T95 = "","",IF('Binding Energies'!T95&lt;HV,(0.73+0.0095*((HV-'Binding Energies'!T95)^0.872))/(28^0.3),""))</f>
        <v>6.7054116921701077</v>
      </c>
    </row>
    <row r="96" spans="1:20" x14ac:dyDescent="0.35">
      <c r="A96" s="43">
        <v>96</v>
      </c>
      <c r="B96" t="str">
        <f>IF('Binding Energies'!B96 = "","",IF('Binding Energies'!B96&lt;HV,(0.73+0.0095*((HV-'Binding Energies'!B96)^0.872))/(28^0.3),""))</f>
        <v/>
      </c>
      <c r="C96" t="str">
        <f>IF('Binding Energies'!C96 = "","",IF('Binding Energies'!C96&lt;HV,(0.73+0.0095*((HV-'Binding Energies'!C96)^0.872))/(28^0.3),""))</f>
        <v/>
      </c>
      <c r="D96" t="str">
        <f>IF('Binding Energies'!D96 = "","",IF('Binding Energies'!D96&lt;HV,(0.73+0.0095*((HV-'Binding Energies'!D96)^0.872))/(28^0.3),""))</f>
        <v/>
      </c>
      <c r="E96">
        <f>IF('Binding Energies'!E96 = "","",IF('Binding Energies'!E96&lt;HV,(0.73+0.0095*((HV-'Binding Energies'!E96)^0.872))/(28^0.3),""))</f>
        <v>5.4323710821500626</v>
      </c>
      <c r="F96" t="str">
        <f>IF('Binding Energies'!F96 = "","",IF('Binding Energies'!F96&lt;HV,(0.73+0.0095*((HV-'Binding Energies'!F96)^0.872))/(28^0.3),""))</f>
        <v/>
      </c>
      <c r="G96" t="str">
        <f>IF('Binding Energies'!G96 = "","",IF('Binding Energies'!G96&lt;HV,(0.73+0.0095*((HV-'Binding Energies'!G96)^0.872))/(28^0.3),""))</f>
        <v/>
      </c>
      <c r="H96" t="str">
        <f>IF('Binding Energies'!H96 = "","",IF('Binding Energies'!H96&lt;HV,(0.73+0.0095*((HV-'Binding Energies'!H96)^0.872))/(28^0.3),""))</f>
        <v/>
      </c>
      <c r="I96">
        <f>IF('Binding Energies'!I96 = "","",IF('Binding Energies'!I96&lt;HV,(0.73+0.0095*((HV-'Binding Energies'!I96)^0.872))/(28^0.3),""))</f>
        <v>0.38686558360141782</v>
      </c>
      <c r="J96">
        <f>IF('Binding Energies'!J96 = "","",IF('Binding Energies'!J96&lt;HV,(0.73+0.0095*((HV-'Binding Energies'!J96)^0.872))/(28^0.3),""))</f>
        <v>1.9103419800630741</v>
      </c>
      <c r="K96" t="str">
        <f>IF('Binding Energies'!K96 = "","",IF('Binding Energies'!K96&lt;HV,(0.73+0.0095*((HV-'Binding Energies'!K96)^0.872))/(28^0.3),""))</f>
        <v/>
      </c>
      <c r="L96">
        <f>IF('Binding Energies'!L96 = "","",IF('Binding Energies'!L96&lt;HV,(0.73+0.0095*((HV-'Binding Energies'!L96)^0.872))/(28^0.3),""))</f>
        <v>5.9277732546304014</v>
      </c>
      <c r="M96">
        <f>IF('Binding Energies'!M96 = "","",IF('Binding Energies'!M96&lt;HV,(0.73+0.0095*((HV-'Binding Energies'!M96)^0.872))/(28^0.3),""))</f>
        <v>6.8379757325855275</v>
      </c>
      <c r="N96">
        <f>IF('Binding Energies'!N96 = "","",IF('Binding Energies'!N96&lt;HV,(0.73+0.0095*((HV-'Binding Energies'!N96)^0.872))/(28^0.3),""))</f>
        <v>6.9245908195594437</v>
      </c>
      <c r="O96">
        <f>IF('Binding Energies'!O96 = "","",IF('Binding Energies'!O96&lt;HV,(0.73+0.0095*((HV-'Binding Energies'!O96)^0.872))/(28^0.3),""))</f>
        <v>2.6451397685108091</v>
      </c>
      <c r="P96">
        <f>IF('Binding Energies'!P96 = "","",IF('Binding Energies'!P96&lt;HV,(0.73+0.0095*((HV-'Binding Energies'!P96)^0.872))/(28^0.3),""))</f>
        <v>2.8943268409874183</v>
      </c>
      <c r="Q96" t="str">
        <f>IF('Binding Energies'!Q96 = "","",IF('Binding Energies'!Q96&lt;HV,(0.73+0.0095*((HV-'Binding Energies'!Q96)^0.872))/(28^0.3),""))</f>
        <v/>
      </c>
      <c r="R96">
        <f>IF('Binding Energies'!R96 = "","",IF('Binding Energies'!R96&lt;HV,(0.73+0.0095*((HV-'Binding Energies'!R96)^0.872))/(28^0.3),""))</f>
        <v>6.2829031894532097</v>
      </c>
      <c r="S96">
        <f>IF('Binding Energies'!S96 = "","",IF('Binding Energies'!S96&lt;HV,(0.73+0.0095*((HV-'Binding Energies'!S96)^0.872))/(28^0.3),""))</f>
        <v>6.6665665135372993</v>
      </c>
      <c r="T96">
        <f>IF('Binding Energies'!T96 = "","",IF('Binding Energies'!T96&lt;HV,(0.73+0.0095*((HV-'Binding Energies'!T96)^0.872))/(28^0.3),""))</f>
        <v>6.6814410121555827</v>
      </c>
    </row>
    <row r="97" spans="1:20" x14ac:dyDescent="0.35">
      <c r="A97" s="43">
        <v>97</v>
      </c>
      <c r="B97" t="str">
        <f>IF('Binding Energies'!B97 = "","",IF('Binding Energies'!B97&lt;HV,(0.73+0.0095*((HV-'Binding Energies'!B97)^0.872))/(28^0.3),""))</f>
        <v/>
      </c>
      <c r="C97" t="str">
        <f>IF('Binding Energies'!C97 = "","",IF('Binding Energies'!C97&lt;HV,(0.73+0.0095*((HV-'Binding Energies'!C97)^0.872))/(28^0.3),""))</f>
        <v/>
      </c>
      <c r="D97" t="str">
        <f>IF('Binding Energies'!D97 = "","",IF('Binding Energies'!D97&lt;HV,(0.73+0.0095*((HV-'Binding Energies'!D97)^0.872))/(28^0.3),""))</f>
        <v/>
      </c>
      <c r="E97">
        <f>IF('Binding Energies'!E97 = "","",IF('Binding Energies'!E97&lt;HV,(0.73+0.0095*((HV-'Binding Energies'!E97)^0.872))/(28^0.3),""))</f>
        <v>5.3699656220683227</v>
      </c>
      <c r="F97" t="str">
        <f>IF('Binding Energies'!F97 = "","",IF('Binding Energies'!F97&lt;HV,(0.73+0.0095*((HV-'Binding Energies'!F97)^0.872))/(28^0.3),""))</f>
        <v/>
      </c>
      <c r="G97" t="str">
        <f>IF('Binding Energies'!G97 = "","",IF('Binding Energies'!G97&lt;HV,(0.73+0.0095*((HV-'Binding Energies'!G97)^0.872))/(28^0.3),""))</f>
        <v/>
      </c>
      <c r="H97" t="str">
        <f>IF('Binding Energies'!H97 = "","",IF('Binding Energies'!H97&lt;HV,(0.73+0.0095*((HV-'Binding Energies'!H97)^0.872))/(28^0.3),""))</f>
        <v/>
      </c>
      <c r="I97" t="str">
        <f>IF('Binding Energies'!I97 = "","",IF('Binding Energies'!I97&lt;HV,(0.73+0.0095*((HV-'Binding Energies'!I97)^0.872))/(28^0.3),""))</f>
        <v/>
      </c>
      <c r="J97">
        <f>IF('Binding Energies'!J97 = "","",IF('Binding Energies'!J97&lt;HV,(0.73+0.0095*((HV-'Binding Energies'!J97)^0.872))/(28^0.3),""))</f>
        <v>1.7437262641307882</v>
      </c>
      <c r="K97" t="str">
        <f>IF('Binding Energies'!K97 = "","",IF('Binding Energies'!K97&lt;HV,(0.73+0.0095*((HV-'Binding Energies'!K97)^0.872))/(28^0.3),""))</f>
        <v/>
      </c>
      <c r="L97">
        <f>IF('Binding Energies'!L97 = "","",IF('Binding Energies'!L97&lt;HV,(0.73+0.0095*((HV-'Binding Energies'!L97)^0.872))/(28^0.3),""))</f>
        <v>5.8896281875616818</v>
      </c>
      <c r="M97" t="str">
        <f>IF('Binding Energies'!M97 = "","",IF('Binding Energies'!M97&lt;HV,(0.73+0.0095*((HV-'Binding Energies'!M97)^0.872))/(28^0.3),""))</f>
        <v/>
      </c>
      <c r="N97">
        <f>IF('Binding Energies'!N97 = "","",IF('Binding Energies'!N97&lt;HV,(0.73+0.0095*((HV-'Binding Energies'!N97)^0.872))/(28^0.3),""))</f>
        <v>6.9103007157660459</v>
      </c>
      <c r="O97">
        <f>IF('Binding Energies'!O97 = "","",IF('Binding Energies'!O97&lt;HV,(0.73+0.0095*((HV-'Binding Energies'!O97)^0.872))/(28^0.3),""))</f>
        <v>2.4993422402038052</v>
      </c>
      <c r="P97">
        <f>IF('Binding Energies'!P97 = "","",IF('Binding Energies'!P97&lt;HV,(0.73+0.0095*((HV-'Binding Energies'!P97)^0.872))/(28^0.3),""))</f>
        <v>2.7624624601109109</v>
      </c>
      <c r="Q97" t="str">
        <f>IF('Binding Energies'!Q97 = "","",IF('Binding Energies'!Q97&lt;HV,(0.73+0.0095*((HV-'Binding Energies'!Q97)^0.872))/(28^0.3),""))</f>
        <v/>
      </c>
      <c r="R97" t="str">
        <f>IF('Binding Energies'!R97 = "","",IF('Binding Energies'!R97&lt;HV,(0.73+0.0095*((HV-'Binding Energies'!R97)^0.872))/(28^0.3),""))</f>
        <v/>
      </c>
      <c r="S97" t="str">
        <f>IF('Binding Energies'!S97 = "","",IF('Binding Energies'!S97&lt;HV,(0.73+0.0095*((HV-'Binding Energies'!S97)^0.872))/(28^0.3),""))</f>
        <v/>
      </c>
      <c r="T97" t="str">
        <f>IF('Binding Energies'!T97 = "","",IF('Binding Energies'!T97&lt;HV,(0.73+0.0095*((HV-'Binding Energies'!T97)^0.872))/(28^0.3),""))</f>
        <v/>
      </c>
    </row>
    <row r="98" spans="1:20" x14ac:dyDescent="0.35">
      <c r="A98" s="43">
        <v>98</v>
      </c>
      <c r="B98" t="str">
        <f>IF('Binding Energies'!B98 = "","",IF('Binding Energies'!B98&lt;HV,(0.73+0.0095*((HV-'Binding Energies'!B98)^0.872))/(28^0.3),""))</f>
        <v/>
      </c>
      <c r="C98" t="str">
        <f>IF('Binding Energies'!C98 = "","",IF('Binding Energies'!C98&lt;HV,(0.73+0.0095*((HV-'Binding Energies'!C98)^0.872))/(28^0.3),""))</f>
        <v/>
      </c>
      <c r="D98" t="str">
        <f>IF('Binding Energies'!D98 = "","",IF('Binding Energies'!D98&lt;HV,(0.73+0.0095*((HV-'Binding Energies'!D98)^0.872))/(28^0.3),""))</f>
        <v/>
      </c>
      <c r="E98">
        <f>IF('Binding Energies'!E98 = "","",IF('Binding Energies'!E98&lt;HV,(0.73+0.0095*((HV-'Binding Energies'!E98)^0.872))/(28^0.3),""))</f>
        <v>5.2990616838483291</v>
      </c>
      <c r="F98" t="str">
        <f>IF('Binding Energies'!F98 = "","",IF('Binding Energies'!F98&lt;HV,(0.73+0.0095*((HV-'Binding Energies'!F98)^0.872))/(28^0.3),""))</f>
        <v/>
      </c>
      <c r="G98" t="str">
        <f>IF('Binding Energies'!G98 = "","",IF('Binding Energies'!G98&lt;HV,(0.73+0.0095*((HV-'Binding Energies'!G98)^0.872))/(28^0.3),""))</f>
        <v/>
      </c>
      <c r="H98" t="str">
        <f>IF('Binding Energies'!H98 = "","",IF('Binding Energies'!H98&lt;HV,(0.73+0.0095*((HV-'Binding Energies'!H98)^0.872))/(28^0.3),""))</f>
        <v/>
      </c>
      <c r="I98" t="str">
        <f>IF('Binding Energies'!I98 = "","",IF('Binding Energies'!I98&lt;HV,(0.73+0.0095*((HV-'Binding Energies'!I98)^0.872))/(28^0.3),""))</f>
        <v/>
      </c>
      <c r="J98">
        <f>IF('Binding Energies'!J98 = "","",IF('Binding Energies'!J98&lt;HV,(0.73+0.0095*((HV-'Binding Energies'!J98)^0.872))/(28^0.3),""))</f>
        <v>1.5640642663159194</v>
      </c>
      <c r="K98" t="str">
        <f>IF('Binding Energies'!K98 = "","",IF('Binding Energies'!K98&lt;HV,(0.73+0.0095*((HV-'Binding Energies'!K98)^0.872))/(28^0.3),""))</f>
        <v/>
      </c>
      <c r="L98">
        <f>IF('Binding Energies'!L98 = "","",IF('Binding Energies'!L98&lt;HV,(0.73+0.0095*((HV-'Binding Energies'!L98)^0.872))/(28^0.3),""))</f>
        <v>5.8447332889976398</v>
      </c>
      <c r="M98" t="str">
        <f>IF('Binding Energies'!M98 = "","",IF('Binding Energies'!M98&lt;HV,(0.73+0.0095*((HV-'Binding Energies'!M98)^0.872))/(28^0.3),""))</f>
        <v/>
      </c>
      <c r="N98">
        <f>IF('Binding Energies'!N98 = "","",IF('Binding Energies'!N98&lt;HV,(0.73+0.0095*((HV-'Binding Energies'!N98)^0.872))/(28^0.3),""))</f>
        <v>6.9073817595440303</v>
      </c>
      <c r="O98">
        <f>IF('Binding Energies'!O98 = "","",IF('Binding Energies'!O98&lt;HV,(0.73+0.0095*((HV-'Binding Energies'!O98)^0.872))/(28^0.3),""))</f>
        <v>2.3427015066861916</v>
      </c>
      <c r="P98">
        <f>IF('Binding Energies'!P98 = "","",IF('Binding Energies'!P98&lt;HV,(0.73+0.0095*((HV-'Binding Energies'!P98)^0.872))/(28^0.3),""))</f>
        <v>2.6211287699866217</v>
      </c>
      <c r="Q98" t="str">
        <f>IF('Binding Energies'!Q98 = "","",IF('Binding Energies'!Q98&lt;HV,(0.73+0.0095*((HV-'Binding Energies'!Q98)^0.872))/(28^0.3),""))</f>
        <v/>
      </c>
      <c r="R98">
        <f>IF('Binding Energies'!R98 = "","",IF('Binding Energies'!R98&lt;HV,(0.73+0.0095*((HV-'Binding Energies'!R98)^0.872))/(28^0.3),""))</f>
        <v>6.2130906514930517</v>
      </c>
      <c r="S98" t="str">
        <f>IF('Binding Energies'!S98 = "","",IF('Binding Energies'!S98&lt;HV,(0.73+0.0095*((HV-'Binding Energies'!S98)^0.872))/(28^0.3),""))</f>
        <v/>
      </c>
      <c r="T98" t="str">
        <f>IF('Binding Energies'!T98 = "","",IF('Binding Energies'!T98&lt;HV,(0.73+0.0095*((HV-'Binding Energies'!T98)^0.872))/(28^0.3),""))</f>
        <v/>
      </c>
    </row>
  </sheetData>
  <sheetProtection algorithmName="SHA-512" hashValue="VdE4PUXzwQNl1dv9pVfYMIh0Q6e5hck8CxM2uBSXEk8hrUcZP31pcOSloexp1wYkoTctP+KiMVAnv3eVfXhEpw==" saltValue="HqqXAucAgKNtFzTk6G4pOw==" spinCount="100000" sheet="1" objects="1" scenarios="1"/>
  <mergeCells count="1">
    <mergeCell ref="B1:T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47DB-CC48-498F-B03E-D42F2C266487}">
  <dimension ref="A1:AH98"/>
  <sheetViews>
    <sheetView workbookViewId="0">
      <selection activeCell="O27" sqref="O27"/>
    </sheetView>
  </sheetViews>
  <sheetFormatPr defaultRowHeight="14.5" x14ac:dyDescent="0.35"/>
  <cols>
    <col min="1" max="1" width="9.1796875" style="72"/>
    <col min="2" max="20" width="9.1796875" style="2"/>
    <col min="24" max="24" width="13.54296875" customWidth="1"/>
    <col min="32" max="32" width="20" bestFit="1" customWidth="1"/>
  </cols>
  <sheetData>
    <row r="1" spans="1:34" ht="15" thickBot="1" x14ac:dyDescent="0.4">
      <c r="A1" s="80">
        <f>IF(Control!L12="None",PA,P_A_calc)</f>
        <v>0.37997972437558636</v>
      </c>
      <c r="B1" s="201" t="s">
        <v>0</v>
      </c>
      <c r="C1" s="201"/>
      <c r="D1" s="201"/>
      <c r="E1" s="201"/>
      <c r="F1" s="201"/>
      <c r="G1" s="201"/>
      <c r="H1" s="201"/>
      <c r="I1" s="201"/>
      <c r="J1" s="201"/>
      <c r="K1" s="201"/>
      <c r="L1" s="201"/>
      <c r="M1" s="201"/>
      <c r="N1" s="201"/>
      <c r="O1" s="201"/>
      <c r="P1" s="201"/>
      <c r="Q1" s="201"/>
      <c r="R1" s="201"/>
      <c r="S1" s="201"/>
      <c r="T1" s="201"/>
      <c r="U1">
        <f>IF(Control!L12="None",PA,P_A_calc)</f>
        <v>0.37997972437558636</v>
      </c>
      <c r="X1" t="s">
        <v>204</v>
      </c>
      <c r="Y1">
        <v>1</v>
      </c>
      <c r="Z1" t="s">
        <v>348</v>
      </c>
      <c r="AA1">
        <f>RADIANS(180-AE1)</f>
        <v>1.5707963267948966</v>
      </c>
      <c r="AB1" s="79">
        <f>DEGREES(AA1)</f>
        <v>90</v>
      </c>
      <c r="AC1" s="77" t="s">
        <v>336</v>
      </c>
      <c r="AD1">
        <f>AG1</f>
        <v>1.5707963267948966</v>
      </c>
      <c r="AE1">
        <v>90</v>
      </c>
      <c r="AF1" t="s">
        <v>356</v>
      </c>
      <c r="AG1">
        <f>ACOS(-SIN(AA2)*COS(AA3))</f>
        <v>1.5707963267948966</v>
      </c>
    </row>
    <row r="2" spans="1:34" ht="15" thickBot="1" x14ac:dyDescent="0.4">
      <c r="A2" s="71"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c r="X2" s="78" t="s">
        <v>338</v>
      </c>
      <c r="Y2">
        <v>0.19900000000000001</v>
      </c>
      <c r="Z2" t="s">
        <v>344</v>
      </c>
      <c r="AA2">
        <f>ABS(RADIANS(AB2))</f>
        <v>0</v>
      </c>
      <c r="AB2">
        <f>((90-AE1))</f>
        <v>0</v>
      </c>
      <c r="AC2" t="s">
        <v>337</v>
      </c>
      <c r="AD2">
        <f>IFERROR(AG2,0)</f>
        <v>0</v>
      </c>
      <c r="AE2">
        <v>0</v>
      </c>
      <c r="AF2" t="s">
        <v>353</v>
      </c>
      <c r="AG2">
        <f>ACOS((COS(AA2))/SQRT((1-(SIN(AA2)^2)*(COS(AA3)^2))))</f>
        <v>0</v>
      </c>
      <c r="AH2">
        <f>DEGREES(AG2)</f>
        <v>0</v>
      </c>
    </row>
    <row r="3" spans="1:34" x14ac:dyDescent="0.35">
      <c r="A3" s="72">
        <v>3</v>
      </c>
      <c r="B3" s="2">
        <f>IF('Binding Energies'!B3 = "","",IF('Binding Energies'!B3&lt;HV,flat_s*(-(Beta!B3/2)-(Delta!B3*COS(MSL))+(((3/2)*Beta!B3-((Gamma!B3*COS(MSL))))*(0.5+((P_A_True-0.5)*COS(2*MSLAMS)))*(SIN(MSL)^2)))))</f>
        <v>0.13435030022111394</v>
      </c>
      <c r="C3" s="2" t="str">
        <f>IF('Binding Energies'!C3 = "","",IF('Binding Energies'!C3&lt;HV,flat_s*(-(Beta!C3/2)-(Delta!C3*COS(MSL))+(((3/2)*Beta!C3-((Gamma!C3*COS(MSL))))*(0.5+((P_A_True-0.5)*COS(2*MSLAMS)))*(SIN(MSL)^2)))))</f>
        <v/>
      </c>
      <c r="D3" s="2" t="str">
        <f>IF('Binding Energies'!D3 = "","",IF('Binding Energies'!D3&lt;HV,flat_s*(-(Beta!D3/2)-(Delta!D3*COS(MSL))+(((3/2)*Beta!D3-((Gamma!D3*COS(MSL))))*(0.5+((P_A_True-0.5)*COS(2*MSLAMS)))*(SIN(MSL)^2)))))</f>
        <v/>
      </c>
      <c r="E3" s="2" t="str">
        <f>IF('Binding Energies'!E3 = "","",IF('Binding Energies'!E3&lt;HV,flat_s*(-(Beta!E3/2)-(Delta!E3*COS(MSL))+(((3/2)*Beta!E3-((Gamma!E3*COS(MSL))))*(0.5+((P_A_True-0.5)*COS(2*MSLAMS)))*(SIN(MSL)^2)))))</f>
        <v/>
      </c>
      <c r="F3" s="2" t="str">
        <f>IF('Binding Energies'!F3 = "","",IF('Binding Energies'!F3&lt;HV,flat_s*(-(Beta!F3/2)-(Delta!F3*COS(MSL))+(((3/2)*Beta!F3-((Gamma!F3*COS(MSL))))*(0.5+((P_A_True-0.5)*COS(2*MSLAMS)))*(SIN(MSL)^2)))))</f>
        <v/>
      </c>
      <c r="G3" s="2" t="str">
        <f>IF('Binding Energies'!G3 = "","",IF('Binding Energies'!G3&lt;HV,flat_s*(-(Beta!G3/2)-(Delta!G3*COS(MSL))+(((3/2)*Beta!G3-((Gamma!G3*COS(MSL))))*(0.5+((P_A_True-0.5)*COS(2*MSLAMS)))*(SIN(MSL)^2)))))</f>
        <v/>
      </c>
      <c r="H3" s="2" t="str">
        <f>IF('Binding Energies'!H3 = "","",IF('Binding Energies'!H3&lt;HV,flat_s*(-(Beta!H3/2)-(Delta!H3*COS(MSL))+(((3/2)*Beta!H3-((Gamma!H3*COS(MSL))))*(0.5+((P_A_True-0.5)*COS(2*MSLAMS)))*(SIN(MSL)^2)))))</f>
        <v/>
      </c>
      <c r="I3" s="2" t="str">
        <f>IF('Binding Energies'!I3 = "","",IF('Binding Energies'!I3&lt;HV,flat_s*(-(Beta!I3/2)-(Delta!I3*COS(MSL))+(((3/2)*Beta!I3-((Gamma!I3*COS(MSL))))*(0.5+((P_A_True-0.5)*COS(2*MSLAMS)))*(SIN(MSL)^2)))))</f>
        <v/>
      </c>
      <c r="J3" s="2" t="str">
        <f>IF('Binding Energies'!J3 = "","",IF('Binding Energies'!J3&lt;HV,flat_s*(-(Beta!J3/2)-(Delta!J3*COS(MSL))+(((3/2)*Beta!J3-((Gamma!J3*COS(MSL))))*(0.5+((P_A_True-0.5)*COS(2*MSLAMS)))*(SIN(MSL)^2)))))</f>
        <v/>
      </c>
      <c r="K3" s="2" t="str">
        <f>IF('Binding Energies'!K3 = "","",IF('Binding Energies'!K3&lt;HV,flat_s*(-(Beta!K3/2)-(Delta!K3*COS(MSL))+(((3/2)*Beta!K3-((Gamma!K3*COS(MSL))))*(0.5+((P_A_True-0.5)*COS(2*MSLAMS)))*(SIN(MSL)^2)))))</f>
        <v/>
      </c>
      <c r="L3" s="2" t="str">
        <f>IF('Binding Energies'!L3 = "","",IF('Binding Energies'!L3&lt;HV,flat_s*(-(Beta!L3/2)-(Delta!L3*COS(MSL))+(((3/2)*Beta!L3-((Gamma!L3*COS(MSL))))*(0.5+((P_A_True-0.5)*COS(2*MSLAMS)))*(SIN(MSL)^2)))))</f>
        <v/>
      </c>
      <c r="M3" s="2" t="str">
        <f>IF('Binding Energies'!M3 = "","",IF('Binding Energies'!M3&lt;HV,flat_s*(-(Beta!M3/2)-(Delta!M3*COS(MSL))+(((3/2)*Beta!M3-((Gamma!M3*COS(MSL))))*(0.5+((P_A_True-0.5)*COS(2*MSLAMS)))*(SIN(MSL)^2)))))</f>
        <v/>
      </c>
      <c r="N3" s="2" t="str">
        <f>IF('Binding Energies'!N3 = "","",IF('Binding Energies'!N3&lt;HV,flat_s*(-(Beta!N3/2)-(Delta!N3*COS(MSL))+(((3/2)*Beta!N3-((Gamma!N3*COS(MSL))))*(0.5+((P_A_True-0.5)*COS(2*MSLAMS)))*(SIN(MSL)^2)))))</f>
        <v/>
      </c>
      <c r="O3" s="2" t="str">
        <f>IF('Binding Energies'!O3 = "","",IF('Binding Energies'!O3&lt;HV,flat_s*(-(Beta!O3/2)-(Delta!O3*COS(MSL))+(((3/2)*Beta!O3-((Gamma!O3*COS(MSL))))*(0.5+((P_A_True-0.5)*COS(2*MSLAMS)))*(SIN(MSL)^2)))))</f>
        <v/>
      </c>
      <c r="P3" s="2" t="str">
        <f>IF('Binding Energies'!P3 = "","",IF('Binding Energies'!P3&lt;HV,flat_s*(-(Beta!P3/2)-(Delta!P3*COS(MSL))+(((3/2)*Beta!P3-((Gamma!P3*COS(MSL))))*(0.5+((P_A_True-0.5)*COS(2*MSLAMS)))*(SIN(MSL)^2)))))</f>
        <v/>
      </c>
      <c r="Q3" s="2" t="str">
        <f>IF('Binding Energies'!Q3 = "","",IF('Binding Energies'!Q3&lt;HV,flat_s*(-(Beta!Q3/2)-(Delta!Q3*COS(MSL))+(((3/2)*Beta!Q3-((Gamma!Q3*COS(MSL))))*(0.5+((P_A_True-0.5)*COS(2*MSLAMS)))*(SIN(MSL)^2)))))</f>
        <v/>
      </c>
      <c r="R3" s="2" t="str">
        <f>IF('Binding Energies'!R3 = "","",IF('Binding Energies'!R3&lt;HV,flat_s*(-(Beta!R3/2)-(Delta!R3*COS(MSL))+(((3/2)*Beta!R3-((Gamma!R3*COS(MSL))))*(0.5+((P_A_True-0.5)*COS(2*MSLAMS)))*(SIN(MSL)^2)))))</f>
        <v/>
      </c>
      <c r="S3" s="2" t="str">
        <f>IF('Binding Energies'!S3 = "","",IF('Binding Energies'!S3&lt;HV,flat_s*(-(Beta!S3/2)-(Delta!S3*COS(MSL))+(((3/2)*Beta!S3-((Gamma!S3*COS(MSL))))*(0.5+((P_A_True-0.5)*COS(2*MSLAMS)))*(SIN(MSL)^2)))))</f>
        <v/>
      </c>
      <c r="T3" s="2" t="str">
        <f>IF('Binding Energies'!T3 = "","",IF('Binding Energies'!T3&lt;HV,flat_s*(-(Beta!T3/2)-(Delta!T3*COS(MSL))+(((3/2)*Beta!T3-((Gamma!T3*COS(MSL))))*(0.5+((P_A_True-0.5)*COS(2*MSLAMS)))*(SIN(MSL)^2)))))</f>
        <v/>
      </c>
      <c r="X3" t="s">
        <v>339</v>
      </c>
      <c r="Y3">
        <v>0.91100000000000003</v>
      </c>
      <c r="Z3" t="s">
        <v>345</v>
      </c>
      <c r="AA3">
        <f>RADIANS(AB3)</f>
        <v>3.1415926535897931</v>
      </c>
      <c r="AB3">
        <v>180</v>
      </c>
      <c r="AC3" t="s">
        <v>349</v>
      </c>
      <c r="AD3">
        <f>-(ATAN((COS(90-AA2)*COS(90-AA3))/SIN(90-AA2)))</f>
        <v>0.22091059229245927</v>
      </c>
      <c r="AE3">
        <f>DEGREES(AD3)</f>
        <v>12.657244588093169</v>
      </c>
    </row>
    <row r="4" spans="1:34" x14ac:dyDescent="0.35">
      <c r="A4" s="72">
        <v>4</v>
      </c>
      <c r="B4" s="2">
        <f>IF('Binding Energies'!B4 = "","",IF('Binding Energies'!B4&lt;HV,flat_s*(-(Beta!B4/2)-(Delta!B4*COS(MSL))+(((3/2)*Beta!B4-((Gamma!B4*COS(MSL))))*(0.5+((P_A_True-0.5)*COS(2*MSLAMS)))*(SIN(MSL)^2)))))</f>
        <v>0.13351907909582517</v>
      </c>
      <c r="C4" s="2" t="str">
        <f>IF('Binding Energies'!C4 = "","",IF('Binding Energies'!C4&lt;HV,flat_s*(-(Beta!C4/2)-(Delta!C4*COS(MSL))+(((3/2)*Beta!C4-((Gamma!C4*COS(MSL))))*(0.5+((P_A_True-0.5)*COS(2*MSLAMS)))*(SIN(MSL)^2)))))</f>
        <v/>
      </c>
      <c r="D4" s="2" t="str">
        <f>IF('Binding Energies'!D4 = "","",IF('Binding Energies'!D4&lt;HV,flat_s*(-(Beta!D4/2)-(Delta!D4*COS(MSL))+(((3/2)*Beta!D4-((Gamma!D4*COS(MSL))))*(0.5+((P_A_True-0.5)*COS(2*MSLAMS)))*(SIN(MSL)^2)))))</f>
        <v/>
      </c>
      <c r="E4" s="2" t="str">
        <f>IF('Binding Energies'!E4 = "","",IF('Binding Energies'!E4&lt;HV,flat_s*(-(Beta!E4/2)-(Delta!E4*COS(MSL))+(((3/2)*Beta!E4-((Gamma!E4*COS(MSL))))*(0.5+((P_A_True-0.5)*COS(2*MSLAMS)))*(SIN(MSL)^2)))))</f>
        <v/>
      </c>
      <c r="F4" s="2" t="str">
        <f>IF('Binding Energies'!F4 = "","",IF('Binding Energies'!F4&lt;HV,flat_s*(-(Beta!F4/2)-(Delta!F4*COS(MSL))+(((3/2)*Beta!F4-((Gamma!F4*COS(MSL))))*(0.5+((P_A_True-0.5)*COS(2*MSLAMS)))*(SIN(MSL)^2)))))</f>
        <v/>
      </c>
      <c r="G4" s="2" t="str">
        <f>IF('Binding Energies'!G4 = "","",IF('Binding Energies'!G4&lt;HV,flat_s*(-(Beta!G4/2)-(Delta!G4*COS(MSL))+(((3/2)*Beta!G4-((Gamma!G4*COS(MSL))))*(0.5+((P_A_True-0.5)*COS(2*MSLAMS)))*(SIN(MSL)^2)))))</f>
        <v/>
      </c>
      <c r="H4" s="2" t="str">
        <f>IF('Binding Energies'!H4 = "","",IF('Binding Energies'!H4&lt;HV,flat_s*(-(Beta!H4/2)-(Delta!H4*COS(MSL))+(((3/2)*Beta!H4-((Gamma!H4*COS(MSL))))*(0.5+((P_A_True-0.5)*COS(2*MSLAMS)))*(SIN(MSL)^2)))))</f>
        <v/>
      </c>
      <c r="I4" s="2" t="str">
        <f>IF('Binding Energies'!I4 = "","",IF('Binding Energies'!I4&lt;HV,flat_s*(-(Beta!I4/2)-(Delta!I4*COS(MSL))+(((3/2)*Beta!I4-((Gamma!I4*COS(MSL))))*(0.5+((P_A_True-0.5)*COS(2*MSLAMS)))*(SIN(MSL)^2)))))</f>
        <v/>
      </c>
      <c r="J4" s="2" t="str">
        <f>IF('Binding Energies'!J4 = "","",IF('Binding Energies'!J4&lt;HV,flat_s*(-(Beta!J4/2)-(Delta!J4*COS(MSL))+(((3/2)*Beta!J4-((Gamma!J4*COS(MSL))))*(0.5+((P_A_True-0.5)*COS(2*MSLAMS)))*(SIN(MSL)^2)))))</f>
        <v/>
      </c>
      <c r="K4" s="2" t="str">
        <f>IF('Binding Energies'!K4 = "","",IF('Binding Energies'!K4&lt;HV,flat_s*(-(Beta!K4/2)-(Delta!K4*COS(MSL))+(((3/2)*Beta!K4-((Gamma!K4*COS(MSL))))*(0.5+((P_A_True-0.5)*COS(2*MSLAMS)))*(SIN(MSL)^2)))))</f>
        <v/>
      </c>
      <c r="L4" s="2" t="str">
        <f>IF('Binding Energies'!L4 = "","",IF('Binding Energies'!L4&lt;HV,flat_s*(-(Beta!L4/2)-(Delta!L4*COS(MSL))+(((3/2)*Beta!L4-((Gamma!L4*COS(MSL))))*(0.5+((P_A_True-0.5)*COS(2*MSLAMS)))*(SIN(MSL)^2)))))</f>
        <v/>
      </c>
      <c r="M4" s="2" t="str">
        <f>IF('Binding Energies'!M4 = "","",IF('Binding Energies'!M4&lt;HV,flat_s*(-(Beta!M4/2)-(Delta!M4*COS(MSL))+(((3/2)*Beta!M4-((Gamma!M4*COS(MSL))))*(0.5+((P_A_True-0.5)*COS(2*MSLAMS)))*(SIN(MSL)^2)))))</f>
        <v/>
      </c>
      <c r="N4" s="2" t="str">
        <f>IF('Binding Energies'!N4 = "","",IF('Binding Energies'!N4&lt;HV,flat_s*(-(Beta!N4/2)-(Delta!N4*COS(MSL))+(((3/2)*Beta!N4-((Gamma!N4*COS(MSL))))*(0.5+((P_A_True-0.5)*COS(2*MSLAMS)))*(SIN(MSL)^2)))))</f>
        <v/>
      </c>
      <c r="O4" s="2" t="str">
        <f>IF('Binding Energies'!O4 = "","",IF('Binding Energies'!O4&lt;HV,flat_s*(-(Beta!O4/2)-(Delta!O4*COS(MSL))+(((3/2)*Beta!O4-((Gamma!O4*COS(MSL))))*(0.5+((P_A_True-0.5)*COS(2*MSLAMS)))*(SIN(MSL)^2)))))</f>
        <v/>
      </c>
      <c r="P4" s="2" t="str">
        <f>IF('Binding Energies'!P4 = "","",IF('Binding Energies'!P4&lt;HV,flat_s*(-(Beta!P4/2)-(Delta!P4*COS(MSL))+(((3/2)*Beta!P4-((Gamma!P4*COS(MSL))))*(0.5+((P_A_True-0.5)*COS(2*MSLAMS)))*(SIN(MSL)^2)))))</f>
        <v/>
      </c>
      <c r="Q4" s="2" t="str">
        <f>IF('Binding Energies'!Q4 = "","",IF('Binding Energies'!Q4&lt;HV,flat_s*(-(Beta!Q4/2)-(Delta!Q4*COS(MSL))+(((3/2)*Beta!Q4-((Gamma!Q4*COS(MSL))))*(0.5+((P_A_True-0.5)*COS(2*MSLAMS)))*(SIN(MSL)^2)))))</f>
        <v/>
      </c>
      <c r="R4" s="2" t="str">
        <f>IF('Binding Energies'!R4 = "","",IF('Binding Energies'!R4&lt;HV,flat_s*(-(Beta!R4/2)-(Delta!R4*COS(MSL))+(((3/2)*Beta!R4-((Gamma!R4*COS(MSL))))*(0.5+((P_A_True-0.5)*COS(2*MSLAMS)))*(SIN(MSL)^2)))))</f>
        <v/>
      </c>
      <c r="S4" s="2" t="str">
        <f>IF('Binding Energies'!S4 = "","",IF('Binding Energies'!S4&lt;HV,flat_s*(-(Beta!S4/2)-(Delta!S4*COS(MSL))+(((3/2)*Beta!S4-((Gamma!S4*COS(MSL))))*(0.5+((P_A_True-0.5)*COS(2*MSLAMS)))*(SIN(MSL)^2)))))</f>
        <v/>
      </c>
      <c r="T4" s="2" t="str">
        <f>IF('Binding Energies'!T4 = "","",IF('Binding Energies'!T4&lt;HV,flat_s*(-(Beta!T4/2)-(Delta!T4*COS(MSL))+(((3/2)*Beta!T4-((Gamma!T4*COS(MSL))))*(0.5+((P_A_True-0.5)*COS(2*MSLAMS)))*(SIN(MSL)^2)))))</f>
        <v/>
      </c>
      <c r="X4" t="s">
        <v>340</v>
      </c>
      <c r="Y4">
        <v>0.29399999999999998</v>
      </c>
    </row>
    <row r="5" spans="1:34" x14ac:dyDescent="0.35">
      <c r="A5" s="72">
        <v>5</v>
      </c>
      <c r="B5" s="2">
        <f>IF('Binding Energies'!B5 = "","",IF('Binding Energies'!B5&lt;HV,flat_s*(-(Beta!B5/2)-(Delta!B5*COS(MSL))+(((3/2)*Beta!B5-((Gamma!B5*COS(MSL))))*(0.5+((P_A_True-0.5)*COS(2*MSLAMS)))*(SIN(MSL)^2)))))</f>
        <v>0.13229171729375433</v>
      </c>
      <c r="C5" s="2" t="str">
        <f>IF('Binding Energies'!C5 = "","",IF('Binding Energies'!C5&lt;HV,flat_s*(-(Beta!C5/2)-(Delta!C5*COS(MSL))+(((3/2)*Beta!C5-((Gamma!C5*COS(MSL))))*(0.5+((P_A_True-0.5)*COS(2*MSLAMS)))*(SIN(MSL)^2)))))</f>
        <v/>
      </c>
      <c r="D5" s="2" t="str">
        <f>IF('Binding Energies'!D5 = "","",IF('Binding Energies'!D5&lt;HV,flat_s*(-(Beta!D5/2)-(Delta!D5*COS(MSL))+(((3/2)*Beta!D5-((Gamma!D5*COS(MSL))))*(0.5+((P_A_True-0.5)*COS(2*MSLAMS)))*(SIN(MSL)^2)))))</f>
        <v/>
      </c>
      <c r="E5" s="2" t="str">
        <f>IF('Binding Energies'!E5 = "","",IF('Binding Energies'!E5&lt;HV,flat_s*(-(Beta!E5/2)-(Delta!E5*COS(MSL))+(((3/2)*Beta!E5-((Gamma!E5*COS(MSL))))*(0.5+((P_A_True-0.5)*COS(2*MSLAMS)))*(SIN(MSL)^2)))))</f>
        <v/>
      </c>
      <c r="F5" s="2" t="str">
        <f>IF('Binding Energies'!F5 = "","",IF('Binding Energies'!F5&lt;HV,flat_s*(-(Beta!F5/2)-(Delta!F5*COS(MSL))+(((3/2)*Beta!F5-((Gamma!F5*COS(MSL))))*(0.5+((P_A_True-0.5)*COS(2*MSLAMS)))*(SIN(MSL)^2)))))</f>
        <v/>
      </c>
      <c r="G5" s="2" t="str">
        <f>IF('Binding Energies'!G5 = "","",IF('Binding Energies'!G5&lt;HV,flat_s*(-(Beta!G5/2)-(Delta!G5*COS(MSL))+(((3/2)*Beta!G5-((Gamma!G5*COS(MSL))))*(0.5+((P_A_True-0.5)*COS(2*MSLAMS)))*(SIN(MSL)^2)))))</f>
        <v/>
      </c>
      <c r="H5" s="2" t="str">
        <f>IF('Binding Energies'!H5 = "","",IF('Binding Energies'!H5&lt;HV,flat_s*(-(Beta!H5/2)-(Delta!H5*COS(MSL))+(((3/2)*Beta!H5-((Gamma!H5*COS(MSL))))*(0.5+((P_A_True-0.5)*COS(2*MSLAMS)))*(SIN(MSL)^2)))))</f>
        <v/>
      </c>
      <c r="I5" s="2" t="str">
        <f>IF('Binding Energies'!I5 = "","",IF('Binding Energies'!I5&lt;HV,flat_s*(-(Beta!I5/2)-(Delta!I5*COS(MSL))+(((3/2)*Beta!I5-((Gamma!I5*COS(MSL))))*(0.5+((P_A_True-0.5)*COS(2*MSLAMS)))*(SIN(MSL)^2)))))</f>
        <v/>
      </c>
      <c r="J5" s="2" t="str">
        <f>IF('Binding Energies'!J5 = "","",IF('Binding Energies'!J5&lt;HV,flat_s*(-(Beta!J5/2)-(Delta!J5*COS(MSL))+(((3/2)*Beta!J5-((Gamma!J5*COS(MSL))))*(0.5+((P_A_True-0.5)*COS(2*MSLAMS)))*(SIN(MSL)^2)))))</f>
        <v/>
      </c>
      <c r="K5" s="2" t="str">
        <f>IF('Binding Energies'!K5 = "","",IF('Binding Energies'!K5&lt;HV,flat_s*(-(Beta!K5/2)-(Delta!K5*COS(MSL))+(((3/2)*Beta!K5-((Gamma!K5*COS(MSL))))*(0.5+((P_A_True-0.5)*COS(2*MSLAMS)))*(SIN(MSL)^2)))))</f>
        <v/>
      </c>
      <c r="L5" s="2" t="str">
        <f>IF('Binding Energies'!L5 = "","",IF('Binding Energies'!L5&lt;HV,flat_s*(-(Beta!L5/2)-(Delta!L5*COS(MSL))+(((3/2)*Beta!L5-((Gamma!L5*COS(MSL))))*(0.5+((P_A_True-0.5)*COS(2*MSLAMS)))*(SIN(MSL)^2)))))</f>
        <v/>
      </c>
      <c r="M5" s="2" t="str">
        <f>IF('Binding Energies'!M5 = "","",IF('Binding Energies'!M5&lt;HV,flat_s*(-(Beta!M5/2)-(Delta!M5*COS(MSL))+(((3/2)*Beta!M5-((Gamma!M5*COS(MSL))))*(0.5+((P_A_True-0.5)*COS(2*MSLAMS)))*(SIN(MSL)^2)))))</f>
        <v/>
      </c>
      <c r="N5" s="2" t="str">
        <f>IF('Binding Energies'!N5 = "","",IF('Binding Energies'!N5&lt;HV,flat_s*(-(Beta!N5/2)-(Delta!N5*COS(MSL))+(((3/2)*Beta!N5-((Gamma!N5*COS(MSL))))*(0.5+((P_A_True-0.5)*COS(2*MSLAMS)))*(SIN(MSL)^2)))))</f>
        <v/>
      </c>
      <c r="O5" s="2" t="str">
        <f>IF('Binding Energies'!O5 = "","",IF('Binding Energies'!O5&lt;HV,flat_s*(-(Beta!O5/2)-(Delta!O5*COS(MSL))+(((3/2)*Beta!O5-((Gamma!O5*COS(MSL))))*(0.5+((P_A_True-0.5)*COS(2*MSLAMS)))*(SIN(MSL)^2)))))</f>
        <v/>
      </c>
      <c r="P5" s="2" t="str">
        <f>IF('Binding Energies'!P5 = "","",IF('Binding Energies'!P5&lt;HV,flat_s*(-(Beta!P5/2)-(Delta!P5*COS(MSL))+(((3/2)*Beta!P5-((Gamma!P5*COS(MSL))))*(0.5+((P_A_True-0.5)*COS(2*MSLAMS)))*(SIN(MSL)^2)))))</f>
        <v/>
      </c>
      <c r="Q5" s="2" t="str">
        <f>IF('Binding Energies'!Q5 = "","",IF('Binding Energies'!Q5&lt;HV,flat_s*(-(Beta!Q5/2)-(Delta!Q5*COS(MSL))+(((3/2)*Beta!Q5-((Gamma!Q5*COS(MSL))))*(0.5+((P_A_True-0.5)*COS(2*MSLAMS)))*(SIN(MSL)^2)))))</f>
        <v/>
      </c>
      <c r="R5" s="2" t="str">
        <f>IF('Binding Energies'!R5 = "","",IF('Binding Energies'!R5&lt;HV,flat_s*(-(Beta!R5/2)-(Delta!R5*COS(MSL))+(((3/2)*Beta!R5-((Gamma!R5*COS(MSL))))*(0.5+((P_A_True-0.5)*COS(2*MSLAMS)))*(SIN(MSL)^2)))))</f>
        <v/>
      </c>
      <c r="S5" s="2" t="str">
        <f>IF('Binding Energies'!S5 = "","",IF('Binding Energies'!S5&lt;HV,flat_s*(-(Beta!S5/2)-(Delta!S5*COS(MSL))+(((3/2)*Beta!S5-((Gamma!S5*COS(MSL))))*(0.5+((P_A_True-0.5)*COS(2*MSLAMS)))*(SIN(MSL)^2)))))</f>
        <v/>
      </c>
      <c r="T5" s="2" t="str">
        <f>IF('Binding Energies'!T5 = "","",IF('Binding Energies'!T5&lt;HV,flat_s*(-(Beta!T5/2)-(Delta!T5*COS(MSL))+(((3/2)*Beta!T5-((Gamma!T5*COS(MSL))))*(0.5+((P_A_True-0.5)*COS(2*MSLAMS)))*(SIN(MSL)^2)))))</f>
        <v/>
      </c>
    </row>
    <row r="6" spans="1:34" x14ac:dyDescent="0.35">
      <c r="A6" s="72">
        <v>6</v>
      </c>
      <c r="B6" s="2">
        <f>IF('Binding Energies'!B6 = "","",IF('Binding Energies'!B6&lt;HV,flat_s*(-(Beta!B6/2)-(Delta!B6*COS(MSL))+(((3/2)*Beta!B6-((Gamma!B6*COS(MSL))))*(0.5+((P_A_True-0.5)*COS(2*MSLAMS)))*(SIN(MSL)^2)))))</f>
        <v>0.13060376867100598</v>
      </c>
      <c r="C6" s="2" t="str">
        <f>IF('Binding Energies'!C6 = "","",IF('Binding Energies'!C6&lt;HV,flat_s*(-(Beta!C6/2)-(Delta!C6*COS(MSL))+(((3/2)*Beta!C6-((Gamma!C6*COS(MSL))))*(0.5+((P_A_True-0.5)*COS(2*MSLAMS)))*(SIN(MSL)^2)))))</f>
        <v/>
      </c>
      <c r="D6" s="2" t="str">
        <f>IF('Binding Energies'!D6 = "","",IF('Binding Energies'!D6&lt;HV,flat_s*(-(Beta!D6/2)-(Delta!D6*COS(MSL))+(((3/2)*Beta!D6-((Gamma!D6*COS(MSL))))*(0.5+((P_A_True-0.5)*COS(2*MSLAMS)))*(SIN(MSL)^2)))))</f>
        <v/>
      </c>
      <c r="E6" s="2" t="str">
        <f>IF('Binding Energies'!E6 = "","",IF('Binding Energies'!E6&lt;HV,flat_s*(-(Beta!E6/2)-(Delta!E6*COS(MSL))+(((3/2)*Beta!E6-((Gamma!E6*COS(MSL))))*(0.5+((P_A_True-0.5)*COS(2*MSLAMS)))*(SIN(MSL)^2)))))</f>
        <v/>
      </c>
      <c r="F6" s="2" t="str">
        <f>IF('Binding Energies'!F6 = "","",IF('Binding Energies'!F6&lt;HV,flat_s*(-(Beta!F6/2)-(Delta!F6*COS(MSL))+(((3/2)*Beta!F6-((Gamma!F6*COS(MSL))))*(0.5+((P_A_True-0.5)*COS(2*MSLAMS)))*(SIN(MSL)^2)))))</f>
        <v/>
      </c>
      <c r="G6" s="2" t="str">
        <f>IF('Binding Energies'!G6 = "","",IF('Binding Energies'!G6&lt;HV,flat_s*(-(Beta!G6/2)-(Delta!G6*COS(MSL))+(((3/2)*Beta!G6-((Gamma!G6*COS(MSL))))*(0.5+((P_A_True-0.5)*COS(2*MSLAMS)))*(SIN(MSL)^2)))))</f>
        <v/>
      </c>
      <c r="H6" s="2" t="str">
        <f>IF('Binding Energies'!H6 = "","",IF('Binding Energies'!H6&lt;HV,flat_s*(-(Beta!H6/2)-(Delta!H6*COS(MSL))+(((3/2)*Beta!H6-((Gamma!H6*COS(MSL))))*(0.5+((P_A_True-0.5)*COS(2*MSLAMS)))*(SIN(MSL)^2)))))</f>
        <v/>
      </c>
      <c r="I6" s="2" t="str">
        <f>IF('Binding Energies'!I6 = "","",IF('Binding Energies'!I6&lt;HV,flat_s*(-(Beta!I6/2)-(Delta!I6*COS(MSL))+(((3/2)*Beta!I6-((Gamma!I6*COS(MSL))))*(0.5+((P_A_True-0.5)*COS(2*MSLAMS)))*(SIN(MSL)^2)))))</f>
        <v/>
      </c>
      <c r="J6" s="2" t="str">
        <f>IF('Binding Energies'!J6 = "","",IF('Binding Energies'!J6&lt;HV,flat_s*(-(Beta!J6/2)-(Delta!J6*COS(MSL))+(((3/2)*Beta!J6-((Gamma!J6*COS(MSL))))*(0.5+((P_A_True-0.5)*COS(2*MSLAMS)))*(SIN(MSL)^2)))))</f>
        <v/>
      </c>
      <c r="K6" s="2" t="str">
        <f>IF('Binding Energies'!K6 = "","",IF('Binding Energies'!K6&lt;HV,flat_s*(-(Beta!K6/2)-(Delta!K6*COS(MSL))+(((3/2)*Beta!K6-((Gamma!K6*COS(MSL))))*(0.5+((P_A_True-0.5)*COS(2*MSLAMS)))*(SIN(MSL)^2)))))</f>
        <v/>
      </c>
      <c r="L6" s="2" t="str">
        <f>IF('Binding Energies'!L6 = "","",IF('Binding Energies'!L6&lt;HV,flat_s*(-(Beta!L6/2)-(Delta!L6*COS(MSL))+(((3/2)*Beta!L6-((Gamma!L6*COS(MSL))))*(0.5+((P_A_True-0.5)*COS(2*MSLAMS)))*(SIN(MSL)^2)))))</f>
        <v/>
      </c>
      <c r="M6" s="2" t="str">
        <f>IF('Binding Energies'!M6 = "","",IF('Binding Energies'!M6&lt;HV,flat_s*(-(Beta!M6/2)-(Delta!M6*COS(MSL))+(((3/2)*Beta!M6-((Gamma!M6*COS(MSL))))*(0.5+((P_A_True-0.5)*COS(2*MSLAMS)))*(SIN(MSL)^2)))))</f>
        <v/>
      </c>
      <c r="N6" s="2" t="str">
        <f>IF('Binding Energies'!N6 = "","",IF('Binding Energies'!N6&lt;HV,flat_s*(-(Beta!N6/2)-(Delta!N6*COS(MSL))+(((3/2)*Beta!N6-((Gamma!N6*COS(MSL))))*(0.5+((P_A_True-0.5)*COS(2*MSLAMS)))*(SIN(MSL)^2)))))</f>
        <v/>
      </c>
      <c r="O6" s="2" t="str">
        <f>IF('Binding Energies'!O6 = "","",IF('Binding Energies'!O6&lt;HV,flat_s*(-(Beta!O6/2)-(Delta!O6*COS(MSL))+(((3/2)*Beta!O6-((Gamma!O6*COS(MSL))))*(0.5+((P_A_True-0.5)*COS(2*MSLAMS)))*(SIN(MSL)^2)))))</f>
        <v/>
      </c>
      <c r="P6" s="2" t="str">
        <f>IF('Binding Energies'!P6 = "","",IF('Binding Energies'!P6&lt;HV,flat_s*(-(Beta!P6/2)-(Delta!P6*COS(MSL))+(((3/2)*Beta!P6-((Gamma!P6*COS(MSL))))*(0.5+((P_A_True-0.5)*COS(2*MSLAMS)))*(SIN(MSL)^2)))))</f>
        <v/>
      </c>
      <c r="Q6" s="2" t="str">
        <f>IF('Binding Energies'!Q6 = "","",IF('Binding Energies'!Q6&lt;HV,flat_s*(-(Beta!Q6/2)-(Delta!Q6*COS(MSL))+(((3/2)*Beta!Q6-((Gamma!Q6*COS(MSL))))*(0.5+((P_A_True-0.5)*COS(2*MSLAMS)))*(SIN(MSL)^2)))))</f>
        <v/>
      </c>
      <c r="R6" s="2" t="str">
        <f>IF('Binding Energies'!R6 = "","",IF('Binding Energies'!R6&lt;HV,flat_s*(-(Beta!R6/2)-(Delta!R6*COS(MSL))+(((3/2)*Beta!R6-((Gamma!R6*COS(MSL))))*(0.5+((P_A_True-0.5)*COS(2*MSLAMS)))*(SIN(MSL)^2)))))</f>
        <v/>
      </c>
      <c r="S6" s="2" t="str">
        <f>IF('Binding Energies'!S6 = "","",IF('Binding Energies'!S6&lt;HV,flat_s*(-(Beta!S6/2)-(Delta!S6*COS(MSL))+(((3/2)*Beta!S6-((Gamma!S6*COS(MSL))))*(0.5+((P_A_True-0.5)*COS(2*MSLAMS)))*(SIN(MSL)^2)))))</f>
        <v/>
      </c>
      <c r="T6" s="2" t="str">
        <f>IF('Binding Energies'!T6 = "","",IF('Binding Energies'!T6&lt;HV,flat_s*(-(Beta!T6/2)-(Delta!T6*COS(MSL))+(((3/2)*Beta!T6-((Gamma!T6*COS(MSL))))*(0.5+((P_A_True-0.5)*COS(2*MSLAMS)))*(SIN(MSL)^2)))))</f>
        <v/>
      </c>
    </row>
    <row r="7" spans="1:34" x14ac:dyDescent="0.35">
      <c r="A7" s="72">
        <v>7</v>
      </c>
      <c r="B7" s="2">
        <f>IF('Binding Energies'!B7 = "","",IF('Binding Energies'!B7&lt;HV,flat_s*(-(Beta!B7/2)-(Delta!B7*COS(MSL))+(((3/2)*Beta!B7-((Gamma!B7*COS(MSL))))*(0.5+((P_A_True-0.5)*COS(2*MSLAMS)))*(SIN(MSL)^2)))))</f>
        <v>0.12838619979659072</v>
      </c>
      <c r="C7" s="2" t="str">
        <f>IF('Binding Energies'!C7 = "","",IF('Binding Energies'!C7&lt;HV,flat_s*(-(Beta!C7/2)-(Delta!C7*COS(MSL))+(((3/2)*Beta!C7-((Gamma!C7*COS(MSL))))*(0.5+((P_A_True-0.5)*COS(2*MSLAMS)))*(SIN(MSL)^2)))))</f>
        <v/>
      </c>
      <c r="D7" s="2" t="str">
        <f>IF('Binding Energies'!D7 = "","",IF('Binding Energies'!D7&lt;HV,flat_s*(-(Beta!D7/2)-(Delta!D7*COS(MSL))+(((3/2)*Beta!D7-((Gamma!D7*COS(MSL))))*(0.5+((P_A_True-0.5)*COS(2*MSLAMS)))*(SIN(MSL)^2)))))</f>
        <v/>
      </c>
      <c r="E7" s="2" t="str">
        <f>IF('Binding Energies'!E7 = "","",IF('Binding Energies'!E7&lt;HV,flat_s*(-(Beta!E7/2)-(Delta!E7*COS(MSL))+(((3/2)*Beta!E7-((Gamma!E7*COS(MSL))))*(0.5+((P_A_True-0.5)*COS(2*MSLAMS)))*(SIN(MSL)^2)))))</f>
        <v/>
      </c>
      <c r="F7" s="2" t="str">
        <f>IF('Binding Energies'!F7 = "","",IF('Binding Energies'!F7&lt;HV,flat_s*(-(Beta!F7/2)-(Delta!F7*COS(MSL))+(((3/2)*Beta!F7-((Gamma!F7*COS(MSL))))*(0.5+((P_A_True-0.5)*COS(2*MSLAMS)))*(SIN(MSL)^2)))))</f>
        <v/>
      </c>
      <c r="G7" s="2" t="str">
        <f>IF('Binding Energies'!G7 = "","",IF('Binding Energies'!G7&lt;HV,flat_s*(-(Beta!G7/2)-(Delta!G7*COS(MSL))+(((3/2)*Beta!G7-((Gamma!G7*COS(MSL))))*(0.5+((P_A_True-0.5)*COS(2*MSLAMS)))*(SIN(MSL)^2)))))</f>
        <v/>
      </c>
      <c r="H7" s="2" t="str">
        <f>IF('Binding Energies'!H7 = "","",IF('Binding Energies'!H7&lt;HV,flat_s*(-(Beta!H7/2)-(Delta!H7*COS(MSL))+(((3/2)*Beta!H7-((Gamma!H7*COS(MSL))))*(0.5+((P_A_True-0.5)*COS(2*MSLAMS)))*(SIN(MSL)^2)))))</f>
        <v/>
      </c>
      <c r="I7" s="2" t="str">
        <f>IF('Binding Energies'!I7 = "","",IF('Binding Energies'!I7&lt;HV,flat_s*(-(Beta!I7/2)-(Delta!I7*COS(MSL))+(((3/2)*Beta!I7-((Gamma!I7*COS(MSL))))*(0.5+((P_A_True-0.5)*COS(2*MSLAMS)))*(SIN(MSL)^2)))))</f>
        <v/>
      </c>
      <c r="J7" s="2" t="str">
        <f>IF('Binding Energies'!J7 = "","",IF('Binding Energies'!J7&lt;HV,flat_s*(-(Beta!J7/2)-(Delta!J7*COS(MSL))+(((3/2)*Beta!J7-((Gamma!J7*COS(MSL))))*(0.5+((P_A_True-0.5)*COS(2*MSLAMS)))*(SIN(MSL)^2)))))</f>
        <v/>
      </c>
      <c r="K7" s="2" t="str">
        <f>IF('Binding Energies'!K7 = "","",IF('Binding Energies'!K7&lt;HV,flat_s*(-(Beta!K7/2)-(Delta!K7*COS(MSL))+(((3/2)*Beta!K7-((Gamma!K7*COS(MSL))))*(0.5+((P_A_True-0.5)*COS(2*MSLAMS)))*(SIN(MSL)^2)))))</f>
        <v/>
      </c>
      <c r="L7" s="2" t="str">
        <f>IF('Binding Energies'!L7 = "","",IF('Binding Energies'!L7&lt;HV,flat_s*(-(Beta!L7/2)-(Delta!L7*COS(MSL))+(((3/2)*Beta!L7-((Gamma!L7*COS(MSL))))*(0.5+((P_A_True-0.5)*COS(2*MSLAMS)))*(SIN(MSL)^2)))))</f>
        <v/>
      </c>
      <c r="M7" s="2" t="str">
        <f>IF('Binding Energies'!M7 = "","",IF('Binding Energies'!M7&lt;HV,flat_s*(-(Beta!M7/2)-(Delta!M7*COS(MSL))+(((3/2)*Beta!M7-((Gamma!M7*COS(MSL))))*(0.5+((P_A_True-0.5)*COS(2*MSLAMS)))*(SIN(MSL)^2)))))</f>
        <v/>
      </c>
      <c r="N7" s="2" t="str">
        <f>IF('Binding Energies'!N7 = "","",IF('Binding Energies'!N7&lt;HV,flat_s*(-(Beta!N7/2)-(Delta!N7*COS(MSL))+(((3/2)*Beta!N7-((Gamma!N7*COS(MSL))))*(0.5+((P_A_True-0.5)*COS(2*MSLAMS)))*(SIN(MSL)^2)))))</f>
        <v/>
      </c>
      <c r="O7" s="2" t="str">
        <f>IF('Binding Energies'!O7 = "","",IF('Binding Energies'!O7&lt;HV,flat_s*(-(Beta!O7/2)-(Delta!O7*COS(MSL))+(((3/2)*Beta!O7-((Gamma!O7*COS(MSL))))*(0.5+((P_A_True-0.5)*COS(2*MSLAMS)))*(SIN(MSL)^2)))))</f>
        <v/>
      </c>
      <c r="P7" s="2" t="str">
        <f>IF('Binding Energies'!P7 = "","",IF('Binding Energies'!P7&lt;HV,flat_s*(-(Beta!P7/2)-(Delta!P7*COS(MSL))+(((3/2)*Beta!P7-((Gamma!P7*COS(MSL))))*(0.5+((P_A_True-0.5)*COS(2*MSLAMS)))*(SIN(MSL)^2)))))</f>
        <v/>
      </c>
      <c r="Q7" s="2" t="str">
        <f>IF('Binding Energies'!Q7 = "","",IF('Binding Energies'!Q7&lt;HV,flat_s*(-(Beta!Q7/2)-(Delta!Q7*COS(MSL))+(((3/2)*Beta!Q7-((Gamma!Q7*COS(MSL))))*(0.5+((P_A_True-0.5)*COS(2*MSLAMS)))*(SIN(MSL)^2)))))</f>
        <v/>
      </c>
      <c r="R7" s="2" t="str">
        <f>IF('Binding Energies'!R7 = "","",IF('Binding Energies'!R7&lt;HV,flat_s*(-(Beta!R7/2)-(Delta!R7*COS(MSL))+(((3/2)*Beta!R7-((Gamma!R7*COS(MSL))))*(0.5+((P_A_True-0.5)*COS(2*MSLAMS)))*(SIN(MSL)^2)))))</f>
        <v/>
      </c>
      <c r="S7" s="2" t="str">
        <f>IF('Binding Energies'!S7 = "","",IF('Binding Energies'!S7&lt;HV,flat_s*(-(Beta!S7/2)-(Delta!S7*COS(MSL))+(((3/2)*Beta!S7-((Gamma!S7*COS(MSL))))*(0.5+((P_A_True-0.5)*COS(2*MSLAMS)))*(SIN(MSL)^2)))))</f>
        <v/>
      </c>
      <c r="T7" s="2" t="str">
        <f>IF('Binding Energies'!T7 = "","",IF('Binding Energies'!T7&lt;HV,flat_s*(-(Beta!T7/2)-(Delta!T7*COS(MSL))+(((3/2)*Beta!T7-((Gamma!T7*COS(MSL))))*(0.5+((P_A_True-0.5)*COS(2*MSLAMS)))*(SIN(MSL)^2)))))</f>
        <v/>
      </c>
      <c r="X7" t="s">
        <v>346</v>
      </c>
      <c r="Y7">
        <f>(1-(Y2/2)-(Y4*COS(AD1))+(((3/2)*Y2-((Y3*COS(AD1))))*(0.5+((Y1-0.5)*COS(2*AD2)))*(SIN(AD1)^2)))</f>
        <v>1.1989999999999998</v>
      </c>
      <c r="Z7">
        <f>Y7-Y11</f>
        <v>0</v>
      </c>
    </row>
    <row r="8" spans="1:34" x14ac:dyDescent="0.35">
      <c r="A8" s="72">
        <v>8</v>
      </c>
      <c r="B8" s="2">
        <f>IF('Binding Energies'!B8 = "","",IF('Binding Energies'!B8&lt;HV,flat_s*(-(Beta!B8/2)-(Delta!B8*COS(MSL))+(((3/2)*Beta!B8-((Gamma!B8*COS(MSL))))*(0.5+((P_A_True-0.5)*COS(2*MSLAMS)))*(SIN(MSL)^2)))))</f>
        <v>0.12556250377502498</v>
      </c>
      <c r="C8" s="2" t="str">
        <f>IF('Binding Energies'!C8 = "","",IF('Binding Energies'!C8&lt;HV,flat_s*(-(Beta!C8/2)-(Delta!C8*COS(MSL))+(((3/2)*Beta!C8-((Gamma!C8*COS(MSL))))*(0.5+((P_A_True-0.5)*COS(2*MSLAMS)))*(SIN(MSL)^2)))))</f>
        <v/>
      </c>
      <c r="D8" s="2" t="str">
        <f>IF('Binding Energies'!D8 = "","",IF('Binding Energies'!D8&lt;HV,flat_s*(-(Beta!D8/2)-(Delta!D8*COS(MSL))+(((3/2)*Beta!D8-((Gamma!D8*COS(MSL))))*(0.5+((P_A_True-0.5)*COS(2*MSLAMS)))*(SIN(MSL)^2)))))</f>
        <v/>
      </c>
      <c r="E8" s="2" t="str">
        <f>IF('Binding Energies'!E8 = "","",IF('Binding Energies'!E8&lt;HV,flat_s*(-(Beta!E8/2)-(Delta!E8*COS(MSL))+(((3/2)*Beta!E8-((Gamma!E8*COS(MSL))))*(0.5+((P_A_True-0.5)*COS(2*MSLAMS)))*(SIN(MSL)^2)))))</f>
        <v/>
      </c>
      <c r="F8" s="2" t="str">
        <f>IF('Binding Energies'!F8 = "","",IF('Binding Energies'!F8&lt;HV,flat_s*(-(Beta!F8/2)-(Delta!F8*COS(MSL))+(((3/2)*Beta!F8-((Gamma!F8*COS(MSL))))*(0.5+((P_A_True-0.5)*COS(2*MSLAMS)))*(SIN(MSL)^2)))))</f>
        <v/>
      </c>
      <c r="G8" s="2" t="str">
        <f>IF('Binding Energies'!G8 = "","",IF('Binding Energies'!G8&lt;HV,flat_s*(-(Beta!G8/2)-(Delta!G8*COS(MSL))+(((3/2)*Beta!G8-((Gamma!G8*COS(MSL))))*(0.5+((P_A_True-0.5)*COS(2*MSLAMS)))*(SIN(MSL)^2)))))</f>
        <v/>
      </c>
      <c r="H8" s="2" t="str">
        <f>IF('Binding Energies'!H8 = "","",IF('Binding Energies'!H8&lt;HV,flat_s*(-(Beta!H8/2)-(Delta!H8*COS(MSL))+(((3/2)*Beta!H8-((Gamma!H8*COS(MSL))))*(0.5+((P_A_True-0.5)*COS(2*MSLAMS)))*(SIN(MSL)^2)))))</f>
        <v/>
      </c>
      <c r="I8" s="2" t="str">
        <f>IF('Binding Energies'!I8 = "","",IF('Binding Energies'!I8&lt;HV,flat_s*(-(Beta!I8/2)-(Delta!I8*COS(MSL))+(((3/2)*Beta!I8-((Gamma!I8*COS(MSL))))*(0.5+((P_A_True-0.5)*COS(2*MSLAMS)))*(SIN(MSL)^2)))))</f>
        <v/>
      </c>
      <c r="J8" s="2" t="str">
        <f>IF('Binding Energies'!J8 = "","",IF('Binding Energies'!J8&lt;HV,flat_s*(-(Beta!J8/2)-(Delta!J8*COS(MSL))+(((3/2)*Beta!J8-((Gamma!J8*COS(MSL))))*(0.5+((P_A_True-0.5)*COS(2*MSLAMS)))*(SIN(MSL)^2)))))</f>
        <v/>
      </c>
      <c r="K8" s="2" t="str">
        <f>IF('Binding Energies'!K8 = "","",IF('Binding Energies'!K8&lt;HV,flat_s*(-(Beta!K8/2)-(Delta!K8*COS(MSL))+(((3/2)*Beta!K8-((Gamma!K8*COS(MSL))))*(0.5+((P_A_True-0.5)*COS(2*MSLAMS)))*(SIN(MSL)^2)))))</f>
        <v/>
      </c>
      <c r="L8" s="2" t="str">
        <f>IF('Binding Energies'!L8 = "","",IF('Binding Energies'!L8&lt;HV,flat_s*(-(Beta!L8/2)-(Delta!L8*COS(MSL))+(((3/2)*Beta!L8-((Gamma!L8*COS(MSL))))*(0.5+((P_A_True-0.5)*COS(2*MSLAMS)))*(SIN(MSL)^2)))))</f>
        <v/>
      </c>
      <c r="M8" s="2" t="str">
        <f>IF('Binding Energies'!M8 = "","",IF('Binding Energies'!M8&lt;HV,flat_s*(-(Beta!M8/2)-(Delta!M8*COS(MSL))+(((3/2)*Beta!M8-((Gamma!M8*COS(MSL))))*(0.5+((P_A_True-0.5)*COS(2*MSLAMS)))*(SIN(MSL)^2)))))</f>
        <v/>
      </c>
      <c r="N8" s="2" t="str">
        <f>IF('Binding Energies'!N8 = "","",IF('Binding Energies'!N8&lt;HV,flat_s*(-(Beta!N8/2)-(Delta!N8*COS(MSL))+(((3/2)*Beta!N8-((Gamma!N8*COS(MSL))))*(0.5+((P_A_True-0.5)*COS(2*MSLAMS)))*(SIN(MSL)^2)))))</f>
        <v/>
      </c>
      <c r="O8" s="2" t="str">
        <f>IF('Binding Energies'!O8 = "","",IF('Binding Energies'!O8&lt;HV,flat_s*(-(Beta!O8/2)-(Delta!O8*COS(MSL))+(((3/2)*Beta!O8-((Gamma!O8*COS(MSL))))*(0.5+((P_A_True-0.5)*COS(2*MSLAMS)))*(SIN(MSL)^2)))))</f>
        <v/>
      </c>
      <c r="P8" s="2" t="str">
        <f>IF('Binding Energies'!P8 = "","",IF('Binding Energies'!P8&lt;HV,flat_s*(-(Beta!P8/2)-(Delta!P8*COS(MSL))+(((3/2)*Beta!P8-((Gamma!P8*COS(MSL))))*(0.5+((P_A_True-0.5)*COS(2*MSLAMS)))*(SIN(MSL)^2)))))</f>
        <v/>
      </c>
      <c r="Q8" s="2" t="str">
        <f>IF('Binding Energies'!Q8 = "","",IF('Binding Energies'!Q8&lt;HV,flat_s*(-(Beta!Q8/2)-(Delta!Q8*COS(MSL))+(((3/2)*Beta!Q8-((Gamma!Q8*COS(MSL))))*(0.5+((P_A_True-0.5)*COS(2*MSLAMS)))*(SIN(MSL)^2)))))</f>
        <v/>
      </c>
      <c r="R8" s="2" t="str">
        <f>IF('Binding Energies'!R8 = "","",IF('Binding Energies'!R8&lt;HV,flat_s*(-(Beta!R8/2)-(Delta!R8*COS(MSL))+(((3/2)*Beta!R8-((Gamma!R8*COS(MSL))))*(0.5+((P_A_True-0.5)*COS(2*MSLAMS)))*(SIN(MSL)^2)))))</f>
        <v/>
      </c>
      <c r="S8" s="2" t="str">
        <f>IF('Binding Energies'!S8 = "","",IF('Binding Energies'!S8&lt;HV,flat_s*(-(Beta!S8/2)-(Delta!S8*COS(MSL))+(((3/2)*Beta!S8-((Gamma!S8*COS(MSL))))*(0.5+((P_A_True-0.5)*COS(2*MSLAMS)))*(SIN(MSL)^2)))))</f>
        <v/>
      </c>
      <c r="T8" s="2" t="str">
        <f>IF('Binding Energies'!T8 = "","",IF('Binding Energies'!T8&lt;HV,flat_s*(-(Beta!T8/2)-(Delta!T8*COS(MSL))+(((3/2)*Beta!T8-((Gamma!T8*COS(MSL))))*(0.5+((P_A_True-0.5)*COS(2*MSLAMS)))*(SIN(MSL)^2)))))</f>
        <v/>
      </c>
      <c r="W8" s="202" t="s">
        <v>347</v>
      </c>
      <c r="X8" t="s">
        <v>350</v>
      </c>
      <c r="Y8">
        <f>1-(Y2/4)*(3*(COS(AD1)^2)-1)-(Y4+(Y3/2)*(SIN(AD1)^2))*COS(AD1)</f>
        <v>1.04975</v>
      </c>
      <c r="Z8">
        <f>Y8-Y10</f>
        <v>0</v>
      </c>
    </row>
    <row r="9" spans="1:34" x14ac:dyDescent="0.35">
      <c r="A9" s="72">
        <v>9</v>
      </c>
      <c r="B9" s="2">
        <f>IF('Binding Energies'!B9 = "","",IF('Binding Energies'!B9&lt;HV,flat_s*(-(Beta!B9/2)-(Delta!B9*COS(MSL))+(((3/2)*Beta!B9-((Gamma!B9*COS(MSL))))*(0.5+((P_A_True-0.5)*COS(2*MSLAMS)))*(SIN(MSL)^2)))))</f>
        <v>0.12204615283206433</v>
      </c>
      <c r="C9" s="2" t="str">
        <f>IF('Binding Energies'!C9 = "","",IF('Binding Energies'!C9&lt;HV,flat_s*(-(Beta!C9/2)-(Delta!C9*COS(MSL))+(((3/2)*Beta!C9-((Gamma!C9*COS(MSL))))*(0.5+((P_A_True-0.5)*COS(2*MSLAMS)))*(SIN(MSL)^2)))))</f>
        <v/>
      </c>
      <c r="D9" s="2" t="str">
        <f>IF('Binding Energies'!D9 = "","",IF('Binding Energies'!D9&lt;HV,flat_s*(-(Beta!D9/2)-(Delta!D9*COS(MSL))+(((3/2)*Beta!D9-((Gamma!D9*COS(MSL))))*(0.5+((P_A_True-0.5)*COS(2*MSLAMS)))*(SIN(MSL)^2)))))</f>
        <v/>
      </c>
      <c r="E9" s="2" t="str">
        <f>IF('Binding Energies'!E9 = "","",IF('Binding Energies'!E9&lt;HV,flat_s*(-(Beta!E9/2)-(Delta!E9*COS(MSL))+(((3/2)*Beta!E9-((Gamma!E9*COS(MSL))))*(0.5+((P_A_True-0.5)*COS(2*MSLAMS)))*(SIN(MSL)^2)))))</f>
        <v/>
      </c>
      <c r="F9" s="2" t="str">
        <f>IF('Binding Energies'!F9 = "","",IF('Binding Energies'!F9&lt;HV,flat_s*(-(Beta!F9/2)-(Delta!F9*COS(MSL))+(((3/2)*Beta!F9-((Gamma!F9*COS(MSL))))*(0.5+((P_A_True-0.5)*COS(2*MSLAMS)))*(SIN(MSL)^2)))))</f>
        <v/>
      </c>
      <c r="G9" s="2" t="str">
        <f>IF('Binding Energies'!G9 = "","",IF('Binding Energies'!G9&lt;HV,flat_s*(-(Beta!G9/2)-(Delta!G9*COS(MSL))+(((3/2)*Beta!G9-((Gamma!G9*COS(MSL))))*(0.5+((P_A_True-0.5)*COS(2*MSLAMS)))*(SIN(MSL)^2)))))</f>
        <v/>
      </c>
      <c r="H9" s="2" t="str">
        <f>IF('Binding Energies'!H9 = "","",IF('Binding Energies'!H9&lt;HV,flat_s*(-(Beta!H9/2)-(Delta!H9*COS(MSL))+(((3/2)*Beta!H9-((Gamma!H9*COS(MSL))))*(0.5+((P_A_True-0.5)*COS(2*MSLAMS)))*(SIN(MSL)^2)))))</f>
        <v/>
      </c>
      <c r="I9" s="2" t="str">
        <f>IF('Binding Energies'!I9 = "","",IF('Binding Energies'!I9&lt;HV,flat_s*(-(Beta!I9/2)-(Delta!I9*COS(MSL))+(((3/2)*Beta!I9-((Gamma!I9*COS(MSL))))*(0.5+((P_A_True-0.5)*COS(2*MSLAMS)))*(SIN(MSL)^2)))))</f>
        <v/>
      </c>
      <c r="J9" s="2" t="str">
        <f>IF('Binding Energies'!J9 = "","",IF('Binding Energies'!J9&lt;HV,flat_s*(-(Beta!J9/2)-(Delta!J9*COS(MSL))+(((3/2)*Beta!J9-((Gamma!J9*COS(MSL))))*(0.5+((P_A_True-0.5)*COS(2*MSLAMS)))*(SIN(MSL)^2)))))</f>
        <v/>
      </c>
      <c r="K9" s="2" t="str">
        <f>IF('Binding Energies'!K9 = "","",IF('Binding Energies'!K9&lt;HV,flat_s*(-(Beta!K9/2)-(Delta!K9*COS(MSL))+(((3/2)*Beta!K9-((Gamma!K9*COS(MSL))))*(0.5+((P_A_True-0.5)*COS(2*MSLAMS)))*(SIN(MSL)^2)))))</f>
        <v/>
      </c>
      <c r="L9" s="2" t="str">
        <f>IF('Binding Energies'!L9 = "","",IF('Binding Energies'!L9&lt;HV,flat_s*(-(Beta!L9/2)-(Delta!L9*COS(MSL))+(((3/2)*Beta!L9-((Gamma!L9*COS(MSL))))*(0.5+((P_A_True-0.5)*COS(2*MSLAMS)))*(SIN(MSL)^2)))))</f>
        <v/>
      </c>
      <c r="M9" s="2" t="str">
        <f>IF('Binding Energies'!M9 = "","",IF('Binding Energies'!M9&lt;HV,flat_s*(-(Beta!M9/2)-(Delta!M9*COS(MSL))+(((3/2)*Beta!M9-((Gamma!M9*COS(MSL))))*(0.5+((P_A_True-0.5)*COS(2*MSLAMS)))*(SIN(MSL)^2)))))</f>
        <v/>
      </c>
      <c r="N9" s="2" t="str">
        <f>IF('Binding Energies'!N9 = "","",IF('Binding Energies'!N9&lt;HV,flat_s*(-(Beta!N9/2)-(Delta!N9*COS(MSL))+(((3/2)*Beta!N9-((Gamma!N9*COS(MSL))))*(0.5+((P_A_True-0.5)*COS(2*MSLAMS)))*(SIN(MSL)^2)))))</f>
        <v/>
      </c>
      <c r="O9" s="2" t="str">
        <f>IF('Binding Energies'!O9 = "","",IF('Binding Energies'!O9&lt;HV,flat_s*(-(Beta!O9/2)-(Delta!O9*COS(MSL))+(((3/2)*Beta!O9-((Gamma!O9*COS(MSL))))*(0.5+((P_A_True-0.5)*COS(2*MSLAMS)))*(SIN(MSL)^2)))))</f>
        <v/>
      </c>
      <c r="P9" s="2" t="str">
        <f>IF('Binding Energies'!P9 = "","",IF('Binding Energies'!P9&lt;HV,flat_s*(-(Beta!P9/2)-(Delta!P9*COS(MSL))+(((3/2)*Beta!P9-((Gamma!P9*COS(MSL))))*(0.5+((P_A_True-0.5)*COS(2*MSLAMS)))*(SIN(MSL)^2)))))</f>
        <v/>
      </c>
      <c r="Q9" s="2" t="str">
        <f>IF('Binding Energies'!Q9 = "","",IF('Binding Energies'!Q9&lt;HV,flat_s*(-(Beta!Q9/2)-(Delta!Q9*COS(MSL))+(((3/2)*Beta!Q9-((Gamma!Q9*COS(MSL))))*(0.5+((P_A_True-0.5)*COS(2*MSLAMS)))*(SIN(MSL)^2)))))</f>
        <v/>
      </c>
      <c r="R9" s="2" t="str">
        <f>IF('Binding Energies'!R9 = "","",IF('Binding Energies'!R9&lt;HV,flat_s*(-(Beta!R9/2)-(Delta!R9*COS(MSL))+(((3/2)*Beta!R9-((Gamma!R9*COS(MSL))))*(0.5+((P_A_True-0.5)*COS(2*MSLAMS)))*(SIN(MSL)^2)))))</f>
        <v/>
      </c>
      <c r="S9" s="2" t="str">
        <f>IF('Binding Energies'!S9 = "","",IF('Binding Energies'!S9&lt;HV,flat_s*(-(Beta!S9/2)-(Delta!S9*COS(MSL))+(((3/2)*Beta!S9-((Gamma!S9*COS(MSL))))*(0.5+((P_A_True-0.5)*COS(2*MSLAMS)))*(SIN(MSL)^2)))))</f>
        <v/>
      </c>
      <c r="T9" s="2" t="str">
        <f>IF('Binding Energies'!T9 = "","",IF('Binding Energies'!T9&lt;HV,flat_s*(-(Beta!T9/2)-(Delta!T9*COS(MSL))+(((3/2)*Beta!T9-((Gamma!T9*COS(MSL))))*(0.5+((P_A_True-0.5)*COS(2*MSLAMS)))*(SIN(MSL)^2)))))</f>
        <v/>
      </c>
      <c r="W9" s="202"/>
    </row>
    <row r="10" spans="1:34" x14ac:dyDescent="0.35">
      <c r="A10" s="72">
        <v>10</v>
      </c>
      <c r="B10" s="2">
        <f>IF('Binding Energies'!B10 = "","",IF('Binding Energies'!B10&lt;HV,flat_s*(-(Beta!B10/2)-(Delta!B10*COS(MSL))+(((3/2)*Beta!B10-((Gamma!B10*COS(MSL))))*(0.5+((P_A_True-0.5)*COS(2*MSLAMS)))*(SIN(MSL)^2)))))</f>
        <v>0.1177382492023058</v>
      </c>
      <c r="C10" s="2" t="str">
        <f>IF('Binding Energies'!C10 = "","",IF('Binding Energies'!C10&lt;HV,flat_s*(-(Beta!C10/2)-(Delta!C10*COS(MSL))+(((3/2)*Beta!C10-((Gamma!C10*COS(MSL))))*(0.5+((P_A_True-0.5)*COS(2*MSLAMS)))*(SIN(MSL)^2)))))</f>
        <v/>
      </c>
      <c r="D10" s="2" t="str">
        <f>IF('Binding Energies'!D10 = "","",IF('Binding Energies'!D10&lt;HV,flat_s*(-(Beta!D10/2)-(Delta!D10*COS(MSL))+(((3/2)*Beta!D10-((Gamma!D10*COS(MSL))))*(0.5+((P_A_True-0.5)*COS(2*MSLAMS)))*(SIN(MSL)^2)))))</f>
        <v/>
      </c>
      <c r="E10" s="2" t="str">
        <f>IF('Binding Energies'!E10 = "","",IF('Binding Energies'!E10&lt;HV,flat_s*(-(Beta!E10/2)-(Delta!E10*COS(MSL))+(((3/2)*Beta!E10-((Gamma!E10*COS(MSL))))*(0.5+((P_A_True-0.5)*COS(2*MSLAMS)))*(SIN(MSL)^2)))))</f>
        <v/>
      </c>
      <c r="F10" s="2" t="str">
        <f>IF('Binding Energies'!F10 = "","",IF('Binding Energies'!F10&lt;HV,flat_s*(-(Beta!F10/2)-(Delta!F10*COS(MSL))+(((3/2)*Beta!F10-((Gamma!F10*COS(MSL))))*(0.5+((P_A_True-0.5)*COS(2*MSLAMS)))*(SIN(MSL)^2)))))</f>
        <v/>
      </c>
      <c r="G10" s="2" t="str">
        <f>IF('Binding Energies'!G10 = "","",IF('Binding Energies'!G10&lt;HV,flat_s*(-(Beta!G10/2)-(Delta!G10*COS(MSL))+(((3/2)*Beta!G10-((Gamma!G10*COS(MSL))))*(0.5+((P_A_True-0.5)*COS(2*MSLAMS)))*(SIN(MSL)^2)))))</f>
        <v/>
      </c>
      <c r="H10" s="2" t="str">
        <f>IF('Binding Energies'!H10 = "","",IF('Binding Energies'!H10&lt;HV,flat_s*(-(Beta!H10/2)-(Delta!H10*COS(MSL))+(((3/2)*Beta!H10-((Gamma!H10*COS(MSL))))*(0.5+((P_A_True-0.5)*COS(2*MSLAMS)))*(SIN(MSL)^2)))))</f>
        <v/>
      </c>
      <c r="I10" s="2" t="str">
        <f>IF('Binding Energies'!I10 = "","",IF('Binding Energies'!I10&lt;HV,flat_s*(-(Beta!I10/2)-(Delta!I10*COS(MSL))+(((3/2)*Beta!I10-((Gamma!I10*COS(MSL))))*(0.5+((P_A_True-0.5)*COS(2*MSLAMS)))*(SIN(MSL)^2)))))</f>
        <v/>
      </c>
      <c r="J10" s="2" t="str">
        <f>IF('Binding Energies'!J10 = "","",IF('Binding Energies'!J10&lt;HV,flat_s*(-(Beta!J10/2)-(Delta!J10*COS(MSL))+(((3/2)*Beta!J10-((Gamma!J10*COS(MSL))))*(0.5+((P_A_True-0.5)*COS(2*MSLAMS)))*(SIN(MSL)^2)))))</f>
        <v/>
      </c>
      <c r="K10" s="2" t="str">
        <f>IF('Binding Energies'!K10 = "","",IF('Binding Energies'!K10&lt;HV,flat_s*(-(Beta!K10/2)-(Delta!K10*COS(MSL))+(((3/2)*Beta!K10-((Gamma!K10*COS(MSL))))*(0.5+((P_A_True-0.5)*COS(2*MSLAMS)))*(SIN(MSL)^2)))))</f>
        <v/>
      </c>
      <c r="L10" s="2" t="str">
        <f>IF('Binding Energies'!L10 = "","",IF('Binding Energies'!L10&lt;HV,flat_s*(-(Beta!L10/2)-(Delta!L10*COS(MSL))+(((3/2)*Beta!L10-((Gamma!L10*COS(MSL))))*(0.5+((P_A_True-0.5)*COS(2*MSLAMS)))*(SIN(MSL)^2)))))</f>
        <v/>
      </c>
      <c r="M10" s="2" t="str">
        <f>IF('Binding Energies'!M10 = "","",IF('Binding Energies'!M10&lt;HV,flat_s*(-(Beta!M10/2)-(Delta!M10*COS(MSL))+(((3/2)*Beta!M10-((Gamma!M10*COS(MSL))))*(0.5+((P_A_True-0.5)*COS(2*MSLAMS)))*(SIN(MSL)^2)))))</f>
        <v/>
      </c>
      <c r="N10" s="2" t="str">
        <f>IF('Binding Energies'!N10 = "","",IF('Binding Energies'!N10&lt;HV,flat_s*(-(Beta!N10/2)-(Delta!N10*COS(MSL))+(((3/2)*Beta!N10-((Gamma!N10*COS(MSL))))*(0.5+((P_A_True-0.5)*COS(2*MSLAMS)))*(SIN(MSL)^2)))))</f>
        <v/>
      </c>
      <c r="O10" s="2" t="str">
        <f>IF('Binding Energies'!O10 = "","",IF('Binding Energies'!O10&lt;HV,flat_s*(-(Beta!O10/2)-(Delta!O10*COS(MSL))+(((3/2)*Beta!O10-((Gamma!O10*COS(MSL))))*(0.5+((P_A_True-0.5)*COS(2*MSLAMS)))*(SIN(MSL)^2)))))</f>
        <v/>
      </c>
      <c r="P10" s="2" t="str">
        <f>IF('Binding Energies'!P10 = "","",IF('Binding Energies'!P10&lt;HV,flat_s*(-(Beta!P10/2)-(Delta!P10*COS(MSL))+(((3/2)*Beta!P10-((Gamma!P10*COS(MSL))))*(0.5+((P_A_True-0.5)*COS(2*MSLAMS)))*(SIN(MSL)^2)))))</f>
        <v/>
      </c>
      <c r="Q10" s="2" t="str">
        <f>IF('Binding Energies'!Q10 = "","",IF('Binding Energies'!Q10&lt;HV,flat_s*(-(Beta!Q10/2)-(Delta!Q10*COS(MSL))+(((3/2)*Beta!Q10-((Gamma!Q10*COS(MSL))))*(0.5+((P_A_True-0.5)*COS(2*MSLAMS)))*(SIN(MSL)^2)))))</f>
        <v/>
      </c>
      <c r="R10" s="2" t="str">
        <f>IF('Binding Energies'!R10 = "","",IF('Binding Energies'!R10&lt;HV,flat_s*(-(Beta!R10/2)-(Delta!R10*COS(MSL))+(((3/2)*Beta!R10-((Gamma!R10*COS(MSL))))*(0.5+((P_A_True-0.5)*COS(2*MSLAMS)))*(SIN(MSL)^2)))))</f>
        <v/>
      </c>
      <c r="S10" s="2" t="str">
        <f>IF('Binding Energies'!S10 = "","",IF('Binding Energies'!S10&lt;HV,flat_s*(-(Beta!S10/2)-(Delta!S10*COS(MSL))+(((3/2)*Beta!S10-((Gamma!S10*COS(MSL))))*(0.5+((P_A_True-0.5)*COS(2*MSLAMS)))*(SIN(MSL)^2)))))</f>
        <v/>
      </c>
      <c r="T10" s="2" t="str">
        <f>IF('Binding Energies'!T10 = "","",IF('Binding Energies'!T10&lt;HV,flat_s*(-(Beta!T10/2)-(Delta!T10*COS(MSL))+(((3/2)*Beta!T10-((Gamma!T10*COS(MSL))))*(0.5+((P_A_True-0.5)*COS(2*MSLAMS)))*(SIN(MSL)^2)))))</f>
        <v/>
      </c>
      <c r="W10" s="202"/>
      <c r="X10" t="s">
        <v>342</v>
      </c>
      <c r="Y10">
        <f>(1-(Y2/4)*(3*(COS(AA1)^2)-1)+(Y4+(Y3/2)*(1-(COS(AA1)^2)))*COS(AA1))</f>
        <v>1.04975</v>
      </c>
    </row>
    <row r="11" spans="1:34" x14ac:dyDescent="0.35">
      <c r="A11" s="72">
        <v>11</v>
      </c>
      <c r="B11" s="2">
        <f>IF('Binding Energies'!B11 = "","",IF('Binding Energies'!B11&lt;HV,flat_s*(-(Beta!B11/2)-(Delta!B11*COS(MSL))+(((3/2)*Beta!B11-((Gamma!B11*COS(MSL))))*(0.5+((P_A_True-0.5)*COS(2*MSLAMS)))*(SIN(MSL)^2)))))</f>
        <v>0.11252530818115836</v>
      </c>
      <c r="C11" s="2">
        <f>IF('Binding Energies'!C11 = "","",IF('Binding Energies'!C11&lt;HV,flat_s*(-(Beta!C11/2)-(Delta!C11*COS(MSL))+(((3/2)*Beta!C11-((Gamma!C11*COS(MSL))))*(0.5+((P_A_True-0.5)*COS(2*MSLAMS)))*(SIN(MSL)^2)))))</f>
        <v>0.12851718835385395</v>
      </c>
      <c r="D11" s="2" t="str">
        <f>IF('Binding Energies'!D11 = "","",IF('Binding Energies'!D11&lt;HV,flat_s*(-(Beta!D11/2)-(Delta!D11*COS(MSL))+(((3/2)*Beta!D11-((Gamma!D11*COS(MSL))))*(0.5+((P_A_True-0.5)*COS(2*MSLAMS)))*(SIN(MSL)^2)))))</f>
        <v/>
      </c>
      <c r="E11" s="2" t="str">
        <f>IF('Binding Energies'!E11 = "","",IF('Binding Energies'!E11&lt;HV,flat_s*(-(Beta!E11/2)-(Delta!E11*COS(MSL))+(((3/2)*Beta!E11-((Gamma!E11*COS(MSL))))*(0.5+((P_A_True-0.5)*COS(2*MSLAMS)))*(SIN(MSL)^2)))))</f>
        <v/>
      </c>
      <c r="F11" s="2" t="str">
        <f>IF('Binding Energies'!F11 = "","",IF('Binding Energies'!F11&lt;HV,flat_s*(-(Beta!F11/2)-(Delta!F11*COS(MSL))+(((3/2)*Beta!F11-((Gamma!F11*COS(MSL))))*(0.5+((P_A_True-0.5)*COS(2*MSLAMS)))*(SIN(MSL)^2)))))</f>
        <v/>
      </c>
      <c r="G11" s="2" t="str">
        <f>IF('Binding Energies'!G11 = "","",IF('Binding Energies'!G11&lt;HV,flat_s*(-(Beta!G11/2)-(Delta!G11*COS(MSL))+(((3/2)*Beta!G11-((Gamma!G11*COS(MSL))))*(0.5+((P_A_True-0.5)*COS(2*MSLAMS)))*(SIN(MSL)^2)))))</f>
        <v/>
      </c>
      <c r="H11" s="2" t="str">
        <f>IF('Binding Energies'!H11 = "","",IF('Binding Energies'!H11&lt;HV,flat_s*(-(Beta!H11/2)-(Delta!H11*COS(MSL))+(((3/2)*Beta!H11-((Gamma!H11*COS(MSL))))*(0.5+((P_A_True-0.5)*COS(2*MSLAMS)))*(SIN(MSL)^2)))))</f>
        <v/>
      </c>
      <c r="I11" s="2" t="str">
        <f>IF('Binding Energies'!I11 = "","",IF('Binding Energies'!I11&lt;HV,flat_s*(-(Beta!I11/2)-(Delta!I11*COS(MSL))+(((3/2)*Beta!I11-((Gamma!I11*COS(MSL))))*(0.5+((P_A_True-0.5)*COS(2*MSLAMS)))*(SIN(MSL)^2)))))</f>
        <v/>
      </c>
      <c r="J11" s="2" t="str">
        <f>IF('Binding Energies'!J11 = "","",IF('Binding Energies'!J11&lt;HV,flat_s*(-(Beta!J11/2)-(Delta!J11*COS(MSL))+(((3/2)*Beta!J11-((Gamma!J11*COS(MSL))))*(0.5+((P_A_True-0.5)*COS(2*MSLAMS)))*(SIN(MSL)^2)))))</f>
        <v/>
      </c>
      <c r="K11" s="2" t="str">
        <f>IF('Binding Energies'!K11 = "","",IF('Binding Energies'!K11&lt;HV,flat_s*(-(Beta!K11/2)-(Delta!K11*COS(MSL))+(((3/2)*Beta!K11-((Gamma!K11*COS(MSL))))*(0.5+((P_A_True-0.5)*COS(2*MSLAMS)))*(SIN(MSL)^2)))))</f>
        <v/>
      </c>
      <c r="L11" s="2" t="str">
        <f>IF('Binding Energies'!L11 = "","",IF('Binding Energies'!L11&lt;HV,flat_s*(-(Beta!L11/2)-(Delta!L11*COS(MSL))+(((3/2)*Beta!L11-((Gamma!L11*COS(MSL))))*(0.5+((P_A_True-0.5)*COS(2*MSLAMS)))*(SIN(MSL)^2)))))</f>
        <v/>
      </c>
      <c r="M11" s="2" t="str">
        <f>IF('Binding Energies'!M11 = "","",IF('Binding Energies'!M11&lt;HV,flat_s*(-(Beta!M11/2)-(Delta!M11*COS(MSL))+(((3/2)*Beta!M11-((Gamma!M11*COS(MSL))))*(0.5+((P_A_True-0.5)*COS(2*MSLAMS)))*(SIN(MSL)^2)))))</f>
        <v/>
      </c>
      <c r="N11" s="2" t="str">
        <f>IF('Binding Energies'!N11 = "","",IF('Binding Energies'!N11&lt;HV,flat_s*(-(Beta!N11/2)-(Delta!N11*COS(MSL))+(((3/2)*Beta!N11-((Gamma!N11*COS(MSL))))*(0.5+((P_A_True-0.5)*COS(2*MSLAMS)))*(SIN(MSL)^2)))))</f>
        <v/>
      </c>
      <c r="O11" s="2" t="str">
        <f>IF('Binding Energies'!O11 = "","",IF('Binding Energies'!O11&lt;HV,flat_s*(-(Beta!O11/2)-(Delta!O11*COS(MSL))+(((3/2)*Beta!O11-((Gamma!O11*COS(MSL))))*(0.5+((P_A_True-0.5)*COS(2*MSLAMS)))*(SIN(MSL)^2)))))</f>
        <v/>
      </c>
      <c r="P11" s="2" t="str">
        <f>IF('Binding Energies'!P11 = "","",IF('Binding Energies'!P11&lt;HV,flat_s*(-(Beta!P11/2)-(Delta!P11*COS(MSL))+(((3/2)*Beta!P11-((Gamma!P11*COS(MSL))))*(0.5+((P_A_True-0.5)*COS(2*MSLAMS)))*(SIN(MSL)^2)))))</f>
        <v/>
      </c>
      <c r="Q11" s="2" t="str">
        <f>IF('Binding Energies'!Q11 = "","",IF('Binding Energies'!Q11&lt;HV,flat_s*(-(Beta!Q11/2)-(Delta!Q11*COS(MSL))+(((3/2)*Beta!Q11-((Gamma!Q11*COS(MSL))))*(0.5+((P_A_True-0.5)*COS(2*MSLAMS)))*(SIN(MSL)^2)))))</f>
        <v/>
      </c>
      <c r="R11" s="2" t="str">
        <f>IF('Binding Energies'!R11 = "","",IF('Binding Energies'!R11&lt;HV,flat_s*(-(Beta!R11/2)-(Delta!R11*COS(MSL))+(((3/2)*Beta!R11-((Gamma!R11*COS(MSL))))*(0.5+((P_A_True-0.5)*COS(2*MSLAMS)))*(SIN(MSL)^2)))))</f>
        <v/>
      </c>
      <c r="S11" s="2" t="str">
        <f>IF('Binding Energies'!S11 = "","",IF('Binding Energies'!S11&lt;HV,flat_s*(-(Beta!S11/2)-(Delta!S11*COS(MSL))+(((3/2)*Beta!S11-((Gamma!S11*COS(MSL))))*(0.5+((P_A_True-0.5)*COS(2*MSLAMS)))*(SIN(MSL)^2)))))</f>
        <v/>
      </c>
      <c r="T11" s="2" t="str">
        <f>IF('Binding Energies'!T11 = "","",IF('Binding Energies'!T11&lt;HV,flat_s*(-(Beta!T11/2)-(Delta!T11*COS(MSL))+(((3/2)*Beta!T11-((Gamma!T11*COS(MSL))))*(0.5+((P_A_True-0.5)*COS(2*MSLAMS)))*(SIN(MSL)^2)))))</f>
        <v/>
      </c>
      <c r="X11" t="s">
        <v>343</v>
      </c>
      <c r="Y11">
        <f>1+(Y2/2)*(3*(COS(AA2)^2)-1)+(Y4+Y3*(COS(AA2)^2))*SIN(AA2)*COS(AA3)</f>
        <v>1.1990000000000001</v>
      </c>
    </row>
    <row r="12" spans="1:34" x14ac:dyDescent="0.35">
      <c r="A12" s="72">
        <v>12</v>
      </c>
      <c r="B12" s="2">
        <f>IF('Binding Energies'!B12 = "","",IF('Binding Energies'!B12&lt;HV,flat_s*(-(Beta!B12/2)-(Delta!B12*COS(MSL))+(((3/2)*Beta!B12-((Gamma!B12*COS(MSL))))*(0.5+((P_A_True-0.5)*COS(2*MSLAMS)))*(SIN(MSL)^2)))))</f>
        <v>0.10627714144535649</v>
      </c>
      <c r="C12" s="2">
        <f>IF('Binding Energies'!C12 = "","",IF('Binding Energies'!C12&lt;HV,flat_s*(-(Beta!C12/2)-(Delta!C12*COS(MSL))+(((3/2)*Beta!C12-((Gamma!C12*COS(MSL))))*(0.5+((P_A_True-0.5)*COS(2*MSLAMS)))*(SIN(MSL)^2)))))</f>
        <v>0.12513515563982358</v>
      </c>
      <c r="D12" s="2" t="str">
        <f>IF('Binding Energies'!D12 = "","",IF('Binding Energies'!D12&lt;HV,flat_s*(-(Beta!D12/2)-(Delta!D12*COS(MSL))+(((3/2)*Beta!D12-((Gamma!D12*COS(MSL))))*(0.5+((P_A_True-0.5)*COS(2*MSLAMS)))*(SIN(MSL)^2)))))</f>
        <v/>
      </c>
      <c r="E12" s="2" t="str">
        <f>IF('Binding Energies'!E12 = "","",IF('Binding Energies'!E12&lt;HV,flat_s*(-(Beta!E12/2)-(Delta!E12*COS(MSL))+(((3/2)*Beta!E12-((Gamma!E12*COS(MSL))))*(0.5+((P_A_True-0.5)*COS(2*MSLAMS)))*(SIN(MSL)^2)))))</f>
        <v/>
      </c>
      <c r="F12" s="2" t="str">
        <f>IF('Binding Energies'!F12 = "","",IF('Binding Energies'!F12&lt;HV,flat_s*(-(Beta!F12/2)-(Delta!F12*COS(MSL))+(((3/2)*Beta!F12-((Gamma!F12*COS(MSL))))*(0.5+((P_A_True-0.5)*COS(2*MSLAMS)))*(SIN(MSL)^2)))))</f>
        <v/>
      </c>
      <c r="G12" s="2">
        <f>IF('Binding Energies'!G12 = "","",IF('Binding Energies'!G12&lt;HV,flat_s*(-(Beta!G12/2)-(Delta!G12*COS(MSL))+(((3/2)*Beta!G12-((Gamma!G12*COS(MSL))))*(0.5+((P_A_True-0.5)*COS(2*MSLAMS)))*(SIN(MSL)^2)))))</f>
        <v>0.20458696102247542</v>
      </c>
      <c r="H12" s="2">
        <f>IF('Binding Energies'!H12 = "","",IF('Binding Energies'!H12&lt;HV,flat_s*(-(Beta!H12/2)-(Delta!H12*COS(MSL))+(((3/2)*Beta!H12-((Gamma!H12*COS(MSL))))*(0.5+((P_A_True-0.5)*COS(2*MSLAMS)))*(SIN(MSL)^2)))))</f>
        <v>0.20150718605704204</v>
      </c>
      <c r="I12" s="2" t="str">
        <f>IF('Binding Energies'!I12 = "","",IF('Binding Energies'!I12&lt;HV,flat_s*(-(Beta!I12/2)-(Delta!I12*COS(MSL))+(((3/2)*Beta!I12-((Gamma!I12*COS(MSL))))*(0.5+((P_A_True-0.5)*COS(2*MSLAMS)))*(SIN(MSL)^2)))))</f>
        <v/>
      </c>
      <c r="J12" s="2" t="str">
        <f>IF('Binding Energies'!J12 = "","",IF('Binding Energies'!J12&lt;HV,flat_s*(-(Beta!J12/2)-(Delta!J12*COS(MSL))+(((3/2)*Beta!J12-((Gamma!J12*COS(MSL))))*(0.5+((P_A_True-0.5)*COS(2*MSLAMS)))*(SIN(MSL)^2)))))</f>
        <v/>
      </c>
      <c r="K12" s="2" t="str">
        <f>IF('Binding Energies'!K12 = "","",IF('Binding Energies'!K12&lt;HV,flat_s*(-(Beta!K12/2)-(Delta!K12*COS(MSL))+(((3/2)*Beta!K12-((Gamma!K12*COS(MSL))))*(0.5+((P_A_True-0.5)*COS(2*MSLAMS)))*(SIN(MSL)^2)))))</f>
        <v/>
      </c>
      <c r="L12" s="2" t="str">
        <f>IF('Binding Energies'!L12 = "","",IF('Binding Energies'!L12&lt;HV,flat_s*(-(Beta!L12/2)-(Delta!L12*COS(MSL))+(((3/2)*Beta!L12-((Gamma!L12*COS(MSL))))*(0.5+((P_A_True-0.5)*COS(2*MSLAMS)))*(SIN(MSL)^2)))))</f>
        <v/>
      </c>
      <c r="M12" s="2" t="str">
        <f>IF('Binding Energies'!M12 = "","",IF('Binding Energies'!M12&lt;HV,flat_s*(-(Beta!M12/2)-(Delta!M12*COS(MSL))+(((3/2)*Beta!M12-((Gamma!M12*COS(MSL))))*(0.5+((P_A_True-0.5)*COS(2*MSLAMS)))*(SIN(MSL)^2)))))</f>
        <v/>
      </c>
      <c r="N12" s="2" t="str">
        <f>IF('Binding Energies'!N12 = "","",IF('Binding Energies'!N12&lt;HV,flat_s*(-(Beta!N12/2)-(Delta!N12*COS(MSL))+(((3/2)*Beta!N12-((Gamma!N12*COS(MSL))))*(0.5+((P_A_True-0.5)*COS(2*MSLAMS)))*(SIN(MSL)^2)))))</f>
        <v/>
      </c>
      <c r="O12" s="2" t="str">
        <f>IF('Binding Energies'!O12 = "","",IF('Binding Energies'!O12&lt;HV,flat_s*(-(Beta!O12/2)-(Delta!O12*COS(MSL))+(((3/2)*Beta!O12-((Gamma!O12*COS(MSL))))*(0.5+((P_A_True-0.5)*COS(2*MSLAMS)))*(SIN(MSL)^2)))))</f>
        <v/>
      </c>
      <c r="P12" s="2" t="str">
        <f>IF('Binding Energies'!P12 = "","",IF('Binding Energies'!P12&lt;HV,flat_s*(-(Beta!P12/2)-(Delta!P12*COS(MSL))+(((3/2)*Beta!P12-((Gamma!P12*COS(MSL))))*(0.5+((P_A_True-0.5)*COS(2*MSLAMS)))*(SIN(MSL)^2)))))</f>
        <v/>
      </c>
      <c r="Q12" s="2" t="str">
        <f>IF('Binding Energies'!Q12 = "","",IF('Binding Energies'!Q12&lt;HV,flat_s*(-(Beta!Q12/2)-(Delta!Q12*COS(MSL))+(((3/2)*Beta!Q12-((Gamma!Q12*COS(MSL))))*(0.5+((P_A_True-0.5)*COS(2*MSLAMS)))*(SIN(MSL)^2)))))</f>
        <v/>
      </c>
      <c r="R12" s="2" t="str">
        <f>IF('Binding Energies'!R12 = "","",IF('Binding Energies'!R12&lt;HV,flat_s*(-(Beta!R12/2)-(Delta!R12*COS(MSL))+(((3/2)*Beta!R12-((Gamma!R12*COS(MSL))))*(0.5+((P_A_True-0.5)*COS(2*MSLAMS)))*(SIN(MSL)^2)))))</f>
        <v/>
      </c>
      <c r="S12" s="2" t="str">
        <f>IF('Binding Energies'!S12 = "","",IF('Binding Energies'!S12&lt;HV,flat_s*(-(Beta!S12/2)-(Delta!S12*COS(MSL))+(((3/2)*Beta!S12-((Gamma!S12*COS(MSL))))*(0.5+((P_A_True-0.5)*COS(2*MSLAMS)))*(SIN(MSL)^2)))))</f>
        <v/>
      </c>
      <c r="T12" s="2" t="str">
        <f>IF('Binding Energies'!T12 = "","",IF('Binding Energies'!T12&lt;HV,flat_s*(-(Beta!T12/2)-(Delta!T12*COS(MSL))+(((3/2)*Beta!T12-((Gamma!T12*COS(MSL))))*(0.5+((P_A_True-0.5)*COS(2*MSLAMS)))*(SIN(MSL)^2)))))</f>
        <v/>
      </c>
      <c r="X12" t="s">
        <v>341</v>
      </c>
      <c r="Y12">
        <f>1+(0.25*Y2)+(0.75*Y1*Y2*(COS(AA2)^2))+(Y3*(Y1*(COS(AA2)^2)-0.5*(Y1-1)*(1-((SIN(AA2)^2)*(COS(AA3)^2))+Y4)))*SIN(AA2)*COS(AA3)</f>
        <v>1.1989999999999998</v>
      </c>
    </row>
    <row r="13" spans="1:34" x14ac:dyDescent="0.35">
      <c r="A13" s="72">
        <v>13</v>
      </c>
      <c r="B13" s="2">
        <f>IF('Binding Energies'!B13 = "","",IF('Binding Energies'!B13&lt;HV,flat_s*(-(Beta!B13/2)-(Delta!B13*COS(MSL))+(((3/2)*Beta!B13-((Gamma!B13*COS(MSL))))*(0.5+((P_A_True-0.5)*COS(2*MSLAMS)))*(SIN(MSL)^2)))))</f>
        <v>9.8844826760782767E-2</v>
      </c>
      <c r="C13" s="2">
        <f>IF('Binding Energies'!C13 = "","",IF('Binding Energies'!C13&lt;HV,flat_s*(-(Beta!C13/2)-(Delta!C13*COS(MSL))+(((3/2)*Beta!C13-((Gamma!C13*COS(MSL))))*(0.5+((P_A_True-0.5)*COS(2*MSLAMS)))*(SIN(MSL)^2)))))</f>
        <v>0.12140138534002143</v>
      </c>
      <c r="D13" s="2" t="str">
        <f>IF('Binding Energies'!D13 = "","",IF('Binding Energies'!D13&lt;HV,flat_s*(-(Beta!D13/2)-(Delta!D13*COS(MSL))+(((3/2)*Beta!D13-((Gamma!D13*COS(MSL))))*(0.5+((P_A_True-0.5)*COS(2*MSLAMS)))*(SIN(MSL)^2)))))</f>
        <v/>
      </c>
      <c r="E13" s="2" t="str">
        <f>IF('Binding Energies'!E13 = "","",IF('Binding Energies'!E13&lt;HV,flat_s*(-(Beta!E13/2)-(Delta!E13*COS(MSL))+(((3/2)*Beta!E13-((Gamma!E13*COS(MSL))))*(0.5+((P_A_True-0.5)*COS(2*MSLAMS)))*(SIN(MSL)^2)))))</f>
        <v/>
      </c>
      <c r="F13" s="2" t="str">
        <f>IF('Binding Energies'!F13 = "","",IF('Binding Energies'!F13&lt;HV,flat_s*(-(Beta!F13/2)-(Delta!F13*COS(MSL))+(((3/2)*Beta!F13-((Gamma!F13*COS(MSL))))*(0.5+((P_A_True-0.5)*COS(2*MSLAMS)))*(SIN(MSL)^2)))))</f>
        <v/>
      </c>
      <c r="G13" s="2">
        <f>IF('Binding Energies'!G13 = "","",IF('Binding Energies'!G13&lt;HV,flat_s*(-(Beta!G13/2)-(Delta!G13*COS(MSL))+(((3/2)*Beta!G13-((Gamma!G13*COS(MSL))))*(0.5+((P_A_True-0.5)*COS(2*MSLAMS)))*(SIN(MSL)^2)))))</f>
        <v>0.20397389373135638</v>
      </c>
      <c r="H13" s="2">
        <f>IF('Binding Energies'!H13 = "","",IF('Binding Energies'!H13&lt;HV,flat_s*(-(Beta!H13/2)-(Delta!H13*COS(MSL))+(((3/2)*Beta!H13-((Gamma!H13*COS(MSL))))*(0.5+((P_A_True-0.5)*COS(2*MSLAMS)))*(SIN(MSL)^2)))))</f>
        <v>0.20150229399531833</v>
      </c>
      <c r="I13" s="2" t="str">
        <f>IF('Binding Energies'!I13 = "","",IF('Binding Energies'!I13&lt;HV,flat_s*(-(Beta!I13/2)-(Delta!I13*COS(MSL))+(((3/2)*Beta!I13-((Gamma!I13*COS(MSL))))*(0.5+((P_A_True-0.5)*COS(2*MSLAMS)))*(SIN(MSL)^2)))))</f>
        <v/>
      </c>
      <c r="J13" s="2" t="str">
        <f>IF('Binding Energies'!J13 = "","",IF('Binding Energies'!J13&lt;HV,flat_s*(-(Beta!J13/2)-(Delta!J13*COS(MSL))+(((3/2)*Beta!J13-((Gamma!J13*COS(MSL))))*(0.5+((P_A_True-0.5)*COS(2*MSLAMS)))*(SIN(MSL)^2)))))</f>
        <v/>
      </c>
      <c r="K13" s="2" t="str">
        <f>IF('Binding Energies'!K13 = "","",IF('Binding Energies'!K13&lt;HV,flat_s*(-(Beta!K13/2)-(Delta!K13*COS(MSL))+(((3/2)*Beta!K13-((Gamma!K13*COS(MSL))))*(0.5+((P_A_True-0.5)*COS(2*MSLAMS)))*(SIN(MSL)^2)))))</f>
        <v/>
      </c>
      <c r="L13" s="2" t="str">
        <f>IF('Binding Energies'!L13 = "","",IF('Binding Energies'!L13&lt;HV,flat_s*(-(Beta!L13/2)-(Delta!L13*COS(MSL))+(((3/2)*Beta!L13-((Gamma!L13*COS(MSL))))*(0.5+((P_A_True-0.5)*COS(2*MSLAMS)))*(SIN(MSL)^2)))))</f>
        <v/>
      </c>
      <c r="M13" s="2" t="str">
        <f>IF('Binding Energies'!M13 = "","",IF('Binding Energies'!M13&lt;HV,flat_s*(-(Beta!M13/2)-(Delta!M13*COS(MSL))+(((3/2)*Beta!M13-((Gamma!M13*COS(MSL))))*(0.5+((P_A_True-0.5)*COS(2*MSLAMS)))*(SIN(MSL)^2)))))</f>
        <v/>
      </c>
      <c r="N13" s="2" t="str">
        <f>IF('Binding Energies'!N13 = "","",IF('Binding Energies'!N13&lt;HV,flat_s*(-(Beta!N13/2)-(Delta!N13*COS(MSL))+(((3/2)*Beta!N13-((Gamma!N13*COS(MSL))))*(0.5+((P_A_True-0.5)*COS(2*MSLAMS)))*(SIN(MSL)^2)))))</f>
        <v/>
      </c>
      <c r="O13" s="2" t="str">
        <f>IF('Binding Energies'!O13 = "","",IF('Binding Energies'!O13&lt;HV,flat_s*(-(Beta!O13/2)-(Delta!O13*COS(MSL))+(((3/2)*Beta!O13-((Gamma!O13*COS(MSL))))*(0.5+((P_A_True-0.5)*COS(2*MSLAMS)))*(SIN(MSL)^2)))))</f>
        <v/>
      </c>
      <c r="P13" s="2" t="str">
        <f>IF('Binding Energies'!P13 = "","",IF('Binding Energies'!P13&lt;HV,flat_s*(-(Beta!P13/2)-(Delta!P13*COS(MSL))+(((3/2)*Beta!P13-((Gamma!P13*COS(MSL))))*(0.5+((P_A_True-0.5)*COS(2*MSLAMS)))*(SIN(MSL)^2)))))</f>
        <v/>
      </c>
      <c r="Q13" s="2" t="str">
        <f>IF('Binding Energies'!Q13 = "","",IF('Binding Energies'!Q13&lt;HV,flat_s*(-(Beta!Q13/2)-(Delta!Q13*COS(MSL))+(((3/2)*Beta!Q13-((Gamma!Q13*COS(MSL))))*(0.5+((P_A_True-0.5)*COS(2*MSLAMS)))*(SIN(MSL)^2)))))</f>
        <v/>
      </c>
      <c r="R13" s="2" t="str">
        <f>IF('Binding Energies'!R13 = "","",IF('Binding Energies'!R13&lt;HV,flat_s*(-(Beta!R13/2)-(Delta!R13*COS(MSL))+(((3/2)*Beta!R13-((Gamma!R13*COS(MSL))))*(0.5+((P_A_True-0.5)*COS(2*MSLAMS)))*(SIN(MSL)^2)))))</f>
        <v/>
      </c>
      <c r="S13" s="2" t="str">
        <f>IF('Binding Energies'!S13 = "","",IF('Binding Energies'!S13&lt;HV,flat_s*(-(Beta!S13/2)-(Delta!S13*COS(MSL))+(((3/2)*Beta!S13-((Gamma!S13*COS(MSL))))*(0.5+((P_A_True-0.5)*COS(2*MSLAMS)))*(SIN(MSL)^2)))))</f>
        <v/>
      </c>
      <c r="T13" s="2" t="str">
        <f>IF('Binding Energies'!T13 = "","",IF('Binding Energies'!T13&lt;HV,flat_s*(-(Beta!T13/2)-(Delta!T13*COS(MSL))+(((3/2)*Beta!T13-((Gamma!T13*COS(MSL))))*(0.5+((P_A_True-0.5)*COS(2*MSLAMS)))*(SIN(MSL)^2)))))</f>
        <v/>
      </c>
    </row>
    <row r="14" spans="1:34" x14ac:dyDescent="0.35">
      <c r="A14" s="72">
        <v>14</v>
      </c>
      <c r="B14" s="2">
        <f>IF('Binding Energies'!B14 = "","",IF('Binding Energies'!B14&lt;HV,flat_s*(-(Beta!B14/2)-(Delta!B14*COS(MSL))+(((3/2)*Beta!B14-((Gamma!B14*COS(MSL))))*(0.5+((P_A_True-0.5)*COS(2*MSLAMS)))*(SIN(MSL)^2)))))</f>
        <v>9.005876090638143E-2</v>
      </c>
      <c r="C14" s="2">
        <f>IF('Binding Energies'!C14 = "","",IF('Binding Energies'!C14&lt;HV,flat_s*(-(Beta!C14/2)-(Delta!C14*COS(MSL))+(((3/2)*Beta!C14-((Gamma!C14*COS(MSL))))*(0.5+((P_A_True-0.5)*COS(2*MSLAMS)))*(SIN(MSL)^2)))))</f>
        <v>0.11731085636095073</v>
      </c>
      <c r="D14" s="2" t="str">
        <f>IF('Binding Energies'!D14 = "","",IF('Binding Energies'!D14&lt;HV,flat_s*(-(Beta!D14/2)-(Delta!D14*COS(MSL))+(((3/2)*Beta!D14-((Gamma!D14*COS(MSL))))*(0.5+((P_A_True-0.5)*COS(2*MSLAMS)))*(SIN(MSL)^2)))))</f>
        <v/>
      </c>
      <c r="E14" s="2" t="str">
        <f>IF('Binding Energies'!E14 = "","",IF('Binding Energies'!E14&lt;HV,flat_s*(-(Beta!E14/2)-(Delta!E14*COS(MSL))+(((3/2)*Beta!E14-((Gamma!E14*COS(MSL))))*(0.5+((P_A_True-0.5)*COS(2*MSLAMS)))*(SIN(MSL)^2)))))</f>
        <v/>
      </c>
      <c r="F14" s="2" t="str">
        <f>IF('Binding Energies'!F14 = "","",IF('Binding Energies'!F14&lt;HV,flat_s*(-(Beta!F14/2)-(Delta!F14*COS(MSL))+(((3/2)*Beta!F14-((Gamma!F14*COS(MSL))))*(0.5+((P_A_True-0.5)*COS(2*MSLAMS)))*(SIN(MSL)^2)))))</f>
        <v/>
      </c>
      <c r="G14" s="2">
        <f>IF('Binding Energies'!G14 = "","",IF('Binding Energies'!G14&lt;HV,flat_s*(-(Beta!G14/2)-(Delta!G14*COS(MSL))+(((3/2)*Beta!G14-((Gamma!G14*COS(MSL))))*(0.5+((P_A_True-0.5)*COS(2*MSLAMS)))*(SIN(MSL)^2)))))</f>
        <v>0.20305234561972252</v>
      </c>
      <c r="H14" s="2">
        <f>IF('Binding Energies'!H14 = "","",IF('Binding Energies'!H14&lt;HV,flat_s*(-(Beta!H14/2)-(Delta!H14*COS(MSL))+(((3/2)*Beta!H14-((Gamma!H14*COS(MSL))))*(0.5+((P_A_True-0.5)*COS(2*MSLAMS)))*(SIN(MSL)^2)))))</f>
        <v>0.20110451563618942</v>
      </c>
      <c r="I14" s="2" t="str">
        <f>IF('Binding Energies'!I14 = "","",IF('Binding Energies'!I14&lt;HV,flat_s*(-(Beta!I14/2)-(Delta!I14*COS(MSL))+(((3/2)*Beta!I14-((Gamma!I14*COS(MSL))))*(0.5+((P_A_True-0.5)*COS(2*MSLAMS)))*(SIN(MSL)^2)))))</f>
        <v/>
      </c>
      <c r="J14" s="2" t="str">
        <f>IF('Binding Energies'!J14 = "","",IF('Binding Energies'!J14&lt;HV,flat_s*(-(Beta!J14/2)-(Delta!J14*COS(MSL))+(((3/2)*Beta!J14-((Gamma!J14*COS(MSL))))*(0.5+((P_A_True-0.5)*COS(2*MSLAMS)))*(SIN(MSL)^2)))))</f>
        <v/>
      </c>
      <c r="K14" s="2" t="str">
        <f>IF('Binding Energies'!K14 = "","",IF('Binding Energies'!K14&lt;HV,flat_s*(-(Beta!K14/2)-(Delta!K14*COS(MSL))+(((3/2)*Beta!K14-((Gamma!K14*COS(MSL))))*(0.5+((P_A_True-0.5)*COS(2*MSLAMS)))*(SIN(MSL)^2)))))</f>
        <v/>
      </c>
      <c r="L14" s="2" t="str">
        <f>IF('Binding Energies'!L14 = "","",IF('Binding Energies'!L14&lt;HV,flat_s*(-(Beta!L14/2)-(Delta!L14*COS(MSL))+(((3/2)*Beta!L14-((Gamma!L14*COS(MSL))))*(0.5+((P_A_True-0.5)*COS(2*MSLAMS)))*(SIN(MSL)^2)))))</f>
        <v/>
      </c>
      <c r="M14" s="2" t="str">
        <f>IF('Binding Energies'!M14 = "","",IF('Binding Energies'!M14&lt;HV,flat_s*(-(Beta!M14/2)-(Delta!M14*COS(MSL))+(((3/2)*Beta!M14-((Gamma!M14*COS(MSL))))*(0.5+((P_A_True-0.5)*COS(2*MSLAMS)))*(SIN(MSL)^2)))))</f>
        <v/>
      </c>
      <c r="N14" s="2" t="str">
        <f>IF('Binding Energies'!N14 = "","",IF('Binding Energies'!N14&lt;HV,flat_s*(-(Beta!N14/2)-(Delta!N14*COS(MSL))+(((3/2)*Beta!N14-((Gamma!N14*COS(MSL))))*(0.5+((P_A_True-0.5)*COS(2*MSLAMS)))*(SIN(MSL)^2)))))</f>
        <v/>
      </c>
      <c r="O14" s="2" t="str">
        <f>IF('Binding Energies'!O14 = "","",IF('Binding Energies'!O14&lt;HV,flat_s*(-(Beta!O14/2)-(Delta!O14*COS(MSL))+(((3/2)*Beta!O14-((Gamma!O14*COS(MSL))))*(0.5+((P_A_True-0.5)*COS(2*MSLAMS)))*(SIN(MSL)^2)))))</f>
        <v/>
      </c>
      <c r="P14" s="2" t="str">
        <f>IF('Binding Energies'!P14 = "","",IF('Binding Energies'!P14&lt;HV,flat_s*(-(Beta!P14/2)-(Delta!P14*COS(MSL))+(((3/2)*Beta!P14-((Gamma!P14*COS(MSL))))*(0.5+((P_A_True-0.5)*COS(2*MSLAMS)))*(SIN(MSL)^2)))))</f>
        <v/>
      </c>
      <c r="Q14" s="2" t="str">
        <f>IF('Binding Energies'!Q14 = "","",IF('Binding Energies'!Q14&lt;HV,flat_s*(-(Beta!Q14/2)-(Delta!Q14*COS(MSL))+(((3/2)*Beta!Q14-((Gamma!Q14*COS(MSL))))*(0.5+((P_A_True-0.5)*COS(2*MSLAMS)))*(SIN(MSL)^2)))))</f>
        <v/>
      </c>
      <c r="R14" s="2" t="str">
        <f>IF('Binding Energies'!R14 = "","",IF('Binding Energies'!R14&lt;HV,flat_s*(-(Beta!R14/2)-(Delta!R14*COS(MSL))+(((3/2)*Beta!R14-((Gamma!R14*COS(MSL))))*(0.5+((P_A_True-0.5)*COS(2*MSLAMS)))*(SIN(MSL)^2)))))</f>
        <v/>
      </c>
      <c r="S14" s="2" t="str">
        <f>IF('Binding Energies'!S14 = "","",IF('Binding Energies'!S14&lt;HV,flat_s*(-(Beta!S14/2)-(Delta!S14*COS(MSL))+(((3/2)*Beta!S14-((Gamma!S14*COS(MSL))))*(0.5+((P_A_True-0.5)*COS(2*MSLAMS)))*(SIN(MSL)^2)))))</f>
        <v/>
      </c>
      <c r="T14" s="2" t="str">
        <f>IF('Binding Energies'!T14 = "","",IF('Binding Energies'!T14&lt;HV,flat_s*(-(Beta!T14/2)-(Delta!T14*COS(MSL))+(((3/2)*Beta!T14-((Gamma!T14*COS(MSL))))*(0.5+((P_A_True-0.5)*COS(2*MSLAMS)))*(SIN(MSL)^2)))))</f>
        <v/>
      </c>
      <c r="X14" t="s">
        <v>351</v>
      </c>
      <c r="Y14">
        <f>Y1*(1+(Y2/2)*(3*(COS(AA2)^2)-1)+(Y3*(COS(AA2)^2)+Y4)*(SIN(AA2)*COS(AA3)))</f>
        <v>1.1990000000000001</v>
      </c>
    </row>
    <row r="15" spans="1:34" x14ac:dyDescent="0.35">
      <c r="A15" s="72">
        <v>15</v>
      </c>
      <c r="B15" s="2">
        <f>IF('Binding Energies'!B15 = "","",IF('Binding Energies'!B15&lt;HV,flat_s*(-(Beta!B15/2)-(Delta!B15*COS(MSL))+(((3/2)*Beta!B15-((Gamma!B15*COS(MSL))))*(0.5+((P_A_True-0.5)*COS(2*MSLAMS)))*(SIN(MSL)^2)))))</f>
        <v>7.9726799818341965E-2</v>
      </c>
      <c r="C15" s="2">
        <f>IF('Binding Energies'!C15 = "","",IF('Binding Energies'!C15&lt;HV,flat_s*(-(Beta!C15/2)-(Delta!C15*COS(MSL))+(((3/2)*Beta!C15-((Gamma!C15*COS(MSL))))*(0.5+((P_A_True-0.5)*COS(2*MSLAMS)))*(SIN(MSL)^2)))))</f>
        <v>0.11285937203159901</v>
      </c>
      <c r="D15" s="2" t="str">
        <f>IF('Binding Energies'!D15 = "","",IF('Binding Energies'!D15&lt;HV,flat_s*(-(Beta!D15/2)-(Delta!D15*COS(MSL))+(((3/2)*Beta!D15-((Gamma!D15*COS(MSL))))*(0.5+((P_A_True-0.5)*COS(2*MSLAMS)))*(SIN(MSL)^2)))))</f>
        <v/>
      </c>
      <c r="E15" s="2" t="str">
        <f>IF('Binding Energies'!E15 = "","",IF('Binding Energies'!E15&lt;HV,flat_s*(-(Beta!E15/2)-(Delta!E15*COS(MSL))+(((3/2)*Beta!E15-((Gamma!E15*COS(MSL))))*(0.5+((P_A_True-0.5)*COS(2*MSLAMS)))*(SIN(MSL)^2)))))</f>
        <v/>
      </c>
      <c r="F15" s="2" t="str">
        <f>IF('Binding Energies'!F15 = "","",IF('Binding Energies'!F15&lt;HV,flat_s*(-(Beta!F15/2)-(Delta!F15*COS(MSL))+(((3/2)*Beta!F15-((Gamma!F15*COS(MSL))))*(0.5+((P_A_True-0.5)*COS(2*MSLAMS)))*(SIN(MSL)^2)))))</f>
        <v/>
      </c>
      <c r="G15" s="2">
        <f>IF('Binding Energies'!G15 = "","",IF('Binding Energies'!G15&lt;HV,flat_s*(-(Beta!G15/2)-(Delta!G15*COS(MSL))+(((3/2)*Beta!G15-((Gamma!G15*COS(MSL))))*(0.5+((P_A_True-0.5)*COS(2*MSLAMS)))*(SIN(MSL)^2)))))</f>
        <v>0.20180325594319715</v>
      </c>
      <c r="H15" s="2">
        <f>IF('Binding Energies'!H15 = "","",IF('Binding Energies'!H15&lt;HV,flat_s*(-(Beta!H15/2)-(Delta!H15*COS(MSL))+(((3/2)*Beta!H15-((Gamma!H15*COS(MSL))))*(0.5+((P_A_True-0.5)*COS(2*MSLAMS)))*(SIN(MSL)^2)))))</f>
        <v>0.20029822677841413</v>
      </c>
      <c r="I15" s="2" t="str">
        <f>IF('Binding Energies'!I15 = "","",IF('Binding Energies'!I15&lt;HV,flat_s*(-(Beta!I15/2)-(Delta!I15*COS(MSL))+(((3/2)*Beta!I15-((Gamma!I15*COS(MSL))))*(0.5+((P_A_True-0.5)*COS(2*MSLAMS)))*(SIN(MSL)^2)))))</f>
        <v/>
      </c>
      <c r="J15" s="2" t="str">
        <f>IF('Binding Energies'!J15 = "","",IF('Binding Energies'!J15&lt;HV,flat_s*(-(Beta!J15/2)-(Delta!J15*COS(MSL))+(((3/2)*Beta!J15-((Gamma!J15*COS(MSL))))*(0.5+((P_A_True-0.5)*COS(2*MSLAMS)))*(SIN(MSL)^2)))))</f>
        <v/>
      </c>
      <c r="K15" s="2" t="str">
        <f>IF('Binding Energies'!K15 = "","",IF('Binding Energies'!K15&lt;HV,flat_s*(-(Beta!K15/2)-(Delta!K15*COS(MSL))+(((3/2)*Beta!K15-((Gamma!K15*COS(MSL))))*(0.5+((P_A_True-0.5)*COS(2*MSLAMS)))*(SIN(MSL)^2)))))</f>
        <v/>
      </c>
      <c r="L15" s="2" t="str">
        <f>IF('Binding Energies'!L15 = "","",IF('Binding Energies'!L15&lt;HV,flat_s*(-(Beta!L15/2)-(Delta!L15*COS(MSL))+(((3/2)*Beta!L15-((Gamma!L15*COS(MSL))))*(0.5+((P_A_True-0.5)*COS(2*MSLAMS)))*(SIN(MSL)^2)))))</f>
        <v/>
      </c>
      <c r="M15" s="2" t="str">
        <f>IF('Binding Energies'!M15 = "","",IF('Binding Energies'!M15&lt;HV,flat_s*(-(Beta!M15/2)-(Delta!M15*COS(MSL))+(((3/2)*Beta!M15-((Gamma!M15*COS(MSL))))*(0.5+((P_A_True-0.5)*COS(2*MSLAMS)))*(SIN(MSL)^2)))))</f>
        <v/>
      </c>
      <c r="N15" s="2" t="str">
        <f>IF('Binding Energies'!N15 = "","",IF('Binding Energies'!N15&lt;HV,flat_s*(-(Beta!N15/2)-(Delta!N15*COS(MSL))+(((3/2)*Beta!N15-((Gamma!N15*COS(MSL))))*(0.5+((P_A_True-0.5)*COS(2*MSLAMS)))*(SIN(MSL)^2)))))</f>
        <v/>
      </c>
      <c r="O15" s="2" t="str">
        <f>IF('Binding Energies'!O15 = "","",IF('Binding Energies'!O15&lt;HV,flat_s*(-(Beta!O15/2)-(Delta!O15*COS(MSL))+(((3/2)*Beta!O15-((Gamma!O15*COS(MSL))))*(0.5+((P_A_True-0.5)*COS(2*MSLAMS)))*(SIN(MSL)^2)))))</f>
        <v/>
      </c>
      <c r="P15" s="2" t="str">
        <f>IF('Binding Energies'!P15 = "","",IF('Binding Energies'!P15&lt;HV,flat_s*(-(Beta!P15/2)-(Delta!P15*COS(MSL))+(((3/2)*Beta!P15-((Gamma!P15*COS(MSL))))*(0.5+((P_A_True-0.5)*COS(2*MSLAMS)))*(SIN(MSL)^2)))))</f>
        <v/>
      </c>
      <c r="Q15" s="2" t="str">
        <f>IF('Binding Energies'!Q15 = "","",IF('Binding Energies'!Q15&lt;HV,flat_s*(-(Beta!Q15/2)-(Delta!Q15*COS(MSL))+(((3/2)*Beta!Q15-((Gamma!Q15*COS(MSL))))*(0.5+((P_A_True-0.5)*COS(2*MSLAMS)))*(SIN(MSL)^2)))))</f>
        <v/>
      </c>
      <c r="R15" s="2" t="str">
        <f>IF('Binding Energies'!R15 = "","",IF('Binding Energies'!R15&lt;HV,flat_s*(-(Beta!R15/2)-(Delta!R15*COS(MSL))+(((3/2)*Beta!R15-((Gamma!R15*COS(MSL))))*(0.5+((P_A_True-0.5)*COS(2*MSLAMS)))*(SIN(MSL)^2)))))</f>
        <v/>
      </c>
      <c r="S15" s="2" t="str">
        <f>IF('Binding Energies'!S15 = "","",IF('Binding Energies'!S15&lt;HV,flat_s*(-(Beta!S15/2)-(Delta!S15*COS(MSL))+(((3/2)*Beta!S15-((Gamma!S15*COS(MSL))))*(0.5+((P_A_True-0.5)*COS(2*MSLAMS)))*(SIN(MSL)^2)))))</f>
        <v/>
      </c>
      <c r="T15" s="2" t="str">
        <f>IF('Binding Energies'!T15 = "","",IF('Binding Energies'!T15&lt;HV,flat_s*(-(Beta!T15/2)-(Delta!T15*COS(MSL))+(((3/2)*Beta!T15-((Gamma!T15*COS(MSL))))*(0.5+((P_A_True-0.5)*COS(2*MSLAMS)))*(SIN(MSL)^2)))))</f>
        <v/>
      </c>
      <c r="X15" t="s">
        <v>352</v>
      </c>
      <c r="Y15">
        <f>(1-Y1)*(1+(Y2/2)*(3*(SIN(AA2)^2)*(SIN(AA3)^2)-1)+(Y3*((SIN(AA2)^2)*(SIN(AA3)^2))+Y4)*(SIN(AA2)*COS(AA3)))</f>
        <v>0</v>
      </c>
    </row>
    <row r="16" spans="1:34" x14ac:dyDescent="0.35">
      <c r="A16" s="72">
        <v>16</v>
      </c>
      <c r="B16" s="2">
        <f>IF('Binding Energies'!B16 = "","",IF('Binding Energies'!B16&lt;HV,flat_s*(-(Beta!B16/2)-(Delta!B16*COS(MSL))+(((3/2)*Beta!B16-((Gamma!B16*COS(MSL))))*(0.5+((P_A_True-0.5)*COS(2*MSLAMS)))*(SIN(MSL)^2)))))</f>
        <v>6.7632495269041359E-2</v>
      </c>
      <c r="C16" s="2">
        <f>IF('Binding Energies'!C16 = "","",IF('Binding Energies'!C16&lt;HV,flat_s*(-(Beta!C16/2)-(Delta!C16*COS(MSL))+(((3/2)*Beta!C16-((Gamma!C16*COS(MSL))))*(0.5+((P_A_True-0.5)*COS(2*MSLAMS)))*(SIN(MSL)^2)))))</f>
        <v>0.10804369917645773</v>
      </c>
      <c r="D16" s="2" t="str">
        <f>IF('Binding Energies'!D16 = "","",IF('Binding Energies'!D16&lt;HV,flat_s*(-(Beta!D16/2)-(Delta!D16*COS(MSL))+(((3/2)*Beta!D16-((Gamma!D16*COS(MSL))))*(0.5+((P_A_True-0.5)*COS(2*MSLAMS)))*(SIN(MSL)^2)))))</f>
        <v/>
      </c>
      <c r="E16" s="2" t="str">
        <f>IF('Binding Energies'!E16 = "","",IF('Binding Energies'!E16&lt;HV,flat_s*(-(Beta!E16/2)-(Delta!E16*COS(MSL))+(((3/2)*Beta!E16-((Gamma!E16*COS(MSL))))*(0.5+((P_A_True-0.5)*COS(2*MSLAMS)))*(SIN(MSL)^2)))))</f>
        <v/>
      </c>
      <c r="F16" s="2" t="str">
        <f>IF('Binding Energies'!F16 = "","",IF('Binding Energies'!F16&lt;HV,flat_s*(-(Beta!F16/2)-(Delta!F16*COS(MSL))+(((3/2)*Beta!F16-((Gamma!F16*COS(MSL))))*(0.5+((P_A_True-0.5)*COS(2*MSLAMS)))*(SIN(MSL)^2)))))</f>
        <v/>
      </c>
      <c r="G16" s="2">
        <f>IF('Binding Energies'!G16 = "","",IF('Binding Energies'!G16&lt;HV,flat_s*(-(Beta!G16/2)-(Delta!G16*COS(MSL))+(((3/2)*Beta!G16-((Gamma!G16*COS(MSL))))*(0.5+((P_A_True-0.5)*COS(2*MSLAMS)))*(SIN(MSL)^2)))))</f>
        <v>0.2003549781463887</v>
      </c>
      <c r="H16" s="2">
        <f>IF('Binding Energies'!H16 = "","",IF('Binding Energies'!H16&lt;HV,flat_s*(-(Beta!H16/2)-(Delta!H16*COS(MSL))+(((3/2)*Beta!H16-((Gamma!H16*COS(MSL))))*(0.5+((P_A_True-0.5)*COS(2*MSLAMS)))*(SIN(MSL)^2)))))</f>
        <v>0.19923209531352809</v>
      </c>
      <c r="I16" s="2" t="str">
        <f>IF('Binding Energies'!I16 = "","",IF('Binding Energies'!I16&lt;HV,flat_s*(-(Beta!I16/2)-(Delta!I16*COS(MSL))+(((3/2)*Beta!I16-((Gamma!I16*COS(MSL))))*(0.5+((P_A_True-0.5)*COS(2*MSLAMS)))*(SIN(MSL)^2)))))</f>
        <v/>
      </c>
      <c r="J16" s="2" t="str">
        <f>IF('Binding Energies'!J16 = "","",IF('Binding Energies'!J16&lt;HV,flat_s*(-(Beta!J16/2)-(Delta!J16*COS(MSL))+(((3/2)*Beta!J16-((Gamma!J16*COS(MSL))))*(0.5+((P_A_True-0.5)*COS(2*MSLAMS)))*(SIN(MSL)^2)))))</f>
        <v/>
      </c>
      <c r="K16" s="2" t="str">
        <f>IF('Binding Energies'!K16 = "","",IF('Binding Energies'!K16&lt;HV,flat_s*(-(Beta!K16/2)-(Delta!K16*COS(MSL))+(((3/2)*Beta!K16-((Gamma!K16*COS(MSL))))*(0.5+((P_A_True-0.5)*COS(2*MSLAMS)))*(SIN(MSL)^2)))))</f>
        <v/>
      </c>
      <c r="L16" s="2" t="str">
        <f>IF('Binding Energies'!L16 = "","",IF('Binding Energies'!L16&lt;HV,flat_s*(-(Beta!L16/2)-(Delta!L16*COS(MSL))+(((3/2)*Beta!L16-((Gamma!L16*COS(MSL))))*(0.5+((P_A_True-0.5)*COS(2*MSLAMS)))*(SIN(MSL)^2)))))</f>
        <v/>
      </c>
      <c r="M16" s="2" t="str">
        <f>IF('Binding Energies'!M16 = "","",IF('Binding Energies'!M16&lt;HV,flat_s*(-(Beta!M16/2)-(Delta!M16*COS(MSL))+(((3/2)*Beta!M16-((Gamma!M16*COS(MSL))))*(0.5+((P_A_True-0.5)*COS(2*MSLAMS)))*(SIN(MSL)^2)))))</f>
        <v/>
      </c>
      <c r="N16" s="2" t="str">
        <f>IF('Binding Energies'!N16 = "","",IF('Binding Energies'!N16&lt;HV,flat_s*(-(Beta!N16/2)-(Delta!N16*COS(MSL))+(((3/2)*Beta!N16-((Gamma!N16*COS(MSL))))*(0.5+((P_A_True-0.5)*COS(2*MSLAMS)))*(SIN(MSL)^2)))))</f>
        <v/>
      </c>
      <c r="O16" s="2" t="str">
        <f>IF('Binding Energies'!O16 = "","",IF('Binding Energies'!O16&lt;HV,flat_s*(-(Beta!O16/2)-(Delta!O16*COS(MSL))+(((3/2)*Beta!O16-((Gamma!O16*COS(MSL))))*(0.5+((P_A_True-0.5)*COS(2*MSLAMS)))*(SIN(MSL)^2)))))</f>
        <v/>
      </c>
      <c r="P16" s="2" t="str">
        <f>IF('Binding Energies'!P16 = "","",IF('Binding Energies'!P16&lt;HV,flat_s*(-(Beta!P16/2)-(Delta!P16*COS(MSL))+(((3/2)*Beta!P16-((Gamma!P16*COS(MSL))))*(0.5+((P_A_True-0.5)*COS(2*MSLAMS)))*(SIN(MSL)^2)))))</f>
        <v/>
      </c>
      <c r="Q16" s="2" t="str">
        <f>IF('Binding Energies'!Q16 = "","",IF('Binding Energies'!Q16&lt;HV,flat_s*(-(Beta!Q16/2)-(Delta!Q16*COS(MSL))+(((3/2)*Beta!Q16-((Gamma!Q16*COS(MSL))))*(0.5+((P_A_True-0.5)*COS(2*MSLAMS)))*(SIN(MSL)^2)))))</f>
        <v/>
      </c>
      <c r="R16" s="2" t="str">
        <f>IF('Binding Energies'!R16 = "","",IF('Binding Energies'!R16&lt;HV,flat_s*(-(Beta!R16/2)-(Delta!R16*COS(MSL))+(((3/2)*Beta!R16-((Gamma!R16*COS(MSL))))*(0.5+((P_A_True-0.5)*COS(2*MSLAMS)))*(SIN(MSL)^2)))))</f>
        <v/>
      </c>
      <c r="S16" s="2" t="str">
        <f>IF('Binding Energies'!S16 = "","",IF('Binding Energies'!S16&lt;HV,flat_s*(-(Beta!S16/2)-(Delta!S16*COS(MSL))+(((3/2)*Beta!S16-((Gamma!S16*COS(MSL))))*(0.5+((P_A_True-0.5)*COS(2*MSLAMS)))*(SIN(MSL)^2)))))</f>
        <v/>
      </c>
      <c r="T16" s="2" t="str">
        <f>IF('Binding Energies'!T16 = "","",IF('Binding Energies'!T16&lt;HV,flat_s*(-(Beta!T16/2)-(Delta!T16*COS(MSL))+(((3/2)*Beta!T16-((Gamma!T16*COS(MSL))))*(0.5+((P_A_True-0.5)*COS(2*MSLAMS)))*(SIN(MSL)^2)))))</f>
        <v/>
      </c>
      <c r="Y16">
        <f>SUM(Y14:Y15)</f>
        <v>1.1990000000000001</v>
      </c>
    </row>
    <row r="17" spans="1:34" x14ac:dyDescent="0.35">
      <c r="A17" s="72">
        <v>17</v>
      </c>
      <c r="B17" s="2">
        <f>IF('Binding Energies'!B17 = "","",IF('Binding Energies'!B17&lt;HV,flat_s*(-(Beta!B17/2)-(Delta!B17*COS(MSL))+(((3/2)*Beta!B17-((Gamma!B17*COS(MSL))))*(0.5+((P_A_True-0.5)*COS(2*MSLAMS)))*(SIN(MSL)^2)))))</f>
        <v>5.3533441305600893E-2</v>
      </c>
      <c r="C17" s="2">
        <f>IF('Binding Energies'!C17 = "","",IF('Binding Energies'!C17&lt;HV,flat_s*(-(Beta!C17/2)-(Delta!C17*COS(MSL))+(((3/2)*Beta!C17-((Gamma!C17*COS(MSL))))*(0.5+((P_A_True-0.5)*COS(2*MSLAMS)))*(SIN(MSL)^2)))))</f>
        <v>0.10286173550790401</v>
      </c>
      <c r="D17" s="2" t="str">
        <f>IF('Binding Energies'!D17 = "","",IF('Binding Energies'!D17&lt;HV,flat_s*(-(Beta!D17/2)-(Delta!D17*COS(MSL))+(((3/2)*Beta!D17-((Gamma!D17*COS(MSL))))*(0.5+((P_A_True-0.5)*COS(2*MSLAMS)))*(SIN(MSL)^2)))))</f>
        <v/>
      </c>
      <c r="E17" s="2" t="str">
        <f>IF('Binding Energies'!E17 = "","",IF('Binding Energies'!E17&lt;HV,flat_s*(-(Beta!E17/2)-(Delta!E17*COS(MSL))+(((3/2)*Beta!E17-((Gamma!E17*COS(MSL))))*(0.5+((P_A_True-0.5)*COS(2*MSLAMS)))*(SIN(MSL)^2)))))</f>
        <v/>
      </c>
      <c r="F17" s="2" t="str">
        <f>IF('Binding Energies'!F17 = "","",IF('Binding Energies'!F17&lt;HV,flat_s*(-(Beta!F17/2)-(Delta!F17*COS(MSL))+(((3/2)*Beta!F17-((Gamma!F17*COS(MSL))))*(0.5+((P_A_True-0.5)*COS(2*MSLAMS)))*(SIN(MSL)^2)))))</f>
        <v/>
      </c>
      <c r="G17" s="2">
        <f>IF('Binding Energies'!G17 = "","",IF('Binding Energies'!G17&lt;HV,flat_s*(-(Beta!G17/2)-(Delta!G17*COS(MSL))+(((3/2)*Beta!G17-((Gamma!G17*COS(MSL))))*(0.5+((P_A_True-0.5)*COS(2*MSLAMS)))*(SIN(MSL)^2)))))</f>
        <v>0.19863008815894304</v>
      </c>
      <c r="H17" s="2">
        <f>IF('Binding Energies'!H17 = "","",IF('Binding Energies'!H17&lt;HV,flat_s*(-(Beta!H17/2)-(Delta!H17*COS(MSL))+(((3/2)*Beta!H17-((Gamma!H17*COS(MSL))))*(0.5+((P_A_True-0.5)*COS(2*MSLAMS)))*(SIN(MSL)^2)))))</f>
        <v>0.19782380104961433</v>
      </c>
      <c r="I17" s="2" t="str">
        <f>IF('Binding Energies'!I17 = "","",IF('Binding Energies'!I17&lt;HV,flat_s*(-(Beta!I17/2)-(Delta!I17*COS(MSL))+(((3/2)*Beta!I17-((Gamma!I17*COS(MSL))))*(0.5+((P_A_True-0.5)*COS(2*MSLAMS)))*(SIN(MSL)^2)))))</f>
        <v/>
      </c>
      <c r="J17" s="2" t="str">
        <f>IF('Binding Energies'!J17 = "","",IF('Binding Energies'!J17&lt;HV,flat_s*(-(Beta!J17/2)-(Delta!J17*COS(MSL))+(((3/2)*Beta!J17-((Gamma!J17*COS(MSL))))*(0.5+((P_A_True-0.5)*COS(2*MSLAMS)))*(SIN(MSL)^2)))))</f>
        <v/>
      </c>
      <c r="K17" s="2" t="str">
        <f>IF('Binding Energies'!K17 = "","",IF('Binding Energies'!K17&lt;HV,flat_s*(-(Beta!K17/2)-(Delta!K17*COS(MSL))+(((3/2)*Beta!K17-((Gamma!K17*COS(MSL))))*(0.5+((P_A_True-0.5)*COS(2*MSLAMS)))*(SIN(MSL)^2)))))</f>
        <v/>
      </c>
      <c r="L17" s="2" t="str">
        <f>IF('Binding Energies'!L17 = "","",IF('Binding Energies'!L17&lt;HV,flat_s*(-(Beta!L17/2)-(Delta!L17*COS(MSL))+(((3/2)*Beta!L17-((Gamma!L17*COS(MSL))))*(0.5+((P_A_True-0.5)*COS(2*MSLAMS)))*(SIN(MSL)^2)))))</f>
        <v/>
      </c>
      <c r="M17" s="2" t="str">
        <f>IF('Binding Energies'!M17 = "","",IF('Binding Energies'!M17&lt;HV,flat_s*(-(Beta!M17/2)-(Delta!M17*COS(MSL))+(((3/2)*Beta!M17-((Gamma!M17*COS(MSL))))*(0.5+((P_A_True-0.5)*COS(2*MSLAMS)))*(SIN(MSL)^2)))))</f>
        <v/>
      </c>
      <c r="N17" s="2" t="str">
        <f>IF('Binding Energies'!N17 = "","",IF('Binding Energies'!N17&lt;HV,flat_s*(-(Beta!N17/2)-(Delta!N17*COS(MSL))+(((3/2)*Beta!N17-((Gamma!N17*COS(MSL))))*(0.5+((P_A_True-0.5)*COS(2*MSLAMS)))*(SIN(MSL)^2)))))</f>
        <v/>
      </c>
      <c r="O17" s="2" t="str">
        <f>IF('Binding Energies'!O17 = "","",IF('Binding Energies'!O17&lt;HV,flat_s*(-(Beta!O17/2)-(Delta!O17*COS(MSL))+(((3/2)*Beta!O17-((Gamma!O17*COS(MSL))))*(0.5+((P_A_True-0.5)*COS(2*MSLAMS)))*(SIN(MSL)^2)))))</f>
        <v/>
      </c>
      <c r="P17" s="2" t="str">
        <f>IF('Binding Energies'!P17 = "","",IF('Binding Energies'!P17&lt;HV,flat_s*(-(Beta!P17/2)-(Delta!P17*COS(MSL))+(((3/2)*Beta!P17-((Gamma!P17*COS(MSL))))*(0.5+((P_A_True-0.5)*COS(2*MSLAMS)))*(SIN(MSL)^2)))))</f>
        <v/>
      </c>
      <c r="Q17" s="2" t="str">
        <f>IF('Binding Energies'!Q17 = "","",IF('Binding Energies'!Q17&lt;HV,flat_s*(-(Beta!Q17/2)-(Delta!Q17*COS(MSL))+(((3/2)*Beta!Q17-((Gamma!Q17*COS(MSL))))*(0.5+((P_A_True-0.5)*COS(2*MSLAMS)))*(SIN(MSL)^2)))))</f>
        <v/>
      </c>
      <c r="R17" s="2" t="str">
        <f>IF('Binding Energies'!R17 = "","",IF('Binding Energies'!R17&lt;HV,flat_s*(-(Beta!R17/2)-(Delta!R17*COS(MSL))+(((3/2)*Beta!R17-((Gamma!R17*COS(MSL))))*(0.5+((P_A_True-0.5)*COS(2*MSLAMS)))*(SIN(MSL)^2)))))</f>
        <v/>
      </c>
      <c r="S17" s="2" t="str">
        <f>IF('Binding Energies'!S17 = "","",IF('Binding Energies'!S17&lt;HV,flat_s*(-(Beta!S17/2)-(Delta!S17*COS(MSL))+(((3/2)*Beta!S17-((Gamma!S17*COS(MSL))))*(0.5+((P_A_True-0.5)*COS(2*MSLAMS)))*(SIN(MSL)^2)))))</f>
        <v/>
      </c>
      <c r="T17" s="2" t="str">
        <f>IF('Binding Energies'!T17 = "","",IF('Binding Energies'!T17&lt;HV,flat_s*(-(Beta!T17/2)-(Delta!T17*COS(MSL))+(((3/2)*Beta!T17-((Gamma!T17*COS(MSL))))*(0.5+((P_A_True-0.5)*COS(2*MSLAMS)))*(SIN(MSL)^2)))))</f>
        <v/>
      </c>
    </row>
    <row r="18" spans="1:34" x14ac:dyDescent="0.35">
      <c r="A18" s="72">
        <v>18</v>
      </c>
      <c r="B18" s="2">
        <f>IF('Binding Energies'!B18 = "","",IF('Binding Energies'!B18&lt;HV,flat_s*(-(Beta!B18/2)-(Delta!B18*COS(MSL))+(((3/2)*Beta!B18-((Gamma!B18*COS(MSL))))*(0.5+((P_A_True-0.5)*COS(2*MSLAMS)))*(SIN(MSL)^2)))))</f>
        <v>3.7159744995320487E-2</v>
      </c>
      <c r="C18" s="2">
        <f>IF('Binding Energies'!C18 = "","",IF('Binding Energies'!C18&lt;HV,flat_s*(-(Beta!C18/2)-(Delta!C18*COS(MSL))+(((3/2)*Beta!C18-((Gamma!C18*COS(MSL))))*(0.5+((P_A_True-0.5)*COS(2*MSLAMS)))*(SIN(MSL)^2)))))</f>
        <v>9.7312704503460079E-2</v>
      </c>
      <c r="D18" s="2" t="str">
        <f>IF('Binding Energies'!D18 = "","",IF('Binding Energies'!D18&lt;HV,flat_s*(-(Beta!D18/2)-(Delta!D18*COS(MSL))+(((3/2)*Beta!D18-((Gamma!D18*COS(MSL))))*(0.5+((P_A_True-0.5)*COS(2*MSLAMS)))*(SIN(MSL)^2)))))</f>
        <v/>
      </c>
      <c r="E18" s="2" t="str">
        <f>IF('Binding Energies'!E18 = "","",IF('Binding Energies'!E18&lt;HV,flat_s*(-(Beta!E18/2)-(Delta!E18*COS(MSL))+(((3/2)*Beta!E18-((Gamma!E18*COS(MSL))))*(0.5+((P_A_True-0.5)*COS(2*MSLAMS)))*(SIN(MSL)^2)))))</f>
        <v/>
      </c>
      <c r="F18" s="2" t="str">
        <f>IF('Binding Energies'!F18 = "","",IF('Binding Energies'!F18&lt;HV,flat_s*(-(Beta!F18/2)-(Delta!F18*COS(MSL))+(((3/2)*Beta!F18-((Gamma!F18*COS(MSL))))*(0.5+((P_A_True-0.5)*COS(2*MSLAMS)))*(SIN(MSL)^2)))))</f>
        <v/>
      </c>
      <c r="G18" s="2">
        <f>IF('Binding Energies'!G18 = "","",IF('Binding Energies'!G18&lt;HV,flat_s*(-(Beta!G18/2)-(Delta!G18*COS(MSL))+(((3/2)*Beta!G18-((Gamma!G18*COS(MSL))))*(0.5+((P_A_True-0.5)*COS(2*MSLAMS)))*(SIN(MSL)^2)))))</f>
        <v>0.19660191530943638</v>
      </c>
      <c r="H18" s="2">
        <f>IF('Binding Energies'!H18 = "","",IF('Binding Energies'!H18&lt;HV,flat_s*(-(Beta!H18/2)-(Delta!H18*COS(MSL))+(((3/2)*Beta!H18-((Gamma!H18*COS(MSL))))*(0.5+((P_A_True-0.5)*COS(2*MSLAMS)))*(SIN(MSL)^2)))))</f>
        <v>0.19604885646946663</v>
      </c>
      <c r="I18" s="2" t="str">
        <f>IF('Binding Energies'!I18 = "","",IF('Binding Energies'!I18&lt;HV,flat_s*(-(Beta!I18/2)-(Delta!I18*COS(MSL))+(((3/2)*Beta!I18-((Gamma!I18*COS(MSL))))*(0.5+((P_A_True-0.5)*COS(2*MSLAMS)))*(SIN(MSL)^2)))))</f>
        <v/>
      </c>
      <c r="J18" s="2" t="str">
        <f>IF('Binding Energies'!J18 = "","",IF('Binding Energies'!J18&lt;HV,flat_s*(-(Beta!J18/2)-(Delta!J18*COS(MSL))+(((3/2)*Beta!J18-((Gamma!J18*COS(MSL))))*(0.5+((P_A_True-0.5)*COS(2*MSLAMS)))*(SIN(MSL)^2)))))</f>
        <v/>
      </c>
      <c r="K18" s="2" t="str">
        <f>IF('Binding Energies'!K18 = "","",IF('Binding Energies'!K18&lt;HV,flat_s*(-(Beta!K18/2)-(Delta!K18*COS(MSL))+(((3/2)*Beta!K18-((Gamma!K18*COS(MSL))))*(0.5+((P_A_True-0.5)*COS(2*MSLAMS)))*(SIN(MSL)^2)))))</f>
        <v/>
      </c>
      <c r="L18" s="2" t="str">
        <f>IF('Binding Energies'!L18 = "","",IF('Binding Energies'!L18&lt;HV,flat_s*(-(Beta!L18/2)-(Delta!L18*COS(MSL))+(((3/2)*Beta!L18-((Gamma!L18*COS(MSL))))*(0.5+((P_A_True-0.5)*COS(2*MSLAMS)))*(SIN(MSL)^2)))))</f>
        <v/>
      </c>
      <c r="M18" s="2" t="str">
        <f>IF('Binding Energies'!M18 = "","",IF('Binding Energies'!M18&lt;HV,flat_s*(-(Beta!M18/2)-(Delta!M18*COS(MSL))+(((3/2)*Beta!M18-((Gamma!M18*COS(MSL))))*(0.5+((P_A_True-0.5)*COS(2*MSLAMS)))*(SIN(MSL)^2)))))</f>
        <v/>
      </c>
      <c r="N18" s="2" t="str">
        <f>IF('Binding Energies'!N18 = "","",IF('Binding Energies'!N18&lt;HV,flat_s*(-(Beta!N18/2)-(Delta!N18*COS(MSL))+(((3/2)*Beta!N18-((Gamma!N18*COS(MSL))))*(0.5+((P_A_True-0.5)*COS(2*MSLAMS)))*(SIN(MSL)^2)))))</f>
        <v/>
      </c>
      <c r="O18" s="2" t="str">
        <f>IF('Binding Energies'!O18 = "","",IF('Binding Energies'!O18&lt;HV,flat_s*(-(Beta!O18/2)-(Delta!O18*COS(MSL))+(((3/2)*Beta!O18-((Gamma!O18*COS(MSL))))*(0.5+((P_A_True-0.5)*COS(2*MSLAMS)))*(SIN(MSL)^2)))))</f>
        <v/>
      </c>
      <c r="P18" s="2" t="str">
        <f>IF('Binding Energies'!P18 = "","",IF('Binding Energies'!P18&lt;HV,flat_s*(-(Beta!P18/2)-(Delta!P18*COS(MSL))+(((3/2)*Beta!P18-((Gamma!P18*COS(MSL))))*(0.5+((P_A_True-0.5)*COS(2*MSLAMS)))*(SIN(MSL)^2)))))</f>
        <v/>
      </c>
      <c r="Q18" s="2" t="str">
        <f>IF('Binding Energies'!Q18 = "","",IF('Binding Energies'!Q18&lt;HV,flat_s*(-(Beta!Q18/2)-(Delta!Q18*COS(MSL))+(((3/2)*Beta!Q18-((Gamma!Q18*COS(MSL))))*(0.5+((P_A_True-0.5)*COS(2*MSLAMS)))*(SIN(MSL)^2)))))</f>
        <v/>
      </c>
      <c r="R18" s="2" t="str">
        <f>IF('Binding Energies'!R18 = "","",IF('Binding Energies'!R18&lt;HV,flat_s*(-(Beta!R18/2)-(Delta!R18*COS(MSL))+(((3/2)*Beta!R18-((Gamma!R18*COS(MSL))))*(0.5+((P_A_True-0.5)*COS(2*MSLAMS)))*(SIN(MSL)^2)))))</f>
        <v/>
      </c>
      <c r="S18" s="2" t="str">
        <f>IF('Binding Energies'!S18 = "","",IF('Binding Energies'!S18&lt;HV,flat_s*(-(Beta!S18/2)-(Delta!S18*COS(MSL))+(((3/2)*Beta!S18-((Gamma!S18*COS(MSL))))*(0.5+((P_A_True-0.5)*COS(2*MSLAMS)))*(SIN(MSL)^2)))))</f>
        <v/>
      </c>
      <c r="T18" s="2" t="str">
        <f>IF('Binding Energies'!T18 = "","",IF('Binding Energies'!T18&lt;HV,flat_s*(-(Beta!T18/2)-(Delta!T18*COS(MSL))+(((3/2)*Beta!T18-((Gamma!T18*COS(MSL))))*(0.5+((P_A_True-0.5)*COS(2*MSLAMS)))*(SIN(MSL)^2)))))</f>
        <v/>
      </c>
      <c r="X18" t="s">
        <v>355</v>
      </c>
      <c r="Y18">
        <f>-SIN(AA2)*COS(AA3)</f>
        <v>0</v>
      </c>
    </row>
    <row r="19" spans="1:34" x14ac:dyDescent="0.35">
      <c r="A19" s="72">
        <v>19</v>
      </c>
      <c r="B19" s="2">
        <f>IF('Binding Energies'!B19 = "","",IF('Binding Energies'!B19&lt;HV,flat_s*(-(Beta!B19/2)-(Delta!B19*COS(MSL))+(((3/2)*Beta!B19-((Gamma!B19*COS(MSL))))*(0.5+((P_A_True-0.5)*COS(2*MSLAMS)))*(SIN(MSL)^2)))))</f>
        <v>1.8212628749283533E-2</v>
      </c>
      <c r="C19" s="2">
        <f>IF('Binding Energies'!C19 = "","",IF('Binding Energies'!C19&lt;HV,flat_s*(-(Beta!C19/2)-(Delta!C19*COS(MSL))+(((3/2)*Beta!C19-((Gamma!C19*COS(MSL))))*(0.5+((P_A_True-0.5)*COS(2*MSLAMS)))*(SIN(MSL)^2)))))</f>
        <v>9.1397377291789206E-2</v>
      </c>
      <c r="D19" s="2" t="str">
        <f>IF('Binding Energies'!D19 = "","",IF('Binding Energies'!D19&lt;HV,flat_s*(-(Beta!D19/2)-(Delta!D19*COS(MSL))+(((3/2)*Beta!D19-((Gamma!D19*COS(MSL))))*(0.5+((P_A_True-0.5)*COS(2*MSLAMS)))*(SIN(MSL)^2)))))</f>
        <v/>
      </c>
      <c r="E19" s="2" t="str">
        <f>IF('Binding Energies'!E19 = "","",IF('Binding Energies'!E19&lt;HV,flat_s*(-(Beta!E19/2)-(Delta!E19*COS(MSL))+(((3/2)*Beta!E19-((Gamma!E19*COS(MSL))))*(0.5+((P_A_True-0.5)*COS(2*MSLAMS)))*(SIN(MSL)^2)))))</f>
        <v/>
      </c>
      <c r="F19" s="2" t="str">
        <f>IF('Binding Energies'!F19 = "","",IF('Binding Energies'!F19&lt;HV,flat_s*(-(Beta!F19/2)-(Delta!F19*COS(MSL))+(((3/2)*Beta!F19-((Gamma!F19*COS(MSL))))*(0.5+((P_A_True-0.5)*COS(2*MSLAMS)))*(SIN(MSL)^2)))))</f>
        <v/>
      </c>
      <c r="G19" s="2">
        <f>IF('Binding Energies'!G19 = "","",IF('Binding Energies'!G19&lt;HV,flat_s*(-(Beta!G19/2)-(Delta!G19*COS(MSL))+(((3/2)*Beta!G19-((Gamma!G19*COS(MSL))))*(0.5+((P_A_True-0.5)*COS(2*MSLAMS)))*(SIN(MSL)^2)))))</f>
        <v>0.1943843150549425</v>
      </c>
      <c r="H19" s="2">
        <f>IF('Binding Energies'!H19 = "","",IF('Binding Energies'!H19&lt;HV,flat_s*(-(Beta!H19/2)-(Delta!H19*COS(MSL))+(((3/2)*Beta!H19-((Gamma!H19*COS(MSL))))*(0.5+((P_A_True-0.5)*COS(2*MSLAMS)))*(SIN(MSL)^2)))))</f>
        <v>0.19404273417312046</v>
      </c>
      <c r="I19" s="2" t="str">
        <f>IF('Binding Energies'!I19 = "","",IF('Binding Energies'!I19&lt;HV,flat_s*(-(Beta!I19/2)-(Delta!I19*COS(MSL))+(((3/2)*Beta!I19-((Gamma!I19*COS(MSL))))*(0.5+((P_A_True-0.5)*COS(2*MSLAMS)))*(SIN(MSL)^2)))))</f>
        <v/>
      </c>
      <c r="J19" s="2" t="str">
        <f>IF('Binding Energies'!J19 = "","",IF('Binding Energies'!J19&lt;HV,flat_s*(-(Beta!J19/2)-(Delta!J19*COS(MSL))+(((3/2)*Beta!J19-((Gamma!J19*COS(MSL))))*(0.5+((P_A_True-0.5)*COS(2*MSLAMS)))*(SIN(MSL)^2)))))</f>
        <v/>
      </c>
      <c r="K19" s="2" t="str">
        <f>IF('Binding Energies'!K19 = "","",IF('Binding Energies'!K19&lt;HV,flat_s*(-(Beta!K19/2)-(Delta!K19*COS(MSL))+(((3/2)*Beta!K19-((Gamma!K19*COS(MSL))))*(0.5+((P_A_True-0.5)*COS(2*MSLAMS)))*(SIN(MSL)^2)))))</f>
        <v/>
      </c>
      <c r="L19" s="2" t="str">
        <f>IF('Binding Energies'!L19 = "","",IF('Binding Energies'!L19&lt;HV,flat_s*(-(Beta!L19/2)-(Delta!L19*COS(MSL))+(((3/2)*Beta!L19-((Gamma!L19*COS(MSL))))*(0.5+((P_A_True-0.5)*COS(2*MSLAMS)))*(SIN(MSL)^2)))))</f>
        <v/>
      </c>
      <c r="M19" s="2" t="str">
        <f>IF('Binding Energies'!M19 = "","",IF('Binding Energies'!M19&lt;HV,flat_s*(-(Beta!M19/2)-(Delta!M19*COS(MSL))+(((3/2)*Beta!M19-((Gamma!M19*COS(MSL))))*(0.5+((P_A_True-0.5)*COS(2*MSLAMS)))*(SIN(MSL)^2)))))</f>
        <v/>
      </c>
      <c r="N19" s="2" t="str">
        <f>IF('Binding Energies'!N19 = "","",IF('Binding Energies'!N19&lt;HV,flat_s*(-(Beta!N19/2)-(Delta!N19*COS(MSL))+(((3/2)*Beta!N19-((Gamma!N19*COS(MSL))))*(0.5+((P_A_True-0.5)*COS(2*MSLAMS)))*(SIN(MSL)^2)))))</f>
        <v/>
      </c>
      <c r="O19" s="2" t="str">
        <f>IF('Binding Energies'!O19 = "","",IF('Binding Energies'!O19&lt;HV,flat_s*(-(Beta!O19/2)-(Delta!O19*COS(MSL))+(((3/2)*Beta!O19-((Gamma!O19*COS(MSL))))*(0.5+((P_A_True-0.5)*COS(2*MSLAMS)))*(SIN(MSL)^2)))))</f>
        <v/>
      </c>
      <c r="P19" s="2" t="str">
        <f>IF('Binding Energies'!P19 = "","",IF('Binding Energies'!P19&lt;HV,flat_s*(-(Beta!P19/2)-(Delta!P19*COS(MSL))+(((3/2)*Beta!P19-((Gamma!P19*COS(MSL))))*(0.5+((P_A_True-0.5)*COS(2*MSLAMS)))*(SIN(MSL)^2)))))</f>
        <v/>
      </c>
      <c r="Q19" s="2" t="str">
        <f>IF('Binding Energies'!Q19 = "","",IF('Binding Energies'!Q19&lt;HV,flat_s*(-(Beta!Q19/2)-(Delta!Q19*COS(MSL))+(((3/2)*Beta!Q19-((Gamma!Q19*COS(MSL))))*(0.5+((P_A_True-0.5)*COS(2*MSLAMS)))*(SIN(MSL)^2)))))</f>
        <v/>
      </c>
      <c r="R19" s="2" t="str">
        <f>IF('Binding Energies'!R19 = "","",IF('Binding Energies'!R19&lt;HV,flat_s*(-(Beta!R19/2)-(Delta!R19*COS(MSL))+(((3/2)*Beta!R19-((Gamma!R19*COS(MSL))))*(0.5+((P_A_True-0.5)*COS(2*MSLAMS)))*(SIN(MSL)^2)))))</f>
        <v/>
      </c>
      <c r="S19" s="2" t="str">
        <f>IF('Binding Energies'!S19 = "","",IF('Binding Energies'!S19&lt;HV,flat_s*(-(Beta!S19/2)-(Delta!S19*COS(MSL))+(((3/2)*Beta!S19-((Gamma!S19*COS(MSL))))*(0.5+((P_A_True-0.5)*COS(2*MSLAMS)))*(SIN(MSL)^2)))))</f>
        <v/>
      </c>
      <c r="T19" s="2" t="str">
        <f>IF('Binding Energies'!T19 = "","",IF('Binding Energies'!T19&lt;HV,flat_s*(-(Beta!T19/2)-(Delta!T19*COS(MSL))+(((3/2)*Beta!T19-((Gamma!T19*COS(MSL))))*(0.5+((P_A_True-0.5)*COS(2*MSLAMS)))*(SIN(MSL)^2)))))</f>
        <v/>
      </c>
    </row>
    <row r="20" spans="1:34" x14ac:dyDescent="0.35">
      <c r="A20" s="72">
        <v>20</v>
      </c>
      <c r="B20" s="2">
        <f>IF('Binding Energies'!B20 = "","",IF('Binding Energies'!B20&lt;HV,flat_s*(-(Beta!B20/2)-(Delta!B20*COS(MSL))+(((3/2)*Beta!B20-((Gamma!B20*COS(MSL))))*(0.5+((P_A_True-0.5)*COS(2*MSLAMS)))*(SIN(MSL)^2)))))</f>
        <v>-3.6368673778625071E-3</v>
      </c>
      <c r="C20" s="2">
        <f>IF('Binding Energies'!C20 = "","",IF('Binding Energies'!C20&lt;HV,flat_s*(-(Beta!C20/2)-(Delta!C20*COS(MSL))+(((3/2)*Beta!C20-((Gamma!C20*COS(MSL))))*(0.5+((P_A_True-0.5)*COS(2*MSLAMS)))*(SIN(MSL)^2)))))</f>
        <v>8.5118321287346532E-2</v>
      </c>
      <c r="D20" s="2" t="str">
        <f>IF('Binding Energies'!D20 = "","",IF('Binding Energies'!D20&lt;HV,flat_s*(-(Beta!D20/2)-(Delta!D20*COS(MSL))+(((3/2)*Beta!D20-((Gamma!D20*COS(MSL))))*(0.5+((P_A_True-0.5)*COS(2*MSLAMS)))*(SIN(MSL)^2)))))</f>
        <v/>
      </c>
      <c r="E20" s="2" t="str">
        <f>IF('Binding Energies'!E20 = "","",IF('Binding Energies'!E20&lt;HV,flat_s*(-(Beta!E20/2)-(Delta!E20*COS(MSL))+(((3/2)*Beta!E20-((Gamma!E20*COS(MSL))))*(0.5+((P_A_True-0.5)*COS(2*MSLAMS)))*(SIN(MSL)^2)))))</f>
        <v/>
      </c>
      <c r="F20" s="2" t="str">
        <f>IF('Binding Energies'!F20 = "","",IF('Binding Energies'!F20&lt;HV,flat_s*(-(Beta!F20/2)-(Delta!F20*COS(MSL))+(((3/2)*Beta!F20-((Gamma!F20*COS(MSL))))*(0.5+((P_A_True-0.5)*COS(2*MSLAMS)))*(SIN(MSL)^2)))))</f>
        <v/>
      </c>
      <c r="G20" s="2">
        <f>IF('Binding Energies'!G20 = "","",IF('Binding Energies'!G20&lt;HV,flat_s*(-(Beta!G20/2)-(Delta!G20*COS(MSL))+(((3/2)*Beta!G20-((Gamma!G20*COS(MSL))))*(0.5+((P_A_True-0.5)*COS(2*MSLAMS)))*(SIN(MSL)^2)))))</f>
        <v>0.19191129779842975</v>
      </c>
      <c r="H20" s="2">
        <f>IF('Binding Energies'!H20 = "","",IF('Binding Energies'!H20&lt;HV,flat_s*(-(Beta!H20/2)-(Delta!H20*COS(MSL))+(((3/2)*Beta!H20-((Gamma!H20*COS(MSL))))*(0.5+((P_A_True-0.5)*COS(2*MSLAMS)))*(SIN(MSL)^2)))))</f>
        <v>0.1917387858560381</v>
      </c>
      <c r="I20" s="2" t="str">
        <f>IF('Binding Energies'!I20 = "","",IF('Binding Energies'!I20&lt;HV,flat_s*(-(Beta!I20/2)-(Delta!I20*COS(MSL))+(((3/2)*Beta!I20-((Gamma!I20*COS(MSL))))*(0.5+((P_A_True-0.5)*COS(2*MSLAMS)))*(SIN(MSL)^2)))))</f>
        <v/>
      </c>
      <c r="J20" s="2" t="str">
        <f>IF('Binding Energies'!J20 = "","",IF('Binding Energies'!J20&lt;HV,flat_s*(-(Beta!J20/2)-(Delta!J20*COS(MSL))+(((3/2)*Beta!J20-((Gamma!J20*COS(MSL))))*(0.5+((P_A_True-0.5)*COS(2*MSLAMS)))*(SIN(MSL)^2)))))</f>
        <v/>
      </c>
      <c r="K20" s="2" t="str">
        <f>IF('Binding Energies'!K20 = "","",IF('Binding Energies'!K20&lt;HV,flat_s*(-(Beta!K20/2)-(Delta!K20*COS(MSL))+(((3/2)*Beta!K20-((Gamma!K20*COS(MSL))))*(0.5+((P_A_True-0.5)*COS(2*MSLAMS)))*(SIN(MSL)^2)))))</f>
        <v/>
      </c>
      <c r="L20" s="2" t="str">
        <f>IF('Binding Energies'!L20 = "","",IF('Binding Energies'!L20&lt;HV,flat_s*(-(Beta!L20/2)-(Delta!L20*COS(MSL))+(((3/2)*Beta!L20-((Gamma!L20*COS(MSL))))*(0.5+((P_A_True-0.5)*COS(2*MSLAMS)))*(SIN(MSL)^2)))))</f>
        <v/>
      </c>
      <c r="M20" s="2" t="str">
        <f>IF('Binding Energies'!M20 = "","",IF('Binding Energies'!M20&lt;HV,flat_s*(-(Beta!M20/2)-(Delta!M20*COS(MSL))+(((3/2)*Beta!M20-((Gamma!M20*COS(MSL))))*(0.5+((P_A_True-0.5)*COS(2*MSLAMS)))*(SIN(MSL)^2)))))</f>
        <v/>
      </c>
      <c r="N20" s="2" t="str">
        <f>IF('Binding Energies'!N20 = "","",IF('Binding Energies'!N20&lt;HV,flat_s*(-(Beta!N20/2)-(Delta!N20*COS(MSL))+(((3/2)*Beta!N20-((Gamma!N20*COS(MSL))))*(0.5+((P_A_True-0.5)*COS(2*MSLAMS)))*(SIN(MSL)^2)))))</f>
        <v/>
      </c>
      <c r="O20" s="2" t="str">
        <f>IF('Binding Energies'!O20 = "","",IF('Binding Energies'!O20&lt;HV,flat_s*(-(Beta!O20/2)-(Delta!O20*COS(MSL))+(((3/2)*Beta!O20-((Gamma!O20*COS(MSL))))*(0.5+((P_A_True-0.5)*COS(2*MSLAMS)))*(SIN(MSL)^2)))))</f>
        <v/>
      </c>
      <c r="P20" s="2" t="str">
        <f>IF('Binding Energies'!P20 = "","",IF('Binding Energies'!P20&lt;HV,flat_s*(-(Beta!P20/2)-(Delta!P20*COS(MSL))+(((3/2)*Beta!P20-((Gamma!P20*COS(MSL))))*(0.5+((P_A_True-0.5)*COS(2*MSLAMS)))*(SIN(MSL)^2)))))</f>
        <v/>
      </c>
      <c r="Q20" s="2" t="str">
        <f>IF('Binding Energies'!Q20 = "","",IF('Binding Energies'!Q20&lt;HV,flat_s*(-(Beta!Q20/2)-(Delta!Q20*COS(MSL))+(((3/2)*Beta!Q20-((Gamma!Q20*COS(MSL))))*(0.5+((P_A_True-0.5)*COS(2*MSLAMS)))*(SIN(MSL)^2)))))</f>
        <v/>
      </c>
      <c r="R20" s="2" t="str">
        <f>IF('Binding Energies'!R20 = "","",IF('Binding Energies'!R20&lt;HV,flat_s*(-(Beta!R20/2)-(Delta!R20*COS(MSL))+(((3/2)*Beta!R20-((Gamma!R20*COS(MSL))))*(0.5+((P_A_True-0.5)*COS(2*MSLAMS)))*(SIN(MSL)^2)))))</f>
        <v/>
      </c>
      <c r="S20" s="2" t="str">
        <f>IF('Binding Energies'!S20 = "","",IF('Binding Energies'!S20&lt;HV,flat_s*(-(Beta!S20/2)-(Delta!S20*COS(MSL))+(((3/2)*Beta!S20-((Gamma!S20*COS(MSL))))*(0.5+((P_A_True-0.5)*COS(2*MSLAMS)))*(SIN(MSL)^2)))))</f>
        <v/>
      </c>
      <c r="T20" s="2" t="str">
        <f>IF('Binding Energies'!T20 = "","",IF('Binding Energies'!T20&lt;HV,flat_s*(-(Beta!T20/2)-(Delta!T20*COS(MSL))+(((3/2)*Beta!T20-((Gamma!T20*COS(MSL))))*(0.5+((P_A_True-0.5)*COS(2*MSLAMS)))*(SIN(MSL)^2)))))</f>
        <v/>
      </c>
      <c r="X20" t="s">
        <v>354</v>
      </c>
    </row>
    <row r="21" spans="1:34" x14ac:dyDescent="0.35">
      <c r="A21" s="72">
        <v>21</v>
      </c>
      <c r="B21" s="2">
        <f>IF('Binding Energies'!B21 = "","",IF('Binding Energies'!B21&lt;HV,flat_s*(-(Beta!B21/2)-(Delta!B21*COS(MSL))+(((3/2)*Beta!B21-((Gamma!B21*COS(MSL))))*(0.5+((P_A_True-0.5)*COS(2*MSLAMS)))*(SIN(MSL)^2)))))</f>
        <v>-2.8749269217257511E-2</v>
      </c>
      <c r="C21" s="2">
        <f>IF('Binding Energies'!C21 = "","",IF('Binding Energies'!C21&lt;HV,flat_s*(-(Beta!C21/2)-(Delta!C21*COS(MSL))+(((3/2)*Beta!C21-((Gamma!C21*COS(MSL))))*(0.5+((P_A_True-0.5)*COS(2*MSLAMS)))*(SIN(MSL)^2)))))</f>
        <v>7.84801754324429E-2</v>
      </c>
      <c r="D21" s="2">
        <f>IF('Binding Energies'!D21 = "","",IF('Binding Energies'!D21&lt;HV,flat_s*(-(Beta!D21/2)-(Delta!D21*COS(MSL))+(((3/2)*Beta!D21-((Gamma!D21*COS(MSL))))*(0.5+((P_A_True-0.5)*COS(2*MSLAMS)))*(SIN(MSL)^2)))))</f>
        <v>8.3226257213296129E-2</v>
      </c>
      <c r="E21" s="2" t="str">
        <f>IF('Binding Energies'!E21 = "","",IF('Binding Energies'!E21&lt;HV,flat_s*(-(Beta!E21/2)-(Delta!E21*COS(MSL))+(((3/2)*Beta!E21-((Gamma!E21*COS(MSL))))*(0.5+((P_A_True-0.5)*COS(2*MSLAMS)))*(SIN(MSL)^2)))))</f>
        <v/>
      </c>
      <c r="F21" s="2" t="str">
        <f>IF('Binding Energies'!F21 = "","",IF('Binding Energies'!F21&lt;HV,flat_s*(-(Beta!F21/2)-(Delta!F21*COS(MSL))+(((3/2)*Beta!F21-((Gamma!F21*COS(MSL))))*(0.5+((P_A_True-0.5)*COS(2*MSLAMS)))*(SIN(MSL)^2)))))</f>
        <v/>
      </c>
      <c r="G21" s="2">
        <f>IF('Binding Energies'!G21 = "","",IF('Binding Energies'!G21&lt;HV,flat_s*(-(Beta!G21/2)-(Delta!G21*COS(MSL))+(((3/2)*Beta!G21-((Gamma!G21*COS(MSL))))*(0.5+((P_A_True-0.5)*COS(2*MSLAMS)))*(SIN(MSL)^2)))))</f>
        <v>0.1892216658241424</v>
      </c>
      <c r="H21" s="2">
        <f>IF('Binding Energies'!H21 = "","",IF('Binding Energies'!H21&lt;HV,flat_s*(-(Beta!H21/2)-(Delta!H21*COS(MSL))+(((3/2)*Beta!H21-((Gamma!H21*COS(MSL))))*(0.5+((P_A_True-0.5)*COS(2*MSLAMS)))*(SIN(MSL)^2)))))</f>
        <v>0.18918568172849387</v>
      </c>
      <c r="I21" s="2" t="str">
        <f>IF('Binding Energies'!I21 = "","",IF('Binding Energies'!I21&lt;HV,flat_s*(-(Beta!I21/2)-(Delta!I21*COS(MSL))+(((3/2)*Beta!I21-((Gamma!I21*COS(MSL))))*(0.5+((P_A_True-0.5)*COS(2*MSLAMS)))*(SIN(MSL)^2)))))</f>
        <v/>
      </c>
      <c r="J21" s="2" t="str">
        <f>IF('Binding Energies'!J21 = "","",IF('Binding Energies'!J21&lt;HV,flat_s*(-(Beta!J21/2)-(Delta!J21*COS(MSL))+(((3/2)*Beta!J21-((Gamma!J21*COS(MSL))))*(0.5+((P_A_True-0.5)*COS(2*MSLAMS)))*(SIN(MSL)^2)))))</f>
        <v/>
      </c>
      <c r="K21" s="2" t="str">
        <f>IF('Binding Energies'!K21 = "","",IF('Binding Energies'!K21&lt;HV,flat_s*(-(Beta!K21/2)-(Delta!K21*COS(MSL))+(((3/2)*Beta!K21-((Gamma!K21*COS(MSL))))*(0.5+((P_A_True-0.5)*COS(2*MSLAMS)))*(SIN(MSL)^2)))))</f>
        <v/>
      </c>
      <c r="L21" s="2" t="str">
        <f>IF('Binding Energies'!L21 = "","",IF('Binding Energies'!L21&lt;HV,flat_s*(-(Beta!L21/2)-(Delta!L21*COS(MSL))+(((3/2)*Beta!L21-((Gamma!L21*COS(MSL))))*(0.5+((P_A_True-0.5)*COS(2*MSLAMS)))*(SIN(MSL)^2)))))</f>
        <v/>
      </c>
      <c r="M21" s="2" t="str">
        <f>IF('Binding Energies'!M21 = "","",IF('Binding Energies'!M21&lt;HV,flat_s*(-(Beta!M21/2)-(Delta!M21*COS(MSL))+(((3/2)*Beta!M21-((Gamma!M21*COS(MSL))))*(0.5+((P_A_True-0.5)*COS(2*MSLAMS)))*(SIN(MSL)^2)))))</f>
        <v/>
      </c>
      <c r="N21" s="2" t="str">
        <f>IF('Binding Energies'!N21 = "","",IF('Binding Energies'!N21&lt;HV,flat_s*(-(Beta!N21/2)-(Delta!N21*COS(MSL))+(((3/2)*Beta!N21-((Gamma!N21*COS(MSL))))*(0.5+((P_A_True-0.5)*COS(2*MSLAMS)))*(SIN(MSL)^2)))))</f>
        <v/>
      </c>
      <c r="O21" s="2" t="str">
        <f>IF('Binding Energies'!O21 = "","",IF('Binding Energies'!O21&lt;HV,flat_s*(-(Beta!O21/2)-(Delta!O21*COS(MSL))+(((3/2)*Beta!O21-((Gamma!O21*COS(MSL))))*(0.5+((P_A_True-0.5)*COS(2*MSLAMS)))*(SIN(MSL)^2)))))</f>
        <v/>
      </c>
      <c r="P21" s="2" t="str">
        <f>IF('Binding Energies'!P21 = "","",IF('Binding Energies'!P21&lt;HV,flat_s*(-(Beta!P21/2)-(Delta!P21*COS(MSL))+(((3/2)*Beta!P21-((Gamma!P21*COS(MSL))))*(0.5+((P_A_True-0.5)*COS(2*MSLAMS)))*(SIN(MSL)^2)))))</f>
        <v/>
      </c>
      <c r="Q21" s="2" t="str">
        <f>IF('Binding Energies'!Q21 = "","",IF('Binding Energies'!Q21&lt;HV,flat_s*(-(Beta!Q21/2)-(Delta!Q21*COS(MSL))+(((3/2)*Beta!Q21-((Gamma!Q21*COS(MSL))))*(0.5+((P_A_True-0.5)*COS(2*MSLAMS)))*(SIN(MSL)^2)))))</f>
        <v/>
      </c>
      <c r="R21" s="2" t="str">
        <f>IF('Binding Energies'!R21 = "","",IF('Binding Energies'!R21&lt;HV,flat_s*(-(Beta!R21/2)-(Delta!R21*COS(MSL))+(((3/2)*Beta!R21-((Gamma!R21*COS(MSL))))*(0.5+((P_A_True-0.5)*COS(2*MSLAMS)))*(SIN(MSL)^2)))))</f>
        <v/>
      </c>
      <c r="S21" s="2" t="str">
        <f>IF('Binding Energies'!S21 = "","",IF('Binding Energies'!S21&lt;HV,flat_s*(-(Beta!S21/2)-(Delta!S21*COS(MSL))+(((3/2)*Beta!S21-((Gamma!S21*COS(MSL))))*(0.5+((P_A_True-0.5)*COS(2*MSLAMS)))*(SIN(MSL)^2)))))</f>
        <v/>
      </c>
      <c r="T21" s="2" t="str">
        <f>IF('Binding Energies'!T21 = "","",IF('Binding Energies'!T21&lt;HV,flat_s*(-(Beta!T21/2)-(Delta!T21*COS(MSL))+(((3/2)*Beta!T21-((Gamma!T21*COS(MSL))))*(0.5+((P_A_True-0.5)*COS(2*MSLAMS)))*(SIN(MSL)^2)))))</f>
        <v/>
      </c>
    </row>
    <row r="22" spans="1:34" x14ac:dyDescent="0.35">
      <c r="A22" s="72">
        <v>22</v>
      </c>
      <c r="B22" s="2">
        <f>IF('Binding Energies'!B22 = "","",IF('Binding Energies'!B22&lt;HV,flat_s*(-(Beta!B22/2)-(Delta!B22*COS(MSL))+(((3/2)*Beta!B22-((Gamma!B22*COS(MSL))))*(0.5+((P_A_True-0.5)*COS(2*MSLAMS)))*(SIN(MSL)^2)))))</f>
        <v>-5.751889125928733E-2</v>
      </c>
      <c r="C22" s="2">
        <f>IF('Binding Energies'!C22 = "","",IF('Binding Energies'!C22&lt;HV,flat_s*(-(Beta!C22/2)-(Delta!C22*COS(MSL))+(((3/2)*Beta!C22-((Gamma!C22*COS(MSL))))*(0.5+((P_A_True-0.5)*COS(2*MSLAMS)))*(SIN(MSL)^2)))))</f>
        <v>7.1489951954578745E-2</v>
      </c>
      <c r="D22" s="2">
        <f>IF('Binding Energies'!D22 = "","",IF('Binding Energies'!D22&lt;HV,flat_s*(-(Beta!D22/2)-(Delta!D22*COS(MSL))+(((3/2)*Beta!D22-((Gamma!D22*COS(MSL))))*(0.5+((P_A_True-0.5)*COS(2*MSLAMS)))*(SIN(MSL)^2)))))</f>
        <v>7.6524774207953339E-2</v>
      </c>
      <c r="E22" s="2" t="str">
        <f>IF('Binding Energies'!E22 = "","",IF('Binding Energies'!E22&lt;HV,flat_s*(-(Beta!E22/2)-(Delta!E22*COS(MSL))+(((3/2)*Beta!E22-((Gamma!E22*COS(MSL))))*(0.5+((P_A_True-0.5)*COS(2*MSLAMS)))*(SIN(MSL)^2)))))</f>
        <v/>
      </c>
      <c r="F22" s="2" t="str">
        <f>IF('Binding Energies'!F22 = "","",IF('Binding Energies'!F22&lt;HV,flat_s*(-(Beta!F22/2)-(Delta!F22*COS(MSL))+(((3/2)*Beta!F22-((Gamma!F22*COS(MSL))))*(0.5+((P_A_True-0.5)*COS(2*MSLAMS)))*(SIN(MSL)^2)))))</f>
        <v/>
      </c>
      <c r="G22" s="2">
        <f>IF('Binding Energies'!G22 = "","",IF('Binding Energies'!G22&lt;HV,flat_s*(-(Beta!G22/2)-(Delta!G22*COS(MSL))+(((3/2)*Beta!G22-((Gamma!G22*COS(MSL))))*(0.5+((P_A_True-0.5)*COS(2*MSLAMS)))*(SIN(MSL)^2)))))</f>
        <v>0.18635390150509462</v>
      </c>
      <c r="H22" s="2">
        <f>IF('Binding Energies'!H22 = "","",IF('Binding Energies'!H22&lt;HV,flat_s*(-(Beta!H22/2)-(Delta!H22*COS(MSL))+(((3/2)*Beta!H22-((Gamma!H22*COS(MSL))))*(0.5+((P_A_True-0.5)*COS(2*MSLAMS)))*(SIN(MSL)^2)))))</f>
        <v>0.18643858144996683</v>
      </c>
      <c r="I22" s="2" t="str">
        <f>IF('Binding Energies'!I22 = "","",IF('Binding Energies'!I22&lt;HV,flat_s*(-(Beta!I22/2)-(Delta!I22*COS(MSL))+(((3/2)*Beta!I22-((Gamma!I22*COS(MSL))))*(0.5+((P_A_True-0.5)*COS(2*MSLAMS)))*(SIN(MSL)^2)))))</f>
        <v/>
      </c>
      <c r="J22" s="2" t="str">
        <f>IF('Binding Energies'!J22 = "","",IF('Binding Energies'!J22&lt;HV,flat_s*(-(Beta!J22/2)-(Delta!J22*COS(MSL))+(((3/2)*Beta!J22-((Gamma!J22*COS(MSL))))*(0.5+((P_A_True-0.5)*COS(2*MSLAMS)))*(SIN(MSL)^2)))))</f>
        <v/>
      </c>
      <c r="K22" s="2" t="str">
        <f>IF('Binding Energies'!K22 = "","",IF('Binding Energies'!K22&lt;HV,flat_s*(-(Beta!K22/2)-(Delta!K22*COS(MSL))+(((3/2)*Beta!K22-((Gamma!K22*COS(MSL))))*(0.5+((P_A_True-0.5)*COS(2*MSLAMS)))*(SIN(MSL)^2)))))</f>
        <v/>
      </c>
      <c r="L22" s="2" t="str">
        <f>IF('Binding Energies'!L22 = "","",IF('Binding Energies'!L22&lt;HV,flat_s*(-(Beta!L22/2)-(Delta!L22*COS(MSL))+(((3/2)*Beta!L22-((Gamma!L22*COS(MSL))))*(0.5+((P_A_True-0.5)*COS(2*MSLAMS)))*(SIN(MSL)^2)))))</f>
        <v/>
      </c>
      <c r="M22" s="2" t="str">
        <f>IF('Binding Energies'!M22 = "","",IF('Binding Energies'!M22&lt;HV,flat_s*(-(Beta!M22/2)-(Delta!M22*COS(MSL))+(((3/2)*Beta!M22-((Gamma!M22*COS(MSL))))*(0.5+((P_A_True-0.5)*COS(2*MSLAMS)))*(SIN(MSL)^2)))))</f>
        <v/>
      </c>
      <c r="N22" s="2" t="str">
        <f>IF('Binding Energies'!N22 = "","",IF('Binding Energies'!N22&lt;HV,flat_s*(-(Beta!N22/2)-(Delta!N22*COS(MSL))+(((3/2)*Beta!N22-((Gamma!N22*COS(MSL))))*(0.5+((P_A_True-0.5)*COS(2*MSLAMS)))*(SIN(MSL)^2)))))</f>
        <v/>
      </c>
      <c r="O22" s="2" t="str">
        <f>IF('Binding Energies'!O22 = "","",IF('Binding Energies'!O22&lt;HV,flat_s*(-(Beta!O22/2)-(Delta!O22*COS(MSL))+(((3/2)*Beta!O22-((Gamma!O22*COS(MSL))))*(0.5+((P_A_True-0.5)*COS(2*MSLAMS)))*(SIN(MSL)^2)))))</f>
        <v/>
      </c>
      <c r="P22" s="2" t="str">
        <f>IF('Binding Energies'!P22 = "","",IF('Binding Energies'!P22&lt;HV,flat_s*(-(Beta!P22/2)-(Delta!P22*COS(MSL))+(((3/2)*Beta!P22-((Gamma!P22*COS(MSL))))*(0.5+((P_A_True-0.5)*COS(2*MSLAMS)))*(SIN(MSL)^2)))))</f>
        <v/>
      </c>
      <c r="Q22" s="2" t="str">
        <f>IF('Binding Energies'!Q22 = "","",IF('Binding Energies'!Q22&lt;HV,flat_s*(-(Beta!Q22/2)-(Delta!Q22*COS(MSL))+(((3/2)*Beta!Q22-((Gamma!Q22*COS(MSL))))*(0.5+((P_A_True-0.5)*COS(2*MSLAMS)))*(SIN(MSL)^2)))))</f>
        <v/>
      </c>
      <c r="R22" s="2" t="str">
        <f>IF('Binding Energies'!R22 = "","",IF('Binding Energies'!R22&lt;HV,flat_s*(-(Beta!R22/2)-(Delta!R22*COS(MSL))+(((3/2)*Beta!R22-((Gamma!R22*COS(MSL))))*(0.5+((P_A_True-0.5)*COS(2*MSLAMS)))*(SIN(MSL)^2)))))</f>
        <v/>
      </c>
      <c r="S22" s="2" t="str">
        <f>IF('Binding Energies'!S22 = "","",IF('Binding Energies'!S22&lt;HV,flat_s*(-(Beta!S22/2)-(Delta!S22*COS(MSL))+(((3/2)*Beta!S22-((Gamma!S22*COS(MSL))))*(0.5+((P_A_True-0.5)*COS(2*MSLAMS)))*(SIN(MSL)^2)))))</f>
        <v/>
      </c>
      <c r="T22" s="2" t="str">
        <f>IF('Binding Energies'!T22 = "","",IF('Binding Energies'!T22&lt;HV,flat_s*(-(Beta!T22/2)-(Delta!T22*COS(MSL))+(((3/2)*Beta!T22-((Gamma!T22*COS(MSL))))*(0.5+((P_A_True-0.5)*COS(2*MSLAMS)))*(SIN(MSL)^2)))))</f>
        <v/>
      </c>
    </row>
    <row r="23" spans="1:34" x14ac:dyDescent="0.35">
      <c r="A23" s="72">
        <v>23</v>
      </c>
      <c r="B23" s="2">
        <f>IF('Binding Energies'!B23 = "","",IF('Binding Energies'!B23&lt;HV,flat_s*(-(Beta!B23/2)-(Delta!B23*COS(MSL))+(((3/2)*Beta!B23-((Gamma!B23*COS(MSL))))*(0.5+((P_A_True-0.5)*COS(2*MSLAMS)))*(SIN(MSL)^2)))))</f>
        <v>-9.0379674922673181E-2</v>
      </c>
      <c r="C23" s="2">
        <f>IF('Binding Energies'!C23 = "","",IF('Binding Energies'!C23&lt;HV,flat_s*(-(Beta!C23/2)-(Delta!C23*COS(MSL))+(((3/2)*Beta!C23-((Gamma!C23*COS(MSL))))*(0.5+((P_A_True-0.5)*COS(2*MSLAMS)))*(SIN(MSL)^2)))))</f>
        <v>6.4157364542573481E-2</v>
      </c>
      <c r="D23" s="2">
        <f>IF('Binding Energies'!D23 = "","",IF('Binding Energies'!D23&lt;HV,flat_s*(-(Beta!D23/2)-(Delta!D23*COS(MSL))+(((3/2)*Beta!D23-((Gamma!D23*COS(MSL))))*(0.5+((P_A_True-0.5)*COS(2*MSLAMS)))*(SIN(MSL)^2)))))</f>
        <v>6.9831700180435718E-2</v>
      </c>
      <c r="E23" s="2" t="str">
        <f>IF('Binding Energies'!E23 = "","",IF('Binding Energies'!E23&lt;HV,flat_s*(-(Beta!E23/2)-(Delta!E23*COS(MSL))+(((3/2)*Beta!E23-((Gamma!E23*COS(MSL))))*(0.5+((P_A_True-0.5)*COS(2*MSLAMS)))*(SIN(MSL)^2)))))</f>
        <v/>
      </c>
      <c r="F23" s="2" t="str">
        <f>IF('Binding Energies'!F23 = "","",IF('Binding Energies'!F23&lt;HV,flat_s*(-(Beta!F23/2)-(Delta!F23*COS(MSL))+(((3/2)*Beta!F23-((Gamma!F23*COS(MSL))))*(0.5+((P_A_True-0.5)*COS(2*MSLAMS)))*(SIN(MSL)^2)))))</f>
        <v/>
      </c>
      <c r="G23" s="2">
        <f>IF('Binding Energies'!G23 = "","",IF('Binding Energies'!G23&lt;HV,flat_s*(-(Beta!G23/2)-(Delta!G23*COS(MSL))+(((3/2)*Beta!G23-((Gamma!G23*COS(MSL))))*(0.5+((P_A_True-0.5)*COS(2*MSLAMS)))*(SIN(MSL)^2)))))</f>
        <v>0.18326942907421628</v>
      </c>
      <c r="H23" s="2">
        <f>IF('Binding Energies'!H23 = "","",IF('Binding Energies'!H23&lt;HV,flat_s*(-(Beta!H23/2)-(Delta!H23*COS(MSL))+(((3/2)*Beta!H23-((Gamma!H23*COS(MSL))))*(0.5+((P_A_True-0.5)*COS(2*MSLAMS)))*(SIN(MSL)^2)))))</f>
        <v>0.18345705914817256</v>
      </c>
      <c r="I23" s="2" t="str">
        <f>IF('Binding Energies'!I23 = "","",IF('Binding Energies'!I23&lt;HV,flat_s*(-(Beta!I23/2)-(Delta!I23*COS(MSL))+(((3/2)*Beta!I23-((Gamma!I23*COS(MSL))))*(0.5+((P_A_True-0.5)*COS(2*MSLAMS)))*(SIN(MSL)^2)))))</f>
        <v/>
      </c>
      <c r="J23" s="2" t="str">
        <f>IF('Binding Energies'!J23 = "","",IF('Binding Energies'!J23&lt;HV,flat_s*(-(Beta!J23/2)-(Delta!J23*COS(MSL))+(((3/2)*Beta!J23-((Gamma!J23*COS(MSL))))*(0.5+((P_A_True-0.5)*COS(2*MSLAMS)))*(SIN(MSL)^2)))))</f>
        <v/>
      </c>
      <c r="K23" s="2" t="str">
        <f>IF('Binding Energies'!K23 = "","",IF('Binding Energies'!K23&lt;HV,flat_s*(-(Beta!K23/2)-(Delta!K23*COS(MSL))+(((3/2)*Beta!K23-((Gamma!K23*COS(MSL))))*(0.5+((P_A_True-0.5)*COS(2*MSLAMS)))*(SIN(MSL)^2)))))</f>
        <v/>
      </c>
      <c r="L23" s="2" t="str">
        <f>IF('Binding Energies'!L23 = "","",IF('Binding Energies'!L23&lt;HV,flat_s*(-(Beta!L23/2)-(Delta!L23*COS(MSL))+(((3/2)*Beta!L23-((Gamma!L23*COS(MSL))))*(0.5+((P_A_True-0.5)*COS(2*MSLAMS)))*(SIN(MSL)^2)))))</f>
        <v/>
      </c>
      <c r="M23" s="2" t="str">
        <f>IF('Binding Energies'!M23 = "","",IF('Binding Energies'!M23&lt;HV,flat_s*(-(Beta!M23/2)-(Delta!M23*COS(MSL))+(((3/2)*Beta!M23-((Gamma!M23*COS(MSL))))*(0.5+((P_A_True-0.5)*COS(2*MSLAMS)))*(SIN(MSL)^2)))))</f>
        <v/>
      </c>
      <c r="N23" s="2" t="str">
        <f>IF('Binding Energies'!N23 = "","",IF('Binding Energies'!N23&lt;HV,flat_s*(-(Beta!N23/2)-(Delta!N23*COS(MSL))+(((3/2)*Beta!N23-((Gamma!N23*COS(MSL))))*(0.5+((P_A_True-0.5)*COS(2*MSLAMS)))*(SIN(MSL)^2)))))</f>
        <v/>
      </c>
      <c r="O23" s="2" t="str">
        <f>IF('Binding Energies'!O23 = "","",IF('Binding Energies'!O23&lt;HV,flat_s*(-(Beta!O23/2)-(Delta!O23*COS(MSL))+(((3/2)*Beta!O23-((Gamma!O23*COS(MSL))))*(0.5+((P_A_True-0.5)*COS(2*MSLAMS)))*(SIN(MSL)^2)))))</f>
        <v/>
      </c>
      <c r="P23" s="2" t="str">
        <f>IF('Binding Energies'!P23 = "","",IF('Binding Energies'!P23&lt;HV,flat_s*(-(Beta!P23/2)-(Delta!P23*COS(MSL))+(((3/2)*Beta!P23-((Gamma!P23*COS(MSL))))*(0.5+((P_A_True-0.5)*COS(2*MSLAMS)))*(SIN(MSL)^2)))))</f>
        <v/>
      </c>
      <c r="Q23" s="2" t="str">
        <f>IF('Binding Energies'!Q23 = "","",IF('Binding Energies'!Q23&lt;HV,flat_s*(-(Beta!Q23/2)-(Delta!Q23*COS(MSL))+(((3/2)*Beta!Q23-((Gamma!Q23*COS(MSL))))*(0.5+((P_A_True-0.5)*COS(2*MSLAMS)))*(SIN(MSL)^2)))))</f>
        <v/>
      </c>
      <c r="R23" s="2" t="str">
        <f>IF('Binding Energies'!R23 = "","",IF('Binding Energies'!R23&lt;HV,flat_s*(-(Beta!R23/2)-(Delta!R23*COS(MSL))+(((3/2)*Beta!R23-((Gamma!R23*COS(MSL))))*(0.5+((P_A_True-0.5)*COS(2*MSLAMS)))*(SIN(MSL)^2)))))</f>
        <v/>
      </c>
      <c r="S23" s="2" t="str">
        <f>IF('Binding Energies'!S23 = "","",IF('Binding Energies'!S23&lt;HV,flat_s*(-(Beta!S23/2)-(Delta!S23*COS(MSL))+(((3/2)*Beta!S23-((Gamma!S23*COS(MSL))))*(0.5+((P_A_True-0.5)*COS(2*MSLAMS)))*(SIN(MSL)^2)))))</f>
        <v/>
      </c>
      <c r="T23" s="2" t="str">
        <f>IF('Binding Energies'!T23 = "","",IF('Binding Energies'!T23&lt;HV,flat_s*(-(Beta!T23/2)-(Delta!T23*COS(MSL))+(((3/2)*Beta!T23-((Gamma!T23*COS(MSL))))*(0.5+((P_A_True-0.5)*COS(2*MSLAMS)))*(SIN(MSL)^2)))))</f>
        <v/>
      </c>
    </row>
    <row r="24" spans="1:34" x14ac:dyDescent="0.35">
      <c r="A24" s="72">
        <v>24</v>
      </c>
      <c r="B24" s="2">
        <f>IF('Binding Energies'!B24 = "","",IF('Binding Energies'!B24&lt;HV,flat_s*(-(Beta!B24/2)-(Delta!B24*COS(MSL))+(((3/2)*Beta!B24-((Gamma!B24*COS(MSL))))*(0.5+((P_A_True-0.5)*COS(2*MSLAMS)))*(SIN(MSL)^2)))))</f>
        <v>-0.12782447400342811</v>
      </c>
      <c r="C24" s="2">
        <f>IF('Binding Energies'!C24 = "","",IF('Binding Energies'!C24&lt;HV,flat_s*(-(Beta!C24/2)-(Delta!C24*COS(MSL))+(((3/2)*Beta!C24-((Gamma!C24*COS(MSL))))*(0.5+((P_A_True-0.5)*COS(2*MSLAMS)))*(SIN(MSL)^2)))))</f>
        <v>5.6495182797876797E-2</v>
      </c>
      <c r="D24" s="2">
        <f>IF('Binding Energies'!D24 = "","",IF('Binding Energies'!D24&lt;HV,flat_s*(-(Beta!D24/2)-(Delta!D24*COS(MSL))+(((3/2)*Beta!D24-((Gamma!D24*COS(MSL))))*(0.5+((P_A_True-0.5)*COS(2*MSLAMS)))*(SIN(MSL)^2)))))</f>
        <v>6.3154699650545654E-2</v>
      </c>
      <c r="E24" s="2" t="str">
        <f>IF('Binding Energies'!E24 = "","",IF('Binding Energies'!E24&lt;HV,flat_s*(-(Beta!E24/2)-(Delta!E24*COS(MSL))+(((3/2)*Beta!E24-((Gamma!E24*COS(MSL))))*(0.5+((P_A_True-0.5)*COS(2*MSLAMS)))*(SIN(MSL)^2)))))</f>
        <v/>
      </c>
      <c r="F24" s="2" t="str">
        <f>IF('Binding Energies'!F24 = "","",IF('Binding Energies'!F24&lt;HV,flat_s*(-(Beta!F24/2)-(Delta!F24*COS(MSL))+(((3/2)*Beta!F24-((Gamma!F24*COS(MSL))))*(0.5+((P_A_True-0.5)*COS(2*MSLAMS)))*(SIN(MSL)^2)))))</f>
        <v/>
      </c>
      <c r="G24" s="2">
        <f>IF('Binding Energies'!G24 = "","",IF('Binding Energies'!G24&lt;HV,flat_s*(-(Beta!G24/2)-(Delta!G24*COS(MSL))+(((3/2)*Beta!G24-((Gamma!G24*COS(MSL))))*(0.5+((P_A_True-0.5)*COS(2*MSLAMS)))*(SIN(MSL)^2)))))</f>
        <v>0.17996904560572713</v>
      </c>
      <c r="H24" s="2">
        <f>IF('Binding Energies'!H24 = "","",IF('Binding Energies'!H24&lt;HV,flat_s*(-(Beta!H24/2)-(Delta!H24*COS(MSL))+(((3/2)*Beta!H24-((Gamma!H24*COS(MSL))))*(0.5+((P_A_True-0.5)*COS(2*MSLAMS)))*(SIN(MSL)^2)))))</f>
        <v>0.18024810630058397</v>
      </c>
      <c r="I24" s="2" t="str">
        <f>IF('Binding Energies'!I24 = "","",IF('Binding Energies'!I24&lt;HV,flat_s*(-(Beta!I24/2)-(Delta!I24*COS(MSL))+(((3/2)*Beta!I24-((Gamma!I24*COS(MSL))))*(0.5+((P_A_True-0.5)*COS(2*MSLAMS)))*(SIN(MSL)^2)))))</f>
        <v/>
      </c>
      <c r="J24" s="2" t="str">
        <f>IF('Binding Energies'!J24 = "","",IF('Binding Energies'!J24&lt;HV,flat_s*(-(Beta!J24/2)-(Delta!J24*COS(MSL))+(((3/2)*Beta!J24-((Gamma!J24*COS(MSL))))*(0.5+((P_A_True-0.5)*COS(2*MSLAMS)))*(SIN(MSL)^2)))))</f>
        <v/>
      </c>
      <c r="K24" s="2" t="str">
        <f>IF('Binding Energies'!K24 = "","",IF('Binding Energies'!K24&lt;HV,flat_s*(-(Beta!K24/2)-(Delta!K24*COS(MSL))+(((3/2)*Beta!K24-((Gamma!K24*COS(MSL))))*(0.5+((P_A_True-0.5)*COS(2*MSLAMS)))*(SIN(MSL)^2)))))</f>
        <v/>
      </c>
      <c r="L24" s="2" t="str">
        <f>IF('Binding Energies'!L24 = "","",IF('Binding Energies'!L24&lt;HV,flat_s*(-(Beta!L24/2)-(Delta!L24*COS(MSL))+(((3/2)*Beta!L24-((Gamma!L24*COS(MSL))))*(0.5+((P_A_True-0.5)*COS(2*MSLAMS)))*(SIN(MSL)^2)))))</f>
        <v/>
      </c>
      <c r="M24" s="2" t="str">
        <f>IF('Binding Energies'!M24 = "","",IF('Binding Energies'!M24&lt;HV,flat_s*(-(Beta!M24/2)-(Delta!M24*COS(MSL))+(((3/2)*Beta!M24-((Gamma!M24*COS(MSL))))*(0.5+((P_A_True-0.5)*COS(2*MSLAMS)))*(SIN(MSL)^2)))))</f>
        <v/>
      </c>
      <c r="N24" s="2" t="str">
        <f>IF('Binding Energies'!N24 = "","",IF('Binding Energies'!N24&lt;HV,flat_s*(-(Beta!N24/2)-(Delta!N24*COS(MSL))+(((3/2)*Beta!N24-((Gamma!N24*COS(MSL))))*(0.5+((P_A_True-0.5)*COS(2*MSLAMS)))*(SIN(MSL)^2)))))</f>
        <v/>
      </c>
      <c r="O24" s="2" t="str">
        <f>IF('Binding Energies'!O24 = "","",IF('Binding Energies'!O24&lt;HV,flat_s*(-(Beta!O24/2)-(Delta!O24*COS(MSL))+(((3/2)*Beta!O24-((Gamma!O24*COS(MSL))))*(0.5+((P_A_True-0.5)*COS(2*MSLAMS)))*(SIN(MSL)^2)))))</f>
        <v/>
      </c>
      <c r="P24" s="2" t="str">
        <f>IF('Binding Energies'!P24 = "","",IF('Binding Energies'!P24&lt;HV,flat_s*(-(Beta!P24/2)-(Delta!P24*COS(MSL))+(((3/2)*Beta!P24-((Gamma!P24*COS(MSL))))*(0.5+((P_A_True-0.5)*COS(2*MSLAMS)))*(SIN(MSL)^2)))))</f>
        <v/>
      </c>
      <c r="Q24" s="2" t="str">
        <f>IF('Binding Energies'!Q24 = "","",IF('Binding Energies'!Q24&lt;HV,flat_s*(-(Beta!Q24/2)-(Delta!Q24*COS(MSL))+(((3/2)*Beta!Q24-((Gamma!Q24*COS(MSL))))*(0.5+((P_A_True-0.5)*COS(2*MSLAMS)))*(SIN(MSL)^2)))))</f>
        <v/>
      </c>
      <c r="R24" s="2" t="str">
        <f>IF('Binding Energies'!R24 = "","",IF('Binding Energies'!R24&lt;HV,flat_s*(-(Beta!R24/2)-(Delta!R24*COS(MSL))+(((3/2)*Beta!R24-((Gamma!R24*COS(MSL))))*(0.5+((P_A_True-0.5)*COS(2*MSLAMS)))*(SIN(MSL)^2)))))</f>
        <v/>
      </c>
      <c r="S24" s="2" t="str">
        <f>IF('Binding Energies'!S24 = "","",IF('Binding Energies'!S24&lt;HV,flat_s*(-(Beta!S24/2)-(Delta!S24*COS(MSL))+(((3/2)*Beta!S24-((Gamma!S24*COS(MSL))))*(0.5+((P_A_True-0.5)*COS(2*MSLAMS)))*(SIN(MSL)^2)))))</f>
        <v/>
      </c>
      <c r="T24" s="2" t="str">
        <f>IF('Binding Energies'!T24 = "","",IF('Binding Energies'!T24&lt;HV,flat_s*(-(Beta!T24/2)-(Delta!T24*COS(MSL))+(((3/2)*Beta!T24-((Gamma!T24*COS(MSL))))*(0.5+((P_A_True-0.5)*COS(2*MSLAMS)))*(SIN(MSL)^2)))))</f>
        <v/>
      </c>
      <c r="X24" t="s">
        <v>204</v>
      </c>
      <c r="Y24">
        <v>0.5</v>
      </c>
      <c r="Z24" t="s">
        <v>348</v>
      </c>
      <c r="AA24">
        <f>RADIANS(180-AE24)</f>
        <v>1.5707963267948966</v>
      </c>
      <c r="AB24" s="79">
        <f>DEGREES(AA24)</f>
        <v>90</v>
      </c>
      <c r="AC24" s="77" t="s">
        <v>336</v>
      </c>
      <c r="AD24">
        <f>AG24</f>
        <v>1.0471975511965979</v>
      </c>
      <c r="AE24">
        <v>90</v>
      </c>
      <c r="AF24" t="s">
        <v>356</v>
      </c>
      <c r="AG24">
        <f>ACOS(-SIN(AA25)*COS(AA26))</f>
        <v>1.0471975511965979</v>
      </c>
      <c r="AH24">
        <f>DEGREES(AG24)</f>
        <v>60.000000000000007</v>
      </c>
    </row>
    <row r="25" spans="1:34" x14ac:dyDescent="0.35">
      <c r="A25" s="72">
        <v>25</v>
      </c>
      <c r="B25" s="2" t="b">
        <f>IF('Binding Energies'!B25 = "","",IF('Binding Energies'!B25&lt;HV,flat_s*(-(Beta!B25/2)-(Delta!B25*COS(MSL))+(((3/2)*Beta!B25-((Gamma!B25*COS(MSL))))*(0.5+((P_A_True-0.5)*COS(2*MSLAMS)))*(SIN(MSL)^2)))))</f>
        <v>0</v>
      </c>
      <c r="C25" s="2">
        <f>IF('Binding Energies'!C25 = "","",IF('Binding Energies'!C25&lt;HV,flat_s*(-(Beta!C25/2)-(Delta!C25*COS(MSL))+(((3/2)*Beta!C25-((Gamma!C25*COS(MSL))))*(0.5+((P_A_True-0.5)*COS(2*MSLAMS)))*(SIN(MSL)^2)))))</f>
        <v>4.8519612733495698E-2</v>
      </c>
      <c r="D25" s="2">
        <f>IF('Binding Energies'!D25 = "","",IF('Binding Energies'!D25&lt;HV,flat_s*(-(Beta!D25/2)-(Delta!D25*COS(MSL))+(((3/2)*Beta!D25-((Gamma!D25*COS(MSL))))*(0.5+((P_A_True-0.5)*COS(2*MSLAMS)))*(SIN(MSL)^2)))))</f>
        <v>5.6501472572265121E-2</v>
      </c>
      <c r="E25" s="2" t="str">
        <f>IF('Binding Energies'!E25 = "","",IF('Binding Energies'!E25&lt;HV,flat_s*(-(Beta!E25/2)-(Delta!E25*COS(MSL))+(((3/2)*Beta!E25-((Gamma!E25*COS(MSL))))*(0.5+((P_A_True-0.5)*COS(2*MSLAMS)))*(SIN(MSL)^2)))))</f>
        <v/>
      </c>
      <c r="F25" s="2" t="str">
        <f>IF('Binding Energies'!F25 = "","",IF('Binding Energies'!F25&lt;HV,flat_s*(-(Beta!F25/2)-(Delta!F25*COS(MSL))+(((3/2)*Beta!F25-((Gamma!F25*COS(MSL))))*(0.5+((P_A_True-0.5)*COS(2*MSLAMS)))*(SIN(MSL)^2)))))</f>
        <v/>
      </c>
      <c r="G25" s="2">
        <f>IF('Binding Energies'!G25 = "","",IF('Binding Energies'!G25&lt;HV,flat_s*(-(Beta!G25/2)-(Delta!G25*COS(MSL))+(((3/2)*Beta!G25-((Gamma!G25*COS(MSL))))*(0.5+((P_A_True-0.5)*COS(2*MSLAMS)))*(SIN(MSL)^2)))))</f>
        <v>0.17644980628975582</v>
      </c>
      <c r="H25" s="2">
        <f>IF('Binding Energies'!H25 = "","",IF('Binding Energies'!H25&lt;HV,flat_s*(-(Beta!H25/2)-(Delta!H25*COS(MSL))+(((3/2)*Beta!H25-((Gamma!H25*COS(MSL))))*(0.5+((P_A_True-0.5)*COS(2*MSLAMS)))*(SIN(MSL)^2)))))</f>
        <v>0.1768174843557615</v>
      </c>
      <c r="I25" s="2">
        <f>IF('Binding Energies'!I25 = "","",IF('Binding Energies'!I25&lt;HV,flat_s*(-(Beta!I25/2)-(Delta!I25*COS(MSL))+(((3/2)*Beta!I25-((Gamma!I25*COS(MSL))))*(0.5+((P_A_True-0.5)*COS(2*MSLAMS)))*(SIN(MSL)^2)))))</f>
        <v>0.17051876681733513</v>
      </c>
      <c r="J25" s="2" t="str">
        <f>IF('Binding Energies'!J25 = "","",IF('Binding Energies'!J25&lt;HV,flat_s*(-(Beta!J25/2)-(Delta!J25*COS(MSL))+(((3/2)*Beta!J25-((Gamma!J25*COS(MSL))))*(0.5+((P_A_True-0.5)*COS(2*MSLAMS)))*(SIN(MSL)^2)))))</f>
        <v/>
      </c>
      <c r="K25" s="2" t="str">
        <f>IF('Binding Energies'!K25 = "","",IF('Binding Energies'!K25&lt;HV,flat_s*(-(Beta!K25/2)-(Delta!K25*COS(MSL))+(((3/2)*Beta!K25-((Gamma!K25*COS(MSL))))*(0.5+((P_A_True-0.5)*COS(2*MSLAMS)))*(SIN(MSL)^2)))))</f>
        <v/>
      </c>
      <c r="L25" s="2" t="str">
        <f>IF('Binding Energies'!L25 = "","",IF('Binding Energies'!L25&lt;HV,flat_s*(-(Beta!L25/2)-(Delta!L25*COS(MSL))+(((3/2)*Beta!L25-((Gamma!L25*COS(MSL))))*(0.5+((P_A_True-0.5)*COS(2*MSLAMS)))*(SIN(MSL)^2)))))</f>
        <v/>
      </c>
      <c r="M25" s="2" t="str">
        <f>IF('Binding Energies'!M25 = "","",IF('Binding Energies'!M25&lt;HV,flat_s*(-(Beta!M25/2)-(Delta!M25*COS(MSL))+(((3/2)*Beta!M25-((Gamma!M25*COS(MSL))))*(0.5+((P_A_True-0.5)*COS(2*MSLAMS)))*(SIN(MSL)^2)))))</f>
        <v/>
      </c>
      <c r="N25" s="2" t="str">
        <f>IF('Binding Energies'!N25 = "","",IF('Binding Energies'!N25&lt;HV,flat_s*(-(Beta!N25/2)-(Delta!N25*COS(MSL))+(((3/2)*Beta!N25-((Gamma!N25*COS(MSL))))*(0.5+((P_A_True-0.5)*COS(2*MSLAMS)))*(SIN(MSL)^2)))))</f>
        <v/>
      </c>
      <c r="O25" s="2" t="str">
        <f>IF('Binding Energies'!O25 = "","",IF('Binding Energies'!O25&lt;HV,flat_s*(-(Beta!O25/2)-(Delta!O25*COS(MSL))+(((3/2)*Beta!O25-((Gamma!O25*COS(MSL))))*(0.5+((P_A_True-0.5)*COS(2*MSLAMS)))*(SIN(MSL)^2)))))</f>
        <v/>
      </c>
      <c r="P25" s="2" t="str">
        <f>IF('Binding Energies'!P25 = "","",IF('Binding Energies'!P25&lt;HV,flat_s*(-(Beta!P25/2)-(Delta!P25*COS(MSL))+(((3/2)*Beta!P25-((Gamma!P25*COS(MSL))))*(0.5+((P_A_True-0.5)*COS(2*MSLAMS)))*(SIN(MSL)^2)))))</f>
        <v/>
      </c>
      <c r="Q25" s="2" t="str">
        <f>IF('Binding Energies'!Q25 = "","",IF('Binding Energies'!Q25&lt;HV,flat_s*(-(Beta!Q25/2)-(Delta!Q25*COS(MSL))+(((3/2)*Beta!Q25-((Gamma!Q25*COS(MSL))))*(0.5+((P_A_True-0.5)*COS(2*MSLAMS)))*(SIN(MSL)^2)))))</f>
        <v/>
      </c>
      <c r="R25" s="2" t="str">
        <f>IF('Binding Energies'!R25 = "","",IF('Binding Energies'!R25&lt;HV,flat_s*(-(Beta!R25/2)-(Delta!R25*COS(MSL))+(((3/2)*Beta!R25-((Gamma!R25*COS(MSL))))*(0.5+((P_A_True-0.5)*COS(2*MSLAMS)))*(SIN(MSL)^2)))))</f>
        <v/>
      </c>
      <c r="S25" s="2" t="str">
        <f>IF('Binding Energies'!S25 = "","",IF('Binding Energies'!S25&lt;HV,flat_s*(-(Beta!S25/2)-(Delta!S25*COS(MSL))+(((3/2)*Beta!S25-((Gamma!S25*COS(MSL))))*(0.5+((P_A_True-0.5)*COS(2*MSLAMS)))*(SIN(MSL)^2)))))</f>
        <v/>
      </c>
      <c r="T25" s="2" t="str">
        <f>IF('Binding Energies'!T25 = "","",IF('Binding Energies'!T25&lt;HV,flat_s*(-(Beta!T25/2)-(Delta!T25*COS(MSL))+(((3/2)*Beta!T25-((Gamma!T25*COS(MSL))))*(0.5+((P_A_True-0.5)*COS(2*MSLAMS)))*(SIN(MSL)^2)))))</f>
        <v/>
      </c>
      <c r="X25" s="78" t="s">
        <v>338</v>
      </c>
      <c r="Y25" s="2">
        <f>Beta!B6</f>
        <v>1.9424550367409859</v>
      </c>
      <c r="Z25" t="s">
        <v>344</v>
      </c>
      <c r="AA25">
        <f>(RADIANS(AB25))</f>
        <v>1.5707963267948966</v>
      </c>
      <c r="AB25">
        <v>90</v>
      </c>
      <c r="AC25" t="s">
        <v>337</v>
      </c>
      <c r="AD25">
        <f>IFERROR(AG25,0)</f>
        <v>1.5707963267948966</v>
      </c>
      <c r="AE25">
        <v>0</v>
      </c>
      <c r="AF25" t="s">
        <v>353</v>
      </c>
      <c r="AG25">
        <f>ACOS((COS(AA25))/SQRT((1-(SIN(AA25)^2)*(COS(AA26)^2))))</f>
        <v>1.5707963267948966</v>
      </c>
      <c r="AH25">
        <f>DEGREES(AG25)</f>
        <v>90</v>
      </c>
    </row>
    <row r="26" spans="1:34" x14ac:dyDescent="0.35">
      <c r="A26" s="72">
        <v>26</v>
      </c>
      <c r="B26" s="2" t="b">
        <f>IF('Binding Energies'!B26 = "","",IF('Binding Energies'!B26&lt;HV,flat_s*(-(Beta!B26/2)-(Delta!B26*COS(MSL))+(((3/2)*Beta!B26-((Gamma!B26*COS(MSL))))*(0.5+((P_A_True-0.5)*COS(2*MSLAMS)))*(SIN(MSL)^2)))))</f>
        <v>0</v>
      </c>
      <c r="C26" s="2">
        <f>IF('Binding Energies'!C26 = "","",IF('Binding Energies'!C26&lt;HV,flat_s*(-(Beta!C26/2)-(Delta!C26*COS(MSL))+(((3/2)*Beta!C26-((Gamma!C26*COS(MSL))))*(0.5+((P_A_True-0.5)*COS(2*MSLAMS)))*(SIN(MSL)^2)))))</f>
        <v>4.0250702976141639E-2</v>
      </c>
      <c r="D26" s="2">
        <f>IF('Binding Energies'!D26 = "","",IF('Binding Energies'!D26&lt;HV,flat_s*(-(Beta!D26/2)-(Delta!D26*COS(MSL))+(((3/2)*Beta!D26-((Gamma!D26*COS(MSL))))*(0.5+((P_A_True-0.5)*COS(2*MSLAMS)))*(SIN(MSL)^2)))))</f>
        <v>4.9879761297251801E-2</v>
      </c>
      <c r="E26" s="2" t="str">
        <f>IF('Binding Energies'!E26 = "","",IF('Binding Energies'!E26&lt;HV,flat_s*(-(Beta!E26/2)-(Delta!E26*COS(MSL))+(((3/2)*Beta!E26-((Gamma!E26*COS(MSL))))*(0.5+((P_A_True-0.5)*COS(2*MSLAMS)))*(SIN(MSL)^2)))))</f>
        <v/>
      </c>
      <c r="F26" s="2" t="str">
        <f>IF('Binding Energies'!F26 = "","",IF('Binding Energies'!F26&lt;HV,flat_s*(-(Beta!F26/2)-(Delta!F26*COS(MSL))+(((3/2)*Beta!F26-((Gamma!F26*COS(MSL))))*(0.5+((P_A_True-0.5)*COS(2*MSLAMS)))*(SIN(MSL)^2)))))</f>
        <v/>
      </c>
      <c r="G26" s="2">
        <f>IF('Binding Energies'!G26 = "","",IF('Binding Energies'!G26&lt;HV,flat_s*(-(Beta!G26/2)-(Delta!G26*COS(MSL))+(((3/2)*Beta!G26-((Gamma!G26*COS(MSL))))*(0.5+((P_A_True-0.5)*COS(2*MSLAMS)))*(SIN(MSL)^2)))))</f>
        <v>0.17272819234060899</v>
      </c>
      <c r="H26" s="2">
        <f>IF('Binding Energies'!H26 = "","",IF('Binding Energies'!H26&lt;HV,flat_s*(-(Beta!H26/2)-(Delta!H26*COS(MSL))+(((3/2)*Beta!H26-((Gamma!H26*COS(MSL))))*(0.5+((P_A_True-0.5)*COS(2*MSLAMS)))*(SIN(MSL)^2)))))</f>
        <v>0.17318752088934619</v>
      </c>
      <c r="I26" s="2">
        <f>IF('Binding Energies'!I26 = "","",IF('Binding Energies'!I26&lt;HV,flat_s*(-(Beta!I26/2)-(Delta!I26*COS(MSL))+(((3/2)*Beta!I26-((Gamma!I26*COS(MSL))))*(0.5+((P_A_True-0.5)*COS(2*MSLAMS)))*(SIN(MSL)^2)))))</f>
        <v>0.16780473841645677</v>
      </c>
      <c r="J26" s="2">
        <f>IF('Binding Energies'!J26 = "","",IF('Binding Energies'!J26&lt;HV,flat_s*(-(Beta!J26/2)-(Delta!J26*COS(MSL))+(((3/2)*Beta!J26-((Gamma!J26*COS(MSL))))*(0.5+((P_A_True-0.5)*COS(2*MSLAMS)))*(SIN(MSL)^2)))))</f>
        <v>0.16866002376418238</v>
      </c>
      <c r="K26" s="2" t="str">
        <f>IF('Binding Energies'!K26 = "","",IF('Binding Energies'!K26&lt;HV,flat_s*(-(Beta!K26/2)-(Delta!K26*COS(MSL))+(((3/2)*Beta!K26-((Gamma!K26*COS(MSL))))*(0.5+((P_A_True-0.5)*COS(2*MSLAMS)))*(SIN(MSL)^2)))))</f>
        <v/>
      </c>
      <c r="L26" s="2" t="str">
        <f>IF('Binding Energies'!L26 = "","",IF('Binding Energies'!L26&lt;HV,flat_s*(-(Beta!L26/2)-(Delta!L26*COS(MSL))+(((3/2)*Beta!L26-((Gamma!L26*COS(MSL))))*(0.5+((P_A_True-0.5)*COS(2*MSLAMS)))*(SIN(MSL)^2)))))</f>
        <v/>
      </c>
      <c r="M26" s="2" t="str">
        <f>IF('Binding Energies'!M26 = "","",IF('Binding Energies'!M26&lt;HV,flat_s*(-(Beta!M26/2)-(Delta!M26*COS(MSL))+(((3/2)*Beta!M26-((Gamma!M26*COS(MSL))))*(0.5+((P_A_True-0.5)*COS(2*MSLAMS)))*(SIN(MSL)^2)))))</f>
        <v/>
      </c>
      <c r="N26" s="2" t="str">
        <f>IF('Binding Energies'!N26 = "","",IF('Binding Energies'!N26&lt;HV,flat_s*(-(Beta!N26/2)-(Delta!N26*COS(MSL))+(((3/2)*Beta!N26-((Gamma!N26*COS(MSL))))*(0.5+((P_A_True-0.5)*COS(2*MSLAMS)))*(SIN(MSL)^2)))))</f>
        <v/>
      </c>
      <c r="O26" s="2" t="str">
        <f>IF('Binding Energies'!O26 = "","",IF('Binding Energies'!O26&lt;HV,flat_s*(-(Beta!O26/2)-(Delta!O26*COS(MSL))+(((3/2)*Beta!O26-((Gamma!O26*COS(MSL))))*(0.5+((P_A_True-0.5)*COS(2*MSLAMS)))*(SIN(MSL)^2)))))</f>
        <v/>
      </c>
      <c r="P26" s="2" t="str">
        <f>IF('Binding Energies'!P26 = "","",IF('Binding Energies'!P26&lt;HV,flat_s*(-(Beta!P26/2)-(Delta!P26*COS(MSL))+(((3/2)*Beta!P26-((Gamma!P26*COS(MSL))))*(0.5+((P_A_True-0.5)*COS(2*MSLAMS)))*(SIN(MSL)^2)))))</f>
        <v/>
      </c>
      <c r="Q26" s="2" t="str">
        <f>IF('Binding Energies'!Q26 = "","",IF('Binding Energies'!Q26&lt;HV,flat_s*(-(Beta!Q26/2)-(Delta!Q26*COS(MSL))+(((3/2)*Beta!Q26-((Gamma!Q26*COS(MSL))))*(0.5+((P_A_True-0.5)*COS(2*MSLAMS)))*(SIN(MSL)^2)))))</f>
        <v/>
      </c>
      <c r="R26" s="2" t="str">
        <f>IF('Binding Energies'!R26 = "","",IF('Binding Energies'!R26&lt;HV,flat_s*(-(Beta!R26/2)-(Delta!R26*COS(MSL))+(((3/2)*Beta!R26-((Gamma!R26*COS(MSL))))*(0.5+((P_A_True-0.5)*COS(2*MSLAMS)))*(SIN(MSL)^2)))))</f>
        <v/>
      </c>
      <c r="S26" s="2" t="str">
        <f>IF('Binding Energies'!S26 = "","",IF('Binding Energies'!S26&lt;HV,flat_s*(-(Beta!S26/2)-(Delta!S26*COS(MSL))+(((3/2)*Beta!S26-((Gamma!S26*COS(MSL))))*(0.5+((P_A_True-0.5)*COS(2*MSLAMS)))*(SIN(MSL)^2)))))</f>
        <v/>
      </c>
      <c r="T26" s="2" t="str">
        <f>IF('Binding Energies'!T26 = "","",IF('Binding Energies'!T26&lt;HV,flat_s*(-(Beta!T26/2)-(Delta!T26*COS(MSL))+(((3/2)*Beta!T26-((Gamma!T26*COS(MSL))))*(0.5+((P_A_True-0.5)*COS(2*MSLAMS)))*(SIN(MSL)^2)))))</f>
        <v/>
      </c>
      <c r="X26" t="s">
        <v>339</v>
      </c>
      <c r="Y26" s="2">
        <f>Gamma!B6</f>
        <v>1.5944875142964325</v>
      </c>
      <c r="Z26" t="s">
        <v>345</v>
      </c>
      <c r="AA26">
        <f>RADIANS(AB26)</f>
        <v>2.0943951023931953</v>
      </c>
      <c r="AB26">
        <v>120</v>
      </c>
      <c r="AC26" t="s">
        <v>349</v>
      </c>
      <c r="AD26">
        <f>-(ATAN((COS(90-AA25)*COS(90-AA26))/SIN(90-AA25)))</f>
        <v>-1.1054892337024034</v>
      </c>
      <c r="AE26">
        <f>DEGREES(AD26)</f>
        <v>-63.33986738829924</v>
      </c>
    </row>
    <row r="27" spans="1:34" x14ac:dyDescent="0.35">
      <c r="A27" s="72">
        <v>27</v>
      </c>
      <c r="B27" s="2" t="b">
        <f>IF('Binding Energies'!B27 = "","",IF('Binding Energies'!B27&lt;HV,flat_s*(-(Beta!B27/2)-(Delta!B27*COS(MSL))+(((3/2)*Beta!B27-((Gamma!B27*COS(MSL))))*(0.5+((P_A_True-0.5)*COS(2*MSLAMS)))*(SIN(MSL)^2)))))</f>
        <v>0</v>
      </c>
      <c r="C27" s="2">
        <f>IF('Binding Energies'!C27 = "","",IF('Binding Energies'!C27&lt;HV,flat_s*(-(Beta!C27/2)-(Delta!C27*COS(MSL))+(((3/2)*Beta!C27-((Gamma!C27*COS(MSL))))*(0.5+((P_A_True-0.5)*COS(2*MSLAMS)))*(SIN(MSL)^2)))))</f>
        <v>3.171277617942847E-2</v>
      </c>
      <c r="D27" s="2">
        <f>IF('Binding Energies'!D27 = "","",IF('Binding Energies'!D27&lt;HV,flat_s*(-(Beta!D27/2)-(Delta!D27*COS(MSL))+(((3/2)*Beta!D27-((Gamma!D27*COS(MSL))))*(0.5+((P_A_True-0.5)*COS(2*MSLAMS)))*(SIN(MSL)^2)))))</f>
        <v>4.32973560431692E-2</v>
      </c>
      <c r="E27" s="2" t="str">
        <f>IF('Binding Energies'!E27 = "","",IF('Binding Energies'!E27&lt;HV,flat_s*(-(Beta!E27/2)-(Delta!E27*COS(MSL))+(((3/2)*Beta!E27-((Gamma!E27*COS(MSL))))*(0.5+((P_A_True-0.5)*COS(2*MSLAMS)))*(SIN(MSL)^2)))))</f>
        <v/>
      </c>
      <c r="F27" s="2" t="str">
        <f>IF('Binding Energies'!F27 = "","",IF('Binding Energies'!F27&lt;HV,flat_s*(-(Beta!F27/2)-(Delta!F27*COS(MSL))+(((3/2)*Beta!F27-((Gamma!F27*COS(MSL))))*(0.5+((P_A_True-0.5)*COS(2*MSLAMS)))*(SIN(MSL)^2)))))</f>
        <v/>
      </c>
      <c r="G27" s="2">
        <f>IF('Binding Energies'!G27 = "","",IF('Binding Energies'!G27&lt;HV,flat_s*(-(Beta!G27/2)-(Delta!G27*COS(MSL))+(((3/2)*Beta!G27-((Gamma!G27*COS(MSL))))*(0.5+((P_A_True-0.5)*COS(2*MSLAMS)))*(SIN(MSL)^2)))))</f>
        <v>0.16879576444516864</v>
      </c>
      <c r="H27" s="2">
        <f>IF('Binding Energies'!H27 = "","",IF('Binding Energies'!H27&lt;HV,flat_s*(-(Beta!H27/2)-(Delta!H27*COS(MSL))+(((3/2)*Beta!H27-((Gamma!H27*COS(MSL))))*(0.5+((P_A_True-0.5)*COS(2*MSLAMS)))*(SIN(MSL)^2)))))</f>
        <v>0.16935527248210008</v>
      </c>
      <c r="I27" s="2">
        <f>IF('Binding Energies'!I27 = "","",IF('Binding Energies'!I27&lt;HV,flat_s*(-(Beta!I27/2)-(Delta!I27*COS(MSL))+(((3/2)*Beta!I27-((Gamma!I27*COS(MSL))))*(0.5+((P_A_True-0.5)*COS(2*MSLAMS)))*(SIN(MSL)^2)))))</f>
        <v>0.16489071869314281</v>
      </c>
      <c r="J27" s="2">
        <f>IF('Binding Energies'!J27 = "","",IF('Binding Energies'!J27&lt;HV,flat_s*(-(Beta!J27/2)-(Delta!J27*COS(MSL))+(((3/2)*Beta!J27-((Gamma!J27*COS(MSL))))*(0.5+((P_A_True-0.5)*COS(2*MSLAMS)))*(SIN(MSL)^2)))))</f>
        <v>0.16592597648034879</v>
      </c>
      <c r="K27" s="2" t="str">
        <f>IF('Binding Energies'!K27 = "","",IF('Binding Energies'!K27&lt;HV,flat_s*(-(Beta!K27/2)-(Delta!K27*COS(MSL))+(((3/2)*Beta!K27-((Gamma!K27*COS(MSL))))*(0.5+((P_A_True-0.5)*COS(2*MSLAMS)))*(SIN(MSL)^2)))))</f>
        <v/>
      </c>
      <c r="L27" s="2" t="str">
        <f>IF('Binding Energies'!L27 = "","",IF('Binding Energies'!L27&lt;HV,flat_s*(-(Beta!L27/2)-(Delta!L27*COS(MSL))+(((3/2)*Beta!L27-((Gamma!L27*COS(MSL))))*(0.5+((P_A_True-0.5)*COS(2*MSLAMS)))*(SIN(MSL)^2)))))</f>
        <v/>
      </c>
      <c r="M27" s="2" t="str">
        <f>IF('Binding Energies'!M27 = "","",IF('Binding Energies'!M27&lt;HV,flat_s*(-(Beta!M27/2)-(Delta!M27*COS(MSL))+(((3/2)*Beta!M27-((Gamma!M27*COS(MSL))))*(0.5+((P_A_True-0.5)*COS(2*MSLAMS)))*(SIN(MSL)^2)))))</f>
        <v/>
      </c>
      <c r="N27" s="2" t="str">
        <f>IF('Binding Energies'!N27 = "","",IF('Binding Energies'!N27&lt;HV,flat_s*(-(Beta!N27/2)-(Delta!N27*COS(MSL))+(((3/2)*Beta!N27-((Gamma!N27*COS(MSL))))*(0.5+((P_A_True-0.5)*COS(2*MSLAMS)))*(SIN(MSL)^2)))))</f>
        <v/>
      </c>
      <c r="O27" s="2" t="str">
        <f>IF('Binding Energies'!O27 = "","",IF('Binding Energies'!O27&lt;HV,flat_s*(-(Beta!O27/2)-(Delta!O27*COS(MSL))+(((3/2)*Beta!O27-((Gamma!O27*COS(MSL))))*(0.5+((P_A_True-0.5)*COS(2*MSLAMS)))*(SIN(MSL)^2)))))</f>
        <v/>
      </c>
      <c r="P27" s="2" t="str">
        <f>IF('Binding Energies'!P27 = "","",IF('Binding Energies'!P27&lt;HV,flat_s*(-(Beta!P27/2)-(Delta!P27*COS(MSL))+(((3/2)*Beta!P27-((Gamma!P27*COS(MSL))))*(0.5+((P_A_True-0.5)*COS(2*MSLAMS)))*(SIN(MSL)^2)))))</f>
        <v/>
      </c>
      <c r="Q27" s="2" t="str">
        <f>IF('Binding Energies'!Q27 = "","",IF('Binding Energies'!Q27&lt;HV,flat_s*(-(Beta!Q27/2)-(Delta!Q27*COS(MSL))+(((3/2)*Beta!Q27-((Gamma!Q27*COS(MSL))))*(0.5+((P_A_True-0.5)*COS(2*MSLAMS)))*(SIN(MSL)^2)))))</f>
        <v/>
      </c>
      <c r="R27" s="2" t="str">
        <f>IF('Binding Energies'!R27 = "","",IF('Binding Energies'!R27&lt;HV,flat_s*(-(Beta!R27/2)-(Delta!R27*COS(MSL))+(((3/2)*Beta!R27-((Gamma!R27*COS(MSL))))*(0.5+((P_A_True-0.5)*COS(2*MSLAMS)))*(SIN(MSL)^2)))))</f>
        <v/>
      </c>
      <c r="S27" s="2" t="str">
        <f>IF('Binding Energies'!S27 = "","",IF('Binding Energies'!S27&lt;HV,flat_s*(-(Beta!S27/2)-(Delta!S27*COS(MSL))+(((3/2)*Beta!S27-((Gamma!S27*COS(MSL))))*(0.5+((P_A_True-0.5)*COS(2*MSLAMS)))*(SIN(MSL)^2)))))</f>
        <v/>
      </c>
      <c r="T27" s="2" t="str">
        <f>IF('Binding Energies'!T27 = "","",IF('Binding Energies'!T27&lt;HV,flat_s*(-(Beta!T27/2)-(Delta!T27*COS(MSL))+(((3/2)*Beta!T27-((Gamma!T27*COS(MSL))))*(0.5+((P_A_True-0.5)*COS(2*MSLAMS)))*(SIN(MSL)^2)))))</f>
        <v/>
      </c>
      <c r="X27" t="s">
        <v>340</v>
      </c>
      <c r="Y27">
        <v>-1.5854417446104371E-11</v>
      </c>
    </row>
    <row r="28" spans="1:34" x14ac:dyDescent="0.35">
      <c r="A28" s="72">
        <v>28</v>
      </c>
      <c r="B28" s="2" t="b">
        <f>IF('Binding Energies'!B28 = "","",IF('Binding Energies'!B28&lt;HV,flat_s*(-(Beta!B28/2)-(Delta!B28*COS(MSL))+(((3/2)*Beta!B28-((Gamma!B28*COS(MSL))))*(0.5+((P_A_True-0.5)*COS(2*MSLAMS)))*(SIN(MSL)^2)))))</f>
        <v>0</v>
      </c>
      <c r="C28" s="2">
        <f>IF('Binding Energies'!C28 = "","",IF('Binding Energies'!C28&lt;HV,flat_s*(-(Beta!C28/2)-(Delta!C28*COS(MSL))+(((3/2)*Beta!C28-((Gamma!C28*COS(MSL))))*(0.5+((P_A_True-0.5)*COS(2*MSLAMS)))*(SIN(MSL)^2)))))</f>
        <v>2.2934884978452419E-2</v>
      </c>
      <c r="D28" s="2">
        <f>IF('Binding Energies'!D28 = "","",IF('Binding Energies'!D28&lt;HV,flat_s*(-(Beta!D28/2)-(Delta!D28*COS(MSL))+(((3/2)*Beta!D28-((Gamma!D28*COS(MSL))))*(0.5+((P_A_True-0.5)*COS(2*MSLAMS)))*(SIN(MSL)^2)))))</f>
        <v>3.6762099137781168E-2</v>
      </c>
      <c r="E28" s="2" t="str">
        <f>IF('Binding Energies'!E28 = "","",IF('Binding Energies'!E28&lt;HV,flat_s*(-(Beta!E28/2)-(Delta!E28*COS(MSL))+(((3/2)*Beta!E28-((Gamma!E28*COS(MSL))))*(0.5+((P_A_True-0.5)*COS(2*MSLAMS)))*(SIN(MSL)^2)))))</f>
        <v/>
      </c>
      <c r="F28" s="2" t="str">
        <f>IF('Binding Energies'!F28 = "","",IF('Binding Energies'!F28&lt;HV,flat_s*(-(Beta!F28/2)-(Delta!F28*COS(MSL))+(((3/2)*Beta!F28-((Gamma!F28*COS(MSL))))*(0.5+((P_A_True-0.5)*COS(2*MSLAMS)))*(SIN(MSL)^2)))))</f>
        <v/>
      </c>
      <c r="G28" s="2">
        <f>IF('Binding Energies'!G28 = "","",IF('Binding Energies'!G28&lt;HV,flat_s*(-(Beta!G28/2)-(Delta!G28*COS(MSL))+(((3/2)*Beta!G28-((Gamma!G28*COS(MSL))))*(0.5+((P_A_True-0.5)*COS(2*MSLAMS)))*(SIN(MSL)^2)))))</f>
        <v>0.16462529892787292</v>
      </c>
      <c r="H28" s="2">
        <f>IF('Binding Energies'!H28 = "","",IF('Binding Energies'!H28&lt;HV,flat_s*(-(Beta!H28/2)-(Delta!H28*COS(MSL))+(((3/2)*Beta!H28-((Gamma!H28*COS(MSL))))*(0.5+((P_A_True-0.5)*COS(2*MSLAMS)))*(SIN(MSL)^2)))))</f>
        <v>0.16529638039707872</v>
      </c>
      <c r="I28" s="2">
        <f>IF('Binding Energies'!I28 = "","",IF('Binding Energies'!I28&lt;HV,flat_s*(-(Beta!I28/2)-(Delta!I28*COS(MSL))+(((3/2)*Beta!I28-((Gamma!I28*COS(MSL))))*(0.5+((P_A_True-0.5)*COS(2*MSLAMS)))*(SIN(MSL)^2)))))</f>
        <v>0.16178217994671767</v>
      </c>
      <c r="J28" s="2">
        <f>IF('Binding Energies'!J28 = "","",IF('Binding Energies'!J28&lt;HV,flat_s*(-(Beta!J28/2)-(Delta!J28*COS(MSL))+(((3/2)*Beta!J28-((Gamma!J28*COS(MSL))))*(0.5+((P_A_True-0.5)*COS(2*MSLAMS)))*(SIN(MSL)^2)))))</f>
        <v>0.16299813136222036</v>
      </c>
      <c r="K28" s="2" t="str">
        <f>IF('Binding Energies'!K28 = "","",IF('Binding Energies'!K28&lt;HV,flat_s*(-(Beta!K28/2)-(Delta!K28*COS(MSL))+(((3/2)*Beta!K28-((Gamma!K28*COS(MSL))))*(0.5+((P_A_True-0.5)*COS(2*MSLAMS)))*(SIN(MSL)^2)))))</f>
        <v/>
      </c>
      <c r="L28" s="2" t="str">
        <f>IF('Binding Energies'!L28 = "","",IF('Binding Energies'!L28&lt;HV,flat_s*(-(Beta!L28/2)-(Delta!L28*COS(MSL))+(((3/2)*Beta!L28-((Gamma!L28*COS(MSL))))*(0.5+((P_A_True-0.5)*COS(2*MSLAMS)))*(SIN(MSL)^2)))))</f>
        <v/>
      </c>
      <c r="M28" s="2" t="str">
        <f>IF('Binding Energies'!M28 = "","",IF('Binding Energies'!M28&lt;HV,flat_s*(-(Beta!M28/2)-(Delta!M28*COS(MSL))+(((3/2)*Beta!M28-((Gamma!M28*COS(MSL))))*(0.5+((P_A_True-0.5)*COS(2*MSLAMS)))*(SIN(MSL)^2)))))</f>
        <v/>
      </c>
      <c r="N28" s="2" t="str">
        <f>IF('Binding Energies'!N28 = "","",IF('Binding Energies'!N28&lt;HV,flat_s*(-(Beta!N28/2)-(Delta!N28*COS(MSL))+(((3/2)*Beta!N28-((Gamma!N28*COS(MSL))))*(0.5+((P_A_True-0.5)*COS(2*MSLAMS)))*(SIN(MSL)^2)))))</f>
        <v/>
      </c>
      <c r="O28" s="2" t="str">
        <f>IF('Binding Energies'!O28 = "","",IF('Binding Energies'!O28&lt;HV,flat_s*(-(Beta!O28/2)-(Delta!O28*COS(MSL))+(((3/2)*Beta!O28-((Gamma!O28*COS(MSL))))*(0.5+((P_A_True-0.5)*COS(2*MSLAMS)))*(SIN(MSL)^2)))))</f>
        <v/>
      </c>
      <c r="P28" s="2" t="str">
        <f>IF('Binding Energies'!P28 = "","",IF('Binding Energies'!P28&lt;HV,flat_s*(-(Beta!P28/2)-(Delta!P28*COS(MSL))+(((3/2)*Beta!P28-((Gamma!P28*COS(MSL))))*(0.5+((P_A_True-0.5)*COS(2*MSLAMS)))*(SIN(MSL)^2)))))</f>
        <v/>
      </c>
      <c r="Q28" s="2" t="str">
        <f>IF('Binding Energies'!Q28 = "","",IF('Binding Energies'!Q28&lt;HV,flat_s*(-(Beta!Q28/2)-(Delta!Q28*COS(MSL))+(((3/2)*Beta!Q28-((Gamma!Q28*COS(MSL))))*(0.5+((P_A_True-0.5)*COS(2*MSLAMS)))*(SIN(MSL)^2)))))</f>
        <v/>
      </c>
      <c r="R28" s="2" t="str">
        <f>IF('Binding Energies'!R28 = "","",IF('Binding Energies'!R28&lt;HV,flat_s*(-(Beta!R28/2)-(Delta!R28*COS(MSL))+(((3/2)*Beta!R28-((Gamma!R28*COS(MSL))))*(0.5+((P_A_True-0.5)*COS(2*MSLAMS)))*(SIN(MSL)^2)))))</f>
        <v/>
      </c>
      <c r="S28" s="2" t="str">
        <f>IF('Binding Energies'!S28 = "","",IF('Binding Energies'!S28&lt;HV,flat_s*(-(Beta!S28/2)-(Delta!S28*COS(MSL))+(((3/2)*Beta!S28-((Gamma!S28*COS(MSL))))*(0.5+((P_A_True-0.5)*COS(2*MSLAMS)))*(SIN(MSL)^2)))))</f>
        <v/>
      </c>
      <c r="T28" s="2" t="str">
        <f>IF('Binding Energies'!T28 = "","",IF('Binding Energies'!T28&lt;HV,flat_s*(-(Beta!T28/2)-(Delta!T28*COS(MSL))+(((3/2)*Beta!T28-((Gamma!T28*COS(MSL))))*(0.5+((P_A_True-0.5)*COS(2*MSLAMS)))*(SIN(MSL)^2)))))</f>
        <v/>
      </c>
      <c r="V28" t="s">
        <v>357</v>
      </c>
    </row>
    <row r="29" spans="1:34" x14ac:dyDescent="0.35">
      <c r="A29" s="72">
        <v>29</v>
      </c>
      <c r="B29" s="2" t="b">
        <f>IF('Binding Energies'!B29 = "","",IF('Binding Energies'!B29&lt;HV,flat_s*(-(Beta!B29/2)-(Delta!B29*COS(MSL))+(((3/2)*Beta!B29-((Gamma!B29*COS(MSL))))*(0.5+((P_A_True-0.5)*COS(2*MSLAMS)))*(SIN(MSL)^2)))))</f>
        <v>0</v>
      </c>
      <c r="C29" s="2">
        <f>IF('Binding Energies'!C29 = "","",IF('Binding Energies'!C29&lt;HV,flat_s*(-(Beta!C29/2)-(Delta!C29*COS(MSL))+(((3/2)*Beta!C29-((Gamma!C29*COS(MSL))))*(0.5+((P_A_True-0.5)*COS(2*MSLAMS)))*(SIN(MSL)^2)))))</f>
        <v>1.3951291609005212E-2</v>
      </c>
      <c r="D29" s="2">
        <f>IF('Binding Energies'!D29 = "","",IF('Binding Energies'!D29&lt;HV,flat_s*(-(Beta!D29/2)-(Delta!D29*COS(MSL))+(((3/2)*Beta!D29-((Gamma!D29*COS(MSL))))*(0.5+((P_A_True-0.5)*COS(2*MSLAMS)))*(SIN(MSL)^2)))))</f>
        <v>3.028188825457756E-2</v>
      </c>
      <c r="E29" s="2" t="str">
        <f>IF('Binding Energies'!E29 = "","",IF('Binding Energies'!E29&lt;HV,flat_s*(-(Beta!E29/2)-(Delta!E29*COS(MSL))+(((3/2)*Beta!E29-((Gamma!E29*COS(MSL))))*(0.5+((P_A_True-0.5)*COS(2*MSLAMS)))*(SIN(MSL)^2)))))</f>
        <v/>
      </c>
      <c r="F29" s="2" t="str">
        <f>IF('Binding Energies'!F29 = "","",IF('Binding Energies'!F29&lt;HV,flat_s*(-(Beta!F29/2)-(Delta!F29*COS(MSL))+(((3/2)*Beta!F29-((Gamma!F29*COS(MSL))))*(0.5+((P_A_True-0.5)*COS(2*MSLAMS)))*(SIN(MSL)^2)))))</f>
        <v/>
      </c>
      <c r="G29" s="2">
        <f>IF('Binding Energies'!G29 = "","",IF('Binding Energies'!G29&lt;HV,flat_s*(-(Beta!G29/2)-(Delta!G29*COS(MSL))+(((3/2)*Beta!G29-((Gamma!G29*COS(MSL))))*(0.5+((P_A_True-0.5)*COS(2*MSLAMS)))*(SIN(MSL)^2)))))</f>
        <v>0.16025078094421769</v>
      </c>
      <c r="H29" s="2">
        <f>IF('Binding Energies'!H29 = "","",IF('Binding Energies'!H29&lt;HV,flat_s*(-(Beta!H29/2)-(Delta!H29*COS(MSL))+(((3/2)*Beta!H29-((Gamma!H29*COS(MSL))))*(0.5+((P_A_True-0.5)*COS(2*MSLAMS)))*(SIN(MSL)^2)))))</f>
        <v>0.16105618737650984</v>
      </c>
      <c r="I29" s="2">
        <f>IF('Binding Energies'!I29 = "","",IF('Binding Energies'!I29&lt;HV,flat_s*(-(Beta!I29/2)-(Delta!I29*COS(MSL))+(((3/2)*Beta!I29-((Gamma!I29*COS(MSL))))*(0.5+((P_A_True-0.5)*COS(2*MSLAMS)))*(SIN(MSL)^2)))))</f>
        <v>0.15847763236636697</v>
      </c>
      <c r="J29" s="2">
        <f>IF('Binding Energies'!J29 = "","",IF('Binding Energies'!J29&lt;HV,flat_s*(-(Beta!J29/2)-(Delta!J29*COS(MSL))+(((3/2)*Beta!J29-((Gamma!J29*COS(MSL))))*(0.5+((P_A_True-0.5)*COS(2*MSLAMS)))*(SIN(MSL)^2)))))</f>
        <v>0.15984090364825948</v>
      </c>
      <c r="K29" s="2" t="str">
        <f>IF('Binding Energies'!K29 = "","",IF('Binding Energies'!K29&lt;HV,flat_s*(-(Beta!K29/2)-(Delta!K29*COS(MSL))+(((3/2)*Beta!K29-((Gamma!K29*COS(MSL))))*(0.5+((P_A_True-0.5)*COS(2*MSLAMS)))*(SIN(MSL)^2)))))</f>
        <v/>
      </c>
      <c r="L29" s="2" t="str">
        <f>IF('Binding Energies'!L29 = "","",IF('Binding Energies'!L29&lt;HV,flat_s*(-(Beta!L29/2)-(Delta!L29*COS(MSL))+(((3/2)*Beta!L29-((Gamma!L29*COS(MSL))))*(0.5+((P_A_True-0.5)*COS(2*MSLAMS)))*(SIN(MSL)^2)))))</f>
        <v/>
      </c>
      <c r="M29" s="2" t="str">
        <f>IF('Binding Energies'!M29 = "","",IF('Binding Energies'!M29&lt;HV,flat_s*(-(Beta!M29/2)-(Delta!M29*COS(MSL))+(((3/2)*Beta!M29-((Gamma!M29*COS(MSL))))*(0.5+((P_A_True-0.5)*COS(2*MSLAMS)))*(SIN(MSL)^2)))))</f>
        <v/>
      </c>
      <c r="N29" s="2" t="str">
        <f>IF('Binding Energies'!N29 = "","",IF('Binding Energies'!N29&lt;HV,flat_s*(-(Beta!N29/2)-(Delta!N29*COS(MSL))+(((3/2)*Beta!N29-((Gamma!N29*COS(MSL))))*(0.5+((P_A_True-0.5)*COS(2*MSLAMS)))*(SIN(MSL)^2)))))</f>
        <v/>
      </c>
      <c r="O29" s="2" t="str">
        <f>IF('Binding Energies'!O29 = "","",IF('Binding Energies'!O29&lt;HV,flat_s*(-(Beta!O29/2)-(Delta!O29*COS(MSL))+(((3/2)*Beta!O29-((Gamma!O29*COS(MSL))))*(0.5+((P_A_True-0.5)*COS(2*MSLAMS)))*(SIN(MSL)^2)))))</f>
        <v/>
      </c>
      <c r="P29" s="2" t="str">
        <f>IF('Binding Energies'!P29 = "","",IF('Binding Energies'!P29&lt;HV,flat_s*(-(Beta!P29/2)-(Delta!P29*COS(MSL))+(((3/2)*Beta!P29-((Gamma!P29*COS(MSL))))*(0.5+((P_A_True-0.5)*COS(2*MSLAMS)))*(SIN(MSL)^2)))))</f>
        <v/>
      </c>
      <c r="Q29" s="2" t="str">
        <f>IF('Binding Energies'!Q29 = "","",IF('Binding Energies'!Q29&lt;HV,flat_s*(-(Beta!Q29/2)-(Delta!Q29*COS(MSL))+(((3/2)*Beta!Q29-((Gamma!Q29*COS(MSL))))*(0.5+((P_A_True-0.5)*COS(2*MSLAMS)))*(SIN(MSL)^2)))))</f>
        <v/>
      </c>
      <c r="R29" s="2" t="str">
        <f>IF('Binding Energies'!R29 = "","",IF('Binding Energies'!R29&lt;HV,flat_s*(-(Beta!R29/2)-(Delta!R29*COS(MSL))+(((3/2)*Beta!R29-((Gamma!R29*COS(MSL))))*(0.5+((P_A_True-0.5)*COS(2*MSLAMS)))*(SIN(MSL)^2)))))</f>
        <v/>
      </c>
      <c r="S29" s="2" t="str">
        <f>IF('Binding Energies'!S29 = "","",IF('Binding Energies'!S29&lt;HV,flat_s*(-(Beta!S29/2)-(Delta!S29*COS(MSL))+(((3/2)*Beta!S29-((Gamma!S29*COS(MSL))))*(0.5+((P_A_True-0.5)*COS(2*MSLAMS)))*(SIN(MSL)^2)))))</f>
        <v/>
      </c>
      <c r="T29" s="2" t="str">
        <f>IF('Binding Energies'!T29 = "","",IF('Binding Energies'!T29&lt;HV,flat_s*(-(Beta!T29/2)-(Delta!T29*COS(MSL))+(((3/2)*Beta!T29-((Gamma!T29*COS(MSL))))*(0.5+((P_A_True-0.5)*COS(2*MSLAMS)))*(SIN(MSL)^2)))))</f>
        <v/>
      </c>
    </row>
    <row r="30" spans="1:34" x14ac:dyDescent="0.35">
      <c r="A30" s="72">
        <v>30</v>
      </c>
      <c r="B30" s="2" t="b">
        <f>IF('Binding Energies'!B30 = "","",IF('Binding Energies'!B30&lt;HV,flat_s*(-(Beta!B30/2)-(Delta!B30*COS(MSL))+(((3/2)*Beta!B30-((Gamma!B30*COS(MSL))))*(0.5+((P_A_True-0.5)*COS(2*MSLAMS)))*(SIN(MSL)^2)))))</f>
        <v>0</v>
      </c>
      <c r="C30" s="2">
        <f>IF('Binding Energies'!C30 = "","",IF('Binding Energies'!C30&lt;HV,flat_s*(-(Beta!C30/2)-(Delta!C30*COS(MSL))+(((3/2)*Beta!C30-((Gamma!C30*COS(MSL))))*(0.5+((P_A_True-0.5)*COS(2*MSLAMS)))*(SIN(MSL)^2)))))</f>
        <v>4.8019700781661845E-3</v>
      </c>
      <c r="D30" s="2">
        <f>IF('Binding Energies'!D30 = "","",IF('Binding Energies'!D30&lt;HV,flat_s*(-(Beta!D30/2)-(Delta!D30*COS(MSL))+(((3/2)*Beta!D30-((Gamma!D30*COS(MSL))))*(0.5+((P_A_True-0.5)*COS(2*MSLAMS)))*(SIN(MSL)^2)))))</f>
        <v>2.3864678813323326E-2</v>
      </c>
      <c r="E30" s="2" t="str">
        <f>IF('Binding Energies'!E30 = "","",IF('Binding Energies'!E30&lt;HV,flat_s*(-(Beta!E30/2)-(Delta!E30*COS(MSL))+(((3/2)*Beta!E30-((Gamma!E30*COS(MSL))))*(0.5+((P_A_True-0.5)*COS(2*MSLAMS)))*(SIN(MSL)^2)))))</f>
        <v/>
      </c>
      <c r="F30" s="2" t="str">
        <f>IF('Binding Energies'!F30 = "","",IF('Binding Energies'!F30&lt;HV,flat_s*(-(Beta!F30/2)-(Delta!F30*COS(MSL))+(((3/2)*Beta!F30-((Gamma!F30*COS(MSL))))*(0.5+((P_A_True-0.5)*COS(2*MSLAMS)))*(SIN(MSL)^2)))))</f>
        <v/>
      </c>
      <c r="G30" s="2">
        <f>IF('Binding Energies'!G30 = "","",IF('Binding Energies'!G30&lt;HV,flat_s*(-(Beta!G30/2)-(Delta!G30*COS(MSL))+(((3/2)*Beta!G30-((Gamma!G30*COS(MSL))))*(0.5+((P_A_True-0.5)*COS(2*MSLAMS)))*(SIN(MSL)^2)))))</f>
        <v>0.15556991907917406</v>
      </c>
      <c r="H30" s="2">
        <f>IF('Binding Energies'!H30 = "","",IF('Binding Energies'!H30&lt;HV,flat_s*(-(Beta!H30/2)-(Delta!H30*COS(MSL))+(((3/2)*Beta!H30-((Gamma!H30*COS(MSL))))*(0.5+((P_A_True-0.5)*COS(2*MSLAMS)))*(SIN(MSL)^2)))))</f>
        <v>0.15652502629702292</v>
      </c>
      <c r="I30" s="2">
        <f>IF('Binding Energies'!I30 = "","",IF('Binding Energies'!I30&lt;HV,flat_s*(-(Beta!I30/2)-(Delta!I30*COS(MSL))+(((3/2)*Beta!I30-((Gamma!I30*COS(MSL))))*(0.5+((P_A_True-0.5)*COS(2*MSLAMS)))*(SIN(MSL)^2)))))</f>
        <v>0.1549903032522772</v>
      </c>
      <c r="J30" s="2">
        <f>IF('Binding Energies'!J30 = "","",IF('Binding Energies'!J30&lt;HV,flat_s*(-(Beta!J30/2)-(Delta!J30*COS(MSL))+(((3/2)*Beta!J30-((Gamma!J30*COS(MSL))))*(0.5+((P_A_True-0.5)*COS(2*MSLAMS)))*(SIN(MSL)^2)))))</f>
        <v>0.15651038941122986</v>
      </c>
      <c r="K30" s="2" t="str">
        <f>IF('Binding Energies'!K30 = "","",IF('Binding Energies'!K30&lt;HV,flat_s*(-(Beta!K30/2)-(Delta!K30*COS(MSL))+(((3/2)*Beta!K30-((Gamma!K30*COS(MSL))))*(0.5+((P_A_True-0.5)*COS(2*MSLAMS)))*(SIN(MSL)^2)))))</f>
        <v/>
      </c>
      <c r="L30" s="2" t="str">
        <f>IF('Binding Energies'!L30 = "","",IF('Binding Energies'!L30&lt;HV,flat_s*(-(Beta!L30/2)-(Delta!L30*COS(MSL))+(((3/2)*Beta!L30-((Gamma!L30*COS(MSL))))*(0.5+((P_A_True-0.5)*COS(2*MSLAMS)))*(SIN(MSL)^2)))))</f>
        <v/>
      </c>
      <c r="M30" s="2" t="str">
        <f>IF('Binding Energies'!M30 = "","",IF('Binding Energies'!M30&lt;HV,flat_s*(-(Beta!M30/2)-(Delta!M30*COS(MSL))+(((3/2)*Beta!M30-((Gamma!M30*COS(MSL))))*(0.5+((P_A_True-0.5)*COS(2*MSLAMS)))*(SIN(MSL)^2)))))</f>
        <v/>
      </c>
      <c r="N30" s="2" t="str">
        <f>IF('Binding Energies'!N30 = "","",IF('Binding Energies'!N30&lt;HV,flat_s*(-(Beta!N30/2)-(Delta!N30*COS(MSL))+(((3/2)*Beta!N30-((Gamma!N30*COS(MSL))))*(0.5+((P_A_True-0.5)*COS(2*MSLAMS)))*(SIN(MSL)^2)))))</f>
        <v/>
      </c>
      <c r="O30" s="2" t="str">
        <f>IF('Binding Energies'!O30 = "","",IF('Binding Energies'!O30&lt;HV,flat_s*(-(Beta!O30/2)-(Delta!O30*COS(MSL))+(((3/2)*Beta!O30-((Gamma!O30*COS(MSL))))*(0.5+((P_A_True-0.5)*COS(2*MSLAMS)))*(SIN(MSL)^2)))))</f>
        <v/>
      </c>
      <c r="P30" s="2" t="str">
        <f>IF('Binding Energies'!P30 = "","",IF('Binding Energies'!P30&lt;HV,flat_s*(-(Beta!P30/2)-(Delta!P30*COS(MSL))+(((3/2)*Beta!P30-((Gamma!P30*COS(MSL))))*(0.5+((P_A_True-0.5)*COS(2*MSLAMS)))*(SIN(MSL)^2)))))</f>
        <v/>
      </c>
      <c r="Q30" s="2" t="str">
        <f>IF('Binding Energies'!Q30 = "","",IF('Binding Energies'!Q30&lt;HV,flat_s*(-(Beta!Q30/2)-(Delta!Q30*COS(MSL))+(((3/2)*Beta!Q30-((Gamma!Q30*COS(MSL))))*(0.5+((P_A_True-0.5)*COS(2*MSLAMS)))*(SIN(MSL)^2)))))</f>
        <v/>
      </c>
      <c r="R30" s="2" t="str">
        <f>IF('Binding Energies'!R30 = "","",IF('Binding Energies'!R30&lt;HV,flat_s*(-(Beta!R30/2)-(Delta!R30*COS(MSL))+(((3/2)*Beta!R30-((Gamma!R30*COS(MSL))))*(0.5+((P_A_True-0.5)*COS(2*MSLAMS)))*(SIN(MSL)^2)))))</f>
        <v/>
      </c>
      <c r="S30" s="2" t="str">
        <f>IF('Binding Energies'!S30 = "","",IF('Binding Energies'!S30&lt;HV,flat_s*(-(Beta!S30/2)-(Delta!S30*COS(MSL))+(((3/2)*Beta!S30-((Gamma!S30*COS(MSL))))*(0.5+((P_A_True-0.5)*COS(2*MSLAMS)))*(SIN(MSL)^2)))))</f>
        <v/>
      </c>
      <c r="T30" s="2" t="str">
        <f>IF('Binding Energies'!T30 = "","",IF('Binding Energies'!T30&lt;HV,flat_s*(-(Beta!T30/2)-(Delta!T30*COS(MSL))+(((3/2)*Beta!T30-((Gamma!T30*COS(MSL))))*(0.5+((P_A_True-0.5)*COS(2*MSLAMS)))*(SIN(MSL)^2)))))</f>
        <v/>
      </c>
      <c r="X30" t="s">
        <v>346</v>
      </c>
      <c r="Y30" s="2">
        <f>(1-(Y25/2)-(Y27*COS(AD24))+(((3/2)*Y25-((Y26*COS(AD24))))*(0.5+((Y24-0.5)*COS(2*AD25)))*(SIN(AD24)^2)))</f>
        <v>0.82243703087365794</v>
      </c>
      <c r="Z30">
        <f>Y30-Y34</f>
        <v>0.82243703087365794</v>
      </c>
    </row>
    <row r="31" spans="1:34" x14ac:dyDescent="0.35">
      <c r="A31" s="72">
        <v>31</v>
      </c>
      <c r="B31" s="2" t="str">
        <f>IF('Binding Energies'!B31 = "","",IF('Binding Energies'!B31&lt;HV,flat_s*(-(Beta!B31/2)-(Delta!B31*COS(MSL))+(((3/2)*Beta!B31-((Gamma!B31*COS(MSL))))*(0.5+((P_A_True-0.5)*COS(2*MSLAMS)))*(SIN(MSL)^2)))))</f>
        <v/>
      </c>
      <c r="C31" s="2">
        <f>IF('Binding Energies'!C31 = "","",IF('Binding Energies'!C31&lt;HV,flat_s*(-(Beta!C31/2)-(Delta!C31*COS(MSL))+(((3/2)*Beta!C31-((Gamma!C31*COS(MSL))))*(0.5+((P_A_True-0.5)*COS(2*MSLAMS)))*(SIN(MSL)^2)))))</f>
        <v>-4.4668704934475167E-3</v>
      </c>
      <c r="D31" s="2">
        <f>IF('Binding Energies'!D31 = "","",IF('Binding Energies'!D31&lt;HV,flat_s*(-(Beta!D31/2)-(Delta!D31*COS(MSL))+(((3/2)*Beta!D31-((Gamma!D31*COS(MSL))))*(0.5+((P_A_True-0.5)*COS(2*MSLAMS)))*(SIN(MSL)^2)))))</f>
        <v>1.7518485686052521E-2</v>
      </c>
      <c r="E31" s="2" t="str">
        <f>IF('Binding Energies'!E31 = "","",IF('Binding Energies'!E31&lt;HV,flat_s*(-(Beta!E31/2)-(Delta!E31*COS(MSL))+(((3/2)*Beta!E31-((Gamma!E31*COS(MSL))))*(0.5+((P_A_True-0.5)*COS(2*MSLAMS)))*(SIN(MSL)^2)))))</f>
        <v/>
      </c>
      <c r="F31" s="2" t="str">
        <f>IF('Binding Energies'!F31 = "","",IF('Binding Energies'!F31&lt;HV,flat_s*(-(Beta!F31/2)-(Delta!F31*COS(MSL))+(((3/2)*Beta!F31-((Gamma!F31*COS(MSL))))*(0.5+((P_A_True-0.5)*COS(2*MSLAMS)))*(SIN(MSL)^2)))))</f>
        <v/>
      </c>
      <c r="G31" s="2">
        <f>IF('Binding Energies'!G31 = "","",IF('Binding Energies'!G31&lt;HV,flat_s*(-(Beta!G31/2)-(Delta!G31*COS(MSL))+(((3/2)*Beta!G31-((Gamma!G31*COS(MSL))))*(0.5+((P_A_True-0.5)*COS(2*MSLAMS)))*(SIN(MSL)^2)))))</f>
        <v>0.15061251034140521</v>
      </c>
      <c r="H31" s="2">
        <f>IF('Binding Energies'!H31 = "","",IF('Binding Energies'!H31&lt;HV,flat_s*(-(Beta!H31/2)-(Delta!H31*COS(MSL))+(((3/2)*Beta!H31-((Gamma!H31*COS(MSL))))*(0.5+((P_A_True-0.5)*COS(2*MSLAMS)))*(SIN(MSL)^2)))))</f>
        <v>0.15174111155348502</v>
      </c>
      <c r="I31" s="2">
        <f>IF('Binding Energies'!I31 = "","",IF('Binding Energies'!I31&lt;HV,flat_s*(-(Beta!I31/2)-(Delta!I31*COS(MSL))+(((3/2)*Beta!I31-((Gamma!I31*COS(MSL))))*(0.5+((P_A_True-0.5)*COS(2*MSLAMS)))*(SIN(MSL)^2)))))</f>
        <v>0.15132083132600266</v>
      </c>
      <c r="J31" s="2">
        <f>IF('Binding Energies'!J31 = "","",IF('Binding Energies'!J31&lt;HV,flat_s*(-(Beta!J31/2)-(Delta!J31*COS(MSL))+(((3/2)*Beta!J31-((Gamma!J31*COS(MSL))))*(0.5+((P_A_True-0.5)*COS(2*MSLAMS)))*(SIN(MSL)^2)))))</f>
        <v>0.15299835716772037</v>
      </c>
      <c r="K31" s="2" t="str">
        <f>IF('Binding Energies'!K31 = "","",IF('Binding Energies'!K31&lt;HV,flat_s*(-(Beta!K31/2)-(Delta!K31*COS(MSL))+(((3/2)*Beta!K31-((Gamma!K31*COS(MSL))))*(0.5+((P_A_True-0.5)*COS(2*MSLAMS)))*(SIN(MSL)^2)))))</f>
        <v/>
      </c>
      <c r="L31" s="2" t="str">
        <f>IF('Binding Energies'!L31 = "","",IF('Binding Energies'!L31&lt;HV,flat_s*(-(Beta!L31/2)-(Delta!L31*COS(MSL))+(((3/2)*Beta!L31-((Gamma!L31*COS(MSL))))*(0.5+((P_A_True-0.5)*COS(2*MSLAMS)))*(SIN(MSL)^2)))))</f>
        <v/>
      </c>
      <c r="M31" s="2" t="str">
        <f>IF('Binding Energies'!M31 = "","",IF('Binding Energies'!M31&lt;HV,flat_s*(-(Beta!M31/2)-(Delta!M31*COS(MSL))+(((3/2)*Beta!M31-((Gamma!M31*COS(MSL))))*(0.5+((P_A_True-0.5)*COS(2*MSLAMS)))*(SIN(MSL)^2)))))</f>
        <v/>
      </c>
      <c r="N31" s="2" t="str">
        <f>IF('Binding Energies'!N31 = "","",IF('Binding Energies'!N31&lt;HV,flat_s*(-(Beta!N31/2)-(Delta!N31*COS(MSL))+(((3/2)*Beta!N31-((Gamma!N31*COS(MSL))))*(0.5+((P_A_True-0.5)*COS(2*MSLAMS)))*(SIN(MSL)^2)))))</f>
        <v/>
      </c>
      <c r="O31" s="2" t="str">
        <f>IF('Binding Energies'!O31 = "","",IF('Binding Energies'!O31&lt;HV,flat_s*(-(Beta!O31/2)-(Delta!O31*COS(MSL))+(((3/2)*Beta!O31-((Gamma!O31*COS(MSL))))*(0.5+((P_A_True-0.5)*COS(2*MSLAMS)))*(SIN(MSL)^2)))))</f>
        <v/>
      </c>
      <c r="P31" s="2" t="str">
        <f>IF('Binding Energies'!P31 = "","",IF('Binding Energies'!P31&lt;HV,flat_s*(-(Beta!P31/2)-(Delta!P31*COS(MSL))+(((3/2)*Beta!P31-((Gamma!P31*COS(MSL))))*(0.5+((P_A_True-0.5)*COS(2*MSLAMS)))*(SIN(MSL)^2)))))</f>
        <v/>
      </c>
      <c r="Q31" s="2" t="str">
        <f>IF('Binding Energies'!Q31 = "","",IF('Binding Energies'!Q31&lt;HV,flat_s*(-(Beta!Q31/2)-(Delta!Q31*COS(MSL))+(((3/2)*Beta!Q31-((Gamma!Q31*COS(MSL))))*(0.5+((P_A_True-0.5)*COS(2*MSLAMS)))*(SIN(MSL)^2)))))</f>
        <v/>
      </c>
      <c r="R31" s="2" t="str">
        <f>IF('Binding Energies'!R31 = "","",IF('Binding Energies'!R31&lt;HV,flat_s*(-(Beta!R31/2)-(Delta!R31*COS(MSL))+(((3/2)*Beta!R31-((Gamma!R31*COS(MSL))))*(0.5+((P_A_True-0.5)*COS(2*MSLAMS)))*(SIN(MSL)^2)))))</f>
        <v/>
      </c>
      <c r="S31" s="2" t="str">
        <f>IF('Binding Energies'!S31 = "","",IF('Binding Energies'!S31&lt;HV,flat_s*(-(Beta!S31/2)-(Delta!S31*COS(MSL))+(((3/2)*Beta!S31-((Gamma!S31*COS(MSL))))*(0.5+((P_A_True-0.5)*COS(2*MSLAMS)))*(SIN(MSL)^2)))))</f>
        <v/>
      </c>
      <c r="T31" s="2" t="str">
        <f>IF('Binding Energies'!T31 = "","",IF('Binding Energies'!T31&lt;HV,flat_s*(-(Beta!T31/2)-(Delta!T31*COS(MSL))+(((3/2)*Beta!T31-((Gamma!T31*COS(MSL))))*(0.5+((P_A_True-0.5)*COS(2*MSLAMS)))*(SIN(MSL)^2)))))</f>
        <v/>
      </c>
      <c r="X31" t="s">
        <v>350</v>
      </c>
      <c r="Y31">
        <f>1-(Y25/4)*(3*(COS(AD24)^2)-1)-(Y27+(Y26/2)*(SIN(AD24)^2))*COS(AD24)</f>
        <v>0.82243703087365794</v>
      </c>
      <c r="Z31">
        <f>Y31-Y33</f>
        <v>0.82243703087365794</v>
      </c>
    </row>
    <row r="32" spans="1:34" x14ac:dyDescent="0.35">
      <c r="A32" s="72">
        <v>32</v>
      </c>
      <c r="B32" s="2" t="str">
        <f>IF('Binding Energies'!B32 = "","",IF('Binding Energies'!B32&lt;HV,flat_s*(-(Beta!B32/2)-(Delta!B32*COS(MSL))+(((3/2)*Beta!B32-((Gamma!B32*COS(MSL))))*(0.5+((P_A_True-0.5)*COS(2*MSLAMS)))*(SIN(MSL)^2)))))</f>
        <v/>
      </c>
      <c r="C32" s="2">
        <f>IF('Binding Energies'!C32 = "","",IF('Binding Energies'!C32&lt;HV,flat_s*(-(Beta!C32/2)-(Delta!C32*COS(MSL))+(((3/2)*Beta!C32-((Gamma!C32*COS(MSL))))*(0.5+((P_A_True-0.5)*COS(2*MSLAMS)))*(SIN(MSL)^2)))))</f>
        <v>-1.3802243034030548E-2</v>
      </c>
      <c r="D32" s="2">
        <f>IF('Binding Energies'!D32 = "","",IF('Binding Energies'!D32&lt;HV,flat_s*(-(Beta!D32/2)-(Delta!D32*COS(MSL))+(((3/2)*Beta!D32-((Gamma!D32*COS(MSL))))*(0.5+((P_A_True-0.5)*COS(2*MSLAMS)))*(SIN(MSL)^2)))))</f>
        <v>1.1251384323406666E-2</v>
      </c>
      <c r="E32" s="2" t="str">
        <f>IF('Binding Energies'!E32 = "","",IF('Binding Energies'!E32&lt;HV,flat_s*(-(Beta!E32/2)-(Delta!E32*COS(MSL))+(((3/2)*Beta!E32-((Gamma!E32*COS(MSL))))*(0.5+((P_A_True-0.5)*COS(2*MSLAMS)))*(SIN(MSL)^2)))))</f>
        <v/>
      </c>
      <c r="F32" s="2" t="str">
        <f>IF('Binding Energies'!F32 = "","",IF('Binding Energies'!F32&lt;HV,flat_s*(-(Beta!F32/2)-(Delta!F32*COS(MSL))+(((3/2)*Beta!F32-((Gamma!F32*COS(MSL))))*(0.5+((P_A_True-0.5)*COS(2*MSLAMS)))*(SIN(MSL)^2)))))</f>
        <v/>
      </c>
      <c r="G32" s="2">
        <f>IF('Binding Energies'!G32 = "","",IF('Binding Energies'!G32&lt;HV,flat_s*(-(Beta!G32/2)-(Delta!G32*COS(MSL))+(((3/2)*Beta!G32-((Gamma!G32*COS(MSL))))*(0.5+((P_A_True-0.5)*COS(2*MSLAMS)))*(SIN(MSL)^2)))))</f>
        <v>0.14538308456112026</v>
      </c>
      <c r="H32" s="2">
        <f>IF('Binding Energies'!H32 = "","",IF('Binding Energies'!H32&lt;HV,flat_s*(-(Beta!H32/2)-(Delta!H32*COS(MSL))+(((3/2)*Beta!H32-((Gamma!H32*COS(MSL))))*(0.5+((P_A_True-0.5)*COS(2*MSLAMS)))*(SIN(MSL)^2)))))</f>
        <v>0.14671091602271102</v>
      </c>
      <c r="I32" s="2">
        <f>IF('Binding Energies'!I32 = "","",IF('Binding Energies'!I32&lt;HV,flat_s*(-(Beta!I32/2)-(Delta!I32*COS(MSL))+(((3/2)*Beta!I32-((Gamma!I32*COS(MSL))))*(0.5+((P_A_True-0.5)*COS(2*MSLAMS)))*(SIN(MSL)^2)))))</f>
        <v>0.14747161264499298</v>
      </c>
      <c r="J32" s="2">
        <f>IF('Binding Energies'!J32 = "","",IF('Binding Energies'!J32&lt;HV,flat_s*(-(Beta!J32/2)-(Delta!J32*COS(MSL))+(((3/2)*Beta!J32-((Gamma!J32*COS(MSL))))*(0.5+((P_A_True-0.5)*COS(2*MSLAMS)))*(SIN(MSL)^2)))))</f>
        <v>0.14929998613072704</v>
      </c>
      <c r="K32" s="2" t="str">
        <f>IF('Binding Energies'!K32 = "","",IF('Binding Energies'!K32&lt;HV,flat_s*(-(Beta!K32/2)-(Delta!K32*COS(MSL))+(((3/2)*Beta!K32-((Gamma!K32*COS(MSL))))*(0.5+((P_A_True-0.5)*COS(2*MSLAMS)))*(SIN(MSL)^2)))))</f>
        <v/>
      </c>
      <c r="L32" s="2" t="str">
        <f>IF('Binding Energies'!L32 = "","",IF('Binding Energies'!L32&lt;HV,flat_s*(-(Beta!L32/2)-(Delta!L32*COS(MSL))+(((3/2)*Beta!L32-((Gamma!L32*COS(MSL))))*(0.5+((P_A_True-0.5)*COS(2*MSLAMS)))*(SIN(MSL)^2)))))</f>
        <v/>
      </c>
      <c r="M32" s="2" t="str">
        <f>IF('Binding Energies'!M32 = "","",IF('Binding Energies'!M32&lt;HV,flat_s*(-(Beta!M32/2)-(Delta!M32*COS(MSL))+(((3/2)*Beta!M32-((Gamma!M32*COS(MSL))))*(0.5+((P_A_True-0.5)*COS(2*MSLAMS)))*(SIN(MSL)^2)))))</f>
        <v/>
      </c>
      <c r="N32" s="2" t="str">
        <f>IF('Binding Energies'!N32 = "","",IF('Binding Energies'!N32&lt;HV,flat_s*(-(Beta!N32/2)-(Delta!N32*COS(MSL))+(((3/2)*Beta!N32-((Gamma!N32*COS(MSL))))*(0.5+((P_A_True-0.5)*COS(2*MSLAMS)))*(SIN(MSL)^2)))))</f>
        <v/>
      </c>
      <c r="O32" s="2" t="str">
        <f>IF('Binding Energies'!O32 = "","",IF('Binding Energies'!O32&lt;HV,flat_s*(-(Beta!O32/2)-(Delta!O32*COS(MSL))+(((3/2)*Beta!O32-((Gamma!O32*COS(MSL))))*(0.5+((P_A_True-0.5)*COS(2*MSLAMS)))*(SIN(MSL)^2)))))</f>
        <v/>
      </c>
      <c r="P32" s="2" t="str">
        <f>IF('Binding Energies'!P32 = "","",IF('Binding Energies'!P32&lt;HV,flat_s*(-(Beta!P32/2)-(Delta!P32*COS(MSL))+(((3/2)*Beta!P32-((Gamma!P32*COS(MSL))))*(0.5+((P_A_True-0.5)*COS(2*MSLAMS)))*(SIN(MSL)^2)))))</f>
        <v/>
      </c>
      <c r="Q32" s="2" t="str">
        <f>IF('Binding Energies'!Q32 = "","",IF('Binding Energies'!Q32&lt;HV,flat_s*(-(Beta!Q32/2)-(Delta!Q32*COS(MSL))+(((3/2)*Beta!Q32-((Gamma!Q32*COS(MSL))))*(0.5+((P_A_True-0.5)*COS(2*MSLAMS)))*(SIN(MSL)^2)))))</f>
        <v/>
      </c>
      <c r="R32" s="2" t="str">
        <f>IF('Binding Energies'!R32 = "","",IF('Binding Energies'!R32&lt;HV,flat_s*(-(Beta!R32/2)-(Delta!R32*COS(MSL))+(((3/2)*Beta!R32-((Gamma!R32*COS(MSL))))*(0.5+((P_A_True-0.5)*COS(2*MSLAMS)))*(SIN(MSL)^2)))))</f>
        <v/>
      </c>
      <c r="S32" s="2" t="str">
        <f>IF('Binding Energies'!S32 = "","",IF('Binding Energies'!S32&lt;HV,flat_s*(-(Beta!S32/2)-(Delta!S32*COS(MSL))+(((3/2)*Beta!S32-((Gamma!S32*COS(MSL))))*(0.5+((P_A_True-0.5)*COS(2*MSLAMS)))*(SIN(MSL)^2)))))</f>
        <v/>
      </c>
      <c r="T32" s="2" t="str">
        <f>IF('Binding Energies'!T32 = "","",IF('Binding Energies'!T32&lt;HV,flat_s*(-(Beta!T32/2)-(Delta!T32*COS(MSL))+(((3/2)*Beta!T32-((Gamma!T32*COS(MSL))))*(0.5+((P_A_True-0.5)*COS(2*MSLAMS)))*(SIN(MSL)^2)))))</f>
        <v/>
      </c>
    </row>
    <row r="33" spans="1:26" x14ac:dyDescent="0.35">
      <c r="A33" s="72">
        <v>33</v>
      </c>
      <c r="B33" s="2" t="str">
        <f>IF('Binding Energies'!B33 = "","",IF('Binding Energies'!B33&lt;HV,flat_s*(-(Beta!B33/2)-(Delta!B33*COS(MSL))+(((3/2)*Beta!B33-((Gamma!B33*COS(MSL))))*(0.5+((P_A_True-0.5)*COS(2*MSLAMS)))*(SIN(MSL)^2)))))</f>
        <v/>
      </c>
      <c r="C33" s="2">
        <f>IF('Binding Energies'!C33 = "","",IF('Binding Energies'!C33&lt;HV,flat_s*(-(Beta!C33/2)-(Delta!C33*COS(MSL))+(((3/2)*Beta!C33-((Gamma!C33*COS(MSL))))*(0.5+((P_A_True-0.5)*COS(2*MSLAMS)))*(SIN(MSL)^2)))))</f>
        <v>-2.3143822190959118E-2</v>
      </c>
      <c r="D33" s="2">
        <f>IF('Binding Energies'!D33 = "","",IF('Binding Energies'!D33&lt;HV,flat_s*(-(Beta!D33/2)-(Delta!D33*COS(MSL))+(((3/2)*Beta!D33-((Gamma!D33*COS(MSL))))*(0.5+((P_A_True-0.5)*COS(2*MSLAMS)))*(SIN(MSL)^2)))))</f>
        <v>5.0715113959669544E-3</v>
      </c>
      <c r="E33" s="2" t="str">
        <f>IF('Binding Energies'!E33 = "","",IF('Binding Energies'!E33&lt;HV,flat_s*(-(Beta!E33/2)-(Delta!E33*COS(MSL))+(((3/2)*Beta!E33-((Gamma!E33*COS(MSL))))*(0.5+((P_A_True-0.5)*COS(2*MSLAMS)))*(SIN(MSL)^2)))))</f>
        <v/>
      </c>
      <c r="F33" s="2" t="str">
        <f>IF('Binding Energies'!F33 = "","",IF('Binding Energies'!F33&lt;HV,flat_s*(-(Beta!F33/2)-(Delta!F33*COS(MSL))+(((3/2)*Beta!F33-((Gamma!F33*COS(MSL))))*(0.5+((P_A_True-0.5)*COS(2*MSLAMS)))*(SIN(MSL)^2)))))</f>
        <v/>
      </c>
      <c r="G33" s="2">
        <f>IF('Binding Energies'!G33 = "","",IF('Binding Energies'!G33&lt;HV,flat_s*(-(Beta!G33/2)-(Delta!G33*COS(MSL))+(((3/2)*Beta!G33-((Gamma!G33*COS(MSL))))*(0.5+((P_A_True-0.5)*COS(2*MSLAMS)))*(SIN(MSL)^2)))))</f>
        <v>0.13987822493438096</v>
      </c>
      <c r="H33" s="2">
        <f>IF('Binding Energies'!H33 = "","",IF('Binding Energies'!H33&lt;HV,flat_s*(-(Beta!H33/2)-(Delta!H33*COS(MSL))+(((3/2)*Beta!H33-((Gamma!H33*COS(MSL))))*(0.5+((P_A_True-0.5)*COS(2*MSLAMS)))*(SIN(MSL)^2)))))</f>
        <v>0.14143118989879688</v>
      </c>
      <c r="I33" s="2">
        <f>IF('Binding Energies'!I33 = "","",IF('Binding Energies'!I33&lt;HV,flat_s*(-(Beta!I33/2)-(Delta!I33*COS(MSL))+(((3/2)*Beta!I33-((Gamma!I33*COS(MSL))))*(0.5+((P_A_True-0.5)*COS(2*MSLAMS)))*(SIN(MSL)^2)))))</f>
        <v>0.14344230584757345</v>
      </c>
      <c r="J33" s="2">
        <f>IF('Binding Energies'!J33 = "","",IF('Binding Energies'!J33&lt;HV,flat_s*(-(Beta!J33/2)-(Delta!J33*COS(MSL))+(((3/2)*Beta!J33-((Gamma!J33*COS(MSL))))*(0.5+((P_A_True-0.5)*COS(2*MSLAMS)))*(SIN(MSL)^2)))))</f>
        <v>0.14542441923391036</v>
      </c>
      <c r="K33" s="2" t="str">
        <f>IF('Binding Energies'!K33 = "","",IF('Binding Energies'!K33&lt;HV,flat_s*(-(Beta!K33/2)-(Delta!K33*COS(MSL))+(((3/2)*Beta!K33-((Gamma!K33*COS(MSL))))*(0.5+((P_A_True-0.5)*COS(2*MSLAMS)))*(SIN(MSL)^2)))))</f>
        <v/>
      </c>
      <c r="L33" s="2" t="str">
        <f>IF('Binding Energies'!L33 = "","",IF('Binding Energies'!L33&lt;HV,flat_s*(-(Beta!L33/2)-(Delta!L33*COS(MSL))+(((3/2)*Beta!L33-((Gamma!L33*COS(MSL))))*(0.5+((P_A_True-0.5)*COS(2*MSLAMS)))*(SIN(MSL)^2)))))</f>
        <v/>
      </c>
      <c r="M33" s="2" t="str">
        <f>IF('Binding Energies'!M33 = "","",IF('Binding Energies'!M33&lt;HV,flat_s*(-(Beta!M33/2)-(Delta!M33*COS(MSL))+(((3/2)*Beta!M33-((Gamma!M33*COS(MSL))))*(0.5+((P_A_True-0.5)*COS(2*MSLAMS)))*(SIN(MSL)^2)))))</f>
        <v/>
      </c>
      <c r="N33" s="2" t="str">
        <f>IF('Binding Energies'!N33 = "","",IF('Binding Energies'!N33&lt;HV,flat_s*(-(Beta!N33/2)-(Delta!N33*COS(MSL))+(((3/2)*Beta!N33-((Gamma!N33*COS(MSL))))*(0.5+((P_A_True-0.5)*COS(2*MSLAMS)))*(SIN(MSL)^2)))))</f>
        <v/>
      </c>
      <c r="O33" s="2" t="str">
        <f>IF('Binding Energies'!O33 = "","",IF('Binding Energies'!O33&lt;HV,flat_s*(-(Beta!O33/2)-(Delta!O33*COS(MSL))+(((3/2)*Beta!O33-((Gamma!O33*COS(MSL))))*(0.5+((P_A_True-0.5)*COS(2*MSLAMS)))*(SIN(MSL)^2)))))</f>
        <v/>
      </c>
      <c r="P33" s="2" t="str">
        <f>IF('Binding Energies'!P33 = "","",IF('Binding Energies'!P33&lt;HV,flat_s*(-(Beta!P33/2)-(Delta!P33*COS(MSL))+(((3/2)*Beta!P33-((Gamma!P33*COS(MSL))))*(0.5+((P_A_True-0.5)*COS(2*MSLAMS)))*(SIN(MSL)^2)))))</f>
        <v/>
      </c>
      <c r="Q33" s="2" t="str">
        <f>IF('Binding Energies'!Q33 = "","",IF('Binding Energies'!Q33&lt;HV,flat_s*(-(Beta!Q33/2)-(Delta!Q33*COS(MSL))+(((3/2)*Beta!Q33-((Gamma!Q33*COS(MSL))))*(0.5+((P_A_True-0.5)*COS(2*MSLAMS)))*(SIN(MSL)^2)))))</f>
        <v/>
      </c>
      <c r="R33" s="2" t="str">
        <f>IF('Binding Energies'!R33 = "","",IF('Binding Energies'!R33&lt;HV,flat_s*(-(Beta!R33/2)-(Delta!R33*COS(MSL))+(((3/2)*Beta!R33-((Gamma!R33*COS(MSL))))*(0.5+((P_A_True-0.5)*COS(2*MSLAMS)))*(SIN(MSL)^2)))))</f>
        <v/>
      </c>
      <c r="S33" s="2" t="str">
        <f>IF('Binding Energies'!S33 = "","",IF('Binding Energies'!S33&lt;HV,flat_s*(-(Beta!S33/2)-(Delta!S33*COS(MSL))+(((3/2)*Beta!S33-((Gamma!S33*COS(MSL))))*(0.5+((P_A_True-0.5)*COS(2*MSLAMS)))*(SIN(MSL)^2)))))</f>
        <v/>
      </c>
      <c r="T33" s="2" t="str">
        <f>IF('Binding Energies'!T33 = "","",IF('Binding Energies'!T33&lt;HV,flat_s*(-(Beta!T33/2)-(Delta!T33*COS(MSL))+(((3/2)*Beta!T33-((Gamma!T33*COS(MSL))))*(0.5+((P_A_True-0.5)*COS(2*MSLAMS)))*(SIN(MSL)^2)))))</f>
        <v/>
      </c>
    </row>
    <row r="34" spans="1:26" x14ac:dyDescent="0.35">
      <c r="A34" s="72">
        <v>34</v>
      </c>
      <c r="B34" s="2" t="str">
        <f>IF('Binding Energies'!B34 = "","",IF('Binding Energies'!B34&lt;HV,flat_s*(-(Beta!B34/2)-(Delta!B34*COS(MSL))+(((3/2)*Beta!B34-((Gamma!B34*COS(MSL))))*(0.5+((P_A_True-0.5)*COS(2*MSLAMS)))*(SIN(MSL)^2)))))</f>
        <v/>
      </c>
      <c r="C34" s="2">
        <f>IF('Binding Energies'!C34 = "","",IF('Binding Energies'!C34&lt;HV,flat_s*(-(Beta!C34/2)-(Delta!C34*COS(MSL))+(((3/2)*Beta!C34-((Gamma!C34*COS(MSL))))*(0.5+((P_A_True-0.5)*COS(2*MSLAMS)))*(SIN(MSL)^2)))))</f>
        <v>-3.2423368870311942E-2</v>
      </c>
      <c r="D34" s="2">
        <f>IF('Binding Energies'!D34 = "","",IF('Binding Energies'!D34&lt;HV,flat_s*(-(Beta!D34/2)-(Delta!D34*COS(MSL))+(((3/2)*Beta!D34-((Gamma!D34*COS(MSL))))*(0.5+((P_A_True-0.5)*COS(2*MSLAMS)))*(SIN(MSL)^2)))))</f>
        <v>-1.0129349707252988E-3</v>
      </c>
      <c r="E34" s="2" t="str">
        <f>IF('Binding Energies'!E34 = "","",IF('Binding Energies'!E34&lt;HV,flat_s*(-(Beta!E34/2)-(Delta!E34*COS(MSL))+(((3/2)*Beta!E34-((Gamma!E34*COS(MSL))))*(0.5+((P_A_True-0.5)*COS(2*MSLAMS)))*(SIN(MSL)^2)))))</f>
        <v/>
      </c>
      <c r="F34" s="2" t="str">
        <f>IF('Binding Energies'!F34 = "","",IF('Binding Energies'!F34&lt;HV,flat_s*(-(Beta!F34/2)-(Delta!F34*COS(MSL))+(((3/2)*Beta!F34-((Gamma!F34*COS(MSL))))*(0.5+((P_A_True-0.5)*COS(2*MSLAMS)))*(SIN(MSL)^2)))))</f>
        <v/>
      </c>
      <c r="G34" s="2">
        <f>IF('Binding Energies'!G34 = "","",IF('Binding Energies'!G34&lt;HV,flat_s*(-(Beta!G34/2)-(Delta!G34*COS(MSL))+(((3/2)*Beta!G34-((Gamma!G34*COS(MSL))))*(0.5+((P_A_True-0.5)*COS(2*MSLAMS)))*(SIN(MSL)^2)))))</f>
        <v>0.13407411379760203</v>
      </c>
      <c r="H34" s="2">
        <f>IF('Binding Energies'!H34 = "","",IF('Binding Energies'!H34&lt;HV,flat_s*(-(Beta!H34/2)-(Delta!H34*COS(MSL))+(((3/2)*Beta!H34-((Gamma!H34*COS(MSL))))*(0.5+((P_A_True-0.5)*COS(2*MSLAMS)))*(SIN(MSL)^2)))))</f>
        <v>0.13588058560256489</v>
      </c>
      <c r="I34" s="2">
        <f>IF('Binding Energies'!I34 = "","",IF('Binding Energies'!I34&lt;HV,flat_s*(-(Beta!I34/2)-(Delta!I34*COS(MSL))+(((3/2)*Beta!I34-((Gamma!I34*COS(MSL))))*(0.5+((P_A_True-0.5)*COS(2*MSLAMS)))*(SIN(MSL)^2)))))</f>
        <v>0.13924160832744725</v>
      </c>
      <c r="J34" s="2">
        <f>IF('Binding Energies'!J34 = "","",IF('Binding Energies'!J34&lt;HV,flat_s*(-(Beta!J34/2)-(Delta!J34*COS(MSL))+(((3/2)*Beta!J34-((Gamma!J34*COS(MSL))))*(0.5+((P_A_True-0.5)*COS(2*MSLAMS)))*(SIN(MSL)^2)))))</f>
        <v>0.14137731008926058</v>
      </c>
      <c r="K34" s="2" t="str">
        <f>IF('Binding Energies'!K34 = "","",IF('Binding Energies'!K34&lt;HV,flat_s*(-(Beta!K34/2)-(Delta!K34*COS(MSL))+(((3/2)*Beta!K34-((Gamma!K34*COS(MSL))))*(0.5+((P_A_True-0.5)*COS(2*MSLAMS)))*(SIN(MSL)^2)))))</f>
        <v/>
      </c>
      <c r="L34" s="2" t="str">
        <f>IF('Binding Energies'!L34 = "","",IF('Binding Energies'!L34&lt;HV,flat_s*(-(Beta!L34/2)-(Delta!L34*COS(MSL))+(((3/2)*Beta!L34-((Gamma!L34*COS(MSL))))*(0.5+((P_A_True-0.5)*COS(2*MSLAMS)))*(SIN(MSL)^2)))))</f>
        <v/>
      </c>
      <c r="M34" s="2" t="str">
        <f>IF('Binding Energies'!M34 = "","",IF('Binding Energies'!M34&lt;HV,flat_s*(-(Beta!M34/2)-(Delta!M34*COS(MSL))+(((3/2)*Beta!M34-((Gamma!M34*COS(MSL))))*(0.5+((P_A_True-0.5)*COS(2*MSLAMS)))*(SIN(MSL)^2)))))</f>
        <v/>
      </c>
      <c r="N34" s="2" t="str">
        <f>IF('Binding Energies'!N34 = "","",IF('Binding Energies'!N34&lt;HV,flat_s*(-(Beta!N34/2)-(Delta!N34*COS(MSL))+(((3/2)*Beta!N34-((Gamma!N34*COS(MSL))))*(0.5+((P_A_True-0.5)*COS(2*MSLAMS)))*(SIN(MSL)^2)))))</f>
        <v/>
      </c>
      <c r="O34" s="2">
        <f>IF('Binding Energies'!O34 = "","",IF('Binding Energies'!O34&lt;HV,flat_s*(-(Beta!O34/2)-(Delta!O34*COS(MSL))+(((3/2)*Beta!O34-((Gamma!O34*COS(MSL))))*(0.5+((P_A_True-0.5)*COS(2*MSLAMS)))*(SIN(MSL)^2)))))</f>
        <v>0.24112920854569245</v>
      </c>
      <c r="P34" s="2">
        <f>IF('Binding Energies'!P34 = "","",IF('Binding Energies'!P34&lt;HV,flat_s*(-(Beta!P34/2)-(Delta!P34*COS(MSL))+(((3/2)*Beta!P34-((Gamma!P34*COS(MSL))))*(0.5+((P_A_True-0.5)*COS(2*MSLAMS)))*(SIN(MSL)^2)))))</f>
        <v>0.24569873085782346</v>
      </c>
      <c r="Q34" s="2" t="str">
        <f>IF('Binding Energies'!Q34 = "","",IF('Binding Energies'!Q34&lt;HV,flat_s*(-(Beta!Q34/2)-(Delta!Q34*COS(MSL))+(((3/2)*Beta!Q34-((Gamma!Q34*COS(MSL))))*(0.5+((P_A_True-0.5)*COS(2*MSLAMS)))*(SIN(MSL)^2)))))</f>
        <v/>
      </c>
      <c r="R34" s="2" t="str">
        <f>IF('Binding Energies'!R34 = "","",IF('Binding Energies'!R34&lt;HV,flat_s*(-(Beta!R34/2)-(Delta!R34*COS(MSL))+(((3/2)*Beta!R34-((Gamma!R34*COS(MSL))))*(0.5+((P_A_True-0.5)*COS(2*MSLAMS)))*(SIN(MSL)^2)))))</f>
        <v/>
      </c>
      <c r="S34" s="2" t="str">
        <f>IF('Binding Energies'!S34 = "","",IF('Binding Energies'!S34&lt;HV,flat_s*(-(Beta!S34/2)-(Delta!S34*COS(MSL))+(((3/2)*Beta!S34-((Gamma!S34*COS(MSL))))*(0.5+((P_A_True-0.5)*COS(2*MSLAMS)))*(SIN(MSL)^2)))))</f>
        <v/>
      </c>
      <c r="T34" s="2" t="str">
        <f>IF('Binding Energies'!T34 = "","",IF('Binding Energies'!T34&lt;HV,flat_s*(-(Beta!T34/2)-(Delta!T34*COS(MSL))+(((3/2)*Beta!T34-((Gamma!T34*COS(MSL))))*(0.5+((P_A_True-0.5)*COS(2*MSLAMS)))*(SIN(MSL)^2)))))</f>
        <v/>
      </c>
    </row>
    <row r="35" spans="1:26" x14ac:dyDescent="0.35">
      <c r="A35" s="72">
        <v>35</v>
      </c>
      <c r="B35" s="2" t="str">
        <f>IF('Binding Energies'!B35 = "","",IF('Binding Energies'!B35&lt;HV,flat_s*(-(Beta!B35/2)-(Delta!B35*COS(MSL))+(((3/2)*Beta!B35-((Gamma!B35*COS(MSL))))*(0.5+((P_A_True-0.5)*COS(2*MSLAMS)))*(SIN(MSL)^2)))))</f>
        <v/>
      </c>
      <c r="C35" s="2">
        <f>IF('Binding Energies'!C35 = "","",IF('Binding Energies'!C35&lt;HV,flat_s*(-(Beta!C35/2)-(Delta!C35*COS(MSL))+(((3/2)*Beta!C35-((Gamma!C35*COS(MSL))))*(0.5+((P_A_True-0.5)*COS(2*MSLAMS)))*(SIN(MSL)^2)))))</f>
        <v>-4.1564142394828418E-2</v>
      </c>
      <c r="D35" s="2">
        <f>IF('Binding Energies'!D35 = "","",IF('Binding Energies'!D35&lt;HV,flat_s*(-(Beta!D35/2)-(Delta!D35*COS(MSL))+(((3/2)*Beta!D35-((Gamma!D35*COS(MSL))))*(0.5+((P_A_True-0.5)*COS(2*MSLAMS)))*(SIN(MSL)^2)))))</f>
        <v>-6.9936953015905523E-3</v>
      </c>
      <c r="E35" s="2" t="str">
        <f>IF('Binding Energies'!E35 = "","",IF('Binding Energies'!E35&lt;HV,flat_s*(-(Beta!E35/2)-(Delta!E35*COS(MSL))+(((3/2)*Beta!E35-((Gamma!E35*COS(MSL))))*(0.5+((P_A_True-0.5)*COS(2*MSLAMS)))*(SIN(MSL)^2)))))</f>
        <v/>
      </c>
      <c r="F35" s="2" t="str">
        <f>IF('Binding Energies'!F35 = "","",IF('Binding Energies'!F35&lt;HV,flat_s*(-(Beta!F35/2)-(Delta!F35*COS(MSL))+(((3/2)*Beta!F35-((Gamma!F35*COS(MSL))))*(0.5+((P_A_True-0.5)*COS(2*MSLAMS)))*(SIN(MSL)^2)))))</f>
        <v/>
      </c>
      <c r="G35" s="2">
        <f>IF('Binding Energies'!G35 = "","",IF('Binding Energies'!G35&lt;HV,flat_s*(-(Beta!G35/2)-(Delta!G35*COS(MSL))+(((3/2)*Beta!G35-((Gamma!G35*COS(MSL))))*(0.5+((P_A_True-0.5)*COS(2*MSLAMS)))*(SIN(MSL)^2)))))</f>
        <v>0.12800412038147924</v>
      </c>
      <c r="H35" s="2">
        <f>IF('Binding Energies'!H35 = "","",IF('Binding Energies'!H35&lt;HV,flat_s*(-(Beta!H35/2)-(Delta!H35*COS(MSL))+(((3/2)*Beta!H35-((Gamma!H35*COS(MSL))))*(0.5+((P_A_True-0.5)*COS(2*MSLAMS)))*(SIN(MSL)^2)))))</f>
        <v>0.13010027459329065</v>
      </c>
      <c r="I35" s="2">
        <f>IF('Binding Energies'!I35 = "","",IF('Binding Energies'!I35&lt;HV,flat_s*(-(Beta!I35/2)-(Delta!I35*COS(MSL))+(((3/2)*Beta!I35-((Gamma!I35*COS(MSL))))*(0.5+((P_A_True-0.5)*COS(2*MSLAMS)))*(SIN(MSL)^2)))))</f>
        <v>0.13487063957797607</v>
      </c>
      <c r="J35" s="2">
        <f>IF('Binding Energies'!J35 = "","",IF('Binding Energies'!J35&lt;HV,flat_s*(-(Beta!J35/2)-(Delta!J35*COS(MSL))+(((3/2)*Beta!J35-((Gamma!J35*COS(MSL))))*(0.5+((P_A_True-0.5)*COS(2*MSLAMS)))*(SIN(MSL)^2)))))</f>
        <v>0.13715476475687194</v>
      </c>
      <c r="K35" s="2" t="str">
        <f>IF('Binding Energies'!K35 = "","",IF('Binding Energies'!K35&lt;HV,flat_s*(-(Beta!K35/2)-(Delta!K35*COS(MSL))+(((3/2)*Beta!K35-((Gamma!K35*COS(MSL))))*(0.5+((P_A_True-0.5)*COS(2*MSLAMS)))*(SIN(MSL)^2)))))</f>
        <v/>
      </c>
      <c r="L35" s="2" t="str">
        <f>IF('Binding Energies'!L35 = "","",IF('Binding Energies'!L35&lt;HV,flat_s*(-(Beta!L35/2)-(Delta!L35*COS(MSL))+(((3/2)*Beta!L35-((Gamma!L35*COS(MSL))))*(0.5+((P_A_True-0.5)*COS(2*MSLAMS)))*(SIN(MSL)^2)))))</f>
        <v/>
      </c>
      <c r="M35" s="2" t="str">
        <f>IF('Binding Energies'!M35 = "","",IF('Binding Energies'!M35&lt;HV,flat_s*(-(Beta!M35/2)-(Delta!M35*COS(MSL))+(((3/2)*Beta!M35-((Gamma!M35*COS(MSL))))*(0.5+((P_A_True-0.5)*COS(2*MSLAMS)))*(SIN(MSL)^2)))))</f>
        <v/>
      </c>
      <c r="N35" s="2" t="str">
        <f>IF('Binding Energies'!N35 = "","",IF('Binding Energies'!N35&lt;HV,flat_s*(-(Beta!N35/2)-(Delta!N35*COS(MSL))+(((3/2)*Beta!N35-((Gamma!N35*COS(MSL))))*(0.5+((P_A_True-0.5)*COS(2*MSLAMS)))*(SIN(MSL)^2)))))</f>
        <v/>
      </c>
      <c r="O35" s="2">
        <f>IF('Binding Energies'!O35 = "","",IF('Binding Energies'!O35&lt;HV,flat_s*(-(Beta!O35/2)-(Delta!O35*COS(MSL))+(((3/2)*Beta!O35-((Gamma!O35*COS(MSL))))*(0.5+((P_A_True-0.5)*COS(2*MSLAMS)))*(SIN(MSL)^2)))))</f>
        <v>0.2404016963354752</v>
      </c>
      <c r="P35" s="2">
        <f>IF('Binding Energies'!P35 = "","",IF('Binding Energies'!P35&lt;HV,flat_s*(-(Beta!P35/2)-(Delta!P35*COS(MSL))+(((3/2)*Beta!P35-((Gamma!P35*COS(MSL))))*(0.5+((P_A_True-0.5)*COS(2*MSLAMS)))*(SIN(MSL)^2)))))</f>
        <v>0.24438441872728292</v>
      </c>
      <c r="Q35" s="2" t="str">
        <f>IF('Binding Energies'!Q35 = "","",IF('Binding Energies'!Q35&lt;HV,flat_s*(-(Beta!Q35/2)-(Delta!Q35*COS(MSL))+(((3/2)*Beta!Q35-((Gamma!Q35*COS(MSL))))*(0.5+((P_A_True-0.5)*COS(2*MSLAMS)))*(SIN(MSL)^2)))))</f>
        <v/>
      </c>
      <c r="R35" s="2" t="str">
        <f>IF('Binding Energies'!R35 = "","",IF('Binding Energies'!R35&lt;HV,flat_s*(-(Beta!R35/2)-(Delta!R35*COS(MSL))+(((3/2)*Beta!R35-((Gamma!R35*COS(MSL))))*(0.5+((P_A_True-0.5)*COS(2*MSLAMS)))*(SIN(MSL)^2)))))</f>
        <v/>
      </c>
      <c r="S35" s="2" t="str">
        <f>IF('Binding Energies'!S35 = "","",IF('Binding Energies'!S35&lt;HV,flat_s*(-(Beta!S35/2)-(Delta!S35*COS(MSL))+(((3/2)*Beta!S35-((Gamma!S35*COS(MSL))))*(0.5+((P_A_True-0.5)*COS(2*MSLAMS)))*(SIN(MSL)^2)))))</f>
        <v/>
      </c>
      <c r="T35" s="2" t="str">
        <f>IF('Binding Energies'!T35 = "","",IF('Binding Energies'!T35&lt;HV,flat_s*(-(Beta!T35/2)-(Delta!T35*COS(MSL))+(((3/2)*Beta!T35-((Gamma!T35*COS(MSL))))*(0.5+((P_A_True-0.5)*COS(2*MSLAMS)))*(SIN(MSL)^2)))))</f>
        <v/>
      </c>
    </row>
    <row r="36" spans="1:26" x14ac:dyDescent="0.35">
      <c r="A36" s="72">
        <v>36</v>
      </c>
      <c r="B36" s="2" t="str">
        <f>IF('Binding Energies'!B36 = "","",IF('Binding Energies'!B36&lt;HV,flat_s*(-(Beta!B36/2)-(Delta!B36*COS(MSL))+(((3/2)*Beta!B36-((Gamma!B36*COS(MSL))))*(0.5+((P_A_True-0.5)*COS(2*MSLAMS)))*(SIN(MSL)^2)))))</f>
        <v/>
      </c>
      <c r="C36" s="2">
        <f>IF('Binding Energies'!C36 = "","",IF('Binding Energies'!C36&lt;HV,flat_s*(-(Beta!C36/2)-(Delta!C36*COS(MSL))+(((3/2)*Beta!C36-((Gamma!C36*COS(MSL))))*(0.5+((P_A_True-0.5)*COS(2*MSLAMS)))*(SIN(MSL)^2)))))</f>
        <v>-5.0480303447489328E-2</v>
      </c>
      <c r="D36" s="2">
        <f>IF('Binding Energies'!D36 = "","",IF('Binding Energies'!D36&lt;HV,flat_s*(-(Beta!D36/2)-(Delta!D36*COS(MSL))+(((3/2)*Beta!D36-((Gamma!D36*COS(MSL))))*(0.5+((P_A_True-0.5)*COS(2*MSLAMS)))*(SIN(MSL)^2)))))</f>
        <v>-1.2862449162182599E-2</v>
      </c>
      <c r="E36" s="2" t="str">
        <f>IF('Binding Energies'!E36 = "","",IF('Binding Energies'!E36&lt;HV,flat_s*(-(Beta!E36/2)-(Delta!E36*COS(MSL))+(((3/2)*Beta!E36-((Gamma!E36*COS(MSL))))*(0.5+((P_A_True-0.5)*COS(2*MSLAMS)))*(SIN(MSL)^2)))))</f>
        <v/>
      </c>
      <c r="F36" s="2" t="str">
        <f>IF('Binding Energies'!F36 = "","",IF('Binding Energies'!F36&lt;HV,flat_s*(-(Beta!F36/2)-(Delta!F36*COS(MSL))+(((3/2)*Beta!F36-((Gamma!F36*COS(MSL))))*(0.5+((P_A_True-0.5)*COS(2*MSLAMS)))*(SIN(MSL)^2)))))</f>
        <v/>
      </c>
      <c r="G36" s="2">
        <f>IF('Binding Energies'!G36 = "","",IF('Binding Energies'!G36&lt;HV,flat_s*(-(Beta!G36/2)-(Delta!G36*COS(MSL))+(((3/2)*Beta!G36-((Gamma!G36*COS(MSL))))*(0.5+((P_A_True-0.5)*COS(2*MSLAMS)))*(SIN(MSL)^2)))))</f>
        <v>0.12156762503673313</v>
      </c>
      <c r="H36" s="2">
        <f>IF('Binding Energies'!H36 = "","",IF('Binding Energies'!H36&lt;HV,flat_s*(-(Beta!H36/2)-(Delta!H36*COS(MSL))+(((3/2)*Beta!H36-((Gamma!H36*COS(MSL))))*(0.5+((P_A_True-0.5)*COS(2*MSLAMS)))*(SIN(MSL)^2)))))</f>
        <v>0.12397844106981271</v>
      </c>
      <c r="I36" s="2">
        <f>IF('Binding Energies'!I36 = "","",IF('Binding Energies'!I36&lt;HV,flat_s*(-(Beta!I36/2)-(Delta!I36*COS(MSL))+(((3/2)*Beta!I36-((Gamma!I36*COS(MSL))))*(0.5+((P_A_True-0.5)*COS(2*MSLAMS)))*(SIN(MSL)^2)))))</f>
        <v>0.13034441827984633</v>
      </c>
      <c r="J36" s="2">
        <f>IF('Binding Energies'!J36 = "","",IF('Binding Energies'!J36&lt;HV,flat_s*(-(Beta!J36/2)-(Delta!J36*COS(MSL))+(((3/2)*Beta!J36-((Gamma!J36*COS(MSL))))*(0.5+((P_A_True-0.5)*COS(2*MSLAMS)))*(SIN(MSL)^2)))))</f>
        <v>0.13280573890371394</v>
      </c>
      <c r="K36" s="2" t="str">
        <f>IF('Binding Energies'!K36 = "","",IF('Binding Energies'!K36&lt;HV,flat_s*(-(Beta!K36/2)-(Delta!K36*COS(MSL))+(((3/2)*Beta!K36-((Gamma!K36*COS(MSL))))*(0.5+((P_A_True-0.5)*COS(2*MSLAMS)))*(SIN(MSL)^2)))))</f>
        <v/>
      </c>
      <c r="L36" s="2" t="str">
        <f>IF('Binding Energies'!L36 = "","",IF('Binding Energies'!L36&lt;HV,flat_s*(-(Beta!L36/2)-(Delta!L36*COS(MSL))+(((3/2)*Beta!L36-((Gamma!L36*COS(MSL))))*(0.5+((P_A_True-0.5)*COS(2*MSLAMS)))*(SIN(MSL)^2)))))</f>
        <v/>
      </c>
      <c r="M36" s="2" t="str">
        <f>IF('Binding Energies'!M36 = "","",IF('Binding Energies'!M36&lt;HV,flat_s*(-(Beta!M36/2)-(Delta!M36*COS(MSL))+(((3/2)*Beta!M36-((Gamma!M36*COS(MSL))))*(0.5+((P_A_True-0.5)*COS(2*MSLAMS)))*(SIN(MSL)^2)))))</f>
        <v/>
      </c>
      <c r="N36" s="2" t="str">
        <f>IF('Binding Energies'!N36 = "","",IF('Binding Energies'!N36&lt;HV,flat_s*(-(Beta!N36/2)-(Delta!N36*COS(MSL))+(((3/2)*Beta!N36-((Gamma!N36*COS(MSL))))*(0.5+((P_A_True-0.5)*COS(2*MSLAMS)))*(SIN(MSL)^2)))))</f>
        <v/>
      </c>
      <c r="O36" s="2">
        <f>IF('Binding Energies'!O36 = "","",IF('Binding Energies'!O36&lt;HV,flat_s*(-(Beta!O36/2)-(Delta!O36*COS(MSL))+(((3/2)*Beta!O36-((Gamma!O36*COS(MSL))))*(0.5+((P_A_True-0.5)*COS(2*MSLAMS)))*(SIN(MSL)^2)))))</f>
        <v>0.23947622969202853</v>
      </c>
      <c r="P36" s="2">
        <f>IF('Binding Energies'!P36 = "","",IF('Binding Energies'!P36&lt;HV,flat_s*(-(Beta!P36/2)-(Delta!P36*COS(MSL))+(((3/2)*Beta!P36-((Gamma!P36*COS(MSL))))*(0.5+((P_A_True-0.5)*COS(2*MSLAMS)))*(SIN(MSL)^2)))))</f>
        <v>0.2429274617864981</v>
      </c>
      <c r="Q36" s="2" t="str">
        <f>IF('Binding Energies'!Q36 = "","",IF('Binding Energies'!Q36&lt;HV,flat_s*(-(Beta!Q36/2)-(Delta!Q36*COS(MSL))+(((3/2)*Beta!Q36-((Gamma!Q36*COS(MSL))))*(0.5+((P_A_True-0.5)*COS(2*MSLAMS)))*(SIN(MSL)^2)))))</f>
        <v/>
      </c>
      <c r="R36" s="2" t="str">
        <f>IF('Binding Energies'!R36 = "","",IF('Binding Energies'!R36&lt;HV,flat_s*(-(Beta!R36/2)-(Delta!R36*COS(MSL))+(((3/2)*Beta!R36-((Gamma!R36*COS(MSL))))*(0.5+((P_A_True-0.5)*COS(2*MSLAMS)))*(SIN(MSL)^2)))))</f>
        <v/>
      </c>
      <c r="S36" s="2" t="str">
        <f>IF('Binding Energies'!S36 = "","",IF('Binding Energies'!S36&lt;HV,flat_s*(-(Beta!S36/2)-(Delta!S36*COS(MSL))+(((3/2)*Beta!S36-((Gamma!S36*COS(MSL))))*(0.5+((P_A_True-0.5)*COS(2*MSLAMS)))*(SIN(MSL)^2)))))</f>
        <v/>
      </c>
      <c r="T36" s="2" t="str">
        <f>IF('Binding Energies'!T36 = "","",IF('Binding Energies'!T36&lt;HV,flat_s*(-(Beta!T36/2)-(Delta!T36*COS(MSL))+(((3/2)*Beta!T36-((Gamma!T36*COS(MSL))))*(0.5+((P_A_True-0.5)*COS(2*MSLAMS)))*(SIN(MSL)^2)))))</f>
        <v/>
      </c>
    </row>
    <row r="37" spans="1:26" x14ac:dyDescent="0.35">
      <c r="A37" s="72">
        <v>37</v>
      </c>
      <c r="B37" s="2" t="str">
        <f>IF('Binding Energies'!B37 = "","",IF('Binding Energies'!B37&lt;HV,flat_s*(-(Beta!B37/2)-(Delta!B37*COS(MSL))+(((3/2)*Beta!B37-((Gamma!B37*COS(MSL))))*(0.5+((P_A_True-0.5)*COS(2*MSLAMS)))*(SIN(MSL)^2)))))</f>
        <v/>
      </c>
      <c r="C37" s="2">
        <f>IF('Binding Energies'!C37 = "","",IF('Binding Energies'!C37&lt;HV,flat_s*(-(Beta!C37/2)-(Delta!C37*COS(MSL))+(((3/2)*Beta!C37-((Gamma!C37*COS(MSL))))*(0.5+((P_A_True-0.5)*COS(2*MSLAMS)))*(SIN(MSL)^2)))))</f>
        <v>-5.9076311414035798E-2</v>
      </c>
      <c r="D37" s="2">
        <f>IF('Binding Energies'!D37 = "","",IF('Binding Energies'!D37&lt;HV,flat_s*(-(Beta!D37/2)-(Delta!D37*COS(MSL))+(((3/2)*Beta!D37-((Gamma!D37*COS(MSL))))*(0.5+((P_A_True-0.5)*COS(2*MSLAMS)))*(SIN(MSL)^2)))))</f>
        <v>-1.8610815786244017E-2</v>
      </c>
      <c r="E37" s="2" t="str">
        <f>IF('Binding Energies'!E37 = "","",IF('Binding Energies'!E37&lt;HV,flat_s*(-(Beta!E37/2)-(Delta!E37*COS(MSL))+(((3/2)*Beta!E37-((Gamma!E37*COS(MSL))))*(0.5+((P_A_True-0.5)*COS(2*MSLAMS)))*(SIN(MSL)^2)))))</f>
        <v/>
      </c>
      <c r="F37" s="2" t="str">
        <f>IF('Binding Energies'!F37 = "","",IF('Binding Energies'!F37&lt;HV,flat_s*(-(Beta!F37/2)-(Delta!F37*COS(MSL))+(((3/2)*Beta!F37-((Gamma!F37*COS(MSL))))*(0.5+((P_A_True-0.5)*COS(2*MSLAMS)))*(SIN(MSL)^2)))))</f>
        <v/>
      </c>
      <c r="G37" s="2">
        <f>IF('Binding Energies'!G37 = "","",IF('Binding Energies'!G37&lt;HV,flat_s*(-(Beta!G37/2)-(Delta!G37*COS(MSL))+(((3/2)*Beta!G37-((Gamma!G37*COS(MSL))))*(0.5+((P_A_True-0.5)*COS(2*MSLAMS)))*(SIN(MSL)^2)))))</f>
        <v>0.11480879901711971</v>
      </c>
      <c r="H37" s="2">
        <f>IF('Binding Energies'!H37 = "","",IF('Binding Energies'!H37&lt;HV,flat_s*(-(Beta!H37/2)-(Delta!H37*COS(MSL))+(((3/2)*Beta!H37-((Gamma!H37*COS(MSL))))*(0.5+((P_A_True-0.5)*COS(2*MSLAMS)))*(SIN(MSL)^2)))))</f>
        <v>0.11756996970420219</v>
      </c>
      <c r="I37" s="2">
        <f>IF('Binding Energies'!I37 = "","",IF('Binding Energies'!I37&lt;HV,flat_s*(-(Beta!I37/2)-(Delta!I37*COS(MSL))+(((3/2)*Beta!I37-((Gamma!I37*COS(MSL))))*(0.5+((P_A_True-0.5)*COS(2*MSLAMS)))*(SIN(MSL)^2)))))</f>
        <v>0.12565172918701573</v>
      </c>
      <c r="J37" s="2">
        <f>IF('Binding Energies'!J37 = "","",IF('Binding Energies'!J37&lt;HV,flat_s*(-(Beta!J37/2)-(Delta!J37*COS(MSL))+(((3/2)*Beta!J37-((Gamma!J37*COS(MSL))))*(0.5+((P_A_True-0.5)*COS(2*MSLAMS)))*(SIN(MSL)^2)))))</f>
        <v>0.12827364788901929</v>
      </c>
      <c r="K37" s="2" t="str">
        <f>IF('Binding Energies'!K37 = "","",IF('Binding Energies'!K37&lt;HV,flat_s*(-(Beta!K37/2)-(Delta!K37*COS(MSL))+(((3/2)*Beta!K37-((Gamma!K37*COS(MSL))))*(0.5+((P_A_True-0.5)*COS(2*MSLAMS)))*(SIN(MSL)^2)))))</f>
        <v/>
      </c>
      <c r="L37" s="2" t="str">
        <f>IF('Binding Energies'!L37 = "","",IF('Binding Energies'!L37&lt;HV,flat_s*(-(Beta!L37/2)-(Delta!L37*COS(MSL))+(((3/2)*Beta!L37-((Gamma!L37*COS(MSL))))*(0.5+((P_A_True-0.5)*COS(2*MSLAMS)))*(SIN(MSL)^2)))))</f>
        <v/>
      </c>
      <c r="M37" s="2" t="str">
        <f>IF('Binding Energies'!M37 = "","",IF('Binding Energies'!M37&lt;HV,flat_s*(-(Beta!M37/2)-(Delta!M37*COS(MSL))+(((3/2)*Beta!M37-((Gamma!M37*COS(MSL))))*(0.5+((P_A_True-0.5)*COS(2*MSLAMS)))*(SIN(MSL)^2)))))</f>
        <v/>
      </c>
      <c r="N37" s="2" t="str">
        <f>IF('Binding Energies'!N37 = "","",IF('Binding Energies'!N37&lt;HV,flat_s*(-(Beta!N37/2)-(Delta!N37*COS(MSL))+(((3/2)*Beta!N37-((Gamma!N37*COS(MSL))))*(0.5+((P_A_True-0.5)*COS(2*MSLAMS)))*(SIN(MSL)^2)))))</f>
        <v/>
      </c>
      <c r="O37" s="2">
        <f>IF('Binding Energies'!O37 = "","",IF('Binding Energies'!O37&lt;HV,flat_s*(-(Beta!O37/2)-(Delta!O37*COS(MSL))+(((3/2)*Beta!O37-((Gamma!O37*COS(MSL))))*(0.5+((P_A_True-0.5)*COS(2*MSLAMS)))*(SIN(MSL)^2)))))</f>
        <v>0.23834992748693593</v>
      </c>
      <c r="P37" s="2">
        <f>IF('Binding Energies'!P37 = "","",IF('Binding Energies'!P37&lt;HV,flat_s*(-(Beta!P37/2)-(Delta!P37*COS(MSL))+(((3/2)*Beta!P37-((Gamma!P37*COS(MSL))))*(0.5+((P_A_True-0.5)*COS(2*MSLAMS)))*(SIN(MSL)^2)))))</f>
        <v>0.24133202224508196</v>
      </c>
      <c r="Q37" s="2" t="str">
        <f>IF('Binding Energies'!Q37 = "","",IF('Binding Energies'!Q37&lt;HV,flat_s*(-(Beta!Q37/2)-(Delta!Q37*COS(MSL))+(((3/2)*Beta!Q37-((Gamma!Q37*COS(MSL))))*(0.5+((P_A_True-0.5)*COS(2*MSLAMS)))*(SIN(MSL)^2)))))</f>
        <v/>
      </c>
      <c r="R37" s="2" t="str">
        <f>IF('Binding Energies'!R37 = "","",IF('Binding Energies'!R37&lt;HV,flat_s*(-(Beta!R37/2)-(Delta!R37*COS(MSL))+(((3/2)*Beta!R37-((Gamma!R37*COS(MSL))))*(0.5+((P_A_True-0.5)*COS(2*MSLAMS)))*(SIN(MSL)^2)))))</f>
        <v/>
      </c>
      <c r="S37" s="2" t="str">
        <f>IF('Binding Energies'!S37 = "","",IF('Binding Energies'!S37&lt;HV,flat_s*(-(Beta!S37/2)-(Delta!S37*COS(MSL))+(((3/2)*Beta!S37-((Gamma!S37*COS(MSL))))*(0.5+((P_A_True-0.5)*COS(2*MSLAMS)))*(SIN(MSL)^2)))))</f>
        <v/>
      </c>
      <c r="T37" s="2" t="str">
        <f>IF('Binding Energies'!T37 = "","",IF('Binding Energies'!T37&lt;HV,flat_s*(-(Beta!T37/2)-(Delta!T37*COS(MSL))+(((3/2)*Beta!T37-((Gamma!T37*COS(MSL))))*(0.5+((P_A_True-0.5)*COS(2*MSLAMS)))*(SIN(MSL)^2)))))</f>
        <v/>
      </c>
      <c r="X37" t="s">
        <v>351</v>
      </c>
      <c r="Y37">
        <f>Y24*(1+(Y25/2)*(3*(COS(AA25)^2)-1)+(Y26*(COS(AA25)^2)+Y27)*(SIN(AA25)*COS(AA26)))</f>
        <v>1.4386240818717141E-2</v>
      </c>
    </row>
    <row r="38" spans="1:26" x14ac:dyDescent="0.35">
      <c r="A38" s="72">
        <v>38</v>
      </c>
      <c r="B38" s="2" t="str">
        <f>IF('Binding Energies'!B38 = "","",IF('Binding Energies'!B38&lt;HV,flat_s*(-(Beta!B38/2)-(Delta!B38*COS(MSL))+(((3/2)*Beta!B38-((Gamma!B38*COS(MSL))))*(0.5+((P_A_True-0.5)*COS(2*MSLAMS)))*(SIN(MSL)^2)))))</f>
        <v/>
      </c>
      <c r="C38" s="2">
        <f>IF('Binding Energies'!C38 = "","",IF('Binding Energies'!C38&lt;HV,flat_s*(-(Beta!C38/2)-(Delta!C38*COS(MSL))+(((3/2)*Beta!C38-((Gamma!C38*COS(MSL))))*(0.5+((P_A_True-0.5)*COS(2*MSLAMS)))*(SIN(MSL)^2)))))</f>
        <v>-6.7246320209729649E-2</v>
      </c>
      <c r="D38" s="2">
        <f>IF('Binding Energies'!D38 = "","",IF('Binding Energies'!D38&lt;HV,flat_s*(-(Beta!D38/2)-(Delta!D38*COS(MSL))+(((3/2)*Beta!D38-((Gamma!D38*COS(MSL))))*(0.5+((P_A_True-0.5)*COS(2*MSLAMS)))*(SIN(MSL)^2)))))</f>
        <v>-2.4230354899921425E-2</v>
      </c>
      <c r="E38" s="2" t="str">
        <f>IF('Binding Energies'!E38 = "","",IF('Binding Energies'!E38&lt;HV,flat_s*(-(Beta!E38/2)-(Delta!E38*COS(MSL))+(((3/2)*Beta!E38-((Gamma!E38*COS(MSL))))*(0.5+((P_A_True-0.5)*COS(2*MSLAMS)))*(SIN(MSL)^2)))))</f>
        <v/>
      </c>
      <c r="F38" s="2" t="str">
        <f>IF('Binding Energies'!F38 = "","",IF('Binding Energies'!F38&lt;HV,flat_s*(-(Beta!F38/2)-(Delta!F38*COS(MSL))+(((3/2)*Beta!F38-((Gamma!F38*COS(MSL))))*(0.5+((P_A_True-0.5)*COS(2*MSLAMS)))*(SIN(MSL)^2)))))</f>
        <v/>
      </c>
      <c r="G38" s="2">
        <f>IF('Binding Energies'!G38 = "","",IF('Binding Energies'!G38&lt;HV,flat_s*(-(Beta!G38/2)-(Delta!G38*COS(MSL))+(((3/2)*Beta!G38-((Gamma!G38*COS(MSL))))*(0.5+((P_A_True-0.5)*COS(2*MSLAMS)))*(SIN(MSL)^2)))))</f>
        <v>0.10770795663248944</v>
      </c>
      <c r="H38" s="2">
        <f>IF('Binding Energies'!H38 = "","",IF('Binding Energies'!H38&lt;HV,flat_s*(-(Beta!H38/2)-(Delta!H38*COS(MSL))+(((3/2)*Beta!H38-((Gamma!H38*COS(MSL))))*(0.5+((P_A_True-0.5)*COS(2*MSLAMS)))*(SIN(MSL)^2)))))</f>
        <v>0.11084863890017582</v>
      </c>
      <c r="I38" s="2">
        <f>IF('Binding Energies'!I38 = "","",IF('Binding Energies'!I38&lt;HV,flat_s*(-(Beta!I38/2)-(Delta!I38*COS(MSL))+(((3/2)*Beta!I38-((Gamma!I38*COS(MSL))))*(0.5+((P_A_True-0.5)*COS(2*MSLAMS)))*(SIN(MSL)^2)))))</f>
        <v>0.120810369977434</v>
      </c>
      <c r="J38" s="2">
        <f>IF('Binding Energies'!J38 = "","",IF('Binding Energies'!J38&lt;HV,flat_s*(-(Beta!J38/2)-(Delta!J38*COS(MSL))+(((3/2)*Beta!J38-((Gamma!J38*COS(MSL))))*(0.5+((P_A_True-0.5)*COS(2*MSLAMS)))*(SIN(MSL)^2)))))</f>
        <v>0.12360860381167227</v>
      </c>
      <c r="K38" s="2" t="str">
        <f>IF('Binding Energies'!K38 = "","",IF('Binding Energies'!K38&lt;HV,flat_s*(-(Beta!K38/2)-(Delta!K38*COS(MSL))+(((3/2)*Beta!K38-((Gamma!K38*COS(MSL))))*(0.5+((P_A_True-0.5)*COS(2*MSLAMS)))*(SIN(MSL)^2)))))</f>
        <v/>
      </c>
      <c r="L38" s="2" t="str">
        <f>IF('Binding Energies'!L38 = "","",IF('Binding Energies'!L38&lt;HV,flat_s*(-(Beta!L38/2)-(Delta!L38*COS(MSL))+(((3/2)*Beta!L38-((Gamma!L38*COS(MSL))))*(0.5+((P_A_True-0.5)*COS(2*MSLAMS)))*(SIN(MSL)^2)))))</f>
        <v/>
      </c>
      <c r="M38" s="2" t="str">
        <f>IF('Binding Energies'!M38 = "","",IF('Binding Energies'!M38&lt;HV,flat_s*(-(Beta!M38/2)-(Delta!M38*COS(MSL))+(((3/2)*Beta!M38-((Gamma!M38*COS(MSL))))*(0.5+((P_A_True-0.5)*COS(2*MSLAMS)))*(SIN(MSL)^2)))))</f>
        <v/>
      </c>
      <c r="N38" s="2" t="str">
        <f>IF('Binding Energies'!N38 = "","",IF('Binding Energies'!N38&lt;HV,flat_s*(-(Beta!N38/2)-(Delta!N38*COS(MSL))+(((3/2)*Beta!N38-((Gamma!N38*COS(MSL))))*(0.5+((P_A_True-0.5)*COS(2*MSLAMS)))*(SIN(MSL)^2)))))</f>
        <v/>
      </c>
      <c r="O38" s="2">
        <f>IF('Binding Energies'!O38 = "","",IF('Binding Energies'!O38&lt;HV,flat_s*(-(Beta!O38/2)-(Delta!O38*COS(MSL))+(((3/2)*Beta!O38-((Gamma!O38*COS(MSL))))*(0.5+((P_A_True-0.5)*COS(2*MSLAMS)))*(SIN(MSL)^2)))))</f>
        <v>0.23703228000327003</v>
      </c>
      <c r="P38" s="2">
        <f>IF('Binding Energies'!P38 = "","",IF('Binding Energies'!P38&lt;HV,flat_s*(-(Beta!P38/2)-(Delta!P38*COS(MSL))+(((3/2)*Beta!P38-((Gamma!P38*COS(MSL))))*(0.5+((P_A_True-0.5)*COS(2*MSLAMS)))*(SIN(MSL)^2)))))</f>
        <v>0.23960322246098348</v>
      </c>
      <c r="Q38" s="2" t="str">
        <f>IF('Binding Energies'!Q38 = "","",IF('Binding Energies'!Q38&lt;HV,flat_s*(-(Beta!Q38/2)-(Delta!Q38*COS(MSL))+(((3/2)*Beta!Q38-((Gamma!Q38*COS(MSL))))*(0.5+((P_A_True-0.5)*COS(2*MSLAMS)))*(SIN(MSL)^2)))))</f>
        <v/>
      </c>
      <c r="R38" s="2" t="str">
        <f>IF('Binding Energies'!R38 = "","",IF('Binding Energies'!R38&lt;HV,flat_s*(-(Beta!R38/2)-(Delta!R38*COS(MSL))+(((3/2)*Beta!R38-((Gamma!R38*COS(MSL))))*(0.5+((P_A_True-0.5)*COS(2*MSLAMS)))*(SIN(MSL)^2)))))</f>
        <v/>
      </c>
      <c r="S38" s="2" t="str">
        <f>IF('Binding Energies'!S38 = "","",IF('Binding Energies'!S38&lt;HV,flat_s*(-(Beta!S38/2)-(Delta!S38*COS(MSL))+(((3/2)*Beta!S38-((Gamma!S38*COS(MSL))))*(0.5+((P_A_True-0.5)*COS(2*MSLAMS)))*(SIN(MSL)^2)))))</f>
        <v/>
      </c>
      <c r="T38" s="2" t="str">
        <f>IF('Binding Energies'!T38 = "","",IF('Binding Energies'!T38&lt;HV,flat_s*(-(Beta!T38/2)-(Delta!T38*COS(MSL))+(((3/2)*Beta!T38-((Gamma!T38*COS(MSL))))*(0.5+((P_A_True-0.5)*COS(2*MSLAMS)))*(SIN(MSL)^2)))))</f>
        <v/>
      </c>
      <c r="X38" t="s">
        <v>352</v>
      </c>
      <c r="Y38">
        <f>(1-Y24)*(1+(Y25/2)*(3*(SIN(AA25)^2)*(SIN(AA26)^2)-1)+(Y26*((SIN(AA25)^2)*(SIN(AA26)^2))+Y27)*(SIN(AA25)*COS(AA26)))</f>
        <v>0.80805079005494085</v>
      </c>
    </row>
    <row r="39" spans="1:26" x14ac:dyDescent="0.35">
      <c r="A39" s="72">
        <v>39</v>
      </c>
      <c r="B39" s="2" t="str">
        <f>IF('Binding Energies'!B39 = "","",IF('Binding Energies'!B39&lt;HV,flat_s*(-(Beta!B39/2)-(Delta!B39*COS(MSL))+(((3/2)*Beta!B39-((Gamma!B39*COS(MSL))))*(0.5+((P_A_True-0.5)*COS(2*MSLAMS)))*(SIN(MSL)^2)))))</f>
        <v/>
      </c>
      <c r="C39" s="2">
        <f>IF('Binding Energies'!C39 = "","",IF('Binding Energies'!C39&lt;HV,flat_s*(-(Beta!C39/2)-(Delta!C39*COS(MSL))+(((3/2)*Beta!C39-((Gamma!C39*COS(MSL))))*(0.5+((P_A_True-0.5)*COS(2*MSLAMS)))*(SIN(MSL)^2)))))</f>
        <v>-7.4873577169487282E-2</v>
      </c>
      <c r="D39" s="2">
        <f>IF('Binding Energies'!D39 = "","",IF('Binding Energies'!D39&lt;HV,flat_s*(-(Beta!D39/2)-(Delta!D39*COS(MSL))+(((3/2)*Beta!D39-((Gamma!D39*COS(MSL))))*(0.5+((P_A_True-0.5)*COS(2*MSLAMS)))*(SIN(MSL)^2)))))</f>
        <v>-2.9712567707445459E-2</v>
      </c>
      <c r="E39" s="2" t="str">
        <f>IF('Binding Energies'!E39 = "","",IF('Binding Energies'!E39&lt;HV,flat_s*(-(Beta!E39/2)-(Delta!E39*COS(MSL))+(((3/2)*Beta!E39-((Gamma!E39*COS(MSL))))*(0.5+((P_A_True-0.5)*COS(2*MSLAMS)))*(SIN(MSL)^2)))))</f>
        <v/>
      </c>
      <c r="F39" s="2" t="str">
        <f>IF('Binding Energies'!F39 = "","",IF('Binding Energies'!F39&lt;HV,flat_s*(-(Beta!F39/2)-(Delta!F39*COS(MSL))+(((3/2)*Beta!F39-((Gamma!F39*COS(MSL))))*(0.5+((P_A_True-0.5)*COS(2*MSLAMS)))*(SIN(MSL)^2)))))</f>
        <v/>
      </c>
      <c r="G39" s="2">
        <f>IF('Binding Energies'!G39 = "","",IF('Binding Energies'!G39&lt;HV,flat_s*(-(Beta!G39/2)-(Delta!G39*COS(MSL))+(((3/2)*Beta!G39-((Gamma!G39*COS(MSL))))*(0.5+((P_A_True-0.5)*COS(2*MSLAMS)))*(SIN(MSL)^2)))))</f>
        <v>0.10025621729983103</v>
      </c>
      <c r="H39" s="2">
        <f>IF('Binding Energies'!H39 = "","",IF('Binding Energies'!H39&lt;HV,flat_s*(-(Beta!H39/2)-(Delta!H39*COS(MSL))+(((3/2)*Beta!H39-((Gamma!H39*COS(MSL))))*(0.5+((P_A_True-0.5)*COS(2*MSLAMS)))*(SIN(MSL)^2)))))</f>
        <v>0.10380636217528127</v>
      </c>
      <c r="I39" s="2">
        <f>IF('Binding Energies'!I39 = "","",IF('Binding Energies'!I39&lt;HV,flat_s*(-(Beta!I39/2)-(Delta!I39*COS(MSL))+(((3/2)*Beta!I39-((Gamma!I39*COS(MSL))))*(0.5+((P_A_True-0.5)*COS(2*MSLAMS)))*(SIN(MSL)^2)))))</f>
        <v>0.11582000440538476</v>
      </c>
      <c r="J39" s="2">
        <f>IF('Binding Energies'!J39 = "","",IF('Binding Energies'!J39&lt;HV,flat_s*(-(Beta!J39/2)-(Delta!J39*COS(MSL))+(((3/2)*Beta!J39-((Gamma!J39*COS(MSL))))*(0.5+((P_A_True-0.5)*COS(2*MSLAMS)))*(SIN(MSL)^2)))))</f>
        <v>0.11880019802546349</v>
      </c>
      <c r="K39" s="2" t="str">
        <f>IF('Binding Energies'!K39 = "","",IF('Binding Energies'!K39&lt;HV,flat_s*(-(Beta!K39/2)-(Delta!K39*COS(MSL))+(((3/2)*Beta!K39-((Gamma!K39*COS(MSL))))*(0.5+((P_A_True-0.5)*COS(2*MSLAMS)))*(SIN(MSL)^2)))))</f>
        <v/>
      </c>
      <c r="L39" s="2" t="str">
        <f>IF('Binding Energies'!L39 = "","",IF('Binding Energies'!L39&lt;HV,flat_s*(-(Beta!L39/2)-(Delta!L39*COS(MSL))+(((3/2)*Beta!L39-((Gamma!L39*COS(MSL))))*(0.5+((P_A_True-0.5)*COS(2*MSLAMS)))*(SIN(MSL)^2)))))</f>
        <v/>
      </c>
      <c r="M39" s="2" t="str">
        <f>IF('Binding Energies'!M39 = "","",IF('Binding Energies'!M39&lt;HV,flat_s*(-(Beta!M39/2)-(Delta!M39*COS(MSL))+(((3/2)*Beta!M39-((Gamma!M39*COS(MSL))))*(0.5+((P_A_True-0.5)*COS(2*MSLAMS)))*(SIN(MSL)^2)))))</f>
        <v/>
      </c>
      <c r="N39" s="2" t="str">
        <f>IF('Binding Energies'!N39 = "","",IF('Binding Energies'!N39&lt;HV,flat_s*(-(Beta!N39/2)-(Delta!N39*COS(MSL))+(((3/2)*Beta!N39-((Gamma!N39*COS(MSL))))*(0.5+((P_A_True-0.5)*COS(2*MSLAMS)))*(SIN(MSL)^2)))))</f>
        <v/>
      </c>
      <c r="O39" s="2">
        <f>IF('Binding Energies'!O39 = "","",IF('Binding Energies'!O39&lt;HV,flat_s*(-(Beta!O39/2)-(Delta!O39*COS(MSL))+(((3/2)*Beta!O39-((Gamma!O39*COS(MSL))))*(0.5+((P_A_True-0.5)*COS(2*MSLAMS)))*(SIN(MSL)^2)))))</f>
        <v>0.23552564941062912</v>
      </c>
      <c r="P39" s="2">
        <f>IF('Binding Energies'!P39 = "","",IF('Binding Energies'!P39&lt;HV,flat_s*(-(Beta!P39/2)-(Delta!P39*COS(MSL))+(((3/2)*Beta!P39-((Gamma!P39*COS(MSL))))*(0.5+((P_A_True-0.5)*COS(2*MSLAMS)))*(SIN(MSL)^2)))))</f>
        <v>0.2377449918191761</v>
      </c>
      <c r="Q39" s="2" t="str">
        <f>IF('Binding Energies'!Q39 = "","",IF('Binding Energies'!Q39&lt;HV,flat_s*(-(Beta!Q39/2)-(Delta!Q39*COS(MSL))+(((3/2)*Beta!Q39-((Gamma!Q39*COS(MSL))))*(0.5+((P_A_True-0.5)*COS(2*MSLAMS)))*(SIN(MSL)^2)))))</f>
        <v/>
      </c>
      <c r="R39" s="2" t="str">
        <f>IF('Binding Energies'!R39 = "","",IF('Binding Energies'!R39&lt;HV,flat_s*(-(Beta!R39/2)-(Delta!R39*COS(MSL))+(((3/2)*Beta!R39-((Gamma!R39*COS(MSL))))*(0.5+((P_A_True-0.5)*COS(2*MSLAMS)))*(SIN(MSL)^2)))))</f>
        <v/>
      </c>
      <c r="S39" s="2" t="str">
        <f>IF('Binding Energies'!S39 = "","",IF('Binding Energies'!S39&lt;HV,flat_s*(-(Beta!S39/2)-(Delta!S39*COS(MSL))+(((3/2)*Beta!S39-((Gamma!S39*COS(MSL))))*(0.5+((P_A_True-0.5)*COS(2*MSLAMS)))*(SIN(MSL)^2)))))</f>
        <v/>
      </c>
      <c r="T39" s="2" t="str">
        <f>IF('Binding Energies'!T39 = "","",IF('Binding Energies'!T39&lt;HV,flat_s*(-(Beta!T39/2)-(Delta!T39*COS(MSL))+(((3/2)*Beta!T39-((Gamma!T39*COS(MSL))))*(0.5+((P_A_True-0.5)*COS(2*MSLAMS)))*(SIN(MSL)^2)))))</f>
        <v/>
      </c>
      <c r="Y39">
        <f>SUM(Y37:Y38)</f>
        <v>0.82243703087365794</v>
      </c>
      <c r="Z39">
        <f>Y39-Y30</f>
        <v>0</v>
      </c>
    </row>
    <row r="40" spans="1:26" x14ac:dyDescent="0.35">
      <c r="A40" s="72">
        <v>40</v>
      </c>
      <c r="B40" s="2" t="str">
        <f>IF('Binding Energies'!B40 = "","",IF('Binding Energies'!B40&lt;HV,flat_s*(-(Beta!B40/2)-(Delta!B40*COS(MSL))+(((3/2)*Beta!B40-((Gamma!B40*COS(MSL))))*(0.5+((P_A_True-0.5)*COS(2*MSLAMS)))*(SIN(MSL)^2)))))</f>
        <v/>
      </c>
      <c r="C40" s="2">
        <f>IF('Binding Energies'!C40 = "","",IF('Binding Energies'!C40&lt;HV,flat_s*(-(Beta!C40/2)-(Delta!C40*COS(MSL))+(((3/2)*Beta!C40-((Gamma!C40*COS(MSL))))*(0.5+((P_A_True-0.5)*COS(2*MSLAMS)))*(SIN(MSL)^2)))))</f>
        <v>-8.1829830089813815E-2</v>
      </c>
      <c r="D40" s="2">
        <f>IF('Binding Energies'!D40 = "","",IF('Binding Energies'!D40&lt;HV,flat_s*(-(Beta!D40/2)-(Delta!D40*COS(MSL))+(((3/2)*Beta!D40-((Gamma!D40*COS(MSL))))*(0.5+((P_A_True-0.5)*COS(2*MSLAMS)))*(SIN(MSL)^2)))))</f>
        <v>-3.5048898007482787E-2</v>
      </c>
      <c r="E40" s="2">
        <f>IF('Binding Energies'!E40 = "","",IF('Binding Energies'!E40&lt;HV,flat_s*(-(Beta!E40/2)-(Delta!E40*COS(MSL))+(((3/2)*Beta!E40-((Gamma!E40*COS(MSL))))*(0.5+((P_A_True-0.5)*COS(2*MSLAMS)))*(SIN(MSL)^2)))))</f>
        <v>-3.1805948759364377E-2</v>
      </c>
      <c r="F40" s="2" t="str">
        <f>IF('Binding Energies'!F40 = "","",IF('Binding Energies'!F40&lt;HV,flat_s*(-(Beta!F40/2)-(Delta!F40*COS(MSL))+(((3/2)*Beta!F40-((Gamma!F40*COS(MSL))))*(0.5+((P_A_True-0.5)*COS(2*MSLAMS)))*(SIN(MSL)^2)))))</f>
        <v/>
      </c>
      <c r="G40" s="2">
        <f>IF('Binding Energies'!G40 = "","",IF('Binding Energies'!G40&lt;HV,flat_s*(-(Beta!G40/2)-(Delta!G40*COS(MSL))+(((3/2)*Beta!G40-((Gamma!G40*COS(MSL))))*(0.5+((P_A_True-0.5)*COS(2*MSLAMS)))*(SIN(MSL)^2)))))</f>
        <v>9.2480152143330163E-2</v>
      </c>
      <c r="H40" s="2">
        <f>IF('Binding Energies'!H40 = "","",IF('Binding Energies'!H40&lt;HV,flat_s*(-(Beta!H40/2)-(Delta!H40*COS(MSL))+(((3/2)*Beta!H40-((Gamma!H40*COS(MSL))))*(0.5+((P_A_True-0.5)*COS(2*MSLAMS)))*(SIN(MSL)^2)))))</f>
        <v>9.6471409013454856E-2</v>
      </c>
      <c r="I40" s="2">
        <f>IF('Binding Energies'!I40 = "","",IF('Binding Energies'!I40&lt;HV,flat_s*(-(Beta!I40/2)-(Delta!I40*COS(MSL))+(((3/2)*Beta!I40-((Gamma!I40*COS(MSL))))*(0.5+((P_A_True-0.5)*COS(2*MSLAMS)))*(SIN(MSL)^2)))))</f>
        <v>0.11068563155386724</v>
      </c>
      <c r="J40" s="2">
        <f>IF('Binding Energies'!J40 = "","",IF('Binding Energies'!J40&lt;HV,flat_s*(-(Beta!J40/2)-(Delta!J40*COS(MSL))+(((3/2)*Beta!J40-((Gamma!J40*COS(MSL))))*(0.5+((P_A_True-0.5)*COS(2*MSLAMS)))*(SIN(MSL)^2)))))</f>
        <v>0.11385029787456702</v>
      </c>
      <c r="K40" s="2" t="str">
        <f>IF('Binding Energies'!K40 = "","",IF('Binding Energies'!K40&lt;HV,flat_s*(-(Beta!K40/2)-(Delta!K40*COS(MSL))+(((3/2)*Beta!K40-((Gamma!K40*COS(MSL))))*(0.5+((P_A_True-0.5)*COS(2*MSLAMS)))*(SIN(MSL)^2)))))</f>
        <v/>
      </c>
      <c r="L40" s="2" t="str">
        <f>IF('Binding Energies'!L40 = "","",IF('Binding Energies'!L40&lt;HV,flat_s*(-(Beta!L40/2)-(Delta!L40*COS(MSL))+(((3/2)*Beta!L40-((Gamma!L40*COS(MSL))))*(0.5+((P_A_True-0.5)*COS(2*MSLAMS)))*(SIN(MSL)^2)))))</f>
        <v/>
      </c>
      <c r="M40" s="2" t="str">
        <f>IF('Binding Energies'!M40 = "","",IF('Binding Energies'!M40&lt;HV,flat_s*(-(Beta!M40/2)-(Delta!M40*COS(MSL))+(((3/2)*Beta!M40-((Gamma!M40*COS(MSL))))*(0.5+((P_A_True-0.5)*COS(2*MSLAMS)))*(SIN(MSL)^2)))))</f>
        <v/>
      </c>
      <c r="N40" s="2" t="str">
        <f>IF('Binding Energies'!N40 = "","",IF('Binding Energies'!N40&lt;HV,flat_s*(-(Beta!N40/2)-(Delta!N40*COS(MSL))+(((3/2)*Beta!N40-((Gamma!N40*COS(MSL))))*(0.5+((P_A_True-0.5)*COS(2*MSLAMS)))*(SIN(MSL)^2)))))</f>
        <v/>
      </c>
      <c r="O40" s="2">
        <f>IF('Binding Energies'!O40 = "","",IF('Binding Energies'!O40&lt;HV,flat_s*(-(Beta!O40/2)-(Delta!O40*COS(MSL))+(((3/2)*Beta!O40-((Gamma!O40*COS(MSL))))*(0.5+((P_A_True-0.5)*COS(2*MSLAMS)))*(SIN(MSL)^2)))))</f>
        <v>0.23383284019549436</v>
      </c>
      <c r="P40" s="2">
        <f>IF('Binding Energies'!P40 = "","",IF('Binding Energies'!P40&lt;HV,flat_s*(-(Beta!P40/2)-(Delta!P40*COS(MSL))+(((3/2)*Beta!P40-((Gamma!P40*COS(MSL))))*(0.5+((P_A_True-0.5)*COS(2*MSLAMS)))*(SIN(MSL)^2)))))</f>
        <v>0.23576087507568266</v>
      </c>
      <c r="Q40" s="2" t="str">
        <f>IF('Binding Energies'!Q40 = "","",IF('Binding Energies'!Q40&lt;HV,flat_s*(-(Beta!Q40/2)-(Delta!Q40*COS(MSL))+(((3/2)*Beta!Q40-((Gamma!Q40*COS(MSL))))*(0.5+((P_A_True-0.5)*COS(2*MSLAMS)))*(SIN(MSL)^2)))))</f>
        <v/>
      </c>
      <c r="R40" s="2" t="str">
        <f>IF('Binding Energies'!R40 = "","",IF('Binding Energies'!R40&lt;HV,flat_s*(-(Beta!R40/2)-(Delta!R40*COS(MSL))+(((3/2)*Beta!R40-((Gamma!R40*COS(MSL))))*(0.5+((P_A_True-0.5)*COS(2*MSLAMS)))*(SIN(MSL)^2)))))</f>
        <v/>
      </c>
      <c r="S40" s="2" t="str">
        <f>IF('Binding Energies'!S40 = "","",IF('Binding Energies'!S40&lt;HV,flat_s*(-(Beta!S40/2)-(Delta!S40*COS(MSL))+(((3/2)*Beta!S40-((Gamma!S40*COS(MSL))))*(0.5+((P_A_True-0.5)*COS(2*MSLAMS)))*(SIN(MSL)^2)))))</f>
        <v/>
      </c>
      <c r="T40" s="2" t="str">
        <f>IF('Binding Energies'!T40 = "","",IF('Binding Energies'!T40&lt;HV,flat_s*(-(Beta!T40/2)-(Delta!T40*COS(MSL))+(((3/2)*Beta!T40-((Gamma!T40*COS(MSL))))*(0.5+((P_A_True-0.5)*COS(2*MSLAMS)))*(SIN(MSL)^2)))))</f>
        <v/>
      </c>
    </row>
    <row r="41" spans="1:26" x14ac:dyDescent="0.35">
      <c r="A41" s="72">
        <v>41</v>
      </c>
      <c r="B41" s="2" t="str">
        <f>IF('Binding Energies'!B41 = "","",IF('Binding Energies'!B41&lt;HV,flat_s*(-(Beta!B41/2)-(Delta!B41*COS(MSL))+(((3/2)*Beta!B41-((Gamma!B41*COS(MSL))))*(0.5+((P_A_True-0.5)*COS(2*MSLAMS)))*(SIN(MSL)^2)))))</f>
        <v/>
      </c>
      <c r="C41" s="2">
        <f>IF('Binding Energies'!C41 = "","",IF('Binding Energies'!C41&lt;HV,flat_s*(-(Beta!C41/2)-(Delta!C41*COS(MSL))+(((3/2)*Beta!C41-((Gamma!C41*COS(MSL))))*(0.5+((P_A_True-0.5)*COS(2*MSLAMS)))*(SIN(MSL)^2)))))</f>
        <v>-8.797474802585703E-2</v>
      </c>
      <c r="D41" s="2">
        <f>IF('Binding Energies'!D41 = "","",IF('Binding Energies'!D41&lt;HV,flat_s*(-(Beta!D41/2)-(Delta!D41*COS(MSL))+(((3/2)*Beta!D41-((Gamma!D41*COS(MSL))))*(0.5+((P_A_True-0.5)*COS(2*MSLAMS)))*(SIN(MSL)^2)))))</f>
        <v>-4.0230733413140096E-2</v>
      </c>
      <c r="E41" s="2">
        <f>IF('Binding Energies'!E41 = "","",IF('Binding Energies'!E41&lt;HV,flat_s*(-(Beta!E41/2)-(Delta!E41*COS(MSL))+(((3/2)*Beta!E41-((Gamma!E41*COS(MSL))))*(0.5+((P_A_True-0.5)*COS(2*MSLAMS)))*(SIN(MSL)^2)))))</f>
        <v>-3.7306364399226077E-2</v>
      </c>
      <c r="F41" s="2" t="str">
        <f>IF('Binding Energies'!F41 = "","",IF('Binding Energies'!F41&lt;HV,flat_s*(-(Beta!F41/2)-(Delta!F41*COS(MSL))+(((3/2)*Beta!F41-((Gamma!F41*COS(MSL))))*(0.5+((P_A_True-0.5)*COS(2*MSLAMS)))*(SIN(MSL)^2)))))</f>
        <v/>
      </c>
      <c r="G41" s="2">
        <f>IF('Binding Energies'!G41 = "","",IF('Binding Energies'!G41&lt;HV,flat_s*(-(Beta!G41/2)-(Delta!G41*COS(MSL))+(((3/2)*Beta!G41-((Gamma!G41*COS(MSL))))*(0.5+((P_A_True-0.5)*COS(2*MSLAMS)))*(SIN(MSL)^2)))))</f>
        <v>8.4316158651567052E-2</v>
      </c>
      <c r="H41" s="2">
        <f>IF('Binding Energies'!H41 = "","",IF('Binding Energies'!H41&lt;HV,flat_s*(-(Beta!H41/2)-(Delta!H41*COS(MSL))+(((3/2)*Beta!H41-((Gamma!H41*COS(MSL))))*(0.5+((P_A_True-0.5)*COS(2*MSLAMS)))*(SIN(MSL)^2)))))</f>
        <v>8.8780031997277464E-2</v>
      </c>
      <c r="I41" s="2">
        <f>IF('Binding Energies'!I41 = "","",IF('Binding Energies'!I41&lt;HV,flat_s*(-(Beta!I41/2)-(Delta!I41*COS(MSL))+(((3/2)*Beta!I41-((Gamma!I41*COS(MSL))))*(0.5+((P_A_True-0.5)*COS(2*MSLAMS)))*(SIN(MSL)^2)))))</f>
        <v>0.10541679524028291</v>
      </c>
      <c r="J41" s="2">
        <f>IF('Binding Energies'!J41 = "","",IF('Binding Energies'!J41&lt;HV,flat_s*(-(Beta!J41/2)-(Delta!J41*COS(MSL))+(((3/2)*Beta!J41-((Gamma!J41*COS(MSL))))*(0.5+((P_A_True-0.5)*COS(2*MSLAMS)))*(SIN(MSL)^2)))))</f>
        <v>0.1087756187196286</v>
      </c>
      <c r="K41" s="2" t="str">
        <f>IF('Binding Energies'!K41 = "","",IF('Binding Energies'!K41&lt;HV,flat_s*(-(Beta!K41/2)-(Delta!K41*COS(MSL))+(((3/2)*Beta!K41-((Gamma!K41*COS(MSL))))*(0.5+((P_A_True-0.5)*COS(2*MSLAMS)))*(SIN(MSL)^2)))))</f>
        <v/>
      </c>
      <c r="L41" s="2" t="str">
        <f>IF('Binding Energies'!L41 = "","",IF('Binding Energies'!L41&lt;HV,flat_s*(-(Beta!L41/2)-(Delta!L41*COS(MSL))+(((3/2)*Beta!L41-((Gamma!L41*COS(MSL))))*(0.5+((P_A_True-0.5)*COS(2*MSLAMS)))*(SIN(MSL)^2)))))</f>
        <v/>
      </c>
      <c r="M41" s="2" t="str">
        <f>IF('Binding Energies'!M41 = "","",IF('Binding Energies'!M41&lt;HV,flat_s*(-(Beta!M41/2)-(Delta!M41*COS(MSL))+(((3/2)*Beta!M41-((Gamma!M41*COS(MSL))))*(0.5+((P_A_True-0.5)*COS(2*MSLAMS)))*(SIN(MSL)^2)))))</f>
        <v/>
      </c>
      <c r="N41" s="2" t="str">
        <f>IF('Binding Energies'!N41 = "","",IF('Binding Energies'!N41&lt;HV,flat_s*(-(Beta!N41/2)-(Delta!N41*COS(MSL))+(((3/2)*Beta!N41-((Gamma!N41*COS(MSL))))*(0.5+((P_A_True-0.5)*COS(2*MSLAMS)))*(SIN(MSL)^2)))))</f>
        <v/>
      </c>
      <c r="O41" s="2">
        <f>IF('Binding Energies'!O41 = "","",IF('Binding Energies'!O41&lt;HV,flat_s*(-(Beta!O41/2)-(Delta!O41*COS(MSL))+(((3/2)*Beta!O41-((Gamma!O41*COS(MSL))))*(0.5+((P_A_True-0.5)*COS(2*MSLAMS)))*(SIN(MSL)^2)))))</f>
        <v>0.231959291564071</v>
      </c>
      <c r="P41" s="2">
        <f>IF('Binding Energies'!P41 = "","",IF('Binding Energies'!P41&lt;HV,flat_s*(-(Beta!P41/2)-(Delta!P41*COS(MSL))+(((3/2)*Beta!P41-((Gamma!P41*COS(MSL))))*(0.5+((P_A_True-0.5)*COS(2*MSLAMS)))*(SIN(MSL)^2)))))</f>
        <v>0.23365428250417047</v>
      </c>
      <c r="Q41" s="2" t="str">
        <f>IF('Binding Energies'!Q41 = "","",IF('Binding Energies'!Q41&lt;HV,flat_s*(-(Beta!Q41/2)-(Delta!Q41*COS(MSL))+(((3/2)*Beta!Q41-((Gamma!Q41*COS(MSL))))*(0.5+((P_A_True-0.5)*COS(2*MSLAMS)))*(SIN(MSL)^2)))))</f>
        <v/>
      </c>
      <c r="R41" s="2" t="str">
        <f>IF('Binding Energies'!R41 = "","",IF('Binding Energies'!R41&lt;HV,flat_s*(-(Beta!R41/2)-(Delta!R41*COS(MSL))+(((3/2)*Beta!R41-((Gamma!R41*COS(MSL))))*(0.5+((P_A_True-0.5)*COS(2*MSLAMS)))*(SIN(MSL)^2)))))</f>
        <v/>
      </c>
      <c r="S41" s="2" t="str">
        <f>IF('Binding Energies'!S41 = "","",IF('Binding Energies'!S41&lt;HV,flat_s*(-(Beta!S41/2)-(Delta!S41*COS(MSL))+(((3/2)*Beta!S41-((Gamma!S41*COS(MSL))))*(0.5+((P_A_True-0.5)*COS(2*MSLAMS)))*(SIN(MSL)^2)))))</f>
        <v/>
      </c>
      <c r="T41" s="2" t="str">
        <f>IF('Binding Energies'!T41 = "","",IF('Binding Energies'!T41&lt;HV,flat_s*(-(Beta!T41/2)-(Delta!T41*COS(MSL))+(((3/2)*Beta!T41-((Gamma!T41*COS(MSL))))*(0.5+((P_A_True-0.5)*COS(2*MSLAMS)))*(SIN(MSL)^2)))))</f>
        <v/>
      </c>
      <c r="X41" t="s">
        <v>355</v>
      </c>
      <c r="Y41">
        <f>-SIN(AA25)*COS(AA26)</f>
        <v>0.49999999999999978</v>
      </c>
    </row>
    <row r="42" spans="1:26" x14ac:dyDescent="0.35">
      <c r="A42" s="72">
        <v>42</v>
      </c>
      <c r="B42" s="2" t="str">
        <f>IF('Binding Energies'!B42 = "","",IF('Binding Energies'!B42&lt;HV,flat_s*(-(Beta!B42/2)-(Delta!B42*COS(MSL))+(((3/2)*Beta!B42-((Gamma!B42*COS(MSL))))*(0.5+((P_A_True-0.5)*COS(2*MSLAMS)))*(SIN(MSL)^2)))))</f>
        <v/>
      </c>
      <c r="C42" s="2">
        <f>IF('Binding Energies'!C42 = "","",IF('Binding Energies'!C42&lt;HV,flat_s*(-(Beta!C42/2)-(Delta!C42*COS(MSL))+(((3/2)*Beta!C42-((Gamma!C42*COS(MSL))))*(0.5+((P_A_True-0.5)*COS(2*MSLAMS)))*(SIN(MSL)^2)))))</f>
        <v>-9.3155361951439586E-2</v>
      </c>
      <c r="D42" s="2">
        <f>IF('Binding Energies'!D42 = "","",IF('Binding Energies'!D42&lt;HV,flat_s*(-(Beta!D42/2)-(Delta!D42*COS(MSL))+(((3/2)*Beta!D42-((Gamma!D42*COS(MSL))))*(0.5+((P_A_True-0.5)*COS(2*MSLAMS)))*(SIN(MSL)^2)))))</f>
        <v>-4.5249406651583834E-2</v>
      </c>
      <c r="E42" s="2">
        <f>IF('Binding Energies'!E42 = "","",IF('Binding Energies'!E42&lt;HV,flat_s*(-(Beta!E42/2)-(Delta!E42*COS(MSL))+(((3/2)*Beta!E42-((Gamma!E42*COS(MSL))))*(0.5+((P_A_True-0.5)*COS(2*MSLAMS)))*(SIN(MSL)^2)))))</f>
        <v>-4.2653824575527799E-2</v>
      </c>
      <c r="F42" s="2" t="str">
        <f>IF('Binding Energies'!F42 = "","",IF('Binding Energies'!F42&lt;HV,flat_s*(-(Beta!F42/2)-(Delta!F42*COS(MSL))+(((3/2)*Beta!F42-((Gamma!F42*COS(MSL))))*(0.5+((P_A_True-0.5)*COS(2*MSLAMS)))*(SIN(MSL)^2)))))</f>
        <v/>
      </c>
      <c r="G42" s="2">
        <f>IF('Binding Energies'!G42 = "","",IF('Binding Energies'!G42&lt;HV,flat_s*(-(Beta!G42/2)-(Delta!G42*COS(MSL))+(((3/2)*Beta!G42-((Gamma!G42*COS(MSL))))*(0.5+((P_A_True-0.5)*COS(2*MSLAMS)))*(SIN(MSL)^2)))))</f>
        <v>7.580630499707075E-2</v>
      </c>
      <c r="H42" s="2">
        <f>IF('Binding Energies'!H42 = "","",IF('Binding Energies'!H42&lt;HV,flat_s*(-(Beta!H42/2)-(Delta!H42*COS(MSL))+(((3/2)*Beta!H42-((Gamma!H42*COS(MSL))))*(0.5+((P_A_True-0.5)*COS(2*MSLAMS)))*(SIN(MSL)^2)))))</f>
        <v>8.0777097085018679E-2</v>
      </c>
      <c r="I42" s="2">
        <f>IF('Binding Energies'!I42 = "","",IF('Binding Energies'!I42&lt;HV,flat_s*(-(Beta!I42/2)-(Delta!I42*COS(MSL))+(((3/2)*Beta!I42-((Gamma!I42*COS(MSL))))*(0.5+((P_A_True-0.5)*COS(2*MSLAMS)))*(SIN(MSL)^2)))))</f>
        <v>0.10001513367096737</v>
      </c>
      <c r="J42" s="2">
        <f>IF('Binding Energies'!J42 = "","",IF('Binding Energies'!J42&lt;HV,flat_s*(-(Beta!J42/2)-(Delta!J42*COS(MSL))+(((3/2)*Beta!J42-((Gamma!J42*COS(MSL))))*(0.5+((P_A_True-0.5)*COS(2*MSLAMS)))*(SIN(MSL)^2)))))</f>
        <v>0.10356662112766957</v>
      </c>
      <c r="K42" s="2" t="str">
        <f>IF('Binding Energies'!K42 = "","",IF('Binding Energies'!K42&lt;HV,flat_s*(-(Beta!K42/2)-(Delta!K42*COS(MSL))+(((3/2)*Beta!K42-((Gamma!K42*COS(MSL))))*(0.5+((P_A_True-0.5)*COS(2*MSLAMS)))*(SIN(MSL)^2)))))</f>
        <v/>
      </c>
      <c r="L42" s="2" t="str">
        <f>IF('Binding Energies'!L42 = "","",IF('Binding Energies'!L42&lt;HV,flat_s*(-(Beta!L42/2)-(Delta!L42*COS(MSL))+(((3/2)*Beta!L42-((Gamma!L42*COS(MSL))))*(0.5+((P_A_True-0.5)*COS(2*MSLAMS)))*(SIN(MSL)^2)))))</f>
        <v/>
      </c>
      <c r="M42" s="2" t="str">
        <f>IF('Binding Energies'!M42 = "","",IF('Binding Energies'!M42&lt;HV,flat_s*(-(Beta!M42/2)-(Delta!M42*COS(MSL))+(((3/2)*Beta!M42-((Gamma!M42*COS(MSL))))*(0.5+((P_A_True-0.5)*COS(2*MSLAMS)))*(SIN(MSL)^2)))))</f>
        <v/>
      </c>
      <c r="N42" s="2" t="str">
        <f>IF('Binding Energies'!N42 = "","",IF('Binding Energies'!N42&lt;HV,flat_s*(-(Beta!N42/2)-(Delta!N42*COS(MSL))+(((3/2)*Beta!N42-((Gamma!N42*COS(MSL))))*(0.5+((P_A_True-0.5)*COS(2*MSLAMS)))*(SIN(MSL)^2)))))</f>
        <v/>
      </c>
      <c r="O42" s="2">
        <f>IF('Binding Energies'!O42 = "","",IF('Binding Energies'!O42&lt;HV,flat_s*(-(Beta!O42/2)-(Delta!O42*COS(MSL))+(((3/2)*Beta!O42-((Gamma!O42*COS(MSL))))*(0.5+((P_A_True-0.5)*COS(2*MSLAMS)))*(SIN(MSL)^2)))))</f>
        <v>0.22990708171938978</v>
      </c>
      <c r="P42" s="2">
        <f>IF('Binding Energies'!P42 = "","",IF('Binding Energies'!P42&lt;HV,flat_s*(-(Beta!P42/2)-(Delta!P42*COS(MSL))+(((3/2)*Beta!P42-((Gamma!P42*COS(MSL))))*(0.5+((P_A_True-0.5)*COS(2*MSLAMS)))*(SIN(MSL)^2)))))</f>
        <v>0.23142784661827379</v>
      </c>
      <c r="Q42" s="2" t="str">
        <f>IF('Binding Energies'!Q42 = "","",IF('Binding Energies'!Q42&lt;HV,flat_s*(-(Beta!Q42/2)-(Delta!Q42*COS(MSL))+(((3/2)*Beta!Q42-((Gamma!Q42*COS(MSL))))*(0.5+((P_A_True-0.5)*COS(2*MSLAMS)))*(SIN(MSL)^2)))))</f>
        <v/>
      </c>
      <c r="R42" s="2" t="str">
        <f>IF('Binding Energies'!R42 = "","",IF('Binding Energies'!R42&lt;HV,flat_s*(-(Beta!R42/2)-(Delta!R42*COS(MSL))+(((3/2)*Beta!R42-((Gamma!R42*COS(MSL))))*(0.5+((P_A_True-0.5)*COS(2*MSLAMS)))*(SIN(MSL)^2)))))</f>
        <v/>
      </c>
      <c r="S42" s="2" t="str">
        <f>IF('Binding Energies'!S42 = "","",IF('Binding Energies'!S42&lt;HV,flat_s*(-(Beta!S42/2)-(Delta!S42*COS(MSL))+(((3/2)*Beta!S42-((Gamma!S42*COS(MSL))))*(0.5+((P_A_True-0.5)*COS(2*MSLAMS)))*(SIN(MSL)^2)))))</f>
        <v/>
      </c>
      <c r="T42" s="2" t="str">
        <f>IF('Binding Energies'!T42 = "","",IF('Binding Energies'!T42&lt;HV,flat_s*(-(Beta!T42/2)-(Delta!T42*COS(MSL))+(((3/2)*Beta!T42-((Gamma!T42*COS(MSL))))*(0.5+((P_A_True-0.5)*COS(2*MSLAMS)))*(SIN(MSL)^2)))))</f>
        <v/>
      </c>
    </row>
    <row r="43" spans="1:26" x14ac:dyDescent="0.35">
      <c r="A43" s="72">
        <v>43</v>
      </c>
      <c r="B43" s="2" t="str">
        <f>IF('Binding Energies'!B43 = "","",IF('Binding Energies'!B43&lt;HV,flat_s*(-(Beta!B43/2)-(Delta!B43*COS(MSL))+(((3/2)*Beta!B43-((Gamma!B43*COS(MSL))))*(0.5+((P_A_True-0.5)*COS(2*MSLAMS)))*(SIN(MSL)^2)))))</f>
        <v/>
      </c>
      <c r="C43" s="2">
        <f>IF('Binding Energies'!C43 = "","",IF('Binding Energies'!C43&lt;HV,flat_s*(-(Beta!C43/2)-(Delta!C43*COS(MSL))+(((3/2)*Beta!C43-((Gamma!C43*COS(MSL))))*(0.5+((P_A_True-0.5)*COS(2*MSLAMS)))*(SIN(MSL)^2)))))</f>
        <v>-9.7205531858186367E-2</v>
      </c>
      <c r="D43" s="2">
        <f>IF('Binding Energies'!D43 = "","",IF('Binding Energies'!D43&lt;HV,flat_s*(-(Beta!D43/2)-(Delta!D43*COS(MSL))+(((3/2)*Beta!D43-((Gamma!D43*COS(MSL))))*(0.5+((P_A_True-0.5)*COS(2*MSLAMS)))*(SIN(MSL)^2)))))</f>
        <v>-5.0096196921825542E-2</v>
      </c>
      <c r="E43" s="2">
        <f>IF('Binding Energies'!E43 = "","",IF('Binding Energies'!E43&lt;HV,flat_s*(-(Beta!E43/2)-(Delta!E43*COS(MSL))+(((3/2)*Beta!E43-((Gamma!E43*COS(MSL))))*(0.5+((P_A_True-0.5)*COS(2*MSLAMS)))*(SIN(MSL)^2)))))</f>
        <v>-4.7836680816863542E-2</v>
      </c>
      <c r="F43" s="2" t="str">
        <f>IF('Binding Energies'!F43 = "","",IF('Binding Energies'!F43&lt;HV,flat_s*(-(Beta!F43/2)-(Delta!F43*COS(MSL))+(((3/2)*Beta!F43-((Gamma!F43*COS(MSL))))*(0.5+((P_A_True-0.5)*COS(2*MSLAMS)))*(SIN(MSL)^2)))))</f>
        <v/>
      </c>
      <c r="G43" s="2">
        <f>IF('Binding Energies'!G43 = "","",IF('Binding Energies'!G43&lt;HV,flat_s*(-(Beta!G43/2)-(Delta!G43*COS(MSL))+(((3/2)*Beta!G43-((Gamma!G43*COS(MSL))))*(0.5+((P_A_True-0.5)*COS(2*MSLAMS)))*(SIN(MSL)^2)))))</f>
        <v>6.6865979502700013E-2</v>
      </c>
      <c r="H43" s="2">
        <f>IF('Binding Energies'!H43 = "","",IF('Binding Energies'!H43&lt;HV,flat_s*(-(Beta!H43/2)-(Delta!H43*COS(MSL))+(((3/2)*Beta!H43-((Gamma!H43*COS(MSL))))*(0.5+((P_A_True-0.5)*COS(2*MSLAMS)))*(SIN(MSL)^2)))))</f>
        <v>7.2371718974583388E-2</v>
      </c>
      <c r="I43" s="2">
        <f>IF('Binding Energies'!I43 = "","",IF('Binding Energies'!I43&lt;HV,flat_s*(-(Beta!I43/2)-(Delta!I43*COS(MSL))+(((3/2)*Beta!I43-((Gamma!I43*COS(MSL))))*(0.5+((P_A_True-0.5)*COS(2*MSLAMS)))*(SIN(MSL)^2)))))</f>
        <v>9.4495077270622452E-2</v>
      </c>
      <c r="J43" s="2">
        <f>IF('Binding Energies'!J43 = "","",IF('Binding Energies'!J43&lt;HV,flat_s*(-(Beta!J43/2)-(Delta!J43*COS(MSL))+(((3/2)*Beta!J43-((Gamma!J43*COS(MSL))))*(0.5+((P_A_True-0.5)*COS(2*MSLAMS)))*(SIN(MSL)^2)))))</f>
        <v>9.8250821552663958E-2</v>
      </c>
      <c r="K43" s="2" t="str">
        <f>IF('Binding Energies'!K43 = "","",IF('Binding Energies'!K43&lt;HV,flat_s*(-(Beta!K43/2)-(Delta!K43*COS(MSL))+(((3/2)*Beta!K43-((Gamma!K43*COS(MSL))))*(0.5+((P_A_True-0.5)*COS(2*MSLAMS)))*(SIN(MSL)^2)))))</f>
        <v/>
      </c>
      <c r="L43" s="2" t="str">
        <f>IF('Binding Energies'!L43 = "","",IF('Binding Energies'!L43&lt;HV,flat_s*(-(Beta!L43/2)-(Delta!L43*COS(MSL))+(((3/2)*Beta!L43-((Gamma!L43*COS(MSL))))*(0.5+((P_A_True-0.5)*COS(2*MSLAMS)))*(SIN(MSL)^2)))))</f>
        <v/>
      </c>
      <c r="M43" s="2" t="str">
        <f>IF('Binding Energies'!M43 = "","",IF('Binding Energies'!M43&lt;HV,flat_s*(-(Beta!M43/2)-(Delta!M43*COS(MSL))+(((3/2)*Beta!M43-((Gamma!M43*COS(MSL))))*(0.5+((P_A_True-0.5)*COS(2*MSLAMS)))*(SIN(MSL)^2)))))</f>
        <v/>
      </c>
      <c r="N43" s="2" t="str">
        <f>IF('Binding Energies'!N43 = "","",IF('Binding Energies'!N43&lt;HV,flat_s*(-(Beta!N43/2)-(Delta!N43*COS(MSL))+(((3/2)*Beta!N43-((Gamma!N43*COS(MSL))))*(0.5+((P_A_True-0.5)*COS(2*MSLAMS)))*(SIN(MSL)^2)))))</f>
        <v/>
      </c>
      <c r="O43" s="2">
        <f>IF('Binding Energies'!O43 = "","",IF('Binding Energies'!O43&lt;HV,flat_s*(-(Beta!O43/2)-(Delta!O43*COS(MSL))+(((3/2)*Beta!O43-((Gamma!O43*COS(MSL))))*(0.5+((P_A_True-0.5)*COS(2*MSLAMS)))*(SIN(MSL)^2)))))</f>
        <v>0.22768198709613913</v>
      </c>
      <c r="P43" s="2">
        <f>IF('Binding Energies'!P43 = "","",IF('Binding Energies'!P43&lt;HV,flat_s*(-(Beta!P43/2)-(Delta!P43*COS(MSL))+(((3/2)*Beta!P43-((Gamma!P43*COS(MSL))))*(0.5+((P_A_True-0.5)*COS(2*MSLAMS)))*(SIN(MSL)^2)))))</f>
        <v>0.2290842418856473</v>
      </c>
      <c r="Q43" s="2" t="str">
        <f>IF('Binding Energies'!Q43 = "","",IF('Binding Energies'!Q43&lt;HV,flat_s*(-(Beta!Q43/2)-(Delta!Q43*COS(MSL))+(((3/2)*Beta!Q43-((Gamma!Q43*COS(MSL))))*(0.5+((P_A_True-0.5)*COS(2*MSLAMS)))*(SIN(MSL)^2)))))</f>
        <v/>
      </c>
      <c r="R43" s="2" t="str">
        <f>IF('Binding Energies'!R43 = "","",IF('Binding Energies'!R43&lt;HV,flat_s*(-(Beta!R43/2)-(Delta!R43*COS(MSL))+(((3/2)*Beta!R43-((Gamma!R43*COS(MSL))))*(0.5+((P_A_True-0.5)*COS(2*MSLAMS)))*(SIN(MSL)^2)))))</f>
        <v/>
      </c>
      <c r="S43" s="2" t="str">
        <f>IF('Binding Energies'!S43 = "","",IF('Binding Energies'!S43&lt;HV,flat_s*(-(Beta!S43/2)-(Delta!S43*COS(MSL))+(((3/2)*Beta!S43-((Gamma!S43*COS(MSL))))*(0.5+((P_A_True-0.5)*COS(2*MSLAMS)))*(SIN(MSL)^2)))))</f>
        <v/>
      </c>
      <c r="T43" s="2" t="str">
        <f>IF('Binding Energies'!T43 = "","",IF('Binding Energies'!T43&lt;HV,flat_s*(-(Beta!T43/2)-(Delta!T43*COS(MSL))+(((3/2)*Beta!T43-((Gamma!T43*COS(MSL))))*(0.5+((P_A_True-0.5)*COS(2*MSLAMS)))*(SIN(MSL)^2)))))</f>
        <v/>
      </c>
      <c r="X43" t="s">
        <v>354</v>
      </c>
    </row>
    <row r="44" spans="1:26" x14ac:dyDescent="0.35">
      <c r="A44" s="72">
        <v>44</v>
      </c>
      <c r="B44" s="2" t="str">
        <f>IF('Binding Energies'!B44 = "","",IF('Binding Energies'!B44&lt;HV,flat_s*(-(Beta!B44/2)-(Delta!B44*COS(MSL))+(((3/2)*Beta!B44-((Gamma!B44*COS(MSL))))*(0.5+((P_A_True-0.5)*COS(2*MSLAMS)))*(SIN(MSL)^2)))))</f>
        <v/>
      </c>
      <c r="C44" s="2">
        <f>IF('Binding Energies'!C44 = "","",IF('Binding Energies'!C44&lt;HV,flat_s*(-(Beta!C44/2)-(Delta!C44*COS(MSL))+(((3/2)*Beta!C44-((Gamma!C44*COS(MSL))))*(0.5+((P_A_True-0.5)*COS(2*MSLAMS)))*(SIN(MSL)^2)))))</f>
        <v>-9.9945447257890008E-2</v>
      </c>
      <c r="D44" s="2">
        <f>IF('Binding Energies'!D44 = "","",IF('Binding Energies'!D44&lt;HV,flat_s*(-(Beta!D44/2)-(Delta!D44*COS(MSL))+(((3/2)*Beta!D44-((Gamma!D44*COS(MSL))))*(0.5+((P_A_True-0.5)*COS(2*MSLAMS)))*(SIN(MSL)^2)))))</f>
        <v>-5.4762331291351218E-2</v>
      </c>
      <c r="E44" s="2">
        <f>IF('Binding Energies'!E44 = "","",IF('Binding Energies'!E44&lt;HV,flat_s*(-(Beta!E44/2)-(Delta!E44*COS(MSL))+(((3/2)*Beta!E44-((Gamma!E44*COS(MSL))))*(0.5+((P_A_True-0.5)*COS(2*MSLAMS)))*(SIN(MSL)^2)))))</f>
        <v>-5.2844303298005157E-2</v>
      </c>
      <c r="F44" s="2" t="str">
        <f>IF('Binding Energies'!F44 = "","",IF('Binding Energies'!F44&lt;HV,flat_s*(-(Beta!F44/2)-(Delta!F44*COS(MSL))+(((3/2)*Beta!F44-((Gamma!F44*COS(MSL))))*(0.5+((P_A_True-0.5)*COS(2*MSLAMS)))*(SIN(MSL)^2)))))</f>
        <v/>
      </c>
      <c r="G44" s="2">
        <f>IF('Binding Energies'!G44 = "","",IF('Binding Energies'!G44&lt;HV,flat_s*(-(Beta!G44/2)-(Delta!G44*COS(MSL))+(((3/2)*Beta!G44-((Gamma!G44*COS(MSL))))*(0.5+((P_A_True-0.5)*COS(2*MSLAMS)))*(SIN(MSL)^2)))))</f>
        <v>5.7504212511536257E-2</v>
      </c>
      <c r="H44" s="2">
        <f>IF('Binding Energies'!H44 = "","",IF('Binding Energies'!H44&lt;HV,flat_s*(-(Beta!H44/2)-(Delta!H44*COS(MSL))+(((3/2)*Beta!H44-((Gamma!H44*COS(MSL))))*(0.5+((P_A_True-0.5)*COS(2*MSLAMS)))*(SIN(MSL)^2)))))</f>
        <v>6.3583984707173635E-2</v>
      </c>
      <c r="I44" s="2">
        <f>IF('Binding Energies'!I44 = "","",IF('Binding Energies'!I44&lt;HV,flat_s*(-(Beta!I44/2)-(Delta!I44*COS(MSL))+(((3/2)*Beta!I44-((Gamma!I44*COS(MSL))))*(0.5+((P_A_True-0.5)*COS(2*MSLAMS)))*(SIN(MSL)^2)))))</f>
        <v>8.886371421523076E-2</v>
      </c>
      <c r="J44" s="2">
        <f>IF('Binding Energies'!J44 = "","",IF('Binding Energies'!J44&lt;HV,flat_s*(-(Beta!J44/2)-(Delta!J44*COS(MSL))+(((3/2)*Beta!J44-((Gamma!J44*COS(MSL))))*(0.5+((P_A_True-0.5)*COS(2*MSLAMS)))*(SIN(MSL)^2)))))</f>
        <v>9.2834753198775322E-2</v>
      </c>
      <c r="K44" s="2" t="str">
        <f>IF('Binding Energies'!K44 = "","",IF('Binding Energies'!K44&lt;HV,flat_s*(-(Beta!K44/2)-(Delta!K44*COS(MSL))+(((3/2)*Beta!K44-((Gamma!K44*COS(MSL))))*(0.5+((P_A_True-0.5)*COS(2*MSLAMS)))*(SIN(MSL)^2)))))</f>
        <v/>
      </c>
      <c r="L44" s="2" t="str">
        <f>IF('Binding Energies'!L44 = "","",IF('Binding Energies'!L44&lt;HV,flat_s*(-(Beta!L44/2)-(Delta!L44*COS(MSL))+(((3/2)*Beta!L44-((Gamma!L44*COS(MSL))))*(0.5+((P_A_True-0.5)*COS(2*MSLAMS)))*(SIN(MSL)^2)))))</f>
        <v/>
      </c>
      <c r="M44" s="2" t="str">
        <f>IF('Binding Energies'!M44 = "","",IF('Binding Energies'!M44&lt;HV,flat_s*(-(Beta!M44/2)-(Delta!M44*COS(MSL))+(((3/2)*Beta!M44-((Gamma!M44*COS(MSL))))*(0.5+((P_A_True-0.5)*COS(2*MSLAMS)))*(SIN(MSL)^2)))))</f>
        <v/>
      </c>
      <c r="N44" s="2" t="str">
        <f>IF('Binding Energies'!N44 = "","",IF('Binding Energies'!N44&lt;HV,flat_s*(-(Beta!N44/2)-(Delta!N44*COS(MSL))+(((3/2)*Beta!N44-((Gamma!N44*COS(MSL))))*(0.5+((P_A_True-0.5)*COS(2*MSLAMS)))*(SIN(MSL)^2)))))</f>
        <v/>
      </c>
      <c r="O44" s="2">
        <f>IF('Binding Energies'!O44 = "","",IF('Binding Energies'!O44&lt;HV,flat_s*(-(Beta!O44/2)-(Delta!O44*COS(MSL))+(((3/2)*Beta!O44-((Gamma!O44*COS(MSL))))*(0.5+((P_A_True-0.5)*COS(2*MSLAMS)))*(SIN(MSL)^2)))))</f>
        <v>0.22528671099569864</v>
      </c>
      <c r="P44" s="2">
        <f>IF('Binding Energies'!P44 = "","",IF('Binding Energies'!P44&lt;HV,flat_s*(-(Beta!P44/2)-(Delta!P44*COS(MSL))+(((3/2)*Beta!P44-((Gamma!P44*COS(MSL))))*(0.5+((P_A_True-0.5)*COS(2*MSLAMS)))*(SIN(MSL)^2)))))</f>
        <v>0.22662534855255567</v>
      </c>
      <c r="Q44" s="2" t="str">
        <f>IF('Binding Energies'!Q44 = "","",IF('Binding Energies'!Q44&lt;HV,flat_s*(-(Beta!Q44/2)-(Delta!Q44*COS(MSL))+(((3/2)*Beta!Q44-((Gamma!Q44*COS(MSL))))*(0.5+((P_A_True-0.5)*COS(2*MSLAMS)))*(SIN(MSL)^2)))))</f>
        <v/>
      </c>
      <c r="R44" s="2" t="str">
        <f>IF('Binding Energies'!R44 = "","",IF('Binding Energies'!R44&lt;HV,flat_s*(-(Beta!R44/2)-(Delta!R44*COS(MSL))+(((3/2)*Beta!R44-((Gamma!R44*COS(MSL))))*(0.5+((P_A_True-0.5)*COS(2*MSLAMS)))*(SIN(MSL)^2)))))</f>
        <v/>
      </c>
      <c r="S44" s="2" t="str">
        <f>IF('Binding Energies'!S44 = "","",IF('Binding Energies'!S44&lt;HV,flat_s*(-(Beta!S44/2)-(Delta!S44*COS(MSL))+(((3/2)*Beta!S44-((Gamma!S44*COS(MSL))))*(0.5+((P_A_True-0.5)*COS(2*MSLAMS)))*(SIN(MSL)^2)))))</f>
        <v/>
      </c>
      <c r="T44" s="2" t="str">
        <f>IF('Binding Energies'!T44 = "","",IF('Binding Energies'!T44&lt;HV,flat_s*(-(Beta!T44/2)-(Delta!T44*COS(MSL))+(((3/2)*Beta!T44-((Gamma!T44*COS(MSL))))*(0.5+((P_A_True-0.5)*COS(2*MSLAMS)))*(SIN(MSL)^2)))))</f>
        <v/>
      </c>
    </row>
    <row r="45" spans="1:26" x14ac:dyDescent="0.35">
      <c r="A45" s="72">
        <v>45</v>
      </c>
      <c r="B45" s="2" t="str">
        <f>IF('Binding Energies'!B45 = "","",IF('Binding Energies'!B45&lt;HV,flat_s*(-(Beta!B45/2)-(Delta!B45*COS(MSL))+(((3/2)*Beta!B45-((Gamma!B45*COS(MSL))))*(0.5+((P_A_True-0.5)*COS(2*MSLAMS)))*(SIN(MSL)^2)))))</f>
        <v/>
      </c>
      <c r="C45" s="2">
        <f>IF('Binding Energies'!C45 = "","",IF('Binding Energies'!C45&lt;HV,flat_s*(-(Beta!C45/2)-(Delta!C45*COS(MSL))+(((3/2)*Beta!C45-((Gamma!C45*COS(MSL))))*(0.5+((P_A_True-0.5)*COS(2*MSLAMS)))*(SIN(MSL)^2)))))</f>
        <v>-0.10118116828347112</v>
      </c>
      <c r="D45" s="2">
        <f>IF('Binding Energies'!D45 = "","",IF('Binding Energies'!D45&lt;HV,flat_s*(-(Beta!D45/2)-(Delta!D45*COS(MSL))+(((3/2)*Beta!D45-((Gamma!D45*COS(MSL))))*(0.5+((P_A_True-0.5)*COS(2*MSLAMS)))*(SIN(MSL)^2)))))</f>
        <v>-5.9238986114039771E-2</v>
      </c>
      <c r="E45" s="2">
        <f>IF('Binding Energies'!E45 = "","",IF('Binding Energies'!E45&lt;HV,flat_s*(-(Beta!E45/2)-(Delta!E45*COS(MSL))+(((3/2)*Beta!E45-((Gamma!E45*COS(MSL))))*(0.5+((P_A_True-0.5)*COS(2*MSLAMS)))*(SIN(MSL)^2)))))</f>
        <v>-5.7667032125490736E-2</v>
      </c>
      <c r="F45" s="2" t="str">
        <f>IF('Binding Energies'!F45 = "","",IF('Binding Energies'!F45&lt;HV,flat_s*(-(Beta!F45/2)-(Delta!F45*COS(MSL))+(((3/2)*Beta!F45-((Gamma!F45*COS(MSL))))*(0.5+((P_A_True-0.5)*COS(2*MSLAMS)))*(SIN(MSL)^2)))))</f>
        <v/>
      </c>
      <c r="G45" s="2">
        <f>IF('Binding Energies'!G45 = "","",IF('Binding Energies'!G45&lt;HV,flat_s*(-(Beta!G45/2)-(Delta!G45*COS(MSL))+(((3/2)*Beta!G45-((Gamma!G45*COS(MSL))))*(0.5+((P_A_True-0.5)*COS(2*MSLAMS)))*(SIN(MSL)^2)))))</f>
        <v>4.7702501171432266E-2</v>
      </c>
      <c r="H45" s="2">
        <f>IF('Binding Energies'!H45 = "","",IF('Binding Energies'!H45&lt;HV,flat_s*(-(Beta!H45/2)-(Delta!H45*COS(MSL))+(((3/2)*Beta!H45-((Gamma!H45*COS(MSL))))*(0.5+((P_A_True-0.5)*COS(2*MSLAMS)))*(SIN(MSL)^2)))))</f>
        <v>5.438660117910854E-2</v>
      </c>
      <c r="I45" s="2">
        <f>IF('Binding Energies'!I45 = "","",IF('Binding Energies'!I45&lt;HV,flat_s*(-(Beta!I45/2)-(Delta!I45*COS(MSL))+(((3/2)*Beta!I45-((Gamma!I45*COS(MSL))))*(0.5+((P_A_True-0.5)*COS(2*MSLAMS)))*(SIN(MSL)^2)))))</f>
        <v>8.3127159081779034E-2</v>
      </c>
      <c r="J45" s="2">
        <f>IF('Binding Energies'!J45 = "","",IF('Binding Energies'!J45&lt;HV,flat_s*(-(Beta!J45/2)-(Delta!J45*COS(MSL))+(((3/2)*Beta!J45-((Gamma!J45*COS(MSL))))*(0.5+((P_A_True-0.5)*COS(2*MSLAMS)))*(SIN(MSL)^2)))))</f>
        <v>8.7317575153997296E-2</v>
      </c>
      <c r="K45" s="2">
        <f>IF('Binding Energies'!K45 = "","",IF('Binding Energies'!K45&lt;HV,flat_s*(-(Beta!K45/2)-(Delta!K45*COS(MSL))+(((3/2)*Beta!K45-((Gamma!K45*COS(MSL))))*(0.5+((P_A_True-0.5)*COS(2*MSLAMS)))*(SIN(MSL)^2)))))</f>
        <v>8.6871702865727651E-2</v>
      </c>
      <c r="L45" s="2" t="str">
        <f>IF('Binding Energies'!L45 = "","",IF('Binding Energies'!L45&lt;HV,flat_s*(-(Beta!L45/2)-(Delta!L45*COS(MSL))+(((3/2)*Beta!L45-((Gamma!L45*COS(MSL))))*(0.5+((P_A_True-0.5)*COS(2*MSLAMS)))*(SIN(MSL)^2)))))</f>
        <v/>
      </c>
      <c r="M45" s="2" t="str">
        <f>IF('Binding Energies'!M45 = "","",IF('Binding Energies'!M45&lt;HV,flat_s*(-(Beta!M45/2)-(Delta!M45*COS(MSL))+(((3/2)*Beta!M45-((Gamma!M45*COS(MSL))))*(0.5+((P_A_True-0.5)*COS(2*MSLAMS)))*(SIN(MSL)^2)))))</f>
        <v/>
      </c>
      <c r="N45" s="2" t="str">
        <f>IF('Binding Energies'!N45 = "","",IF('Binding Energies'!N45&lt;HV,flat_s*(-(Beta!N45/2)-(Delta!N45*COS(MSL))+(((3/2)*Beta!N45-((Gamma!N45*COS(MSL))))*(0.5+((P_A_True-0.5)*COS(2*MSLAMS)))*(SIN(MSL)^2)))))</f>
        <v/>
      </c>
      <c r="O45" s="2">
        <f>IF('Binding Energies'!O45 = "","",IF('Binding Energies'!O45&lt;HV,flat_s*(-(Beta!O45/2)-(Delta!O45*COS(MSL))+(((3/2)*Beta!O45-((Gamma!O45*COS(MSL))))*(0.5+((P_A_True-0.5)*COS(2*MSLAMS)))*(SIN(MSL)^2)))))</f>
        <v>0.22272457573545534</v>
      </c>
      <c r="P45" s="2">
        <f>IF('Binding Energies'!P45 = "","",IF('Binding Energies'!P45&lt;HV,flat_s*(-(Beta!P45/2)-(Delta!P45*COS(MSL))+(((3/2)*Beta!P45-((Gamma!P45*COS(MSL))))*(0.5+((P_A_True-0.5)*COS(2*MSLAMS)))*(SIN(MSL)^2)))))</f>
        <v>0.22405282873056026</v>
      </c>
      <c r="Q45" s="2" t="str">
        <f>IF('Binding Energies'!Q45 = "","",IF('Binding Energies'!Q45&lt;HV,flat_s*(-(Beta!Q45/2)-(Delta!Q45*COS(MSL))+(((3/2)*Beta!Q45-((Gamma!Q45*COS(MSL))))*(0.5+((P_A_True-0.5)*COS(2*MSLAMS)))*(SIN(MSL)^2)))))</f>
        <v/>
      </c>
      <c r="R45" s="2" t="str">
        <f>IF('Binding Energies'!R45 = "","",IF('Binding Energies'!R45&lt;HV,flat_s*(-(Beta!R45/2)-(Delta!R45*COS(MSL))+(((3/2)*Beta!R45-((Gamma!R45*COS(MSL))))*(0.5+((P_A_True-0.5)*COS(2*MSLAMS)))*(SIN(MSL)^2)))))</f>
        <v/>
      </c>
      <c r="S45" s="2" t="str">
        <f>IF('Binding Energies'!S45 = "","",IF('Binding Energies'!S45&lt;HV,flat_s*(-(Beta!S45/2)-(Delta!S45*COS(MSL))+(((3/2)*Beta!S45-((Gamma!S45*COS(MSL))))*(0.5+((P_A_True-0.5)*COS(2*MSLAMS)))*(SIN(MSL)^2)))))</f>
        <v/>
      </c>
      <c r="T45" s="2" t="str">
        <f>IF('Binding Energies'!T45 = "","",IF('Binding Energies'!T45&lt;HV,flat_s*(-(Beta!T45/2)-(Delta!T45*COS(MSL))+(((3/2)*Beta!T45-((Gamma!T45*COS(MSL))))*(0.5+((P_A_True-0.5)*COS(2*MSLAMS)))*(SIN(MSL)^2)))))</f>
        <v/>
      </c>
    </row>
    <row r="46" spans="1:26" x14ac:dyDescent="0.35">
      <c r="A46" s="72">
        <v>46</v>
      </c>
      <c r="B46" s="2" t="str">
        <f>IF('Binding Energies'!B46 = "","",IF('Binding Energies'!B46&lt;HV,flat_s*(-(Beta!B46/2)-(Delta!B46*COS(MSL))+(((3/2)*Beta!B46-((Gamma!B46*COS(MSL))))*(0.5+((P_A_True-0.5)*COS(2*MSLAMS)))*(SIN(MSL)^2)))))</f>
        <v/>
      </c>
      <c r="C46" s="2">
        <f>IF('Binding Energies'!C46 = "","",IF('Binding Energies'!C46&lt;HV,flat_s*(-(Beta!C46/2)-(Delta!C46*COS(MSL))+(((3/2)*Beta!C46-((Gamma!C46*COS(MSL))))*(0.5+((P_A_True-0.5)*COS(2*MSLAMS)))*(SIN(MSL)^2)))))</f>
        <v>-0.10070421451830325</v>
      </c>
      <c r="D46" s="2">
        <f>IF('Binding Energies'!D46 = "","",IF('Binding Energies'!D46&lt;HV,flat_s*(-(Beta!D46/2)-(Delta!D46*COS(MSL))+(((3/2)*Beta!D46-((Gamma!D46*COS(MSL))))*(0.5+((P_A_True-0.5)*COS(2*MSLAMS)))*(SIN(MSL)^2)))))</f>
        <v>-6.3517288453355247E-2</v>
      </c>
      <c r="E46" s="2">
        <f>IF('Binding Energies'!E46 = "","",IF('Binding Energies'!E46&lt;HV,flat_s*(-(Beta!E46/2)-(Delta!E46*COS(MSL))+(((3/2)*Beta!E46-((Gamma!E46*COS(MSL))))*(0.5+((P_A_True-0.5)*COS(2*MSLAMS)))*(SIN(MSL)^2)))))</f>
        <v>-6.2296130895847512E-2</v>
      </c>
      <c r="F46" s="2" t="str">
        <f>IF('Binding Energies'!F46 = "","",IF('Binding Energies'!F46&lt;HV,flat_s*(-(Beta!F46/2)-(Delta!F46*COS(MSL))+(((3/2)*Beta!F46-((Gamma!F46*COS(MSL))))*(0.5+((P_A_True-0.5)*COS(2*MSLAMS)))*(SIN(MSL)^2)))))</f>
        <v/>
      </c>
      <c r="G46" s="2">
        <f>IF('Binding Energies'!G46 = "","",IF('Binding Energies'!G46&lt;HV,flat_s*(-(Beta!G46/2)-(Delta!G46*COS(MSL))+(((3/2)*Beta!G46-((Gamma!G46*COS(MSL))))*(0.5+((P_A_True-0.5)*COS(2*MSLAMS)))*(SIN(MSL)^2)))))</f>
        <v>3.7446495076257524E-2</v>
      </c>
      <c r="H46" s="2">
        <f>IF('Binding Energies'!H46 = "","",IF('Binding Energies'!H46&lt;HV,flat_s*(-(Beta!H46/2)-(Delta!H46*COS(MSL))+(((3/2)*Beta!H46-((Gamma!H46*COS(MSL))))*(0.5+((P_A_True-0.5)*COS(2*MSLAMS)))*(SIN(MSL)^2)))))</f>
        <v>4.4780887815564441E-2</v>
      </c>
      <c r="I46" s="2">
        <f>IF('Binding Energies'!I46 = "","",IF('Binding Energies'!I46&lt;HV,flat_s*(-(Beta!I46/2)-(Delta!I46*COS(MSL))+(((3/2)*Beta!I46-((Gamma!I46*COS(MSL))))*(0.5+((P_A_True-0.5)*COS(2*MSLAMS)))*(SIN(MSL)^2)))))</f>
        <v>7.7294119983261189E-2</v>
      </c>
      <c r="J46" s="2">
        <f>IF('Binding Energies'!J46 = "","",IF('Binding Energies'!J46&lt;HV,flat_s*(-(Beta!J46/2)-(Delta!J46*COS(MSL))+(((3/2)*Beta!J46-((Gamma!J46*COS(MSL))))*(0.5+((P_A_True-0.5)*COS(2*MSLAMS)))*(SIN(MSL)^2)))))</f>
        <v>8.1706733618745364E-2</v>
      </c>
      <c r="K46" s="2">
        <f>IF('Binding Energies'!K46 = "","",IF('Binding Energies'!K46&lt;HV,flat_s*(-(Beta!K46/2)-(Delta!K46*COS(MSL))+(((3/2)*Beta!K46-((Gamma!K46*COS(MSL))))*(0.5+((P_A_True-0.5)*COS(2*MSLAMS)))*(SIN(MSL)^2)))))</f>
        <v>8.2059455465638309E-2</v>
      </c>
      <c r="L46" s="2">
        <f>IF('Binding Energies'!L46 = "","",IF('Binding Energies'!L46&lt;HV,flat_s*(-(Beta!L46/2)-(Delta!L46*COS(MSL))+(((3/2)*Beta!L46-((Gamma!L46*COS(MSL))))*(0.5+((P_A_True-0.5)*COS(2*MSLAMS)))*(SIN(MSL)^2)))))</f>
        <v>8.339281580902258E-2</v>
      </c>
      <c r="M46" s="2" t="str">
        <f>IF('Binding Energies'!M46 = "","",IF('Binding Energies'!M46&lt;HV,flat_s*(-(Beta!M46/2)-(Delta!M46*COS(MSL))+(((3/2)*Beta!M46-((Gamma!M46*COS(MSL))))*(0.5+((P_A_True-0.5)*COS(2*MSLAMS)))*(SIN(MSL)^2)))))</f>
        <v/>
      </c>
      <c r="N46" s="2" t="str">
        <f>IF('Binding Energies'!N46 = "","",IF('Binding Energies'!N46&lt;HV,flat_s*(-(Beta!N46/2)-(Delta!N46*COS(MSL))+(((3/2)*Beta!N46-((Gamma!N46*COS(MSL))))*(0.5+((P_A_True-0.5)*COS(2*MSLAMS)))*(SIN(MSL)^2)))))</f>
        <v/>
      </c>
      <c r="O46" s="2">
        <f>IF('Binding Energies'!O46 = "","",IF('Binding Energies'!O46&lt;HV,flat_s*(-(Beta!O46/2)-(Delta!O46*COS(MSL))+(((3/2)*Beta!O46-((Gamma!O46*COS(MSL))))*(0.5+((P_A_True-0.5)*COS(2*MSLAMS)))*(SIN(MSL)^2)))))</f>
        <v>0.2199985484577997</v>
      </c>
      <c r="P46" s="2">
        <f>IF('Binding Energies'!P46 = "","",IF('Binding Energies'!P46&lt;HV,flat_s*(-(Beta!P46/2)-(Delta!P46*COS(MSL))+(((3/2)*Beta!P46-((Gamma!P46*COS(MSL))))*(0.5+((P_A_True-0.5)*COS(2*MSLAMS)))*(SIN(MSL)^2)))))</f>
        <v>0.22136791614537149</v>
      </c>
      <c r="Q46" s="2" t="str">
        <f>IF('Binding Energies'!Q46 = "","",IF('Binding Energies'!Q46&lt;HV,flat_s*(-(Beta!Q46/2)-(Delta!Q46*COS(MSL))+(((3/2)*Beta!Q46-((Gamma!Q46*COS(MSL))))*(0.5+((P_A_True-0.5)*COS(2*MSLAMS)))*(SIN(MSL)^2)))))</f>
        <v/>
      </c>
      <c r="R46" s="2" t="str">
        <f>IF('Binding Energies'!R46 = "","",IF('Binding Energies'!R46&lt;HV,flat_s*(-(Beta!R46/2)-(Delta!R46*COS(MSL))+(((3/2)*Beta!R46-((Gamma!R46*COS(MSL))))*(0.5+((P_A_True-0.5)*COS(2*MSLAMS)))*(SIN(MSL)^2)))))</f>
        <v/>
      </c>
      <c r="S46" s="2" t="str">
        <f>IF('Binding Energies'!S46 = "","",IF('Binding Energies'!S46&lt;HV,flat_s*(-(Beta!S46/2)-(Delta!S46*COS(MSL))+(((3/2)*Beta!S46-((Gamma!S46*COS(MSL))))*(0.5+((P_A_True-0.5)*COS(2*MSLAMS)))*(SIN(MSL)^2)))))</f>
        <v/>
      </c>
      <c r="T46" s="2" t="str">
        <f>IF('Binding Energies'!T46 = "","",IF('Binding Energies'!T46&lt;HV,flat_s*(-(Beta!T46/2)-(Delta!T46*COS(MSL))+(((3/2)*Beta!T46-((Gamma!T46*COS(MSL))))*(0.5+((P_A_True-0.5)*COS(2*MSLAMS)))*(SIN(MSL)^2)))))</f>
        <v/>
      </c>
    </row>
    <row r="47" spans="1:26" x14ac:dyDescent="0.35">
      <c r="A47" s="72">
        <v>47</v>
      </c>
      <c r="B47" s="2" t="str">
        <f>IF('Binding Energies'!B47 = "","",IF('Binding Energies'!B47&lt;HV,flat_s*(-(Beta!B47/2)-(Delta!B47*COS(MSL))+(((3/2)*Beta!B47-((Gamma!B47*COS(MSL))))*(0.5+((P_A_True-0.5)*COS(2*MSLAMS)))*(SIN(MSL)^2)))))</f>
        <v/>
      </c>
      <c r="C47" s="2">
        <f>IF('Binding Energies'!C47 = "","",IF('Binding Energies'!C47&lt;HV,flat_s*(-(Beta!C47/2)-(Delta!C47*COS(MSL))+(((3/2)*Beta!C47-((Gamma!C47*COS(MSL))))*(0.5+((P_A_True-0.5)*COS(2*MSLAMS)))*(SIN(MSL)^2)))))</f>
        <v>-9.8291208055603096E-2</v>
      </c>
      <c r="D47" s="2">
        <f>IF('Binding Energies'!D47 = "","",IF('Binding Energies'!D47&lt;HV,flat_s*(-(Beta!D47/2)-(Delta!D47*COS(MSL))+(((3/2)*Beta!D47-((Gamma!D47*COS(MSL))))*(0.5+((P_A_True-0.5)*COS(2*MSLAMS)))*(SIN(MSL)^2)))))</f>
        <v>-6.7588317496087624E-2</v>
      </c>
      <c r="E47" s="2">
        <f>IF('Binding Energies'!E47 = "","",IF('Binding Energies'!E47&lt;HV,flat_s*(-(Beta!E47/2)-(Delta!E47*COS(MSL))+(((3/2)*Beta!E47-((Gamma!E47*COS(MSL))))*(0.5+((P_A_True-0.5)*COS(2*MSLAMS)))*(SIN(MSL)^2)))))</f>
        <v>-6.6723742340334957E-2</v>
      </c>
      <c r="F47" s="2" t="str">
        <f>IF('Binding Energies'!F47 = "","",IF('Binding Energies'!F47&lt;HV,flat_s*(-(Beta!F47/2)-(Delta!F47*COS(MSL))+(((3/2)*Beta!F47-((Gamma!F47*COS(MSL))))*(0.5+((P_A_True-0.5)*COS(2*MSLAMS)))*(SIN(MSL)^2)))))</f>
        <v/>
      </c>
      <c r="G47" s="2">
        <f>IF('Binding Energies'!G47 = "","",IF('Binding Energies'!G47&lt;HV,flat_s*(-(Beta!G47/2)-(Delta!G47*COS(MSL))+(((3/2)*Beta!G47-((Gamma!G47*COS(MSL))))*(0.5+((P_A_True-0.5)*COS(2*MSLAMS)))*(SIN(MSL)^2)))))</f>
        <v>2.6636644966205769E-2</v>
      </c>
      <c r="H47" s="2">
        <f>IF('Binding Energies'!H47 = "","",IF('Binding Energies'!H47&lt;HV,flat_s*(-(Beta!H47/2)-(Delta!H47*COS(MSL))+(((3/2)*Beta!H47-((Gamma!H47*COS(MSL))))*(0.5+((P_A_True-0.5)*COS(2*MSLAMS)))*(SIN(MSL)^2)))))</f>
        <v>3.4663881418756537E-2</v>
      </c>
      <c r="I47" s="2">
        <f>IF('Binding Energies'!I47 = "","",IF('Binding Energies'!I47&lt;HV,flat_s*(-(Beta!I47/2)-(Delta!I47*COS(MSL))+(((3/2)*Beta!I47-((Gamma!I47*COS(MSL))))*(0.5+((P_A_True-0.5)*COS(2*MSLAMS)))*(SIN(MSL)^2)))))</f>
        <v>7.1381025920187136E-2</v>
      </c>
      <c r="J47" s="2">
        <f>IF('Binding Energies'!J47 = "","",IF('Binding Energies'!J47&lt;HV,flat_s*(-(Beta!J47/2)-(Delta!J47*COS(MSL))+(((3/2)*Beta!J47-((Gamma!J47*COS(MSL))))*(0.5+((P_A_True-0.5)*COS(2*MSLAMS)))*(SIN(MSL)^2)))))</f>
        <v>7.6027152346799132E-2</v>
      </c>
      <c r="K47" s="2">
        <f>IF('Binding Energies'!K47 = "","",IF('Binding Energies'!K47&lt;HV,flat_s*(-(Beta!K47/2)-(Delta!K47*COS(MSL))+(((3/2)*Beta!K47-((Gamma!K47*COS(MSL))))*(0.5+((P_A_True-0.5)*COS(2*MSLAMS)))*(SIN(MSL)^2)))))</f>
        <v>7.7203445975779217E-2</v>
      </c>
      <c r="L47" s="2">
        <f>IF('Binding Energies'!L47 = "","",IF('Binding Energies'!L47&lt;HV,flat_s*(-(Beta!L47/2)-(Delta!L47*COS(MSL))+(((3/2)*Beta!L47-((Gamma!L47*COS(MSL))))*(0.5+((P_A_True-0.5)*COS(2*MSLAMS)))*(SIN(MSL)^2)))))</f>
        <v>7.8410904360943334E-2</v>
      </c>
      <c r="M47" s="2" t="str">
        <f>IF('Binding Energies'!M47 = "","",IF('Binding Energies'!M47&lt;HV,flat_s*(-(Beta!M47/2)-(Delta!M47*COS(MSL))+(((3/2)*Beta!M47-((Gamma!M47*COS(MSL))))*(0.5+((P_A_True-0.5)*COS(2*MSLAMS)))*(SIN(MSL)^2)))))</f>
        <v/>
      </c>
      <c r="N47" s="2" t="str">
        <f>IF('Binding Energies'!N47 = "","",IF('Binding Energies'!N47&lt;HV,flat_s*(-(Beta!N47/2)-(Delta!N47*COS(MSL))+(((3/2)*Beta!N47-((Gamma!N47*COS(MSL))))*(0.5+((P_A_True-0.5)*COS(2*MSLAMS)))*(SIN(MSL)^2)))))</f>
        <v/>
      </c>
      <c r="O47" s="2">
        <f>IF('Binding Energies'!O47 = "","",IF('Binding Energies'!O47&lt;HV,flat_s*(-(Beta!O47/2)-(Delta!O47*COS(MSL))+(((3/2)*Beta!O47-((Gamma!O47*COS(MSL))))*(0.5+((P_A_True-0.5)*COS(2*MSLAMS)))*(SIN(MSL)^2)))))</f>
        <v>0.21711372686211949</v>
      </c>
      <c r="P47" s="2">
        <f>IF('Binding Energies'!P47 = "","",IF('Binding Energies'!P47&lt;HV,flat_s*(-(Beta!P47/2)-(Delta!P47*COS(MSL))+(((3/2)*Beta!P47-((Gamma!P47*COS(MSL))))*(0.5+((P_A_True-0.5)*COS(2*MSLAMS)))*(SIN(MSL)^2)))))</f>
        <v>0.21857180609311777</v>
      </c>
      <c r="Q47" s="2" t="str">
        <f>IF('Binding Energies'!Q47 = "","",IF('Binding Energies'!Q47&lt;HV,flat_s*(-(Beta!Q47/2)-(Delta!Q47*COS(MSL))+(((3/2)*Beta!Q47-((Gamma!Q47*COS(MSL))))*(0.5+((P_A_True-0.5)*COS(2*MSLAMS)))*(SIN(MSL)^2)))))</f>
        <v/>
      </c>
      <c r="R47" s="2" t="str">
        <f>IF('Binding Energies'!R47 = "","",IF('Binding Energies'!R47&lt;HV,flat_s*(-(Beta!R47/2)-(Delta!R47*COS(MSL))+(((3/2)*Beta!R47-((Gamma!R47*COS(MSL))))*(0.5+((P_A_True-0.5)*COS(2*MSLAMS)))*(SIN(MSL)^2)))))</f>
        <v/>
      </c>
      <c r="S47" s="2" t="str">
        <f>IF('Binding Energies'!S47 = "","",IF('Binding Energies'!S47&lt;HV,flat_s*(-(Beta!S47/2)-(Delta!S47*COS(MSL))+(((3/2)*Beta!S47-((Gamma!S47*COS(MSL))))*(0.5+((P_A_True-0.5)*COS(2*MSLAMS)))*(SIN(MSL)^2)))))</f>
        <v/>
      </c>
      <c r="T47" s="2" t="str">
        <f>IF('Binding Energies'!T47 = "","",IF('Binding Energies'!T47&lt;HV,flat_s*(-(Beta!T47/2)-(Delta!T47*COS(MSL))+(((3/2)*Beta!T47-((Gamma!T47*COS(MSL))))*(0.5+((P_A_True-0.5)*COS(2*MSLAMS)))*(SIN(MSL)^2)))))</f>
        <v/>
      </c>
    </row>
    <row r="48" spans="1:26" x14ac:dyDescent="0.35">
      <c r="A48" s="72">
        <v>48</v>
      </c>
      <c r="B48" s="2" t="str">
        <f>IF('Binding Energies'!B48 = "","",IF('Binding Energies'!B48&lt;HV,flat_s*(-(Beta!B48/2)-(Delta!B48*COS(MSL))+(((3/2)*Beta!B48-((Gamma!B48*COS(MSL))))*(0.5+((P_A_True-0.5)*COS(2*MSLAMS)))*(SIN(MSL)^2)))))</f>
        <v/>
      </c>
      <c r="C48" s="2">
        <f>IF('Binding Energies'!C48 = "","",IF('Binding Energies'!C48&lt;HV,flat_s*(-(Beta!C48/2)-(Delta!C48*COS(MSL))+(((3/2)*Beta!C48-((Gamma!C48*COS(MSL))))*(0.5+((P_A_True-0.5)*COS(2*MSLAMS)))*(SIN(MSL)^2)))))</f>
        <v>-9.3703575570131536E-2</v>
      </c>
      <c r="D48" s="2">
        <f>IF('Binding Energies'!D48 = "","",IF('Binding Energies'!D48&lt;HV,flat_s*(-(Beta!D48/2)-(Delta!D48*COS(MSL))+(((3/2)*Beta!D48-((Gamma!D48*COS(MSL))))*(0.5+((P_A_True-0.5)*COS(2*MSLAMS)))*(SIN(MSL)^2)))))</f>
        <v>-7.1443105942970653E-2</v>
      </c>
      <c r="E48" s="2">
        <f>IF('Binding Energies'!E48 = "","",IF('Binding Energies'!E48&lt;HV,flat_s*(-(Beta!E48/2)-(Delta!E48*COS(MSL))+(((3/2)*Beta!E48-((Gamma!E48*COS(MSL))))*(0.5+((P_A_True-0.5)*COS(2*MSLAMS)))*(SIN(MSL)^2)))))</f>
        <v>-7.0942845892261852E-2</v>
      </c>
      <c r="F48" s="2" t="str">
        <f>IF('Binding Energies'!F48 = "","",IF('Binding Energies'!F48&lt;HV,flat_s*(-(Beta!F48/2)-(Delta!F48*COS(MSL))+(((3/2)*Beta!F48-((Gamma!F48*COS(MSL))))*(0.5+((P_A_True-0.5)*COS(2*MSLAMS)))*(SIN(MSL)^2)))))</f>
        <v/>
      </c>
      <c r="G48" s="2">
        <f>IF('Binding Energies'!G48 = "","",IF('Binding Energies'!G48&lt;HV,flat_s*(-(Beta!G48/2)-(Delta!G48*COS(MSL))+(((3/2)*Beta!G48-((Gamma!G48*COS(MSL))))*(0.5+((P_A_True-0.5)*COS(2*MSLAMS)))*(SIN(MSL)^2)))))</f>
        <v>1.5216098111553666E-2</v>
      </c>
      <c r="H48" s="2">
        <f>IF('Binding Energies'!H48 = "","",IF('Binding Energies'!H48&lt;HV,flat_s*(-(Beta!H48/2)-(Delta!H48*COS(MSL))+(((3/2)*Beta!H48-((Gamma!H48*COS(MSL))))*(0.5+((P_A_True-0.5)*COS(2*MSLAMS)))*(SIN(MSL)^2)))))</f>
        <v>2.3995480626034404E-2</v>
      </c>
      <c r="I48" s="2">
        <f>IF('Binding Energies'!I48 = "","",IF('Binding Energies'!I48&lt;HV,flat_s*(-(Beta!I48/2)-(Delta!I48*COS(MSL))+(((3/2)*Beta!I48-((Gamma!I48*COS(MSL))))*(0.5+((P_A_True-0.5)*COS(2*MSLAMS)))*(SIN(MSL)^2)))))</f>
        <v>6.5398855777315412E-2</v>
      </c>
      <c r="J48" s="2">
        <f>IF('Binding Energies'!J48 = "","",IF('Binding Energies'!J48&lt;HV,flat_s*(-(Beta!J48/2)-(Delta!J48*COS(MSL))+(((3/2)*Beta!J48-((Gamma!J48*COS(MSL))))*(0.5+((P_A_True-0.5)*COS(2*MSLAMS)))*(SIN(MSL)^2)))))</f>
        <v>7.0290830700722062E-2</v>
      </c>
      <c r="K48" s="2">
        <f>IF('Binding Energies'!K48 = "","",IF('Binding Energies'!K48&lt;HV,flat_s*(-(Beta!K48/2)-(Delta!K48*COS(MSL))+(((3/2)*Beta!K48-((Gamma!K48*COS(MSL))))*(0.5+((P_A_True-0.5)*COS(2*MSLAMS)))*(SIN(MSL)^2)))))</f>
        <v>7.2268863992296817E-2</v>
      </c>
      <c r="L48" s="2">
        <f>IF('Binding Energies'!L48 = "","",IF('Binding Energies'!L48&lt;HV,flat_s*(-(Beta!L48/2)-(Delta!L48*COS(MSL))+(((3/2)*Beta!L48-((Gamma!L48*COS(MSL))))*(0.5+((P_A_True-0.5)*COS(2*MSLAMS)))*(SIN(MSL)^2)))))</f>
        <v>7.3452027529507746E-2</v>
      </c>
      <c r="M48" s="2" t="str">
        <f>IF('Binding Energies'!M48 = "","",IF('Binding Energies'!M48&lt;HV,flat_s*(-(Beta!M48/2)-(Delta!M48*COS(MSL))+(((3/2)*Beta!M48-((Gamma!M48*COS(MSL))))*(0.5+((P_A_True-0.5)*COS(2*MSLAMS)))*(SIN(MSL)^2)))))</f>
        <v/>
      </c>
      <c r="N48" s="2" t="str">
        <f>IF('Binding Energies'!N48 = "","",IF('Binding Energies'!N48&lt;HV,flat_s*(-(Beta!N48/2)-(Delta!N48*COS(MSL))+(((3/2)*Beta!N48-((Gamma!N48*COS(MSL))))*(0.5+((P_A_True-0.5)*COS(2*MSLAMS)))*(SIN(MSL)^2)))))</f>
        <v/>
      </c>
      <c r="O48" s="2">
        <f>IF('Binding Energies'!O48 = "","",IF('Binding Energies'!O48&lt;HV,flat_s*(-(Beta!O48/2)-(Delta!O48*COS(MSL))+(((3/2)*Beta!O48-((Gamma!O48*COS(MSL))))*(0.5+((P_A_True-0.5)*COS(2*MSLAMS)))*(SIN(MSL)^2)))))</f>
        <v>0.21407348786001218</v>
      </c>
      <c r="P48" s="2">
        <f>IF('Binding Energies'!P48 = "","",IF('Binding Energies'!P48&lt;HV,flat_s*(-(Beta!P48/2)-(Delta!P48*COS(MSL))+(((3/2)*Beta!P48-((Gamma!P48*COS(MSL))))*(0.5+((P_A_True-0.5)*COS(2*MSLAMS)))*(SIN(MSL)^2)))))</f>
        <v>0.2156652381431598</v>
      </c>
      <c r="Q48" s="2" t="str">
        <f>IF('Binding Energies'!Q48 = "","",IF('Binding Energies'!Q48&lt;HV,flat_s*(-(Beta!Q48/2)-(Delta!Q48*COS(MSL))+(((3/2)*Beta!Q48-((Gamma!Q48*COS(MSL))))*(0.5+((P_A_True-0.5)*COS(2*MSLAMS)))*(SIN(MSL)^2)))))</f>
        <v/>
      </c>
      <c r="R48" s="2" t="str">
        <f>IF('Binding Energies'!R48 = "","",IF('Binding Energies'!R48&lt;HV,flat_s*(-(Beta!R48/2)-(Delta!R48*COS(MSL))+(((3/2)*Beta!R48-((Gamma!R48*COS(MSL))))*(0.5+((P_A_True-0.5)*COS(2*MSLAMS)))*(SIN(MSL)^2)))))</f>
        <v/>
      </c>
      <c r="S48" s="2" t="str">
        <f>IF('Binding Energies'!S48 = "","",IF('Binding Energies'!S48&lt;HV,flat_s*(-(Beta!S48/2)-(Delta!S48*COS(MSL))+(((3/2)*Beta!S48-((Gamma!S48*COS(MSL))))*(0.5+((P_A_True-0.5)*COS(2*MSLAMS)))*(SIN(MSL)^2)))))</f>
        <v/>
      </c>
      <c r="T48" s="2" t="str">
        <f>IF('Binding Energies'!T48 = "","",IF('Binding Energies'!T48&lt;HV,flat_s*(-(Beta!T48/2)-(Delta!T48*COS(MSL))+(((3/2)*Beta!T48-((Gamma!T48*COS(MSL))))*(0.5+((P_A_True-0.5)*COS(2*MSLAMS)))*(SIN(MSL)^2)))))</f>
        <v/>
      </c>
    </row>
    <row r="49" spans="1:20" x14ac:dyDescent="0.35">
      <c r="A49" s="72">
        <v>49</v>
      </c>
      <c r="B49" s="2" t="str">
        <f>IF('Binding Energies'!B49 = "","",IF('Binding Energies'!B49&lt;HV,flat_s*(-(Beta!B49/2)-(Delta!B49*COS(MSL))+(((3/2)*Beta!B49-((Gamma!B49*COS(MSL))))*(0.5+((P_A_True-0.5)*COS(2*MSLAMS)))*(SIN(MSL)^2)))))</f>
        <v/>
      </c>
      <c r="C49" s="2">
        <f>IF('Binding Energies'!C49 = "","",IF('Binding Energies'!C49&lt;HV,flat_s*(-(Beta!C49/2)-(Delta!C49*COS(MSL))+(((3/2)*Beta!C49-((Gamma!C49*COS(MSL))))*(0.5+((P_A_True-0.5)*COS(2*MSLAMS)))*(SIN(MSL)^2)))))</f>
        <v>-8.6687310268056872E-2</v>
      </c>
      <c r="D49" s="2">
        <f>IF('Binding Energies'!D49 = "","",IF('Binding Energies'!D49&lt;HV,flat_s*(-(Beta!D49/2)-(Delta!D49*COS(MSL))+(((3/2)*Beta!D49-((Gamma!D49*COS(MSL))))*(0.5+((P_A_True-0.5)*COS(2*MSLAMS)))*(SIN(MSL)^2)))))</f>
        <v>-7.5072641363485459E-2</v>
      </c>
      <c r="E49" s="2">
        <f>IF('Binding Energies'!E49 = "","",IF('Binding Energies'!E49&lt;HV,flat_s*(-(Beta!E49/2)-(Delta!E49*COS(MSL))+(((3/2)*Beta!E49-((Gamma!E49*COS(MSL))))*(0.5+((P_A_True-0.5)*COS(2*MSLAMS)))*(SIN(MSL)^2)))))</f>
        <v>-7.4947217031811064E-2</v>
      </c>
      <c r="F49" s="2" t="str">
        <f>IF('Binding Energies'!F49 = "","",IF('Binding Energies'!F49&lt;HV,flat_s*(-(Beta!F49/2)-(Delta!F49*COS(MSL))+(((3/2)*Beta!F49-((Gamma!F49*COS(MSL))))*(0.5+((P_A_True-0.5)*COS(2*MSLAMS)))*(SIN(MSL)^2)))))</f>
        <v/>
      </c>
      <c r="G49" s="2">
        <f>IF('Binding Energies'!G49 = "","",IF('Binding Energies'!G49&lt;HV,flat_s*(-(Beta!G49/2)-(Delta!G49*COS(MSL))+(((3/2)*Beta!G49-((Gamma!G49*COS(MSL))))*(0.5+((P_A_True-0.5)*COS(2*MSLAMS)))*(SIN(MSL)^2)))))</f>
        <v>3.1738062013827451E-3</v>
      </c>
      <c r="H49" s="2">
        <f>IF('Binding Energies'!H49 = "","",IF('Binding Energies'!H49&lt;HV,flat_s*(-(Beta!H49/2)-(Delta!H49*COS(MSL))+(((3/2)*Beta!H49-((Gamma!H49*COS(MSL))))*(0.5+((P_A_True-0.5)*COS(2*MSLAMS)))*(SIN(MSL)^2)))))</f>
        <v>1.2782821046714132E-2</v>
      </c>
      <c r="I49" s="2">
        <f>IF('Binding Energies'!I49 = "","",IF('Binding Energies'!I49&lt;HV,flat_s*(-(Beta!I49/2)-(Delta!I49*COS(MSL))+(((3/2)*Beta!I49-((Gamma!I49*COS(MSL))))*(0.5+((P_A_True-0.5)*COS(2*MSLAMS)))*(SIN(MSL)^2)))))</f>
        <v>5.9357072605039529E-2</v>
      </c>
      <c r="J49" s="2">
        <f>IF('Binding Energies'!J49 = "","",IF('Binding Energies'!J49&lt;HV,flat_s*(-(Beta!J49/2)-(Delta!J49*COS(MSL))+(((3/2)*Beta!J49-((Gamma!J49*COS(MSL))))*(0.5+((P_A_True-0.5)*COS(2*MSLAMS)))*(SIN(MSL)^2)))))</f>
        <v>6.4499840927164986E-2</v>
      </c>
      <c r="K49" s="2">
        <f>IF('Binding Energies'!K49 = "","",IF('Binding Energies'!K49&lt;HV,flat_s*(-(Beta!K49/2)-(Delta!K49*COS(MSL))+(((3/2)*Beta!K49-((Gamma!K49*COS(MSL))))*(0.5+((P_A_True-0.5)*COS(2*MSLAMS)))*(SIN(MSL)^2)))))</f>
        <v>6.7286870695500545E-2</v>
      </c>
      <c r="L49" s="2">
        <f>IF('Binding Energies'!L49 = "","",IF('Binding Energies'!L49&lt;HV,flat_s*(-(Beta!L49/2)-(Delta!L49*COS(MSL))+(((3/2)*Beta!L49-((Gamma!L49*COS(MSL))))*(0.5+((P_A_True-0.5)*COS(2*MSLAMS)))*(SIN(MSL)^2)))))</f>
        <v>6.8507870228419754E-2</v>
      </c>
      <c r="M49" s="2" t="str">
        <f>IF('Binding Energies'!M49 = "","",IF('Binding Energies'!M49&lt;HV,flat_s*(-(Beta!M49/2)-(Delta!M49*COS(MSL))+(((3/2)*Beta!M49-((Gamma!M49*COS(MSL))))*(0.5+((P_A_True-0.5)*COS(2*MSLAMS)))*(SIN(MSL)^2)))))</f>
        <v/>
      </c>
      <c r="N49" s="2" t="str">
        <f>IF('Binding Energies'!N49 = "","",IF('Binding Energies'!N49&lt;HV,flat_s*(-(Beta!N49/2)-(Delta!N49*COS(MSL))+(((3/2)*Beta!N49-((Gamma!N49*COS(MSL))))*(0.5+((P_A_True-0.5)*COS(2*MSLAMS)))*(SIN(MSL)^2)))))</f>
        <v/>
      </c>
      <c r="O49" s="2">
        <f>IF('Binding Energies'!O49 = "","",IF('Binding Energies'!O49&lt;HV,flat_s*(-(Beta!O49/2)-(Delta!O49*COS(MSL))+(((3/2)*Beta!O49-((Gamma!O49*COS(MSL))))*(0.5+((P_A_True-0.5)*COS(2*MSLAMS)))*(SIN(MSL)^2)))))</f>
        <v>0.21087984358663808</v>
      </c>
      <c r="P49" s="2">
        <f>IF('Binding Energies'!P49 = "","",IF('Binding Energies'!P49&lt;HV,flat_s*(-(Beta!P49/2)-(Delta!P49*COS(MSL))+(((3/2)*Beta!P49-((Gamma!P49*COS(MSL))))*(0.5+((P_A_True-0.5)*COS(2*MSLAMS)))*(SIN(MSL)^2)))))</f>
        <v>0.2126485055303432</v>
      </c>
      <c r="Q49" s="2" t="str">
        <f>IF('Binding Energies'!Q49 = "","",IF('Binding Energies'!Q49&lt;HV,flat_s*(-(Beta!Q49/2)-(Delta!Q49*COS(MSL))+(((3/2)*Beta!Q49-((Gamma!Q49*COS(MSL))))*(0.5+((P_A_True-0.5)*COS(2*MSLAMS)))*(SIN(MSL)^2)))))</f>
        <v/>
      </c>
      <c r="R49" s="2" t="str">
        <f>IF('Binding Energies'!R49 = "","",IF('Binding Energies'!R49&lt;HV,flat_s*(-(Beta!R49/2)-(Delta!R49*COS(MSL))+(((3/2)*Beta!R49-((Gamma!R49*COS(MSL))))*(0.5+((P_A_True-0.5)*COS(2*MSLAMS)))*(SIN(MSL)^2)))))</f>
        <v/>
      </c>
      <c r="S49" s="2" t="str">
        <f>IF('Binding Energies'!S49 = "","",IF('Binding Energies'!S49&lt;HV,flat_s*(-(Beta!S49/2)-(Delta!S49*COS(MSL))+(((3/2)*Beta!S49-((Gamma!S49*COS(MSL))))*(0.5+((P_A_True-0.5)*COS(2*MSLAMS)))*(SIN(MSL)^2)))))</f>
        <v/>
      </c>
      <c r="T49" s="2" t="str">
        <f>IF('Binding Energies'!T49 = "","",IF('Binding Energies'!T49&lt;HV,flat_s*(-(Beta!T49/2)-(Delta!T49*COS(MSL))+(((3/2)*Beta!T49-((Gamma!T49*COS(MSL))))*(0.5+((P_A_True-0.5)*COS(2*MSLAMS)))*(SIN(MSL)^2)))))</f>
        <v/>
      </c>
    </row>
    <row r="50" spans="1:20" x14ac:dyDescent="0.35">
      <c r="A50" s="72">
        <v>50</v>
      </c>
      <c r="B50" s="2" t="str">
        <f>IF('Binding Energies'!B50 = "","",IF('Binding Energies'!B50&lt;HV,flat_s*(-(Beta!B50/2)-(Delta!B50*COS(MSL))+(((3/2)*Beta!B50-((Gamma!B50*COS(MSL))))*(0.5+((P_A_True-0.5)*COS(2*MSLAMS)))*(SIN(MSL)^2)))))</f>
        <v/>
      </c>
      <c r="C50" s="2">
        <f>IF('Binding Energies'!C50 = "","",IF('Binding Energies'!C50&lt;HV,flat_s*(-(Beta!C50/2)-(Delta!C50*COS(MSL))+(((3/2)*Beta!C50-((Gamma!C50*COS(MSL))))*(0.5+((P_A_True-0.5)*COS(2*MSLAMS)))*(SIN(MSL)^2)))))</f>
        <v>-7.6972786029856466E-2</v>
      </c>
      <c r="D50" s="2">
        <f>IF('Binding Energies'!D50 = "","",IF('Binding Energies'!D50&lt;HV,flat_s*(-(Beta!D50/2)-(Delta!D50*COS(MSL))+(((3/2)*Beta!D50-((Gamma!D50*COS(MSL))))*(0.5+((P_A_True-0.5)*COS(2*MSLAMS)))*(SIN(MSL)^2)))))</f>
        <v>-7.8467867502867827E-2</v>
      </c>
      <c r="E50" s="2">
        <f>IF('Binding Energies'!E50 = "","",IF('Binding Energies'!E50&lt;HV,flat_s*(-(Beta!E50/2)-(Delta!E50*COS(MSL))+(((3/2)*Beta!E50-((Gamma!E50*COS(MSL))))*(0.5+((P_A_True-0.5)*COS(2*MSLAMS)))*(SIN(MSL)^2)))))</f>
        <v>-7.8731388279376646E-2</v>
      </c>
      <c r="F50" s="2" t="str">
        <f>IF('Binding Energies'!F50 = "","",IF('Binding Energies'!F50&lt;HV,flat_s*(-(Beta!F50/2)-(Delta!F50*COS(MSL))+(((3/2)*Beta!F50-((Gamma!F50*COS(MSL))))*(0.5+((P_A_True-0.5)*COS(2*MSLAMS)))*(SIN(MSL)^2)))))</f>
        <v/>
      </c>
      <c r="G50" s="2">
        <f>IF('Binding Energies'!G50 = "","",IF('Binding Energies'!G50&lt;HV,flat_s*(-(Beta!G50/2)-(Delta!G50*COS(MSL))+(((3/2)*Beta!G50-((Gamma!G50*COS(MSL))))*(0.5+((P_A_True-0.5)*COS(2*MSLAMS)))*(SIN(MSL)^2)))))</f>
        <v>-9.5363197911073616E-3</v>
      </c>
      <c r="H50" s="2">
        <f>IF('Binding Energies'!H50 = "","",IF('Binding Energies'!H50&lt;HV,flat_s*(-(Beta!H50/2)-(Delta!H50*COS(MSL))+(((3/2)*Beta!H50-((Gamma!H50*COS(MSL))))*(0.5+((P_A_True-0.5)*COS(2*MSLAMS)))*(SIN(MSL)^2)))))</f>
        <v>9.9021771676777171E-4</v>
      </c>
      <c r="I50" s="2">
        <f>IF('Binding Energies'!I50 = "","",IF('Binding Energies'!I50&lt;HV,flat_s*(-(Beta!I50/2)-(Delta!I50*COS(MSL))+(((3/2)*Beta!I50-((Gamma!I50*COS(MSL))))*(0.5+((P_A_True-0.5)*COS(2*MSLAMS)))*(SIN(MSL)^2)))))</f>
        <v>5.3267276940211827E-2</v>
      </c>
      <c r="J50" s="2">
        <f>IF('Binding Energies'!J50 = "","",IF('Binding Energies'!J50&lt;HV,flat_s*(-(Beta!J50/2)-(Delta!J50*COS(MSL))+(((3/2)*Beta!J50-((Gamma!J50*COS(MSL))))*(0.5+((P_A_True-0.5)*COS(2*MSLAMS)))*(SIN(MSL)^2)))))</f>
        <v>5.8663451773027786E-2</v>
      </c>
      <c r="K50" s="2">
        <f>IF('Binding Energies'!K50 = "","",IF('Binding Energies'!K50&lt;HV,flat_s*(-(Beta!K50/2)-(Delta!K50*COS(MSL))+(((3/2)*Beta!K50-((Gamma!K50*COS(MSL))))*(0.5+((P_A_True-0.5)*COS(2*MSLAMS)))*(SIN(MSL)^2)))))</f>
        <v>6.225115629617195E-2</v>
      </c>
      <c r="L50" s="2">
        <f>IF('Binding Energies'!L50 = "","",IF('Binding Energies'!L50&lt;HV,flat_s*(-(Beta!L50/2)-(Delta!L50*COS(MSL))+(((3/2)*Beta!L50-((Gamma!L50*COS(MSL))))*(0.5+((P_A_True-0.5)*COS(2*MSLAMS)))*(SIN(MSL)^2)))))</f>
        <v>6.3579911210528861E-2</v>
      </c>
      <c r="M50" s="2" t="str">
        <f>IF('Binding Energies'!M50 = "","",IF('Binding Energies'!M50&lt;HV,flat_s*(-(Beta!M50/2)-(Delta!M50*COS(MSL))+(((3/2)*Beta!M50-((Gamma!M50*COS(MSL))))*(0.5+((P_A_True-0.5)*COS(2*MSLAMS)))*(SIN(MSL)^2)))))</f>
        <v/>
      </c>
      <c r="N50" s="2" t="str">
        <f>IF('Binding Energies'!N50 = "","",IF('Binding Energies'!N50&lt;HV,flat_s*(-(Beta!N50/2)-(Delta!N50*COS(MSL))+(((3/2)*Beta!N50-((Gamma!N50*COS(MSL))))*(0.5+((P_A_True-0.5)*COS(2*MSLAMS)))*(SIN(MSL)^2)))))</f>
        <v/>
      </c>
      <c r="O50" s="2">
        <f>IF('Binding Energies'!O50 = "","",IF('Binding Energies'!O50&lt;HV,flat_s*(-(Beta!O50/2)-(Delta!O50*COS(MSL))+(((3/2)*Beta!O50-((Gamma!O50*COS(MSL))))*(0.5+((P_A_True-0.5)*COS(2*MSLAMS)))*(SIN(MSL)^2)))))</f>
        <v>0.20753554507836114</v>
      </c>
      <c r="P50" s="2">
        <f>IF('Binding Energies'!P50 = "","",IF('Binding Energies'!P50&lt;HV,flat_s*(-(Beta!P50/2)-(Delta!P50*COS(MSL))+(((3/2)*Beta!P50-((Gamma!P50*COS(MSL))))*(0.5+((P_A_True-0.5)*COS(2*MSLAMS)))*(SIN(MSL)^2)))))</f>
        <v>0.2095218172735076</v>
      </c>
      <c r="Q50" s="2" t="str">
        <f>IF('Binding Energies'!Q50 = "","",IF('Binding Energies'!Q50&lt;HV,flat_s*(-(Beta!Q50/2)-(Delta!Q50*COS(MSL))+(((3/2)*Beta!Q50-((Gamma!Q50*COS(MSL))))*(0.5+((P_A_True-0.5)*COS(2*MSLAMS)))*(SIN(MSL)^2)))))</f>
        <v/>
      </c>
      <c r="R50" s="2" t="str">
        <f>IF('Binding Energies'!R50 = "","",IF('Binding Energies'!R50&lt;HV,flat_s*(-(Beta!R50/2)-(Delta!R50*COS(MSL))+(((3/2)*Beta!R50-((Gamma!R50*COS(MSL))))*(0.5+((P_A_True-0.5)*COS(2*MSLAMS)))*(SIN(MSL)^2)))))</f>
        <v/>
      </c>
      <c r="S50" s="2" t="str">
        <f>IF('Binding Energies'!S50 = "","",IF('Binding Energies'!S50&lt;HV,flat_s*(-(Beta!S50/2)-(Delta!S50*COS(MSL))+(((3/2)*Beta!S50-((Gamma!S50*COS(MSL))))*(0.5+((P_A_True-0.5)*COS(2*MSLAMS)))*(SIN(MSL)^2)))))</f>
        <v/>
      </c>
      <c r="T50" s="2" t="str">
        <f>IF('Binding Energies'!T50 = "","",IF('Binding Energies'!T50&lt;HV,flat_s*(-(Beta!T50/2)-(Delta!T50*COS(MSL))+(((3/2)*Beta!T50-((Gamma!T50*COS(MSL))))*(0.5+((P_A_True-0.5)*COS(2*MSLAMS)))*(SIN(MSL)^2)))))</f>
        <v/>
      </c>
    </row>
    <row r="51" spans="1:20" x14ac:dyDescent="0.35">
      <c r="A51" s="72">
        <v>51</v>
      </c>
      <c r="B51" s="2" t="str">
        <f>IF('Binding Energies'!B51 = "","",IF('Binding Energies'!B51&lt;HV,flat_s*(-(Beta!B51/2)-(Delta!B51*COS(MSL))+(((3/2)*Beta!B51-((Gamma!B51*COS(MSL))))*(0.5+((P_A_True-0.5)*COS(2*MSLAMS)))*(SIN(MSL)^2)))))</f>
        <v/>
      </c>
      <c r="C51" s="2">
        <f>IF('Binding Energies'!C51 = "","",IF('Binding Energies'!C51&lt;HV,flat_s*(-(Beta!C51/2)-(Delta!C51*COS(MSL))+(((3/2)*Beta!C51-((Gamma!C51*COS(MSL))))*(0.5+((P_A_True-0.5)*COS(2*MSLAMS)))*(SIN(MSL)^2)))))</f>
        <v>-6.4274597164400094E-2</v>
      </c>
      <c r="D51" s="2">
        <f>IF('Binding Energies'!D51 = "","",IF('Binding Energies'!D51&lt;HV,flat_s*(-(Beta!D51/2)-(Delta!D51*COS(MSL))+(((3/2)*Beta!D51-((Gamma!D51*COS(MSL))))*(0.5+((P_A_True-0.5)*COS(2*MSLAMS)))*(SIN(MSL)^2)))))</f>
        <v>-8.1619685530027075E-2</v>
      </c>
      <c r="E51" s="2">
        <f>IF('Binding Energies'!E51 = "","",IF('Binding Energies'!E51&lt;HV,flat_s*(-(Beta!E51/2)-(Delta!E51*COS(MSL))+(((3/2)*Beta!E51-((Gamma!E51*COS(MSL))))*(0.5+((P_A_True-0.5)*COS(2*MSLAMS)))*(SIN(MSL)^2)))))</f>
        <v>-8.229061172218699E-2</v>
      </c>
      <c r="F51" s="2" t="str">
        <f>IF('Binding Energies'!F51 = "","",IF('Binding Energies'!F51&lt;HV,flat_s*(-(Beta!F51/2)-(Delta!F51*COS(MSL))+(((3/2)*Beta!F51-((Gamma!F51*COS(MSL))))*(0.5+((P_A_True-0.5)*COS(2*MSLAMS)))*(SIN(MSL)^2)))))</f>
        <v/>
      </c>
      <c r="G51" s="2">
        <f>IF('Binding Energies'!G51 = "","",IF('Binding Energies'!G51&lt;HV,flat_s*(-(Beta!G51/2)-(Delta!G51*COS(MSL))+(((3/2)*Beta!G51-((Gamma!G51*COS(MSL))))*(0.5+((P_A_True-0.5)*COS(2*MSLAMS)))*(SIN(MSL)^2)))))</f>
        <v>-2.2965786861557369E-2</v>
      </c>
      <c r="H51" s="2">
        <f>IF('Binding Energies'!H51 = "","",IF('Binding Energies'!H51&lt;HV,flat_s*(-(Beta!H51/2)-(Delta!H51*COS(MSL))+(((3/2)*Beta!H51-((Gamma!H51*COS(MSL))))*(0.5+((P_A_True-0.5)*COS(2*MSLAMS)))*(SIN(MSL)^2)))))</f>
        <v>-1.1396484035413268E-2</v>
      </c>
      <c r="I51" s="2">
        <f>IF('Binding Energies'!I51 = "","",IF('Binding Energies'!I51&lt;HV,flat_s*(-(Beta!I51/2)-(Delta!I51*COS(MSL))+(((3/2)*Beta!I51-((Gamma!I51*COS(MSL))))*(0.5+((P_A_True-0.5)*COS(2*MSLAMS)))*(SIN(MSL)^2)))))</f>
        <v>4.7140176348489216E-2</v>
      </c>
      <c r="J51" s="2">
        <f>IF('Binding Energies'!J51 = "","",IF('Binding Energies'!J51&lt;HV,flat_s*(-(Beta!J51/2)-(Delta!J51*COS(MSL))+(((3/2)*Beta!J51-((Gamma!J51*COS(MSL))))*(0.5+((P_A_True-0.5)*COS(2*MSLAMS)))*(SIN(MSL)^2)))))</f>
        <v>5.2788427018897188E-2</v>
      </c>
      <c r="K51" s="2">
        <f>IF('Binding Energies'!K51 = "","",IF('Binding Energies'!K51&lt;HV,flat_s*(-(Beta!K51/2)-(Delta!K51*COS(MSL))+(((3/2)*Beta!K51-((Gamma!K51*COS(MSL))))*(0.5+((P_A_True-0.5)*COS(2*MSLAMS)))*(SIN(MSL)^2)))))</f>
        <v>5.7151280490460366E-2</v>
      </c>
      <c r="L51" s="2">
        <f>IF('Binding Energies'!L51 = "","",IF('Binding Energies'!L51&lt;HV,flat_s*(-(Beta!L51/2)-(Delta!L51*COS(MSL))+(((3/2)*Beta!L51-((Gamma!L51*COS(MSL))))*(0.5+((P_A_True-0.5)*COS(2*MSLAMS)))*(SIN(MSL)^2)))))</f>
        <v>5.8659155407597918E-2</v>
      </c>
      <c r="M51" s="2" t="str">
        <f>IF('Binding Energies'!M51 = "","",IF('Binding Energies'!M51&lt;HV,flat_s*(-(Beta!M51/2)-(Delta!M51*COS(MSL))+(((3/2)*Beta!M51-((Gamma!M51*COS(MSL))))*(0.5+((P_A_True-0.5)*COS(2*MSLAMS)))*(SIN(MSL)^2)))))</f>
        <v/>
      </c>
      <c r="N51" s="2" t="str">
        <f>IF('Binding Energies'!N51 = "","",IF('Binding Energies'!N51&lt;HV,flat_s*(-(Beta!N51/2)-(Delta!N51*COS(MSL))+(((3/2)*Beta!N51-((Gamma!N51*COS(MSL))))*(0.5+((P_A_True-0.5)*COS(2*MSLAMS)))*(SIN(MSL)^2)))))</f>
        <v/>
      </c>
      <c r="O51" s="2">
        <f>IF('Binding Energies'!O51 = "","",IF('Binding Energies'!O51&lt;HV,flat_s*(-(Beta!O51/2)-(Delta!O51*COS(MSL))+(((3/2)*Beta!O51-((Gamma!O51*COS(MSL))))*(0.5+((P_A_True-0.5)*COS(2*MSLAMS)))*(SIN(MSL)^2)))))</f>
        <v>0.20404287695402895</v>
      </c>
      <c r="P51" s="2">
        <f>IF('Binding Energies'!P51 = "","",IF('Binding Energies'!P51&lt;HV,flat_s*(-(Beta!P51/2)-(Delta!P51*COS(MSL))+(((3/2)*Beta!P51-((Gamma!P51*COS(MSL))))*(0.5+((P_A_True-0.5)*COS(2*MSLAMS)))*(SIN(MSL)^2)))))</f>
        <v>0.20628511749490597</v>
      </c>
      <c r="Q51" s="2" t="str">
        <f>IF('Binding Energies'!Q51 = "","",IF('Binding Energies'!Q51&lt;HV,flat_s*(-(Beta!Q51/2)-(Delta!Q51*COS(MSL))+(((3/2)*Beta!Q51-((Gamma!Q51*COS(MSL))))*(0.5+((P_A_True-0.5)*COS(2*MSLAMS)))*(SIN(MSL)^2)))))</f>
        <v/>
      </c>
      <c r="R51" s="2" t="str">
        <f>IF('Binding Energies'!R51 = "","",IF('Binding Energies'!R51&lt;HV,flat_s*(-(Beta!R51/2)-(Delta!R51*COS(MSL))+(((3/2)*Beta!R51-((Gamma!R51*COS(MSL))))*(0.5+((P_A_True-0.5)*COS(2*MSLAMS)))*(SIN(MSL)^2)))))</f>
        <v/>
      </c>
      <c r="S51" s="2" t="str">
        <f>IF('Binding Energies'!S51 = "","",IF('Binding Energies'!S51&lt;HV,flat_s*(-(Beta!S51/2)-(Delta!S51*COS(MSL))+(((3/2)*Beta!S51-((Gamma!S51*COS(MSL))))*(0.5+((P_A_True-0.5)*COS(2*MSLAMS)))*(SIN(MSL)^2)))))</f>
        <v/>
      </c>
      <c r="T51" s="2" t="str">
        <f>IF('Binding Energies'!T51 = "","",IF('Binding Energies'!T51&lt;HV,flat_s*(-(Beta!T51/2)-(Delta!T51*COS(MSL))+(((3/2)*Beta!T51-((Gamma!T51*COS(MSL))))*(0.5+((P_A_True-0.5)*COS(2*MSLAMS)))*(SIN(MSL)^2)))))</f>
        <v/>
      </c>
    </row>
    <row r="52" spans="1:20" x14ac:dyDescent="0.35">
      <c r="A52" s="72">
        <v>52</v>
      </c>
      <c r="B52" s="2" t="str">
        <f>IF('Binding Energies'!B52 = "","",IF('Binding Energies'!B52&lt;HV,flat_s*(-(Beta!B52/2)-(Delta!B52*COS(MSL))+(((3/2)*Beta!B52-((Gamma!B52*COS(MSL))))*(0.5+((P_A_True-0.5)*COS(2*MSLAMS)))*(SIN(MSL)^2)))))</f>
        <v/>
      </c>
      <c r="C52" s="2">
        <f>IF('Binding Energies'!C52 = "","",IF('Binding Energies'!C52&lt;HV,flat_s*(-(Beta!C52/2)-(Delta!C52*COS(MSL))+(((3/2)*Beta!C52-((Gamma!C52*COS(MSL))))*(0.5+((P_A_True-0.5)*COS(2*MSLAMS)))*(SIN(MSL)^2)))))</f>
        <v>-4.8291353614936972E-2</v>
      </c>
      <c r="D52" s="2">
        <f>IF('Binding Energies'!D52 = "","",IF('Binding Energies'!D52&lt;HV,flat_s*(-(Beta!D52/2)-(Delta!D52*COS(MSL))+(((3/2)*Beta!D52-((Gamma!D52*COS(MSL))))*(0.5+((P_A_True-0.5)*COS(2*MSLAMS)))*(SIN(MSL)^2)))))</f>
        <v>-8.4518955215522773E-2</v>
      </c>
      <c r="E52" s="2">
        <f>IF('Binding Energies'!E52 = "","",IF('Binding Energies'!E52&lt;HV,flat_s*(-(Beta!E52/2)-(Delta!E52*COS(MSL))+(((3/2)*Beta!E52-((Gamma!E52*COS(MSL))))*(0.5+((P_A_True-0.5)*COS(2*MSLAMS)))*(SIN(MSL)^2)))))</f>
        <v>-8.5620822970789989E-2</v>
      </c>
      <c r="F52" s="2" t="str">
        <f>IF('Binding Energies'!F52 = "","",IF('Binding Energies'!F52&lt;HV,flat_s*(-(Beta!F52/2)-(Delta!F52*COS(MSL))+(((3/2)*Beta!F52-((Gamma!F52*COS(MSL))))*(0.5+((P_A_True-0.5)*COS(2*MSLAMS)))*(SIN(MSL)^2)))))</f>
        <v/>
      </c>
      <c r="G52" s="2">
        <f>IF('Binding Energies'!G52 = "","",IF('Binding Energies'!G52&lt;HV,flat_s*(-(Beta!G52/2)-(Delta!G52*COS(MSL))+(((3/2)*Beta!G52-((Gamma!G52*COS(MSL))))*(0.5+((P_A_True-0.5)*COS(2*MSLAMS)))*(SIN(MSL)^2)))))</f>
        <v>-3.7231466790310308E-2</v>
      </c>
      <c r="H52" s="2">
        <f>IF('Binding Energies'!H52 = "","",IF('Binding Energies'!H52&lt;HV,flat_s*(-(Beta!H52/2)-(Delta!H52*COS(MSL))+(((3/2)*Beta!H52-((Gamma!H52*COS(MSL))))*(0.5+((P_A_True-0.5)*COS(2*MSLAMS)))*(SIN(MSL)^2)))))</f>
        <v>-2.443848904129009E-2</v>
      </c>
      <c r="I52" s="2">
        <f>IF('Binding Energies'!I52 = "","",IF('Binding Energies'!I52&lt;HV,flat_s*(-(Beta!I52/2)-(Delta!I52*COS(MSL))+(((3/2)*Beta!I52-((Gamma!I52*COS(MSL))))*(0.5+((P_A_True-0.5)*COS(2*MSLAMS)))*(SIN(MSL)^2)))))</f>
        <v>4.0990616147818293E-2</v>
      </c>
      <c r="J52" s="2">
        <f>IF('Binding Energies'!J52 = "","",IF('Binding Energies'!J52&lt;HV,flat_s*(-(Beta!J52/2)-(Delta!J52*COS(MSL))+(((3/2)*Beta!J52-((Gamma!J52*COS(MSL))))*(0.5+((P_A_True-0.5)*COS(2*MSLAMS)))*(SIN(MSL)^2)))))</f>
        <v>4.6888948176167844E-2</v>
      </c>
      <c r="K52" s="2">
        <f>IF('Binding Energies'!K52 = "","",IF('Binding Energies'!K52&lt;HV,flat_s*(-(Beta!K52/2)-(Delta!K52*COS(MSL))+(((3/2)*Beta!K52-((Gamma!K52*COS(MSL))))*(0.5+((P_A_True-0.5)*COS(2*MSLAMS)))*(SIN(MSL)^2)))))</f>
        <v>5.2025364227637816E-2</v>
      </c>
      <c r="L52" s="2">
        <f>IF('Binding Energies'!L52 = "","",IF('Binding Energies'!L52&lt;HV,flat_s*(-(Beta!L52/2)-(Delta!L52*COS(MSL))+(((3/2)*Beta!L52-((Gamma!L52*COS(MSL))))*(0.5+((P_A_True-0.5)*COS(2*MSLAMS)))*(SIN(MSL)^2)))))</f>
        <v>5.3715995447039977E-2</v>
      </c>
      <c r="M52" s="2" t="str">
        <f>IF('Binding Energies'!M52 = "","",IF('Binding Energies'!M52&lt;HV,flat_s*(-(Beta!M52/2)-(Delta!M52*COS(MSL))+(((3/2)*Beta!M52-((Gamma!M52*COS(MSL))))*(0.5+((P_A_True-0.5)*COS(2*MSLAMS)))*(SIN(MSL)^2)))))</f>
        <v/>
      </c>
      <c r="N52" s="2" t="str">
        <f>IF('Binding Energies'!N52 = "","",IF('Binding Energies'!N52&lt;HV,flat_s*(-(Beta!N52/2)-(Delta!N52*COS(MSL))+(((3/2)*Beta!N52-((Gamma!N52*COS(MSL))))*(0.5+((P_A_True-0.5)*COS(2*MSLAMS)))*(SIN(MSL)^2)))))</f>
        <v/>
      </c>
      <c r="O52" s="2">
        <f>IF('Binding Energies'!O52 = "","",IF('Binding Energies'!O52&lt;HV,flat_s*(-(Beta!O52/2)-(Delta!O52*COS(MSL))+(((3/2)*Beta!O52-((Gamma!O52*COS(MSL))))*(0.5+((P_A_True-0.5)*COS(2*MSLAMS)))*(SIN(MSL)^2)))))</f>
        <v>0.20040506828087223</v>
      </c>
      <c r="P52" s="2">
        <f>IF('Binding Energies'!P52 = "","",IF('Binding Energies'!P52&lt;HV,flat_s*(-(Beta!P52/2)-(Delta!P52*COS(MSL))+(((3/2)*Beta!P52-((Gamma!P52*COS(MSL))))*(0.5+((P_A_True-0.5)*COS(2*MSLAMS)))*(SIN(MSL)^2)))))</f>
        <v>0.20293834756018231</v>
      </c>
      <c r="Q52" s="2" t="str">
        <f>IF('Binding Energies'!Q52 = "","",IF('Binding Energies'!Q52&lt;HV,flat_s*(-(Beta!Q52/2)-(Delta!Q52*COS(MSL))+(((3/2)*Beta!Q52-((Gamma!Q52*COS(MSL))))*(0.5+((P_A_True-0.5)*COS(2*MSLAMS)))*(SIN(MSL)^2)))))</f>
        <v/>
      </c>
      <c r="R52" s="2" t="str">
        <f>IF('Binding Energies'!R52 = "","",IF('Binding Energies'!R52&lt;HV,flat_s*(-(Beta!R52/2)-(Delta!R52*COS(MSL))+(((3/2)*Beta!R52-((Gamma!R52*COS(MSL))))*(0.5+((P_A_True-0.5)*COS(2*MSLAMS)))*(SIN(MSL)^2)))))</f>
        <v/>
      </c>
      <c r="S52" s="2" t="str">
        <f>IF('Binding Energies'!S52 = "","",IF('Binding Energies'!S52&lt;HV,flat_s*(-(Beta!S52/2)-(Delta!S52*COS(MSL))+(((3/2)*Beta!S52-((Gamma!S52*COS(MSL))))*(0.5+((P_A_True-0.5)*COS(2*MSLAMS)))*(SIN(MSL)^2)))))</f>
        <v/>
      </c>
      <c r="T52" s="2" t="str">
        <f>IF('Binding Energies'!T52 = "","",IF('Binding Energies'!T52&lt;HV,flat_s*(-(Beta!T52/2)-(Delta!T52*COS(MSL))+(((3/2)*Beta!T52-((Gamma!T52*COS(MSL))))*(0.5+((P_A_True-0.5)*COS(2*MSLAMS)))*(SIN(MSL)^2)))))</f>
        <v/>
      </c>
    </row>
    <row r="53" spans="1:20" x14ac:dyDescent="0.35">
      <c r="A53" s="72">
        <v>53</v>
      </c>
      <c r="B53" s="2" t="str">
        <f>IF('Binding Energies'!B53 = "","",IF('Binding Energies'!B53&lt;HV,flat_s*(-(Beta!B53/2)-(Delta!B53*COS(MSL))+(((3/2)*Beta!B53-((Gamma!B53*COS(MSL))))*(0.5+((P_A_True-0.5)*COS(2*MSLAMS)))*(SIN(MSL)^2)))))</f>
        <v/>
      </c>
      <c r="C53" s="2">
        <f>IF('Binding Energies'!C53 = "","",IF('Binding Energies'!C53&lt;HV,flat_s*(-(Beta!C53/2)-(Delta!C53*COS(MSL))+(((3/2)*Beta!C53-((Gamma!C53*COS(MSL))))*(0.5+((P_A_True-0.5)*COS(2*MSLAMS)))*(SIN(MSL)^2)))))</f>
        <v>-2.8705254194436036E-2</v>
      </c>
      <c r="D53" s="2">
        <f>IF('Binding Energies'!D53 = "","",IF('Binding Energies'!D53&lt;HV,flat_s*(-(Beta!D53/2)-(Delta!D53*COS(MSL))+(((3/2)*Beta!D53-((Gamma!D53*COS(MSL))))*(0.5+((P_A_True-0.5)*COS(2*MSLAMS)))*(SIN(MSL)^2)))))</f>
        <v>-8.7156496029139441E-2</v>
      </c>
      <c r="E53" s="2">
        <f>IF('Binding Energies'!E53 = "","",IF('Binding Energies'!E53&lt;HV,flat_s*(-(Beta!E53/2)-(Delta!E53*COS(MSL))+(((3/2)*Beta!E53-((Gamma!E53*COS(MSL))))*(0.5+((P_A_True-0.5)*COS(2*MSLAMS)))*(SIN(MSL)^2)))))</f>
        <v>-8.8718606452116155E-2</v>
      </c>
      <c r="F53" s="2" t="str">
        <f>IF('Binding Energies'!F53 = "","",IF('Binding Energies'!F53&lt;HV,flat_s*(-(Beta!F53/2)-(Delta!F53*COS(MSL))+(((3/2)*Beta!F53-((Gamma!F53*COS(MSL))))*(0.5+((P_A_True-0.5)*COS(2*MSLAMS)))*(SIN(MSL)^2)))))</f>
        <v/>
      </c>
      <c r="G53" s="2">
        <f>IF('Binding Energies'!G53 = "","",IF('Binding Energies'!G53&lt;HV,flat_s*(-(Beta!G53/2)-(Delta!G53*COS(MSL))+(((3/2)*Beta!G53-((Gamma!G53*COS(MSL))))*(0.5+((P_A_True-0.5)*COS(2*MSLAMS)))*(SIN(MSL)^2)))))</f>
        <v>-5.2491442909977093E-2</v>
      </c>
      <c r="H53" s="2">
        <f>IF('Binding Energies'!H53 = "","",IF('Binding Energies'!H53&lt;HV,flat_s*(-(Beta!H53/2)-(Delta!H53*COS(MSL))+(((3/2)*Beta!H53-((Gamma!H53*COS(MSL))))*(0.5+((P_A_True-0.5)*COS(2*MSLAMS)))*(SIN(MSL)^2)))))</f>
        <v>-3.8208560190915897E-2</v>
      </c>
      <c r="I53" s="2">
        <f>IF('Binding Energies'!I53 = "","",IF('Binding Energies'!I53&lt;HV,flat_s*(-(Beta!I53/2)-(Delta!I53*COS(MSL))+(((3/2)*Beta!I53-((Gamma!I53*COS(MSL))))*(0.5+((P_A_True-0.5)*COS(2*MSLAMS)))*(SIN(MSL)^2)))))</f>
        <v>3.4833918434316713E-2</v>
      </c>
      <c r="J53" s="2">
        <f>IF('Binding Energies'!J53 = "","",IF('Binding Energies'!J53&lt;HV,flat_s*(-(Beta!J53/2)-(Delta!J53*COS(MSL))+(((3/2)*Beta!J53-((Gamma!J53*COS(MSL))))*(0.5+((P_A_True-0.5)*COS(2*MSLAMS)))*(SIN(MSL)^2)))))</f>
        <v>4.0980301555312515E-2</v>
      </c>
      <c r="K53" s="2">
        <f>IF('Binding Energies'!K53 = "","",IF('Binding Energies'!K53&lt;HV,flat_s*(-(Beta!K53/2)-(Delta!K53*COS(MSL))+(((3/2)*Beta!K53-((Gamma!K53*COS(MSL))))*(0.5+((P_A_True-0.5)*COS(2*MSLAMS)))*(SIN(MSL)^2)))))</f>
        <v>4.6872693818361011E-2</v>
      </c>
      <c r="L53" s="2">
        <f>IF('Binding Energies'!L53 = "","",IF('Binding Energies'!L53&lt;HV,flat_s*(-(Beta!L53/2)-(Delta!L53*COS(MSL))+(((3/2)*Beta!L53-((Gamma!L53*COS(MSL))))*(0.5+((P_A_True-0.5)*COS(2*MSLAMS)))*(SIN(MSL)^2)))))</f>
        <v>4.8895917453481541E-2</v>
      </c>
      <c r="M53" s="2" t="str">
        <f>IF('Binding Energies'!M53 = "","",IF('Binding Energies'!M53&lt;HV,flat_s*(-(Beta!M53/2)-(Delta!M53*COS(MSL))+(((3/2)*Beta!M53-((Gamma!M53*COS(MSL))))*(0.5+((P_A_True-0.5)*COS(2*MSLAMS)))*(SIN(MSL)^2)))))</f>
        <v/>
      </c>
      <c r="N53" s="2" t="str">
        <f>IF('Binding Energies'!N53 = "","",IF('Binding Energies'!N53&lt;HV,flat_s*(-(Beta!N53/2)-(Delta!N53*COS(MSL))+(((3/2)*Beta!N53-((Gamma!N53*COS(MSL))))*(0.5+((P_A_True-0.5)*COS(2*MSLAMS)))*(SIN(MSL)^2)))))</f>
        <v/>
      </c>
      <c r="O53" s="2">
        <f>IF('Binding Energies'!O53 = "","",IF('Binding Energies'!O53&lt;HV,flat_s*(-(Beta!O53/2)-(Delta!O53*COS(MSL))+(((3/2)*Beta!O53-((Gamma!O53*COS(MSL))))*(0.5+((P_A_True-0.5)*COS(2*MSLAMS)))*(SIN(MSL)^2)))))</f>
        <v>0.19662554702443424</v>
      </c>
      <c r="P53" s="2">
        <f>IF('Binding Energies'!P53 = "","",IF('Binding Energies'!P53&lt;HV,flat_s*(-(Beta!P53/2)-(Delta!P53*COS(MSL))+(((3/2)*Beta!P53-((Gamma!P53*COS(MSL))))*(0.5+((P_A_True-0.5)*COS(2*MSLAMS)))*(SIN(MSL)^2)))))</f>
        <v>0.19948134962936337</v>
      </c>
      <c r="Q53" s="2" t="str">
        <f>IF('Binding Energies'!Q53 = "","",IF('Binding Energies'!Q53&lt;HV,flat_s*(-(Beta!Q53/2)-(Delta!Q53*COS(MSL))+(((3/2)*Beta!Q53-((Gamma!Q53*COS(MSL))))*(0.5+((P_A_True-0.5)*COS(2*MSLAMS)))*(SIN(MSL)^2)))))</f>
        <v/>
      </c>
      <c r="R53" s="2" t="str">
        <f>IF('Binding Energies'!R53 = "","",IF('Binding Energies'!R53&lt;HV,flat_s*(-(Beta!R53/2)-(Delta!R53*COS(MSL))+(((3/2)*Beta!R53-((Gamma!R53*COS(MSL))))*(0.5+((P_A_True-0.5)*COS(2*MSLAMS)))*(SIN(MSL)^2)))))</f>
        <v/>
      </c>
      <c r="S53" s="2" t="str">
        <f>IF('Binding Energies'!S53 = "","",IF('Binding Energies'!S53&lt;HV,flat_s*(-(Beta!S53/2)-(Delta!S53*COS(MSL))+(((3/2)*Beta!S53-((Gamma!S53*COS(MSL))))*(0.5+((P_A_True-0.5)*COS(2*MSLAMS)))*(SIN(MSL)^2)))))</f>
        <v/>
      </c>
      <c r="T53" s="2" t="str">
        <f>IF('Binding Energies'!T53 = "","",IF('Binding Energies'!T53&lt;HV,flat_s*(-(Beta!T53/2)-(Delta!T53*COS(MSL))+(((3/2)*Beta!T53-((Gamma!T53*COS(MSL))))*(0.5+((P_A_True-0.5)*COS(2*MSLAMS)))*(SIN(MSL)^2)))))</f>
        <v/>
      </c>
    </row>
    <row r="54" spans="1:20" x14ac:dyDescent="0.35">
      <c r="A54" s="72">
        <v>54</v>
      </c>
      <c r="B54" s="2" t="str">
        <f>IF('Binding Energies'!B54 = "","",IF('Binding Energies'!B54&lt;HV,flat_s*(-(Beta!B54/2)-(Delta!B54*COS(MSL))+(((3/2)*Beta!B54-((Gamma!B54*COS(MSL))))*(0.5+((P_A_True-0.5)*COS(2*MSLAMS)))*(SIN(MSL)^2)))))</f>
        <v/>
      </c>
      <c r="C54" s="2">
        <f>IF('Binding Energies'!C54 = "","",IF('Binding Energies'!C54&lt;HV,flat_s*(-(Beta!C54/2)-(Delta!C54*COS(MSL))+(((3/2)*Beta!C54-((Gamma!C54*COS(MSL))))*(0.5+((P_A_True-0.5)*COS(2*MSLAMS)))*(SIN(MSL)^2)))))</f>
        <v>-5.1809726452601845E-3</v>
      </c>
      <c r="D54" s="2">
        <f>IF('Binding Energies'!D54 = "","",IF('Binding Energies'!D54&lt;HV,flat_s*(-(Beta!D54/2)-(Delta!D54*COS(MSL))+(((3/2)*Beta!D54-((Gamma!D54*COS(MSL))))*(0.5+((P_A_True-0.5)*COS(2*MSLAMS)))*(SIN(MSL)^2)))))</f>
        <v>-8.952308814673493E-2</v>
      </c>
      <c r="E54" s="2">
        <f>IF('Binding Energies'!E54 = "","",IF('Binding Energies'!E54&lt;HV,flat_s*(-(Beta!E54/2)-(Delta!E54*COS(MSL))+(((3/2)*Beta!E54-((Gamma!E54*COS(MSL))))*(0.5+((P_A_True-0.5)*COS(2*MSLAMS)))*(SIN(MSL)^2)))))</f>
        <v>-9.1581161954582102E-2</v>
      </c>
      <c r="F54" s="2" t="str">
        <f>IF('Binding Energies'!F54 = "","",IF('Binding Energies'!F54&lt;HV,flat_s*(-(Beta!F54/2)-(Delta!F54*COS(MSL))+(((3/2)*Beta!F54-((Gamma!F54*COS(MSL))))*(0.5+((P_A_True-0.5)*COS(2*MSLAMS)))*(SIN(MSL)^2)))))</f>
        <v/>
      </c>
      <c r="G54" s="2">
        <f>IF('Binding Energies'!G54 = "","",IF('Binding Energies'!G54&lt;HV,flat_s*(-(Beta!G54/2)-(Delta!G54*COS(MSL))+(((3/2)*Beta!G54-((Gamma!G54*COS(MSL))))*(0.5+((P_A_True-0.5)*COS(2*MSLAMS)))*(SIN(MSL)^2)))))</f>
        <v>-6.8997474056528674E-2</v>
      </c>
      <c r="H54" s="2">
        <f>IF('Binding Energies'!H54 = "","",IF('Binding Energies'!H54&lt;HV,flat_s*(-(Beta!H54/2)-(Delta!H54*COS(MSL))+(((3/2)*Beta!H54-((Gamma!H54*COS(MSL))))*(0.5+((P_A_True-0.5)*COS(2*MSLAMS)))*(SIN(MSL)^2)))))</f>
        <v>-5.2824437027720661E-2</v>
      </c>
      <c r="I54" s="2">
        <f>IF('Binding Energies'!I54 = "","",IF('Binding Energies'!I54&lt;HV,flat_s*(-(Beta!I54/2)-(Delta!I54*COS(MSL))+(((3/2)*Beta!I54-((Gamma!I54*COS(MSL))))*(0.5+((P_A_True-0.5)*COS(2*MSLAMS)))*(SIN(MSL)^2)))))</f>
        <v>2.8693993325742295E-2</v>
      </c>
      <c r="J54" s="2">
        <f>IF('Binding Energies'!J54 = "","",IF('Binding Energies'!J54&lt;HV,flat_s*(-(Beta!J54/2)-(Delta!J54*COS(MSL))+(((3/2)*Beta!J54-((Gamma!J54*COS(MSL))))*(0.5+((P_A_True-0.5)*COS(2*MSLAMS)))*(SIN(MSL)^2)))))</f>
        <v>3.5089433983125917E-2</v>
      </c>
      <c r="K54" s="2">
        <f>IF('Binding Energies'!K54 = "","",IF('Binding Energies'!K54&lt;HV,flat_s*(-(Beta!K54/2)-(Delta!K54*COS(MSL))+(((3/2)*Beta!K54-((Gamma!K54*COS(MSL))))*(0.5+((P_A_True-0.5)*COS(2*MSLAMS)))*(SIN(MSL)^2)))))</f>
        <v>4.1861388340493466E-2</v>
      </c>
      <c r="L54" s="2">
        <f>IF('Binding Energies'!L54 = "","",IF('Binding Energies'!L54&lt;HV,flat_s*(-(Beta!L54/2)-(Delta!L54*COS(MSL))+(((3/2)*Beta!L54-((Gamma!L54*COS(MSL))))*(0.5+((P_A_True-0.5)*COS(2*MSLAMS)))*(SIN(MSL)^2)))))</f>
        <v>4.41778121520775E-2</v>
      </c>
      <c r="M54" s="2" t="str">
        <f>IF('Binding Energies'!M54 = "","",IF('Binding Energies'!M54&lt;HV,flat_s*(-(Beta!M54/2)-(Delta!M54*COS(MSL))+(((3/2)*Beta!M54-((Gamma!M54*COS(MSL))))*(0.5+((P_A_True-0.5)*COS(2*MSLAMS)))*(SIN(MSL)^2)))))</f>
        <v/>
      </c>
      <c r="N54" s="2" t="str">
        <f>IF('Binding Energies'!N54 = "","",IF('Binding Energies'!N54&lt;HV,flat_s*(-(Beta!N54/2)-(Delta!N54*COS(MSL))+(((3/2)*Beta!N54-((Gamma!N54*COS(MSL))))*(0.5+((P_A_True-0.5)*COS(2*MSLAMS)))*(SIN(MSL)^2)))))</f>
        <v/>
      </c>
      <c r="O54" s="2">
        <f>IF('Binding Energies'!O54 = "","",IF('Binding Energies'!O54&lt;HV,flat_s*(-(Beta!O54/2)-(Delta!O54*COS(MSL))+(((3/2)*Beta!O54-((Gamma!O54*COS(MSL))))*(0.5+((P_A_True-0.5)*COS(2*MSLAMS)))*(SIN(MSL)^2)))))</f>
        <v>0.19271147765652974</v>
      </c>
      <c r="P54" s="2">
        <f>IF('Binding Energies'!P54 = "","",IF('Binding Energies'!P54&lt;HV,flat_s*(-(Beta!P54/2)-(Delta!P54*COS(MSL))+(((3/2)*Beta!P54-((Gamma!P54*COS(MSL))))*(0.5+((P_A_True-0.5)*COS(2*MSLAMS)))*(SIN(MSL)^2)))))</f>
        <v>0.19591428838352176</v>
      </c>
      <c r="Q54" s="2">
        <f>IF('Binding Energies'!Q54 = "","",IF('Binding Energies'!Q54&lt;HV,flat_s*(-(Beta!Q54/2)-(Delta!Q54*COS(MSL))+(((3/2)*Beta!Q54-((Gamma!Q54*COS(MSL))))*(0.5+((P_A_True-0.5)*COS(2*MSLAMS)))*(SIN(MSL)^2)))))</f>
        <v>0.19199587519025446</v>
      </c>
      <c r="R54" s="2">
        <f>IF('Binding Energies'!R54 = "","",IF('Binding Energies'!R54&lt;HV,flat_s*(-(Beta!R54/2)-(Delta!R54*COS(MSL))+(((3/2)*Beta!R54-((Gamma!R54*COS(MSL))))*(0.5+((P_A_True-0.5)*COS(2*MSLAMS)))*(SIN(MSL)^2)))))</f>
        <v>0.19313001961179765</v>
      </c>
      <c r="S54" s="2" t="str">
        <f>IF('Binding Energies'!S54 = "","",IF('Binding Energies'!S54&lt;HV,flat_s*(-(Beta!S54/2)-(Delta!S54*COS(MSL))+(((3/2)*Beta!S54-((Gamma!S54*COS(MSL))))*(0.5+((P_A_True-0.5)*COS(2*MSLAMS)))*(SIN(MSL)^2)))))</f>
        <v/>
      </c>
      <c r="T54" s="2" t="str">
        <f>IF('Binding Energies'!T54 = "","",IF('Binding Energies'!T54&lt;HV,flat_s*(-(Beta!T54/2)-(Delta!T54*COS(MSL))+(((3/2)*Beta!T54-((Gamma!T54*COS(MSL))))*(0.5+((P_A_True-0.5)*COS(2*MSLAMS)))*(SIN(MSL)^2)))))</f>
        <v/>
      </c>
    </row>
    <row r="55" spans="1:20" x14ac:dyDescent="0.35">
      <c r="A55" s="72">
        <v>55</v>
      </c>
      <c r="B55" s="2" t="str">
        <f>IF('Binding Energies'!B55 = "","",IF('Binding Energies'!B55&lt;HV,flat_s*(-(Beta!B55/2)-(Delta!B55*COS(MSL))+(((3/2)*Beta!B55-((Gamma!B55*COS(MSL))))*(0.5+((P_A_True-0.5)*COS(2*MSLAMS)))*(SIN(MSL)^2)))))</f>
        <v/>
      </c>
      <c r="C55" s="2">
        <f>IF('Binding Energies'!C55 = "","",IF('Binding Energies'!C55&lt;HV,flat_s*(-(Beta!C55/2)-(Delta!C55*COS(MSL))+(((3/2)*Beta!C55-((Gamma!C55*COS(MSL))))*(0.5+((P_A_True-0.5)*COS(2*MSLAMS)))*(SIN(MSL)^2)))))</f>
        <v>2.2637470257743098E-2</v>
      </c>
      <c r="D55" s="2">
        <f>IF('Binding Energies'!D55 = "","",IF('Binding Energies'!D55&lt;HV,flat_s*(-(Beta!D55/2)-(Delta!D55*COS(MSL))+(((3/2)*Beta!D55-((Gamma!D55*COS(MSL))))*(0.5+((P_A_True-0.5)*COS(2*MSLAMS)))*(SIN(MSL)^2)))))</f>
        <v>-9.160947335608316E-2</v>
      </c>
      <c r="E55" s="2">
        <f>IF('Binding Energies'!E55 = "","",IF('Binding Energies'!E55&lt;HV,flat_s*(-(Beta!E55/2)-(Delta!E55*COS(MSL))+(((3/2)*Beta!E55-((Gamma!E55*COS(MSL))))*(0.5+((P_A_True-0.5)*COS(2*MSLAMS)))*(SIN(MSL)^2)))))</f>
        <v>-9.4206272348227427E-2</v>
      </c>
      <c r="F55" s="2" t="str">
        <f>IF('Binding Energies'!F55 = "","",IF('Binding Energies'!F55&lt;HV,flat_s*(-(Beta!F55/2)-(Delta!F55*COS(MSL))+(((3/2)*Beta!F55-((Gamma!F55*COS(MSL))))*(0.5+((P_A_True-0.5)*COS(2*MSLAMS)))*(SIN(MSL)^2)))))</f>
        <v/>
      </c>
      <c r="G55" s="2">
        <f>IF('Binding Energies'!G55 = "","",IF('Binding Energies'!G55&lt;HV,flat_s*(-(Beta!G55/2)-(Delta!G55*COS(MSL))+(((3/2)*Beta!G55-((Gamma!G55*COS(MSL))))*(0.5+((P_A_True-0.5)*COS(2*MSLAMS)))*(SIN(MSL)^2)))))</f>
        <v>-8.6757269998633979E-2</v>
      </c>
      <c r="H55" s="2">
        <f>IF('Binding Energies'!H55 = "","",IF('Binding Energies'!H55&lt;HV,flat_s*(-(Beta!H55/2)-(Delta!H55*COS(MSL))+(((3/2)*Beta!H55-((Gamma!H55*COS(MSL))))*(0.5+((P_A_True-0.5)*COS(2*MSLAMS)))*(SIN(MSL)^2)))))</f>
        <v>-6.8202658193374788E-2</v>
      </c>
      <c r="I55" s="2">
        <f>IF('Binding Energies'!I55 = "","",IF('Binding Energies'!I55&lt;HV,flat_s*(-(Beta!I55/2)-(Delta!I55*COS(MSL))+(((3/2)*Beta!I55-((Gamma!I55*COS(MSL))))*(0.5+((P_A_True-0.5)*COS(2*MSLAMS)))*(SIN(MSL)^2)))))</f>
        <v>2.2567549822669175E-2</v>
      </c>
      <c r="J55" s="2">
        <f>IF('Binding Energies'!J55 = "","",IF('Binding Energies'!J55&lt;HV,flat_s*(-(Beta!J55/2)-(Delta!J55*COS(MSL))+(((3/2)*Beta!J55-((Gamma!J55*COS(MSL))))*(0.5+((P_A_True-0.5)*COS(2*MSLAMS)))*(SIN(MSL)^2)))))</f>
        <v>2.9197634644054005E-2</v>
      </c>
      <c r="K55" s="2">
        <f>IF('Binding Energies'!K55 = "","",IF('Binding Energies'!K55&lt;HV,flat_s*(-(Beta!K55/2)-(Delta!K55*COS(MSL))+(((3/2)*Beta!K55-((Gamma!K55*COS(MSL))))*(0.5+((P_A_True-0.5)*COS(2*MSLAMS)))*(SIN(MSL)^2)))))</f>
        <v>3.6632248721086058E-2</v>
      </c>
      <c r="L55" s="2">
        <f>IF('Binding Energies'!L55 = "","",IF('Binding Energies'!L55&lt;HV,flat_s*(-(Beta!L55/2)-(Delta!L55*COS(MSL))+(((3/2)*Beta!L55-((Gamma!L55*COS(MSL))))*(0.5+((P_A_True-0.5)*COS(2*MSLAMS)))*(SIN(MSL)^2)))))</f>
        <v>3.9320441007311691E-2</v>
      </c>
      <c r="M55" s="2" t="str">
        <f>IF('Binding Energies'!M55 = "","",IF('Binding Energies'!M55&lt;HV,flat_s*(-(Beta!M55/2)-(Delta!M55*COS(MSL))+(((3/2)*Beta!M55-((Gamma!M55*COS(MSL))))*(0.5+((P_A_True-0.5)*COS(2*MSLAMS)))*(SIN(MSL)^2)))))</f>
        <v/>
      </c>
      <c r="N55" s="2" t="str">
        <f>IF('Binding Energies'!N55 = "","",IF('Binding Energies'!N55&lt;HV,flat_s*(-(Beta!N55/2)-(Delta!N55*COS(MSL))+(((3/2)*Beta!N55-((Gamma!N55*COS(MSL))))*(0.5+((P_A_True-0.5)*COS(2*MSLAMS)))*(SIN(MSL)^2)))))</f>
        <v/>
      </c>
      <c r="O55" s="2">
        <f>IF('Binding Energies'!O55 = "","",IF('Binding Energies'!O55&lt;HV,flat_s*(-(Beta!O55/2)-(Delta!O55*COS(MSL))+(((3/2)*Beta!O55-((Gamma!O55*COS(MSL))))*(0.5+((P_A_True-0.5)*COS(2*MSLAMS)))*(SIN(MSL)^2)))))</f>
        <v>0.18865322371946314</v>
      </c>
      <c r="P55" s="2">
        <f>IF('Binding Energies'!P55 = "","",IF('Binding Energies'!P55&lt;HV,flat_s*(-(Beta!P55/2)-(Delta!P55*COS(MSL))+(((3/2)*Beta!P55-((Gamma!P55*COS(MSL))))*(0.5+((P_A_True-0.5)*COS(2*MSLAMS)))*(SIN(MSL)^2)))))</f>
        <v>0.19223584112452813</v>
      </c>
      <c r="Q55" s="2">
        <f>IF('Binding Energies'!Q55 = "","",IF('Binding Energies'!Q55&lt;HV,flat_s*(-(Beta!Q55/2)-(Delta!Q55*COS(MSL))+(((3/2)*Beta!Q55-((Gamma!Q55*COS(MSL))))*(0.5+((P_A_True-0.5)*COS(2*MSLAMS)))*(SIN(MSL)^2)))))</f>
        <v>0.18871472158127667</v>
      </c>
      <c r="R55" s="2">
        <f>IF('Binding Energies'!R55 = "","",IF('Binding Energies'!R55&lt;HV,flat_s*(-(Beta!R55/2)-(Delta!R55*COS(MSL))+(((3/2)*Beta!R55-((Gamma!R55*COS(MSL))))*(0.5+((P_A_True-0.5)*COS(2*MSLAMS)))*(SIN(MSL)^2)))))</f>
        <v>0.19020467986297351</v>
      </c>
      <c r="S55" s="2" t="str">
        <f>IF('Binding Energies'!S55 = "","",IF('Binding Energies'!S55&lt;HV,flat_s*(-(Beta!S55/2)-(Delta!S55*COS(MSL))+(((3/2)*Beta!S55-((Gamma!S55*COS(MSL))))*(0.5+((P_A_True-0.5)*COS(2*MSLAMS)))*(SIN(MSL)^2)))))</f>
        <v/>
      </c>
      <c r="T55" s="2" t="str">
        <f>IF('Binding Energies'!T55 = "","",IF('Binding Energies'!T55&lt;HV,flat_s*(-(Beta!T55/2)-(Delta!T55*COS(MSL))+(((3/2)*Beta!T55-((Gamma!T55*COS(MSL))))*(0.5+((P_A_True-0.5)*COS(2*MSLAMS)))*(SIN(MSL)^2)))))</f>
        <v/>
      </c>
    </row>
    <row r="56" spans="1:20" x14ac:dyDescent="0.35">
      <c r="A56" s="72">
        <v>56</v>
      </c>
      <c r="B56" s="2" t="str">
        <f>IF('Binding Energies'!B56 = "","",IF('Binding Energies'!B56&lt;HV,flat_s*(-(Beta!B56/2)-(Delta!B56*COS(MSL))+(((3/2)*Beta!B56-((Gamma!B56*COS(MSL))))*(0.5+((P_A_True-0.5)*COS(2*MSLAMS)))*(SIN(MSL)^2)))))</f>
        <v/>
      </c>
      <c r="C56" s="2">
        <f>IF('Binding Energies'!C56 = "","",IF('Binding Energies'!C56&lt;HV,flat_s*(-(Beta!C56/2)-(Delta!C56*COS(MSL))+(((3/2)*Beta!C56-((Gamma!C56*COS(MSL))))*(0.5+((P_A_True-0.5)*COS(2*MSLAMS)))*(SIN(MSL)^2)))))</f>
        <v>5.5136140267039946E-2</v>
      </c>
      <c r="D56" s="2">
        <f>IF('Binding Energies'!D56 = "","",IF('Binding Energies'!D56&lt;HV,flat_s*(-(Beta!D56/2)-(Delta!D56*COS(MSL))+(((3/2)*Beta!D56-((Gamma!D56*COS(MSL))))*(0.5+((P_A_True-0.5)*COS(2*MSLAMS)))*(SIN(MSL)^2)))))</f>
        <v>-9.3406355851178624E-2</v>
      </c>
      <c r="E56" s="2">
        <f>IF('Binding Energies'!E56 = "","",IF('Binding Energies'!E56&lt;HV,flat_s*(-(Beta!E56/2)-(Delta!E56*COS(MSL))+(((3/2)*Beta!E56-((Gamma!E56*COS(MSL))))*(0.5+((P_A_True-0.5)*COS(2*MSLAMS)))*(SIN(MSL)^2)))))</f>
        <v>-9.6592272409396052E-2</v>
      </c>
      <c r="F56" s="2" t="str">
        <f>IF('Binding Energies'!F56 = "","",IF('Binding Energies'!F56&lt;HV,flat_s*(-(Beta!F56/2)-(Delta!F56*COS(MSL))+(((3/2)*Beta!F56-((Gamma!F56*COS(MSL))))*(0.5+((P_A_True-0.5)*COS(2*MSLAMS)))*(SIN(MSL)^2)))))</f>
        <v/>
      </c>
      <c r="G56" s="2">
        <f>IF('Binding Energies'!G56 = "","",IF('Binding Energies'!G56&lt;HV,flat_s*(-(Beta!G56/2)-(Delta!G56*COS(MSL))+(((3/2)*Beta!G56-((Gamma!G56*COS(MSL))))*(0.5+((P_A_True-0.5)*COS(2*MSLAMS)))*(SIN(MSL)^2)))))</f>
        <v>-0.10575503989915586</v>
      </c>
      <c r="H56" s="2">
        <f>IF('Binding Energies'!H56 = "","",IF('Binding Energies'!H56&lt;HV,flat_s*(-(Beta!H56/2)-(Delta!H56*COS(MSL))+(((3/2)*Beta!H56-((Gamma!H56*COS(MSL))))*(0.5+((P_A_True-0.5)*COS(2*MSLAMS)))*(SIN(MSL)^2)))))</f>
        <v>-8.4318340537390069E-2</v>
      </c>
      <c r="I56" s="2">
        <f>IF('Binding Energies'!I56 = "","",IF('Binding Energies'!I56&lt;HV,flat_s*(-(Beta!I56/2)-(Delta!I56*COS(MSL))+(((3/2)*Beta!I56-((Gamma!I56*COS(MSL))))*(0.5+((P_A_True-0.5)*COS(2*MSLAMS)))*(SIN(MSL)^2)))))</f>
        <v>1.6486596525631003E-2</v>
      </c>
      <c r="J56" s="2">
        <f>IF('Binding Energies'!J56 = "","",IF('Binding Energies'!J56&lt;HV,flat_s*(-(Beta!J56/2)-(Delta!J56*COS(MSL))+(((3/2)*Beta!J56-((Gamma!J56*COS(MSL))))*(0.5+((P_A_True-0.5)*COS(2*MSLAMS)))*(SIN(MSL)^2)))))</f>
        <v>2.3340738630344138E-2</v>
      </c>
      <c r="K56" s="2">
        <f>IF('Binding Energies'!K56 = "","",IF('Binding Energies'!K56&lt;HV,flat_s*(-(Beta!K56/2)-(Delta!K56*COS(MSL))+(((3/2)*Beta!K56-((Gamma!K56*COS(MSL))))*(0.5+((P_A_True-0.5)*COS(2*MSLAMS)))*(SIN(MSL)^2)))))</f>
        <v>3.1488991498269558E-2</v>
      </c>
      <c r="L56" s="2">
        <f>IF('Binding Energies'!L56 = "","",IF('Binding Energies'!L56&lt;HV,flat_s*(-(Beta!L56/2)-(Delta!L56*COS(MSL))+(((3/2)*Beta!L56-((Gamma!L56*COS(MSL))))*(0.5+((P_A_True-0.5)*COS(2*MSLAMS)))*(SIN(MSL)^2)))))</f>
        <v>3.4558428066440716E-2</v>
      </c>
      <c r="M56" s="2" t="str">
        <f>IF('Binding Energies'!M56 = "","",IF('Binding Energies'!M56&lt;HV,flat_s*(-(Beta!M56/2)-(Delta!M56*COS(MSL))+(((3/2)*Beta!M56-((Gamma!M56*COS(MSL))))*(0.5+((P_A_True-0.5)*COS(2*MSLAMS)))*(SIN(MSL)^2)))))</f>
        <v/>
      </c>
      <c r="N56" s="2" t="str">
        <f>IF('Binding Energies'!N56 = "","",IF('Binding Energies'!N56&lt;HV,flat_s*(-(Beta!N56/2)-(Delta!N56*COS(MSL))+(((3/2)*Beta!N56-((Gamma!N56*COS(MSL))))*(0.5+((P_A_True-0.5)*COS(2*MSLAMS)))*(SIN(MSL)^2)))))</f>
        <v/>
      </c>
      <c r="O56" s="2">
        <f>IF('Binding Energies'!O56 = "","",IF('Binding Energies'!O56&lt;HV,flat_s*(-(Beta!O56/2)-(Delta!O56*COS(MSL))+(((3/2)*Beta!O56-((Gamma!O56*COS(MSL))))*(0.5+((P_A_True-0.5)*COS(2*MSLAMS)))*(SIN(MSL)^2)))))</f>
        <v>0.18446430137637876</v>
      </c>
      <c r="P56" s="2">
        <f>IF('Binding Energies'!P56 = "","",IF('Binding Energies'!P56&lt;HV,flat_s*(-(Beta!P56/2)-(Delta!P56*COS(MSL))+(((3/2)*Beta!P56-((Gamma!P56*COS(MSL))))*(0.5+((P_A_True-0.5)*COS(2*MSLAMS)))*(SIN(MSL)^2)))))</f>
        <v>0.18844643327920407</v>
      </c>
      <c r="Q56" s="2">
        <f>IF('Binding Energies'!Q56 = "","",IF('Binding Energies'!Q56&lt;HV,flat_s*(-(Beta!Q56/2)-(Delta!Q56*COS(MSL))+(((3/2)*Beta!Q56-((Gamma!Q56*COS(MSL))))*(0.5+((P_A_True-0.5)*COS(2*MSLAMS)))*(SIN(MSL)^2)))))</f>
        <v>0.18537703054741106</v>
      </c>
      <c r="R56" s="2">
        <f>IF('Binding Energies'!R56 = "","",IF('Binding Energies'!R56&lt;HV,flat_s*(-(Beta!R56/2)-(Delta!R56*COS(MSL))+(((3/2)*Beta!R56-((Gamma!R56*COS(MSL))))*(0.5+((P_A_True-0.5)*COS(2*MSLAMS)))*(SIN(MSL)^2)))))</f>
        <v>0.18723239743947362</v>
      </c>
      <c r="S56" s="2" t="str">
        <f>IF('Binding Energies'!S56 = "","",IF('Binding Energies'!S56&lt;HV,flat_s*(-(Beta!S56/2)-(Delta!S56*COS(MSL))+(((3/2)*Beta!S56-((Gamma!S56*COS(MSL))))*(0.5+((P_A_True-0.5)*COS(2*MSLAMS)))*(SIN(MSL)^2)))))</f>
        <v/>
      </c>
      <c r="T56" s="2" t="str">
        <f>IF('Binding Energies'!T56 = "","",IF('Binding Energies'!T56&lt;HV,flat_s*(-(Beta!T56/2)-(Delta!T56*COS(MSL))+(((3/2)*Beta!T56-((Gamma!T56*COS(MSL))))*(0.5+((P_A_True-0.5)*COS(2*MSLAMS)))*(SIN(MSL)^2)))))</f>
        <v/>
      </c>
    </row>
    <row r="57" spans="1:20" x14ac:dyDescent="0.35">
      <c r="A57" s="72">
        <v>57</v>
      </c>
      <c r="B57" s="2" t="str">
        <f>IF('Binding Energies'!B57 = "","",IF('Binding Energies'!B57&lt;HV,flat_s*(-(Beta!B57/2)-(Delta!B57*COS(MSL))+(((3/2)*Beta!B57-((Gamma!B57*COS(MSL))))*(0.5+((P_A_True-0.5)*COS(2*MSLAMS)))*(SIN(MSL)^2)))))</f>
        <v/>
      </c>
      <c r="C57" s="2" t="b">
        <f>IF('Binding Energies'!C57 = "","",IF('Binding Energies'!C57&lt;HV,flat_s*(-(Beta!C57/2)-(Delta!C57*COS(MSL))+(((3/2)*Beta!C57-((Gamma!C57*COS(MSL))))*(0.5+((P_A_True-0.5)*COS(2*MSLAMS)))*(SIN(MSL)^2)))))</f>
        <v>0</v>
      </c>
      <c r="D57" s="2">
        <f>IF('Binding Energies'!D57 = "","",IF('Binding Energies'!D57&lt;HV,flat_s*(-(Beta!D57/2)-(Delta!D57*COS(MSL))+(((3/2)*Beta!D57-((Gamma!D57*COS(MSL))))*(0.5+((P_A_True-0.5)*COS(2*MSLAMS)))*(SIN(MSL)^2)))))</f>
        <v>-9.4904402903998375E-2</v>
      </c>
      <c r="E57" s="2">
        <f>IF('Binding Energies'!E57 = "","",IF('Binding Energies'!E57&lt;HV,flat_s*(-(Beta!E57/2)-(Delta!E57*COS(MSL))+(((3/2)*Beta!E57-((Gamma!E57*COS(MSL))))*(0.5+((P_A_True-0.5)*COS(2*MSLAMS)))*(SIN(MSL)^2)))))</f>
        <v>-9.8738018685092577E-2</v>
      </c>
      <c r="F57" s="2" t="str">
        <f>IF('Binding Energies'!F57 = "","",IF('Binding Energies'!F57&lt;HV,flat_s*(-(Beta!F57/2)-(Delta!F57*COS(MSL))+(((3/2)*Beta!F57-((Gamma!F57*COS(MSL))))*(0.5+((P_A_True-0.5)*COS(2*MSLAMS)))*(SIN(MSL)^2)))))</f>
        <v/>
      </c>
      <c r="G57" s="2">
        <f>IF('Binding Energies'!G57 = "","",IF('Binding Energies'!G57&lt;HV,flat_s*(-(Beta!G57/2)-(Delta!G57*COS(MSL))+(((3/2)*Beta!G57-((Gamma!G57*COS(MSL))))*(0.5+((P_A_True-0.5)*COS(2*MSLAMS)))*(SIN(MSL)^2)))))</f>
        <v>-0.12183757539921714</v>
      </c>
      <c r="H57" s="2">
        <f>IF('Binding Energies'!H57 = "","",IF('Binding Energies'!H57&lt;HV,flat_s*(-(Beta!H57/2)-(Delta!H57*COS(MSL))+(((3/2)*Beta!H57-((Gamma!H57*COS(MSL))))*(0.5+((P_A_True-0.5)*COS(2*MSLAMS)))*(SIN(MSL)^2)))))</f>
        <v>-0.10079256552607585</v>
      </c>
      <c r="I57" s="2">
        <f>IF('Binding Energies'!I57 = "","",IF('Binding Energies'!I57&lt;HV,flat_s*(-(Beta!I57/2)-(Delta!I57*COS(MSL))+(((3/2)*Beta!I57-((Gamma!I57*COS(MSL))))*(0.5+((P_A_True-0.5)*COS(2*MSLAMS)))*(SIN(MSL)^2)))))</f>
        <v>1.0446424776158758E-2</v>
      </c>
      <c r="J57" s="2">
        <f>IF('Binding Energies'!J57 = "","",IF('Binding Energies'!J57&lt;HV,flat_s*(-(Beta!J57/2)-(Delta!J57*COS(MSL))+(((3/2)*Beta!J57-((Gamma!J57*COS(MSL))))*(0.5+((P_A_True-0.5)*COS(2*MSLAMS)))*(SIN(MSL)^2)))))</f>
        <v>1.7501908314370929E-2</v>
      </c>
      <c r="K57" s="2">
        <f>IF('Binding Energies'!K57 = "","",IF('Binding Energies'!K57&lt;HV,flat_s*(-(Beta!K57/2)-(Delta!K57*COS(MSL))+(((3/2)*Beta!K57-((Gamma!K57*COS(MSL))))*(0.5+((P_A_True-0.5)*COS(2*MSLAMS)))*(SIN(MSL)^2)))))</f>
        <v>2.6306111450926539E-2</v>
      </c>
      <c r="L57" s="2">
        <f>IF('Binding Energies'!L57 = "","",IF('Binding Energies'!L57&lt;HV,flat_s*(-(Beta!L57/2)-(Delta!L57*COS(MSL))+(((3/2)*Beta!L57-((Gamma!L57*COS(MSL))))*(0.5+((P_A_True-0.5)*COS(2*MSLAMS)))*(SIN(MSL)^2)))))</f>
        <v>2.9795294936024952E-2</v>
      </c>
      <c r="M57" s="2" t="str">
        <f>IF('Binding Energies'!M57 = "","",IF('Binding Energies'!M57&lt;HV,flat_s*(-(Beta!M57/2)-(Delta!M57*COS(MSL))+(((3/2)*Beta!M57-((Gamma!M57*COS(MSL))))*(0.5+((P_A_True-0.5)*COS(2*MSLAMS)))*(SIN(MSL)^2)))))</f>
        <v/>
      </c>
      <c r="N57" s="2" t="str">
        <f>IF('Binding Energies'!N57 = "","",IF('Binding Energies'!N57&lt;HV,flat_s*(-(Beta!N57/2)-(Delta!N57*COS(MSL))+(((3/2)*Beta!N57-((Gamma!N57*COS(MSL))))*(0.5+((P_A_True-0.5)*COS(2*MSLAMS)))*(SIN(MSL)^2)))))</f>
        <v/>
      </c>
      <c r="O57" s="2">
        <f>IF('Binding Energies'!O57 = "","",IF('Binding Energies'!O57&lt;HV,flat_s*(-(Beta!O57/2)-(Delta!O57*COS(MSL))+(((3/2)*Beta!O57-((Gamma!O57*COS(MSL))))*(0.5+((P_A_True-0.5)*COS(2*MSLAMS)))*(SIN(MSL)^2)))))</f>
        <v>0.18013980843487531</v>
      </c>
      <c r="P57" s="2">
        <f>IF('Binding Energies'!P57 = "","",IF('Binding Energies'!P57&lt;HV,flat_s*(-(Beta!P57/2)-(Delta!P57*COS(MSL))+(((3/2)*Beta!P57-((Gamma!P57*COS(MSL))))*(0.5+((P_A_True-0.5)*COS(2*MSLAMS)))*(SIN(MSL)^2)))))</f>
        <v>0.18454496656682395</v>
      </c>
      <c r="Q57" s="2">
        <f>IF('Binding Energies'!Q57 = "","",IF('Binding Energies'!Q57&lt;HV,flat_s*(-(Beta!Q57/2)-(Delta!Q57*COS(MSL))+(((3/2)*Beta!Q57-((Gamma!Q57*COS(MSL))))*(0.5+((P_A_True-0.5)*COS(2*MSLAMS)))*(SIN(MSL)^2)))))</f>
        <v>0.18186325539832859</v>
      </c>
      <c r="R57" s="2">
        <f>IF('Binding Energies'!R57 = "","",IF('Binding Energies'!R57&lt;HV,flat_s*(-(Beta!R57/2)-(Delta!R57*COS(MSL))+(((3/2)*Beta!R57-((Gamma!R57*COS(MSL))))*(0.5+((P_A_True-0.5)*COS(2*MSLAMS)))*(SIN(MSL)^2)))))</f>
        <v>0.18409792825611154</v>
      </c>
      <c r="S57" s="2" t="str">
        <f>IF('Binding Energies'!S57 = "","",IF('Binding Energies'!S57&lt;HV,flat_s*(-(Beta!S57/2)-(Delta!S57*COS(MSL))+(((3/2)*Beta!S57-((Gamma!S57*COS(MSL))))*(0.5+((P_A_True-0.5)*COS(2*MSLAMS)))*(SIN(MSL)^2)))))</f>
        <v/>
      </c>
      <c r="T57" s="2" t="str">
        <f>IF('Binding Energies'!T57 = "","",IF('Binding Energies'!T57&lt;HV,flat_s*(-(Beta!T57/2)-(Delta!T57*COS(MSL))+(((3/2)*Beta!T57-((Gamma!T57*COS(MSL))))*(0.5+((P_A_True-0.5)*COS(2*MSLAMS)))*(SIN(MSL)^2)))))</f>
        <v/>
      </c>
    </row>
    <row r="58" spans="1:20" x14ac:dyDescent="0.35">
      <c r="A58" s="72">
        <v>58</v>
      </c>
      <c r="B58" s="2" t="str">
        <f>IF('Binding Energies'!B58 = "","",IF('Binding Energies'!B58&lt;HV,flat_s*(-(Beta!B58/2)-(Delta!B58*COS(MSL))+(((3/2)*Beta!B58-((Gamma!B58*COS(MSL))))*(0.5+((P_A_True-0.5)*COS(2*MSLAMS)))*(SIN(MSL)^2)))))</f>
        <v/>
      </c>
      <c r="C58" s="2" t="b">
        <f>IF('Binding Energies'!C58 = "","",IF('Binding Energies'!C58&lt;HV,flat_s*(-(Beta!C58/2)-(Delta!C58*COS(MSL))+(((3/2)*Beta!C58-((Gamma!C58*COS(MSL))))*(0.5+((P_A_True-0.5)*COS(2*MSLAMS)))*(SIN(MSL)^2)))))</f>
        <v>0</v>
      </c>
      <c r="D58" s="2">
        <f>IF('Binding Energies'!D58 = "","",IF('Binding Energies'!D58&lt;HV,flat_s*(-(Beta!D58/2)-(Delta!D58*COS(MSL))+(((3/2)*Beta!D58-((Gamma!D58*COS(MSL))))*(0.5+((P_A_True-0.5)*COS(2*MSLAMS)))*(SIN(MSL)^2)))))</f>
        <v>-9.6094245401891154E-2</v>
      </c>
      <c r="E58" s="2">
        <f>IF('Binding Energies'!E58 = "","",IF('Binding Energies'!E58&lt;HV,flat_s*(-(Beta!E58/2)-(Delta!E58*COS(MSL))+(((3/2)*Beta!E58-((Gamma!E58*COS(MSL))))*(0.5+((P_A_True-0.5)*COS(2*MSLAMS)))*(SIN(MSL)^2)))))</f>
        <v>-0.10064286033700431</v>
      </c>
      <c r="F58" s="2" t="str">
        <f>IF('Binding Energies'!F58 = "","",IF('Binding Energies'!F58&lt;HV,flat_s*(-(Beta!F58/2)-(Delta!F58*COS(MSL))+(((3/2)*Beta!F58-((Gamma!F58*COS(MSL))))*(0.5+((P_A_True-0.5)*COS(2*MSLAMS)))*(SIN(MSL)^2)))))</f>
        <v/>
      </c>
      <c r="G58" s="2" t="b">
        <f>IF('Binding Energies'!G58 = "","",IF('Binding Energies'!G58&lt;HV,flat_s*(-(Beta!G58/2)-(Delta!G58*COS(MSL))+(((3/2)*Beta!G58-((Gamma!G58*COS(MSL))))*(0.5+((P_A_True-0.5)*COS(2*MSLAMS)))*(SIN(MSL)^2)))))</f>
        <v>0</v>
      </c>
      <c r="H58" s="2">
        <f>IF('Binding Energies'!H58 = "","",IF('Binding Energies'!H58&lt;HV,flat_s*(-(Beta!H58/2)-(Delta!H58*COS(MSL))+(((3/2)*Beta!H58-((Gamma!H58*COS(MSL))))*(0.5+((P_A_True-0.5)*COS(2*MSLAMS)))*(SIN(MSL)^2)))))</f>
        <v>-0.11647563563617891</v>
      </c>
      <c r="I58" s="2">
        <f>IF('Binding Energies'!I58 = "","",IF('Binding Energies'!I58&lt;HV,flat_s*(-(Beta!I58/2)-(Delta!I58*COS(MSL))+(((3/2)*Beta!I58-((Gamma!I58*COS(MSL))))*(0.5+((P_A_True-0.5)*COS(2*MSLAMS)))*(SIN(MSL)^2)))))</f>
        <v>4.4728804677923728E-3</v>
      </c>
      <c r="J58" s="2">
        <f>IF('Binding Energies'!J58 = "","",IF('Binding Energies'!J58&lt;HV,flat_s*(-(Beta!J58/2)-(Delta!J58*COS(MSL))+(((3/2)*Beta!J58-((Gamma!J58*COS(MSL))))*(0.5+((P_A_True-0.5)*COS(2*MSLAMS)))*(SIN(MSL)^2)))))</f>
        <v>1.1711471472952151E-2</v>
      </c>
      <c r="K58" s="2">
        <f>IF('Binding Energies'!K58 = "","",IF('Binding Energies'!K58&lt;HV,flat_s*(-(Beta!K58/2)-(Delta!K58*COS(MSL))+(((3/2)*Beta!K58-((Gamma!K58*COS(MSL))))*(0.5+((P_A_True-0.5)*COS(2*MSLAMS)))*(SIN(MSL)^2)))))</f>
        <v>2.1167272243535096E-2</v>
      </c>
      <c r="L58" s="2">
        <f>IF('Binding Energies'!L58 = "","",IF('Binding Energies'!L58&lt;HV,flat_s*(-(Beta!L58/2)-(Delta!L58*COS(MSL))+(((3/2)*Beta!L58-((Gamma!L58*COS(MSL))))*(0.5+((P_A_True-0.5)*COS(2*MSLAMS)))*(SIN(MSL)^2)))))</f>
        <v>2.5088763160714733E-2</v>
      </c>
      <c r="M58" s="2" t="str">
        <f>IF('Binding Energies'!M58 = "","",IF('Binding Energies'!M58&lt;HV,flat_s*(-(Beta!M58/2)-(Delta!M58*COS(MSL))+(((3/2)*Beta!M58-((Gamma!M58*COS(MSL))))*(0.5+((P_A_True-0.5)*COS(2*MSLAMS)))*(SIN(MSL)^2)))))</f>
        <v/>
      </c>
      <c r="N58" s="2" t="str">
        <f>IF('Binding Energies'!N58 = "","",IF('Binding Energies'!N58&lt;HV,flat_s*(-(Beta!N58/2)-(Delta!N58*COS(MSL))+(((3/2)*Beta!N58-((Gamma!N58*COS(MSL))))*(0.5+((P_A_True-0.5)*COS(2*MSLAMS)))*(SIN(MSL)^2)))))</f>
        <v/>
      </c>
      <c r="O58" s="2">
        <f>IF('Binding Energies'!O58 = "","",IF('Binding Energies'!O58&lt;HV,flat_s*(-(Beta!O58/2)-(Delta!O58*COS(MSL))+(((3/2)*Beta!O58-((Gamma!O58*COS(MSL))))*(0.5+((P_A_True-0.5)*COS(2*MSLAMS)))*(SIN(MSL)^2)))))</f>
        <v>0.17568523061374397</v>
      </c>
      <c r="P58" s="2">
        <f>IF('Binding Energies'!P58 = "","",IF('Binding Energies'!P58&lt;HV,flat_s*(-(Beta!P58/2)-(Delta!P58*COS(MSL))+(((3/2)*Beta!P58-((Gamma!P58*COS(MSL))))*(0.5+((P_A_True-0.5)*COS(2*MSLAMS)))*(SIN(MSL)^2)))))</f>
        <v>0.18053163697621494</v>
      </c>
      <c r="Q58" s="2">
        <f>IF('Binding Energies'!Q58 = "","",IF('Binding Energies'!Q58&lt;HV,flat_s*(-(Beta!Q58/2)-(Delta!Q58*COS(MSL))+(((3/2)*Beta!Q58-((Gamma!Q58*COS(MSL))))*(0.5+((P_A_True-0.5)*COS(2*MSLAMS)))*(SIN(MSL)^2)))))</f>
        <v>0.1782700907069682</v>
      </c>
      <c r="R58" s="2">
        <f>IF('Binding Energies'!R58 = "","",IF('Binding Energies'!R58&lt;HV,flat_s*(-(Beta!R58/2)-(Delta!R58*COS(MSL))+(((3/2)*Beta!R58-((Gamma!R58*COS(MSL))))*(0.5+((P_A_True-0.5)*COS(2*MSLAMS)))*(SIN(MSL)^2)))))</f>
        <v>0.18089363150003124</v>
      </c>
      <c r="S58" s="2" t="str">
        <f>IF('Binding Energies'!S58 = "","",IF('Binding Energies'!S58&lt;HV,flat_s*(-(Beta!S58/2)-(Delta!S58*COS(MSL))+(((3/2)*Beta!S58-((Gamma!S58*COS(MSL))))*(0.5+((P_A_True-0.5)*COS(2*MSLAMS)))*(SIN(MSL)^2)))))</f>
        <v/>
      </c>
      <c r="T58" s="2" t="str">
        <f>IF('Binding Energies'!T58 = "","",IF('Binding Energies'!T58&lt;HV,flat_s*(-(Beta!T58/2)-(Delta!T58*COS(MSL))+(((3/2)*Beta!T58-((Gamma!T58*COS(MSL))))*(0.5+((P_A_True-0.5)*COS(2*MSLAMS)))*(SIN(MSL)^2)))))</f>
        <v/>
      </c>
    </row>
    <row r="59" spans="1:20" x14ac:dyDescent="0.35">
      <c r="A59" s="72">
        <v>59</v>
      </c>
      <c r="B59" s="2" t="str">
        <f>IF('Binding Energies'!B59 = "","",IF('Binding Energies'!B59&lt;HV,flat_s*(-(Beta!B59/2)-(Delta!B59*COS(MSL))+(((3/2)*Beta!B59-((Gamma!B59*COS(MSL))))*(0.5+((P_A_True-0.5)*COS(2*MSLAMS)))*(SIN(MSL)^2)))))</f>
        <v/>
      </c>
      <c r="C59" s="2" t="b">
        <f>IF('Binding Energies'!C59 = "","",IF('Binding Energies'!C59&lt;HV,flat_s*(-(Beta!C59/2)-(Delta!C59*COS(MSL))+(((3/2)*Beta!C59-((Gamma!C59*COS(MSL))))*(0.5+((P_A_True-0.5)*COS(2*MSLAMS)))*(SIN(MSL)^2)))))</f>
        <v>0</v>
      </c>
      <c r="D59" s="2">
        <f>IF('Binding Energies'!D59 = "","",IF('Binding Energies'!D59&lt;HV,flat_s*(-(Beta!D59/2)-(Delta!D59*COS(MSL))+(((3/2)*Beta!D59-((Gamma!D59*COS(MSL))))*(0.5+((P_A_True-0.5)*COS(2*MSLAMS)))*(SIN(MSL)^2)))))</f>
        <v>-9.6966478237533904E-2</v>
      </c>
      <c r="E59" s="2">
        <f>IF('Binding Energies'!E59 = "","",IF('Binding Energies'!E59&lt;HV,flat_s*(-(Beta!E59/2)-(Delta!E59*COS(MSL))+(((3/2)*Beta!E59-((Gamma!E59*COS(MSL))))*(0.5+((P_A_True-0.5)*COS(2*MSLAMS)))*(SIN(MSL)^2)))))</f>
        <v>-0.10230661090936988</v>
      </c>
      <c r="F59" s="2" t="str">
        <f>IF('Binding Energies'!F59 = "","",IF('Binding Energies'!F59&lt;HV,flat_s*(-(Beta!F59/2)-(Delta!F59*COS(MSL))+(((3/2)*Beta!F59-((Gamma!F59*COS(MSL))))*(0.5+((P_A_True-0.5)*COS(2*MSLAMS)))*(SIN(MSL)^2)))))</f>
        <v/>
      </c>
      <c r="G59" s="2" t="b">
        <f>IF('Binding Energies'!G59 = "","",IF('Binding Energies'!G59&lt;HV,flat_s*(-(Beta!G59/2)-(Delta!G59*COS(MSL))+(((3/2)*Beta!G59-((Gamma!G59*COS(MSL))))*(0.5+((P_A_True-0.5)*COS(2*MSLAMS)))*(SIN(MSL)^2)))))</f>
        <v>0</v>
      </c>
      <c r="H59" s="2">
        <f>IF('Binding Energies'!H59 = "","",IF('Binding Energies'!H59&lt;HV,flat_s*(-(Beta!H59/2)-(Delta!H59*COS(MSL))+(((3/2)*Beta!H59-((Gamma!H59*COS(MSL))))*(0.5+((P_A_True-0.5)*COS(2*MSLAMS)))*(SIN(MSL)^2)))))</f>
        <v>-0.12105698974532716</v>
      </c>
      <c r="I59" s="2">
        <f>IF('Binding Energies'!I59 = "","",IF('Binding Energies'!I59&lt;HV,flat_s*(-(Beta!I59/2)-(Delta!I59*COS(MSL))+(((3/2)*Beta!I59-((Gamma!I59*COS(MSL))))*(0.5+((P_A_True-0.5)*COS(2*MSLAMS)))*(SIN(MSL)^2)))))</f>
        <v>-1.4296943720911726E-3</v>
      </c>
      <c r="J59" s="2">
        <f>IF('Binding Energies'!J59 = "","",IF('Binding Energies'!J59&lt;HV,flat_s*(-(Beta!J59/2)-(Delta!J59*COS(MSL))+(((3/2)*Beta!J59-((Gamma!J59*COS(MSL))))*(0.5+((P_A_True-0.5)*COS(2*MSLAMS)))*(SIN(MSL)^2)))))</f>
        <v>5.9563747983291115E-3</v>
      </c>
      <c r="K59" s="2">
        <f>IF('Binding Energies'!K59 = "","",IF('Binding Energies'!K59&lt;HV,flat_s*(-(Beta!K59/2)-(Delta!K59*COS(MSL))+(((3/2)*Beta!K59-((Gamma!K59*COS(MSL))))*(0.5+((P_A_True-0.5)*COS(2*MSLAMS)))*(SIN(MSL)^2)))))</f>
        <v>1.6015568225601129E-2</v>
      </c>
      <c r="L59" s="2">
        <f>IF('Binding Energies'!L59 = "","",IF('Binding Energies'!L59&lt;HV,flat_s*(-(Beta!L59/2)-(Delta!L59*COS(MSL))+(((3/2)*Beta!L59-((Gamma!L59*COS(MSL))))*(0.5+((P_A_True-0.5)*COS(2*MSLAMS)))*(SIN(MSL)^2)))))</f>
        <v>2.0392875075105454E-2</v>
      </c>
      <c r="M59" s="2" t="str">
        <f>IF('Binding Energies'!M59 = "","",IF('Binding Energies'!M59&lt;HV,flat_s*(-(Beta!M59/2)-(Delta!M59*COS(MSL))+(((3/2)*Beta!M59-((Gamma!M59*COS(MSL))))*(0.5+((P_A_True-0.5)*COS(2*MSLAMS)))*(SIN(MSL)^2)))))</f>
        <v/>
      </c>
      <c r="N59" s="2" t="str">
        <f>IF('Binding Energies'!N59 = "","",IF('Binding Energies'!N59&lt;HV,flat_s*(-(Beta!N59/2)-(Delta!N59*COS(MSL))+(((3/2)*Beta!N59-((Gamma!N59*COS(MSL))))*(0.5+((P_A_True-0.5)*COS(2*MSLAMS)))*(SIN(MSL)^2)))))</f>
        <v/>
      </c>
      <c r="O59" s="2">
        <f>IF('Binding Energies'!O59 = "","",IF('Binding Energies'!O59&lt;HV,flat_s*(-(Beta!O59/2)-(Delta!O59*COS(MSL))+(((3/2)*Beta!O59-((Gamma!O59*COS(MSL))))*(0.5+((P_A_True-0.5)*COS(2*MSLAMS)))*(SIN(MSL)^2)))))</f>
        <v>0.17110067069682983</v>
      </c>
      <c r="P59" s="2">
        <f>IF('Binding Energies'!P59 = "","",IF('Binding Energies'!P59&lt;HV,flat_s*(-(Beta!P59/2)-(Delta!P59*COS(MSL))+(((3/2)*Beta!P59-((Gamma!P59*COS(MSL))))*(0.5+((P_A_True-0.5)*COS(2*MSLAMS)))*(SIN(MSL)^2)))))</f>
        <v>0.17640578851915872</v>
      </c>
      <c r="Q59" s="2">
        <f>IF('Binding Energies'!Q59 = "","",IF('Binding Energies'!Q59&lt;HV,flat_s*(-(Beta!Q59/2)-(Delta!Q59*COS(MSL))+(((3/2)*Beta!Q59-((Gamma!Q59*COS(MSL))))*(0.5+((P_A_True-0.5)*COS(2*MSLAMS)))*(SIN(MSL)^2)))))</f>
        <v>0.17448529318974215</v>
      </c>
      <c r="R59" s="2">
        <f>IF('Binding Energies'!R59 = "","",IF('Binding Energies'!R59&lt;HV,flat_s*(-(Beta!R59/2)-(Delta!R59*COS(MSL))+(((3/2)*Beta!R59-((Gamma!R59*COS(MSL))))*(0.5+((P_A_True-0.5)*COS(2*MSLAMS)))*(SIN(MSL)^2)))))</f>
        <v>0.17751112644050371</v>
      </c>
      <c r="S59" s="2" t="str">
        <f>IF('Binding Energies'!S59 = "","",IF('Binding Energies'!S59&lt;HV,flat_s*(-(Beta!S59/2)-(Delta!S59*COS(MSL))+(((3/2)*Beta!S59-((Gamma!S59*COS(MSL))))*(0.5+((P_A_True-0.5)*COS(2*MSLAMS)))*(SIN(MSL)^2)))))</f>
        <v/>
      </c>
      <c r="T59" s="2" t="str">
        <f>IF('Binding Energies'!T59 = "","",IF('Binding Energies'!T59&lt;HV,flat_s*(-(Beta!T59/2)-(Delta!T59*COS(MSL))+(((3/2)*Beta!T59-((Gamma!T59*COS(MSL))))*(0.5+((P_A_True-0.5)*COS(2*MSLAMS)))*(SIN(MSL)^2)))))</f>
        <v/>
      </c>
    </row>
    <row r="60" spans="1:20" x14ac:dyDescent="0.35">
      <c r="A60" s="72">
        <v>60</v>
      </c>
      <c r="B60" s="2" t="str">
        <f>IF('Binding Energies'!B60 = "","",IF('Binding Energies'!B60&lt;HV,flat_s*(-(Beta!B60/2)-(Delta!B60*COS(MSL))+(((3/2)*Beta!B60-((Gamma!B60*COS(MSL))))*(0.5+((P_A_True-0.5)*COS(2*MSLAMS)))*(SIN(MSL)^2)))))</f>
        <v/>
      </c>
      <c r="C60" s="2" t="b">
        <f>IF('Binding Energies'!C60 = "","",IF('Binding Energies'!C60&lt;HV,flat_s*(-(Beta!C60/2)-(Delta!C60*COS(MSL))+(((3/2)*Beta!C60-((Gamma!C60*COS(MSL))))*(0.5+((P_A_True-0.5)*COS(2*MSLAMS)))*(SIN(MSL)^2)))))</f>
        <v>0</v>
      </c>
      <c r="D60" s="2">
        <f>IF('Binding Energies'!D60 = "","",IF('Binding Energies'!D60&lt;HV,flat_s*(-(Beta!D60/2)-(Delta!D60*COS(MSL))+(((3/2)*Beta!D60-((Gamma!D60*COS(MSL))))*(0.5+((P_A_True-0.5)*COS(2*MSLAMS)))*(SIN(MSL)^2)))))</f>
        <v>-9.7511660536601652E-2</v>
      </c>
      <c r="E60" s="2">
        <f>IF('Binding Energies'!E60 = "","",IF('Binding Energies'!E60&lt;HV,flat_s*(-(Beta!E60/2)-(Delta!E60*COS(MSL))+(((3/2)*Beta!E60-((Gamma!E60*COS(MSL))))*(0.5+((P_A_True-0.5)*COS(2*MSLAMS)))*(SIN(MSL)^2)))))</f>
        <v>-0.1037295209684842</v>
      </c>
      <c r="F60" s="2" t="str">
        <f>IF('Binding Energies'!F60 = "","",IF('Binding Energies'!F60&lt;HV,flat_s*(-(Beta!F60/2)-(Delta!F60*COS(MSL))+(((3/2)*Beta!F60-((Gamma!F60*COS(MSL))))*(0.5+((P_A_True-0.5)*COS(2*MSLAMS)))*(SIN(MSL)^2)))))</f>
        <v/>
      </c>
      <c r="G60" s="2" t="b">
        <f>IF('Binding Energies'!G60 = "","",IF('Binding Energies'!G60&lt;HV,flat_s*(-(Beta!G60/2)-(Delta!G60*COS(MSL))+(((3/2)*Beta!G60-((Gamma!G60*COS(MSL))))*(0.5+((P_A_True-0.5)*COS(2*MSLAMS)))*(SIN(MSL)^2)))))</f>
        <v>0</v>
      </c>
      <c r="H60" s="2" t="b">
        <f>IF('Binding Energies'!H60 = "","",IF('Binding Energies'!H60&lt;HV,flat_s*(-(Beta!H60/2)-(Delta!H60*COS(MSL))+(((3/2)*Beta!H60-((Gamma!H60*COS(MSL))))*(0.5+((P_A_True-0.5)*COS(2*MSLAMS)))*(SIN(MSL)^2)))))</f>
        <v>0</v>
      </c>
      <c r="I60" s="2">
        <f>IF('Binding Energies'!I60 = "","",IF('Binding Energies'!I60&lt;HV,flat_s*(-(Beta!I60/2)-(Delta!I60*COS(MSL))+(((3/2)*Beta!I60-((Gamma!I60*COS(MSL))))*(0.5+((P_A_True-0.5)*COS(2*MSLAMS)))*(SIN(MSL)^2)))))</f>
        <v>-7.2336040587227535E-3</v>
      </c>
      <c r="J60" s="2">
        <f>IF('Binding Energies'!J60 = "","",IF('Binding Energies'!J60&lt;HV,flat_s*(-(Beta!J60/2)-(Delta!J60*COS(MSL))+(((3/2)*Beta!J60-((Gamma!J60*COS(MSL))))*(0.5+((P_A_True-0.5)*COS(2*MSLAMS)))*(SIN(MSL)^2)))))</f>
        <v>2.6496650998286686E-4</v>
      </c>
      <c r="K60" s="2">
        <f>IF('Binding Energies'!K60 = "","",IF('Binding Energies'!K60&lt;HV,flat_s*(-(Beta!K60/2)-(Delta!K60*COS(MSL))+(((3/2)*Beta!K60-((Gamma!K60*COS(MSL))))*(0.5+((P_A_True-0.5)*COS(2*MSLAMS)))*(SIN(MSL)^2)))))</f>
        <v>1.084726869589725E-2</v>
      </c>
      <c r="L60" s="2">
        <f>IF('Binding Energies'!L60 = "","",IF('Binding Energies'!L60&lt;HV,flat_s*(-(Beta!L60/2)-(Delta!L60*COS(MSL))+(((3/2)*Beta!L60-((Gamma!L60*COS(MSL))))*(0.5+((P_A_True-0.5)*COS(2*MSLAMS)))*(SIN(MSL)^2)))))</f>
        <v>1.5721599152508037E-2</v>
      </c>
      <c r="M60" s="2" t="str">
        <f>IF('Binding Energies'!M60 = "","",IF('Binding Energies'!M60&lt;HV,flat_s*(-(Beta!M60/2)-(Delta!M60*COS(MSL))+(((3/2)*Beta!M60-((Gamma!M60*COS(MSL))))*(0.5+((P_A_True-0.5)*COS(2*MSLAMS)))*(SIN(MSL)^2)))))</f>
        <v/>
      </c>
      <c r="N60" s="2" t="str">
        <f>IF('Binding Energies'!N60 = "","",IF('Binding Energies'!N60&lt;HV,flat_s*(-(Beta!N60/2)-(Delta!N60*COS(MSL))+(((3/2)*Beta!N60-((Gamma!N60*COS(MSL))))*(0.5+((P_A_True-0.5)*COS(2*MSLAMS)))*(SIN(MSL)^2)))))</f>
        <v/>
      </c>
      <c r="O60" s="2">
        <f>IF('Binding Energies'!O60 = "","",IF('Binding Energies'!O60&lt;HV,flat_s*(-(Beta!O60/2)-(Delta!O60*COS(MSL))+(((3/2)*Beta!O60-((Gamma!O60*COS(MSL))))*(0.5+((P_A_True-0.5)*COS(2*MSLAMS)))*(SIN(MSL)^2)))))</f>
        <v>0.16639004703840243</v>
      </c>
      <c r="P60" s="2">
        <f>IF('Binding Energies'!P60 = "","",IF('Binding Energies'!P60&lt;HV,flat_s*(-(Beta!P60/2)-(Delta!P60*COS(MSL))+(((3/2)*Beta!P60-((Gamma!P60*COS(MSL))))*(0.5+((P_A_True-0.5)*COS(2*MSLAMS)))*(SIN(MSL)^2)))))</f>
        <v>0.17216766566286096</v>
      </c>
      <c r="Q60" s="2">
        <f>IF('Binding Energies'!Q60 = "","",IF('Binding Energies'!Q60&lt;HV,flat_s*(-(Beta!Q60/2)-(Delta!Q60*COS(MSL))+(((3/2)*Beta!Q60-((Gamma!Q60*COS(MSL))))*(0.5+((P_A_True-0.5)*COS(2*MSLAMS)))*(SIN(MSL)^2)))))</f>
        <v>0.17061298154370874</v>
      </c>
      <c r="R60" s="2">
        <f>IF('Binding Energies'!R60 = "","",IF('Binding Energies'!R60&lt;HV,flat_s*(-(Beta!R60/2)-(Delta!R60*COS(MSL))+(((3/2)*Beta!R60-((Gamma!R60*COS(MSL))))*(0.5+((P_A_True-0.5)*COS(2*MSLAMS)))*(SIN(MSL)^2)))))</f>
        <v>0.17404993918885181</v>
      </c>
      <c r="S60" s="2" t="str">
        <f>IF('Binding Energies'!S60 = "","",IF('Binding Energies'!S60&lt;HV,flat_s*(-(Beta!S60/2)-(Delta!S60*COS(MSL))+(((3/2)*Beta!S60-((Gamma!S60*COS(MSL))))*(0.5+((P_A_True-0.5)*COS(2*MSLAMS)))*(SIN(MSL)^2)))))</f>
        <v/>
      </c>
      <c r="T60" s="2" t="str">
        <f>IF('Binding Energies'!T60 = "","",IF('Binding Energies'!T60&lt;HV,flat_s*(-(Beta!T60/2)-(Delta!T60*COS(MSL))+(((3/2)*Beta!T60-((Gamma!T60*COS(MSL))))*(0.5+((P_A_True-0.5)*COS(2*MSLAMS)))*(SIN(MSL)^2)))))</f>
        <v/>
      </c>
    </row>
    <row r="61" spans="1:20" x14ac:dyDescent="0.35">
      <c r="A61" s="72">
        <v>61</v>
      </c>
      <c r="B61" s="2" t="str">
        <f>IF('Binding Energies'!B61 = "","",IF('Binding Energies'!B61&lt;HV,flat_s*(-(Beta!B61/2)-(Delta!B61*COS(MSL))+(((3/2)*Beta!B61-((Gamma!B61*COS(MSL))))*(0.5+((P_A_True-0.5)*COS(2*MSLAMS)))*(SIN(MSL)^2)))))</f>
        <v/>
      </c>
      <c r="C61" s="2" t="b">
        <f>IF('Binding Energies'!C61 = "","",IF('Binding Energies'!C61&lt;HV,flat_s*(-(Beta!C61/2)-(Delta!C61*COS(MSL))+(((3/2)*Beta!C61-((Gamma!C61*COS(MSL))))*(0.5+((P_A_True-0.5)*COS(2*MSLAMS)))*(SIN(MSL)^2)))))</f>
        <v>0</v>
      </c>
      <c r="D61" s="2">
        <f>IF('Binding Energies'!D61 = "","",IF('Binding Energies'!D61&lt;HV,flat_s*(-(Beta!D61/2)-(Delta!D61*COS(MSL))+(((3/2)*Beta!D61-((Gamma!D61*COS(MSL))))*(0.5+((P_A_True-0.5)*COS(2*MSLAMS)))*(SIN(MSL)^2)))))</f>
        <v>-9.7720315705896788E-2</v>
      </c>
      <c r="E61" s="2">
        <f>IF('Binding Energies'!E61 = "","",IF('Binding Energies'!E61&lt;HV,flat_s*(-(Beta!E61/2)-(Delta!E61*COS(MSL))+(((3/2)*Beta!E61-((Gamma!E61*COS(MSL))))*(0.5+((P_A_True-0.5)*COS(2*MSLAMS)))*(SIN(MSL)^2)))))</f>
        <v>-0.10491225156471695</v>
      </c>
      <c r="F61" s="2" t="str">
        <f>IF('Binding Energies'!F61 = "","",IF('Binding Energies'!F61&lt;HV,flat_s*(-(Beta!F61/2)-(Delta!F61*COS(MSL))+(((3/2)*Beta!F61-((Gamma!F61*COS(MSL))))*(0.5+((P_A_True-0.5)*COS(2*MSLAMS)))*(SIN(MSL)^2)))))</f>
        <v/>
      </c>
      <c r="G61" s="2" t="b">
        <f>IF('Binding Energies'!G61 = "","",IF('Binding Energies'!G61&lt;HV,flat_s*(-(Beta!G61/2)-(Delta!G61*COS(MSL))+(((3/2)*Beta!G61-((Gamma!G61*COS(MSL))))*(0.5+((P_A_True-0.5)*COS(2*MSLAMS)))*(SIN(MSL)^2)))))</f>
        <v>0</v>
      </c>
      <c r="H61" s="2" t="b">
        <f>IF('Binding Energies'!H61 = "","",IF('Binding Energies'!H61&lt;HV,flat_s*(-(Beta!H61/2)-(Delta!H61*COS(MSL))+(((3/2)*Beta!H61-((Gamma!H61*COS(MSL))))*(0.5+((P_A_True-0.5)*COS(2*MSLAMS)))*(SIN(MSL)^2)))))</f>
        <v>0</v>
      </c>
      <c r="I61" s="2">
        <f>IF('Binding Energies'!I61 = "","",IF('Binding Energies'!I61&lt;HV,flat_s*(-(Beta!I61/2)-(Delta!I61*COS(MSL))+(((3/2)*Beta!I61-((Gamma!I61*COS(MSL))))*(0.5+((P_A_True-0.5)*COS(2*MSLAMS)))*(SIN(MSL)^2)))))</f>
        <v>-1.2914274895290068E-2</v>
      </c>
      <c r="J61" s="2">
        <f>IF('Binding Energies'!J61 = "","",IF('Binding Energies'!J61&lt;HV,flat_s*(-(Beta!J61/2)-(Delta!J61*COS(MSL))+(((3/2)*Beta!J61-((Gamma!J61*COS(MSL))))*(0.5+((P_A_True-0.5)*COS(2*MSLAMS)))*(SIN(MSL)^2)))))</f>
        <v>-5.3215358870986051E-3</v>
      </c>
      <c r="K61" s="2">
        <f>IF('Binding Energies'!K61 = "","",IF('Binding Energies'!K61&lt;HV,flat_s*(-(Beta!K61/2)-(Delta!K61*COS(MSL))+(((3/2)*Beta!K61-((Gamma!K61*COS(MSL))))*(0.5+((P_A_True-0.5)*COS(2*MSLAMS)))*(SIN(MSL)^2)))))</f>
        <v>5.7596118487205361E-3</v>
      </c>
      <c r="L61" s="2">
        <f>IF('Binding Energies'!L61 = "","",IF('Binding Energies'!L61&lt;HV,flat_s*(-(Beta!L61/2)-(Delta!L61*COS(MSL))+(((3/2)*Beta!L61-((Gamma!L61*COS(MSL))))*(0.5+((P_A_True-0.5)*COS(2*MSLAMS)))*(SIN(MSL)^2)))))</f>
        <v>1.1121019495762274E-2</v>
      </c>
      <c r="M61" s="2" t="str">
        <f>IF('Binding Energies'!M61 = "","",IF('Binding Energies'!M61&lt;HV,flat_s*(-(Beta!M61/2)-(Delta!M61*COS(MSL))+(((3/2)*Beta!M61-((Gamma!M61*COS(MSL))))*(0.5+((P_A_True-0.5)*COS(2*MSLAMS)))*(SIN(MSL)^2)))))</f>
        <v/>
      </c>
      <c r="N61" s="2" t="str">
        <f>IF('Binding Energies'!N61 = "","",IF('Binding Energies'!N61&lt;HV,flat_s*(-(Beta!N61/2)-(Delta!N61*COS(MSL))+(((3/2)*Beta!N61-((Gamma!N61*COS(MSL))))*(0.5+((P_A_True-0.5)*COS(2*MSLAMS)))*(SIN(MSL)^2)))))</f>
        <v/>
      </c>
      <c r="O61" s="2">
        <f>IF('Binding Energies'!O61 = "","",IF('Binding Energies'!O61&lt;HV,flat_s*(-(Beta!O61/2)-(Delta!O61*COS(MSL))+(((3/2)*Beta!O61-((Gamma!O61*COS(MSL))))*(0.5+((P_A_True-0.5)*COS(2*MSLAMS)))*(SIN(MSL)^2)))))</f>
        <v>0.16155904366630874</v>
      </c>
      <c r="P61" s="2">
        <f>IF('Binding Energies'!P61 = "","",IF('Binding Energies'!P61&lt;HV,flat_s*(-(Beta!P61/2)-(Delta!P61*COS(MSL))+(((3/2)*Beta!P61-((Gamma!P61*COS(MSL))))*(0.5+((P_A_True-0.5)*COS(2*MSLAMS)))*(SIN(MSL)^2)))))</f>
        <v>0.16781781593995981</v>
      </c>
      <c r="Q61" s="2">
        <f>IF('Binding Energies'!Q61 = "","",IF('Binding Energies'!Q61&lt;HV,flat_s*(-(Beta!Q61/2)-(Delta!Q61*COS(MSL))+(((3/2)*Beta!Q61-((Gamma!Q61*COS(MSL))))*(0.5+((P_A_True-0.5)*COS(2*MSLAMS)))*(SIN(MSL)^2)))))</f>
        <v>0.16662972731906261</v>
      </c>
      <c r="R61" s="2">
        <f>IF('Binding Energies'!R61 = "","",IF('Binding Energies'!R61&lt;HV,flat_s*(-(Beta!R61/2)-(Delta!R61*COS(MSL))+(((3/2)*Beta!R61-((Gamma!R61*COS(MSL))))*(0.5+((P_A_True-0.5)*COS(2*MSLAMS)))*(SIN(MSL)^2)))))</f>
        <v>0.1704870041099158</v>
      </c>
      <c r="S61" s="2" t="str">
        <f>IF('Binding Energies'!S61 = "","",IF('Binding Energies'!S61&lt;HV,flat_s*(-(Beta!S61/2)-(Delta!S61*COS(MSL))+(((3/2)*Beta!S61-((Gamma!S61*COS(MSL))))*(0.5+((P_A_True-0.5)*COS(2*MSLAMS)))*(SIN(MSL)^2)))))</f>
        <v/>
      </c>
      <c r="T61" s="2" t="str">
        <f>IF('Binding Energies'!T61 = "","",IF('Binding Energies'!T61&lt;HV,flat_s*(-(Beta!T61/2)-(Delta!T61*COS(MSL))+(((3/2)*Beta!T61-((Gamma!T61*COS(MSL))))*(0.5+((P_A_True-0.5)*COS(2*MSLAMS)))*(SIN(MSL)^2)))))</f>
        <v/>
      </c>
    </row>
    <row r="62" spans="1:20" x14ac:dyDescent="0.35">
      <c r="A62" s="72">
        <v>62</v>
      </c>
      <c r="B62" s="2" t="str">
        <f>IF('Binding Energies'!B62 = "","",IF('Binding Energies'!B62&lt;HV,flat_s*(-(Beta!B62/2)-(Delta!B62*COS(MSL))+(((3/2)*Beta!B62-((Gamma!B62*COS(MSL))))*(0.5+((P_A_True-0.5)*COS(2*MSLAMS)))*(SIN(MSL)^2)))))</f>
        <v/>
      </c>
      <c r="C62" s="2" t="b">
        <f>IF('Binding Energies'!C62 = "","",IF('Binding Energies'!C62&lt;HV,flat_s*(-(Beta!C62/2)-(Delta!C62*COS(MSL))+(((3/2)*Beta!C62-((Gamma!C62*COS(MSL))))*(0.5+((P_A_True-0.5)*COS(2*MSLAMS)))*(SIN(MSL)^2)))))</f>
        <v>0</v>
      </c>
      <c r="D62" s="2">
        <f>IF('Binding Energies'!D62 = "","",IF('Binding Energies'!D62&lt;HV,flat_s*(-(Beta!D62/2)-(Delta!D62*COS(MSL))+(((3/2)*Beta!D62-((Gamma!D62*COS(MSL))))*(0.5+((P_A_True-0.5)*COS(2*MSLAMS)))*(SIN(MSL)^2)))))</f>
        <v>-9.7582931281281926E-2</v>
      </c>
      <c r="E62" s="2">
        <f>IF('Binding Energies'!E62 = "","",IF('Binding Energies'!E62&lt;HV,flat_s*(-(Beta!E62/2)-(Delta!E62*COS(MSL))+(((3/2)*Beta!E62-((Gamma!E62*COS(MSL))))*(0.5+((P_A_True-0.5)*COS(2*MSLAMS)))*(SIN(MSL)^2)))))</f>
        <v>-0.10585584847056184</v>
      </c>
      <c r="F62" s="2" t="str">
        <f>IF('Binding Energies'!F62 = "","",IF('Binding Energies'!F62&lt;HV,flat_s*(-(Beta!F62/2)-(Delta!F62*COS(MSL))+(((3/2)*Beta!F62-((Gamma!F62*COS(MSL))))*(0.5+((P_A_True-0.5)*COS(2*MSLAMS)))*(SIN(MSL)^2)))))</f>
        <v/>
      </c>
      <c r="G62" s="2" t="b">
        <f>IF('Binding Energies'!G62 = "","",IF('Binding Energies'!G62&lt;HV,flat_s*(-(Beta!G62/2)-(Delta!G62*COS(MSL))+(((3/2)*Beta!G62-((Gamma!G62*COS(MSL))))*(0.5+((P_A_True-0.5)*COS(2*MSLAMS)))*(SIN(MSL)^2)))))</f>
        <v>0</v>
      </c>
      <c r="H62" s="2" t="b">
        <f>IF('Binding Energies'!H62 = "","",IF('Binding Energies'!H62&lt;HV,flat_s*(-(Beta!H62/2)-(Delta!H62*COS(MSL))+(((3/2)*Beta!H62-((Gamma!H62*COS(MSL))))*(0.5+((P_A_True-0.5)*COS(2*MSLAMS)))*(SIN(MSL)^2)))))</f>
        <v>0</v>
      </c>
      <c r="I62" s="2">
        <f>IF('Binding Energies'!I62 = "","",IF('Binding Energies'!I62&lt;HV,flat_s*(-(Beta!I62/2)-(Delta!I62*COS(MSL))+(((3/2)*Beta!I62-((Gamma!I62*COS(MSL))))*(0.5+((P_A_True-0.5)*COS(2*MSLAMS)))*(SIN(MSL)^2)))))</f>
        <v>-1.8461072134916656E-2</v>
      </c>
      <c r="J62" s="2">
        <f>IF('Binding Energies'!J62 = "","",IF('Binding Energies'!J62&lt;HV,flat_s*(-(Beta!J62/2)-(Delta!J62*COS(MSL))+(((3/2)*Beta!J62-((Gamma!J62*COS(MSL))))*(0.5+((P_A_True-0.5)*COS(2*MSLAMS)))*(SIN(MSL)^2)))))</f>
        <v>-1.0791666051262916E-2</v>
      </c>
      <c r="K62" s="2">
        <f>IF('Binding Energies'!K62 = "","",IF('Binding Energies'!K62&lt;HV,flat_s*(-(Beta!K62/2)-(Delta!K62*COS(MSL))+(((3/2)*Beta!K62-((Gamma!K62*COS(MSL))))*(0.5+((P_A_True-0.5)*COS(2*MSLAMS)))*(SIN(MSL)^2)))))</f>
        <v>7.2104627530578114E-4</v>
      </c>
      <c r="L62" s="2">
        <f>IF('Binding Energies'!L62 = "","",IF('Binding Energies'!L62&lt;HV,flat_s*(-(Beta!L62/2)-(Delta!L62*COS(MSL))+(((3/2)*Beta!L62-((Gamma!L62*COS(MSL))))*(0.5+((P_A_True-0.5)*COS(2*MSLAMS)))*(SIN(MSL)^2)))))</f>
        <v>6.5690625008305581E-3</v>
      </c>
      <c r="M62" s="2" t="str">
        <f>IF('Binding Energies'!M62 = "","",IF('Binding Energies'!M62&lt;HV,flat_s*(-(Beta!M62/2)-(Delta!M62*COS(MSL))+(((3/2)*Beta!M62-((Gamma!M62*COS(MSL))))*(0.5+((P_A_True-0.5)*COS(2*MSLAMS)))*(SIN(MSL)^2)))))</f>
        <v/>
      </c>
      <c r="N62" s="2" t="str">
        <f>IF('Binding Energies'!N62 = "","",IF('Binding Energies'!N62&lt;HV,flat_s*(-(Beta!N62/2)-(Delta!N62*COS(MSL))+(((3/2)*Beta!N62-((Gamma!N62*COS(MSL))))*(0.5+((P_A_True-0.5)*COS(2*MSLAMS)))*(SIN(MSL)^2)))))</f>
        <v/>
      </c>
      <c r="O62" s="2">
        <f>IF('Binding Energies'!O62 = "","",IF('Binding Energies'!O62&lt;HV,flat_s*(-(Beta!O62/2)-(Delta!O62*COS(MSL))+(((3/2)*Beta!O62-((Gamma!O62*COS(MSL))))*(0.5+((P_A_True-0.5)*COS(2*MSLAMS)))*(SIN(MSL)^2)))))</f>
        <v>0.15661081550045197</v>
      </c>
      <c r="P62" s="2">
        <f>IF('Binding Energies'!P62 = "","",IF('Binding Energies'!P62&lt;HV,flat_s*(-(Beta!P62/2)-(Delta!P62*COS(MSL))+(((3/2)*Beta!P62-((Gamma!P62*COS(MSL))))*(0.5+((P_A_True-0.5)*COS(2*MSLAMS)))*(SIN(MSL)^2)))))</f>
        <v>0.16335680547481796</v>
      </c>
      <c r="Q62" s="2">
        <f>IF('Binding Energies'!Q62 = "","",IF('Binding Energies'!Q62&lt;HV,flat_s*(-(Beta!Q62/2)-(Delta!Q62*COS(MSL))+(((3/2)*Beta!Q62-((Gamma!Q62*COS(MSL))))*(0.5+((P_A_True-0.5)*COS(2*MSLAMS)))*(SIN(MSL)^2)))))</f>
        <v>0.16262277236700157</v>
      </c>
      <c r="R62" s="2">
        <f>IF('Binding Energies'!R62 = "","",IF('Binding Energies'!R62&lt;HV,flat_s*(-(Beta!R62/2)-(Delta!R62*COS(MSL))+(((3/2)*Beta!R62-((Gamma!R62*COS(MSL))))*(0.5+((P_A_True-0.5)*COS(2*MSLAMS)))*(SIN(MSL)^2)))))</f>
        <v>0.16690564186504248</v>
      </c>
      <c r="S62" s="2" t="str">
        <f>IF('Binding Energies'!S62 = "","",IF('Binding Energies'!S62&lt;HV,flat_s*(-(Beta!S62/2)-(Delta!S62*COS(MSL))+(((3/2)*Beta!S62-((Gamma!S62*COS(MSL))))*(0.5+((P_A_True-0.5)*COS(2*MSLAMS)))*(SIN(MSL)^2)))))</f>
        <v/>
      </c>
      <c r="T62" s="2" t="str">
        <f>IF('Binding Energies'!T62 = "","",IF('Binding Energies'!T62&lt;HV,flat_s*(-(Beta!T62/2)-(Delta!T62*COS(MSL))+(((3/2)*Beta!T62-((Gamma!T62*COS(MSL))))*(0.5+((P_A_True-0.5)*COS(2*MSLAMS)))*(SIN(MSL)^2)))))</f>
        <v/>
      </c>
    </row>
    <row r="63" spans="1:20" x14ac:dyDescent="0.35">
      <c r="A63" s="72">
        <v>63</v>
      </c>
      <c r="B63" s="2" t="str">
        <f>IF('Binding Energies'!B63 = "","",IF('Binding Energies'!B63&lt;HV,flat_s*(-(Beta!B63/2)-(Delta!B63*COS(MSL))+(((3/2)*Beta!B63-((Gamma!B63*COS(MSL))))*(0.5+((P_A_True-0.5)*COS(2*MSLAMS)))*(SIN(MSL)^2)))))</f>
        <v/>
      </c>
      <c r="C63" s="2" t="b">
        <f>IF('Binding Energies'!C63 = "","",IF('Binding Energies'!C63&lt;HV,flat_s*(-(Beta!C63/2)-(Delta!C63*COS(MSL))+(((3/2)*Beta!C63-((Gamma!C63*COS(MSL))))*(0.5+((P_A_True-0.5)*COS(2*MSLAMS)))*(SIN(MSL)^2)))))</f>
        <v>0</v>
      </c>
      <c r="D63" s="2">
        <f>IF('Binding Energies'!D63 = "","",IF('Binding Energies'!D63&lt;HV,flat_s*(-(Beta!D63/2)-(Delta!D63*COS(MSL))+(((3/2)*Beta!D63-((Gamma!D63*COS(MSL))))*(0.5+((P_A_True-0.5)*COS(2*MSLAMS)))*(SIN(MSL)^2)))))</f>
        <v>-9.7089958550380939E-2</v>
      </c>
      <c r="E63" s="2">
        <f>IF('Binding Energies'!E63 = "","",IF('Binding Energies'!E63&lt;HV,flat_s*(-(Beta!E63/2)-(Delta!E63*COS(MSL))+(((3/2)*Beta!E63-((Gamma!E63*COS(MSL))))*(0.5+((P_A_True-0.5)*COS(2*MSLAMS)))*(SIN(MSL)^2)))))</f>
        <v>-0.10656171715044405</v>
      </c>
      <c r="F63" s="2" t="str">
        <f>IF('Binding Energies'!F63 = "","",IF('Binding Energies'!F63&lt;HV,flat_s*(-(Beta!F63/2)-(Delta!F63*COS(MSL))+(((3/2)*Beta!F63-((Gamma!F63*COS(MSL))))*(0.5+((P_A_True-0.5)*COS(2*MSLAMS)))*(SIN(MSL)^2)))))</f>
        <v/>
      </c>
      <c r="G63" s="2" t="b">
        <f>IF('Binding Energies'!G63 = "","",IF('Binding Energies'!G63&lt;HV,flat_s*(-(Beta!G63/2)-(Delta!G63*COS(MSL))+(((3/2)*Beta!G63-((Gamma!G63*COS(MSL))))*(0.5+((P_A_True-0.5)*COS(2*MSLAMS)))*(SIN(MSL)^2)))))</f>
        <v>0</v>
      </c>
      <c r="H63" s="2" t="b">
        <f>IF('Binding Energies'!H63 = "","",IF('Binding Energies'!H63&lt;HV,flat_s*(-(Beta!H63/2)-(Delta!H63*COS(MSL))+(((3/2)*Beta!H63-((Gamma!H63*COS(MSL))))*(0.5+((P_A_True-0.5)*COS(2*MSLAMS)))*(SIN(MSL)^2)))))</f>
        <v>0</v>
      </c>
      <c r="I63" s="2">
        <f>IF('Binding Energies'!I63 = "","",IF('Binding Energies'!I63&lt;HV,flat_s*(-(Beta!I63/2)-(Delta!I63*COS(MSL))+(((3/2)*Beta!I63-((Gamma!I63*COS(MSL))))*(0.5+((P_A_True-0.5)*COS(2*MSLAMS)))*(SIN(MSL)^2)))))</f>
        <v>-2.384477037636934E-2</v>
      </c>
      <c r="J63" s="2">
        <f>IF('Binding Energies'!J63 = "","",IF('Binding Energies'!J63&lt;HV,flat_s*(-(Beta!J63/2)-(Delta!J63*COS(MSL))+(((3/2)*Beta!J63-((Gamma!J63*COS(MSL))))*(0.5+((P_A_True-0.5)*COS(2*MSLAMS)))*(SIN(MSL)^2)))))</f>
        <v>-1.6157472046092636E-2</v>
      </c>
      <c r="K63" s="2">
        <f>IF('Binding Energies'!K63 = "","",IF('Binding Energies'!K63&lt;HV,flat_s*(-(Beta!K63/2)-(Delta!K63*COS(MSL))+(((3/2)*Beta!K63-((Gamma!K63*COS(MSL))))*(0.5+((P_A_True-0.5)*COS(2*MSLAMS)))*(SIN(MSL)^2)))))</f>
        <v>-4.1908569953466035E-3</v>
      </c>
      <c r="L63" s="2">
        <f>IF('Binding Energies'!L63 = "","",IF('Binding Energies'!L63&lt;HV,flat_s*(-(Beta!L63/2)-(Delta!L63*COS(MSL))+(((3/2)*Beta!L63-((Gamma!L63*COS(MSL))))*(0.5+((P_A_True-0.5)*COS(2*MSLAMS)))*(SIN(MSL)^2)))))</f>
        <v>2.0615260475865815E-3</v>
      </c>
      <c r="M63" s="2" t="str">
        <f>IF('Binding Energies'!M63 = "","",IF('Binding Energies'!M63&lt;HV,flat_s*(-(Beta!M63/2)-(Delta!M63*COS(MSL))+(((3/2)*Beta!M63-((Gamma!M63*COS(MSL))))*(0.5+((P_A_True-0.5)*COS(2*MSLAMS)))*(SIN(MSL)^2)))))</f>
        <v/>
      </c>
      <c r="N63" s="2" t="str">
        <f>IF('Binding Energies'!N63 = "","",IF('Binding Energies'!N63&lt;HV,flat_s*(-(Beta!N63/2)-(Delta!N63*COS(MSL))+(((3/2)*Beta!N63-((Gamma!N63*COS(MSL))))*(0.5+((P_A_True-0.5)*COS(2*MSLAMS)))*(SIN(MSL)^2)))))</f>
        <v/>
      </c>
      <c r="O63" s="2">
        <f>IF('Binding Energies'!O63 = "","",IF('Binding Energies'!O63&lt;HV,flat_s*(-(Beta!O63/2)-(Delta!O63*COS(MSL))+(((3/2)*Beta!O63-((Gamma!O63*COS(MSL))))*(0.5+((P_A_True-0.5)*COS(2*MSLAMS)))*(SIN(MSL)^2)))))</f>
        <v>0.15154607310620477</v>
      </c>
      <c r="P63" s="2">
        <f>IF('Binding Energies'!P63 = "","",IF('Binding Energies'!P63&lt;HV,flat_s*(-(Beta!P63/2)-(Delta!P63*COS(MSL))+(((3/2)*Beta!P63-((Gamma!P63*COS(MSL))))*(0.5+((P_A_True-0.5)*COS(2*MSLAMS)))*(SIN(MSL)^2)))))</f>
        <v>0.1587842247415539</v>
      </c>
      <c r="Q63" s="2">
        <f>IF('Binding Energies'!Q63 = "","",IF('Binding Energies'!Q63&lt;HV,flat_s*(-(Beta!Q63/2)-(Delta!Q63*COS(MSL))+(((3/2)*Beta!Q63-((Gamma!Q63*COS(MSL))))*(0.5+((P_A_True-0.5)*COS(2*MSLAMS)))*(SIN(MSL)^2)))))</f>
        <v>0.15848735270525371</v>
      </c>
      <c r="R63" s="2">
        <f>IF('Binding Energies'!R63 = "","",IF('Binding Energies'!R63&lt;HV,flat_s*(-(Beta!R63/2)-(Delta!R63*COS(MSL))+(((3/2)*Beta!R63-((Gamma!R63*COS(MSL))))*(0.5+((P_A_True-0.5)*COS(2*MSLAMS)))*(SIN(MSL)^2)))))</f>
        <v>0.16320451353459908</v>
      </c>
      <c r="S63" s="2" t="str">
        <f>IF('Binding Energies'!S63 = "","",IF('Binding Energies'!S63&lt;HV,flat_s*(-(Beta!S63/2)-(Delta!S63*COS(MSL))+(((3/2)*Beta!S63-((Gamma!S63*COS(MSL))))*(0.5+((P_A_True-0.5)*COS(2*MSLAMS)))*(SIN(MSL)^2)))))</f>
        <v/>
      </c>
      <c r="T63" s="2" t="str">
        <f>IF('Binding Energies'!T63 = "","",IF('Binding Energies'!T63&lt;HV,flat_s*(-(Beta!T63/2)-(Delta!T63*COS(MSL))+(((3/2)*Beta!T63-((Gamma!T63*COS(MSL))))*(0.5+((P_A_True-0.5)*COS(2*MSLAMS)))*(SIN(MSL)^2)))))</f>
        <v/>
      </c>
    </row>
    <row r="64" spans="1:20" x14ac:dyDescent="0.35">
      <c r="A64" s="72">
        <v>64</v>
      </c>
      <c r="B64" s="2" t="str">
        <f>IF('Binding Energies'!B64 = "","",IF('Binding Energies'!B64&lt;HV,flat_s*(-(Beta!B64/2)-(Delta!B64*COS(MSL))+(((3/2)*Beta!B64-((Gamma!B64*COS(MSL))))*(0.5+((P_A_True-0.5)*COS(2*MSLAMS)))*(SIN(MSL)^2)))))</f>
        <v/>
      </c>
      <c r="C64" s="2" t="b">
        <f>IF('Binding Energies'!C64 = "","",IF('Binding Energies'!C64&lt;HV,flat_s*(-(Beta!C64/2)-(Delta!C64*COS(MSL))+(((3/2)*Beta!C64-((Gamma!C64*COS(MSL))))*(0.5+((P_A_True-0.5)*COS(2*MSLAMS)))*(SIN(MSL)^2)))))</f>
        <v>0</v>
      </c>
      <c r="D64" s="2">
        <f>IF('Binding Energies'!D64 = "","",IF('Binding Energies'!D64&lt;HV,flat_s*(-(Beta!D64/2)-(Delta!D64*COS(MSL))+(((3/2)*Beta!D64-((Gamma!D64*COS(MSL))))*(0.5+((P_A_True-0.5)*COS(2*MSLAMS)))*(SIN(MSL)^2)))))</f>
        <v>-9.6231811918960131E-2</v>
      </c>
      <c r="E64" s="2">
        <f>IF('Binding Energies'!E64 = "","",IF('Binding Energies'!E64&lt;HV,flat_s*(-(Beta!E64/2)-(Delta!E64*COS(MSL))+(((3/2)*Beta!E64-((Gamma!E64*COS(MSL))))*(0.5+((P_A_True-0.5)*COS(2*MSLAMS)))*(SIN(MSL)^2)))))</f>
        <v>-0.10703159841987719</v>
      </c>
      <c r="F64" s="2" t="str">
        <f>IF('Binding Energies'!F64 = "","",IF('Binding Energies'!F64&lt;HV,flat_s*(-(Beta!F64/2)-(Delta!F64*COS(MSL))+(((3/2)*Beta!F64-((Gamma!F64*COS(MSL))))*(0.5+((P_A_True-0.5)*COS(2*MSLAMS)))*(SIN(MSL)^2)))))</f>
        <v/>
      </c>
      <c r="G64" s="2" t="b">
        <f>IF('Binding Energies'!G64 = "","",IF('Binding Energies'!G64&lt;HV,flat_s*(-(Beta!G64/2)-(Delta!G64*COS(MSL))+(((3/2)*Beta!G64-((Gamma!G64*COS(MSL))))*(0.5+((P_A_True-0.5)*COS(2*MSLAMS)))*(SIN(MSL)^2)))))</f>
        <v>0</v>
      </c>
      <c r="H64" s="2" t="b">
        <f>IF('Binding Energies'!H64 = "","",IF('Binding Energies'!H64&lt;HV,flat_s*(-(Beta!H64/2)-(Delta!H64*COS(MSL))+(((3/2)*Beta!H64-((Gamma!H64*COS(MSL))))*(0.5+((P_A_True-0.5)*COS(2*MSLAMS)))*(SIN(MSL)^2)))))</f>
        <v>0</v>
      </c>
      <c r="I64" s="2">
        <f>IF('Binding Energies'!I64 = "","",IF('Binding Energies'!I64&lt;HV,flat_s*(-(Beta!I64/2)-(Delta!I64*COS(MSL))+(((3/2)*Beta!I64-((Gamma!I64*COS(MSL))))*(0.5+((P_A_True-0.5)*COS(2*MSLAMS)))*(SIN(MSL)^2)))))</f>
        <v>-2.9055309248852912E-2</v>
      </c>
      <c r="J64" s="2">
        <f>IF('Binding Energies'!J64 = "","",IF('Binding Energies'!J64&lt;HV,flat_s*(-(Beta!J64/2)-(Delta!J64*COS(MSL))+(((3/2)*Beta!J64-((Gamma!J64*COS(MSL))))*(0.5+((P_A_True-0.5)*COS(2*MSLAMS)))*(SIN(MSL)^2)))))</f>
        <v>-2.1381164691710031E-2</v>
      </c>
      <c r="K64" s="2">
        <f>IF('Binding Energies'!K64 = "","",IF('Binding Energies'!K64&lt;HV,flat_s*(-(Beta!K64/2)-(Delta!K64*COS(MSL))+(((3/2)*Beta!K64-((Gamma!K64*COS(MSL))))*(0.5+((P_A_True-0.5)*COS(2*MSLAMS)))*(SIN(MSL)^2)))))</f>
        <v>-9.1481348202641088E-3</v>
      </c>
      <c r="L64" s="2">
        <f>IF('Binding Energies'!L64 = "","",IF('Binding Energies'!L64&lt;HV,flat_s*(-(Beta!L64/2)-(Delta!L64*COS(MSL))+(((3/2)*Beta!L64-((Gamma!L64*COS(MSL))))*(0.5+((P_A_True-0.5)*COS(2*MSLAMS)))*(SIN(MSL)^2)))))</f>
        <v>-2.3591551108981257E-3</v>
      </c>
      <c r="M64" s="2" t="str">
        <f>IF('Binding Energies'!M64 = "","",IF('Binding Energies'!M64&lt;HV,flat_s*(-(Beta!M64/2)-(Delta!M64*COS(MSL))+(((3/2)*Beta!M64-((Gamma!M64*COS(MSL))))*(0.5+((P_A_True-0.5)*COS(2*MSLAMS)))*(SIN(MSL)^2)))))</f>
        <v/>
      </c>
      <c r="N64" s="2" t="str">
        <f>IF('Binding Energies'!N64 = "","",IF('Binding Energies'!N64&lt;HV,flat_s*(-(Beta!N64/2)-(Delta!N64*COS(MSL))+(((3/2)*Beta!N64-((Gamma!N64*COS(MSL))))*(0.5+((P_A_True-0.5)*COS(2*MSLAMS)))*(SIN(MSL)^2)))))</f>
        <v/>
      </c>
      <c r="O64" s="2">
        <f>IF('Binding Energies'!O64 = "","",IF('Binding Energies'!O64&lt;HV,flat_s*(-(Beta!O64/2)-(Delta!O64*COS(MSL))+(((3/2)*Beta!O64-((Gamma!O64*COS(MSL))))*(0.5+((P_A_True-0.5)*COS(2*MSLAMS)))*(SIN(MSL)^2)))))</f>
        <v>0.14636957089072911</v>
      </c>
      <c r="P64" s="2">
        <f>IF('Binding Energies'!P64 = "","",IF('Binding Energies'!P64&lt;HV,flat_s*(-(Beta!P64/2)-(Delta!P64*COS(MSL))+(((3/2)*Beta!P64-((Gamma!P64*COS(MSL))))*(0.5+((P_A_True-0.5)*COS(2*MSLAMS)))*(SIN(MSL)^2)))))</f>
        <v>0.15410165895458372</v>
      </c>
      <c r="Q64" s="2">
        <f>IF('Binding Energies'!Q64 = "","",IF('Binding Energies'!Q64&lt;HV,flat_s*(-(Beta!Q64/2)-(Delta!Q64*COS(MSL))+(((3/2)*Beta!Q64-((Gamma!Q64*COS(MSL))))*(0.5+((P_A_True-0.5)*COS(2*MSLAMS)))*(SIN(MSL)^2)))))</f>
        <v>0.1542962484159946</v>
      </c>
      <c r="R64" s="2">
        <f>IF('Binding Energies'!R64 = "","",IF('Binding Energies'!R64&lt;HV,flat_s*(-(Beta!R64/2)-(Delta!R64*COS(MSL))+(((3/2)*Beta!R64-((Gamma!R64*COS(MSL))))*(0.5+((P_A_True-0.5)*COS(2*MSLAMS)))*(SIN(MSL)^2)))))</f>
        <v>0.15945298401078944</v>
      </c>
      <c r="S64" s="2" t="str">
        <f>IF('Binding Energies'!S64 = "","",IF('Binding Energies'!S64&lt;HV,flat_s*(-(Beta!S64/2)-(Delta!S64*COS(MSL))+(((3/2)*Beta!S64-((Gamma!S64*COS(MSL))))*(0.5+((P_A_True-0.5)*COS(2*MSLAMS)))*(SIN(MSL)^2)))))</f>
        <v/>
      </c>
      <c r="T64" s="2" t="str">
        <f>IF('Binding Energies'!T64 = "","",IF('Binding Energies'!T64&lt;HV,flat_s*(-(Beta!T64/2)-(Delta!T64*COS(MSL))+(((3/2)*Beta!T64-((Gamma!T64*COS(MSL))))*(0.5+((P_A_True-0.5)*COS(2*MSLAMS)))*(SIN(MSL)^2)))))</f>
        <v/>
      </c>
    </row>
    <row r="65" spans="1:20" x14ac:dyDescent="0.35">
      <c r="A65" s="72">
        <v>65</v>
      </c>
      <c r="B65" s="2" t="str">
        <f>IF('Binding Energies'!B65 = "","",IF('Binding Energies'!B65&lt;HV,flat_s*(-(Beta!B65/2)-(Delta!B65*COS(MSL))+(((3/2)*Beta!B65-((Gamma!B65*COS(MSL))))*(0.5+((P_A_True-0.5)*COS(2*MSLAMS)))*(SIN(MSL)^2)))))</f>
        <v/>
      </c>
      <c r="C65" s="2" t="b">
        <f>IF('Binding Energies'!C65 = "","",IF('Binding Energies'!C65&lt;HV,flat_s*(-(Beta!C65/2)-(Delta!C65*COS(MSL))+(((3/2)*Beta!C65-((Gamma!C65*COS(MSL))))*(0.5+((P_A_True-0.5)*COS(2*MSLAMS)))*(SIN(MSL)^2)))))</f>
        <v>0</v>
      </c>
      <c r="D65" s="2">
        <f>IF('Binding Energies'!D65 = "","",IF('Binding Energies'!D65&lt;HV,flat_s*(-(Beta!D65/2)-(Delta!D65*COS(MSL))+(((3/2)*Beta!D65-((Gamma!D65*COS(MSL))))*(0.5+((P_A_True-0.5)*COS(2*MSLAMS)))*(SIN(MSL)^2)))))</f>
        <v>-9.4998867982007962E-2</v>
      </c>
      <c r="E65" s="2">
        <f>IF('Binding Energies'!E65 = "","",IF('Binding Energies'!E65&lt;HV,flat_s*(-(Beta!E65/2)-(Delta!E65*COS(MSL))+(((3/2)*Beta!E65-((Gamma!E65*COS(MSL))))*(0.5+((P_A_True-0.5)*COS(2*MSLAMS)))*(SIN(MSL)^2)))))</f>
        <v>-0.10726754475305089</v>
      </c>
      <c r="F65" s="2" t="str">
        <f>IF('Binding Energies'!F65 = "","",IF('Binding Energies'!F65&lt;HV,flat_s*(-(Beta!F65/2)-(Delta!F65*COS(MSL))+(((3/2)*Beta!F65-((Gamma!F65*COS(MSL))))*(0.5+((P_A_True-0.5)*COS(2*MSLAMS)))*(SIN(MSL)^2)))))</f>
        <v/>
      </c>
      <c r="G65" s="2" t="b">
        <f>IF('Binding Energies'!G65 = "","",IF('Binding Energies'!G65&lt;HV,flat_s*(-(Beta!G65/2)-(Delta!G65*COS(MSL))+(((3/2)*Beta!G65-((Gamma!G65*COS(MSL))))*(0.5+((P_A_True-0.5)*COS(2*MSLAMS)))*(SIN(MSL)^2)))))</f>
        <v>0</v>
      </c>
      <c r="H65" s="2" t="b">
        <f>IF('Binding Energies'!H65 = "","",IF('Binding Energies'!H65&lt;HV,flat_s*(-(Beta!H65/2)-(Delta!H65*COS(MSL))+(((3/2)*Beta!H65-((Gamma!H65*COS(MSL))))*(0.5+((P_A_True-0.5)*COS(2*MSLAMS)))*(SIN(MSL)^2)))))</f>
        <v>0</v>
      </c>
      <c r="I65" s="2">
        <f>IF('Binding Energies'!I65 = "","",IF('Binding Energies'!I65&lt;HV,flat_s*(-(Beta!I65/2)-(Delta!I65*COS(MSL))+(((3/2)*Beta!I65-((Gamma!I65*COS(MSL))))*(0.5+((P_A_True-0.5)*COS(2*MSLAMS)))*(SIN(MSL)^2)))))</f>
        <v>-3.4057781637649165E-2</v>
      </c>
      <c r="J65" s="2">
        <f>IF('Binding Energies'!J65 = "","",IF('Binding Energies'!J65&lt;HV,flat_s*(-(Beta!J65/2)-(Delta!J65*COS(MSL))+(((3/2)*Beta!J65-((Gamma!J65*COS(MSL))))*(0.5+((P_A_True-0.5)*COS(2*MSLAMS)))*(SIN(MSL)^2)))))</f>
        <v>-2.6440069534444222E-2</v>
      </c>
      <c r="K65" s="2">
        <f>IF('Binding Energies'!K65 = "","",IF('Binding Energies'!K65&lt;HV,flat_s*(-(Beta!K65/2)-(Delta!K65*COS(MSL))+(((3/2)*Beta!K65-((Gamma!K65*COS(MSL))))*(0.5+((P_A_True-0.5)*COS(2*MSLAMS)))*(SIN(MSL)^2)))))</f>
        <v>-1.3874942632433052E-2</v>
      </c>
      <c r="L65" s="2">
        <f>IF('Binding Energies'!L65 = "","",IF('Binding Energies'!L65&lt;HV,flat_s*(-(Beta!L65/2)-(Delta!L65*COS(MSL))+(((3/2)*Beta!L65-((Gamma!L65*COS(MSL))))*(0.5+((P_A_True-0.5)*COS(2*MSLAMS)))*(SIN(MSL)^2)))))</f>
        <v>-6.7164340119524324E-3</v>
      </c>
      <c r="M65" s="2" t="str">
        <f>IF('Binding Energies'!M65 = "","",IF('Binding Energies'!M65&lt;HV,flat_s*(-(Beta!M65/2)-(Delta!M65*COS(MSL))+(((3/2)*Beta!M65-((Gamma!M65*COS(MSL))))*(0.5+((P_A_True-0.5)*COS(2*MSLAMS)))*(SIN(MSL)^2)))))</f>
        <v/>
      </c>
      <c r="N65" s="2" t="str">
        <f>IF('Binding Energies'!N65 = "","",IF('Binding Energies'!N65&lt;HV,flat_s*(-(Beta!N65/2)-(Delta!N65*COS(MSL))+(((3/2)*Beta!N65-((Gamma!N65*COS(MSL))))*(0.5+((P_A_True-0.5)*COS(2*MSLAMS)))*(SIN(MSL)^2)))))</f>
        <v/>
      </c>
      <c r="O65" s="2">
        <f>IF('Binding Energies'!O65 = "","",IF('Binding Energies'!O65&lt;HV,flat_s*(-(Beta!O65/2)-(Delta!O65*COS(MSL))+(((3/2)*Beta!O65-((Gamma!O65*COS(MSL))))*(0.5+((P_A_True-0.5)*COS(2*MSLAMS)))*(SIN(MSL)^2)))))</f>
        <v>0.1410838655678901</v>
      </c>
      <c r="P65" s="2">
        <f>IF('Binding Energies'!P65 = "","",IF('Binding Energies'!P65&lt;HV,flat_s*(-(Beta!P65/2)-(Delta!P65*COS(MSL))+(((3/2)*Beta!P65-((Gamma!P65*COS(MSL))))*(0.5+((P_A_True-0.5)*COS(2*MSLAMS)))*(SIN(MSL)^2)))))</f>
        <v>0.14930979445427034</v>
      </c>
      <c r="Q65" s="2">
        <f>IF('Binding Energies'!Q65 = "","",IF('Binding Energies'!Q65&lt;HV,flat_s*(-(Beta!Q65/2)-(Delta!Q65*COS(MSL))+(((3/2)*Beta!Q65-((Gamma!Q65*COS(MSL))))*(0.5+((P_A_True-0.5)*COS(2*MSLAMS)))*(SIN(MSL)^2)))))</f>
        <v>0.15003234298515034</v>
      </c>
      <c r="R65" s="2">
        <f>IF('Binding Energies'!R65 = "","",IF('Binding Energies'!R65&lt;HV,flat_s*(-(Beta!R65/2)-(Delta!R65*COS(MSL))+(((3/2)*Beta!R65-((Gamma!R65*COS(MSL))))*(0.5+((P_A_True-0.5)*COS(2*MSLAMS)))*(SIN(MSL)^2)))))</f>
        <v>0.15563392172452961</v>
      </c>
      <c r="S65" s="2" t="str">
        <f>IF('Binding Energies'!S65 = "","",IF('Binding Energies'!S65&lt;HV,flat_s*(-(Beta!S65/2)-(Delta!S65*COS(MSL))+(((3/2)*Beta!S65-((Gamma!S65*COS(MSL))))*(0.5+((P_A_True-0.5)*COS(2*MSLAMS)))*(SIN(MSL)^2)))))</f>
        <v/>
      </c>
      <c r="T65" s="2" t="str">
        <f>IF('Binding Energies'!T65 = "","",IF('Binding Energies'!T65&lt;HV,flat_s*(-(Beta!T65/2)-(Delta!T65*COS(MSL))+(((3/2)*Beta!T65-((Gamma!T65*COS(MSL))))*(0.5+((P_A_True-0.5)*COS(2*MSLAMS)))*(SIN(MSL)^2)))))</f>
        <v/>
      </c>
    </row>
    <row r="66" spans="1:20" x14ac:dyDescent="0.35">
      <c r="A66" s="72">
        <v>66</v>
      </c>
      <c r="B66" s="2" t="str">
        <f>IF('Binding Energies'!B66 = "","",IF('Binding Energies'!B66&lt;HV,flat_s*(-(Beta!B66/2)-(Delta!B66*COS(MSL))+(((3/2)*Beta!B66-((Gamma!B66*COS(MSL))))*(0.5+((P_A_True-0.5)*COS(2*MSLAMS)))*(SIN(MSL)^2)))))</f>
        <v/>
      </c>
      <c r="C66" s="2" t="b">
        <f>IF('Binding Energies'!C66 = "","",IF('Binding Energies'!C66&lt;HV,flat_s*(-(Beta!C66/2)-(Delta!C66*COS(MSL))+(((3/2)*Beta!C66-((Gamma!C66*COS(MSL))))*(0.5+((P_A_True-0.5)*COS(2*MSLAMS)))*(SIN(MSL)^2)))))</f>
        <v>0</v>
      </c>
      <c r="D66" s="2">
        <f>IF('Binding Energies'!D66 = "","",IF('Binding Energies'!D66&lt;HV,flat_s*(-(Beta!D66/2)-(Delta!D66*COS(MSL))+(((3/2)*Beta!D66-((Gamma!D66*COS(MSL))))*(0.5+((P_A_True-0.5)*COS(2*MSLAMS)))*(SIN(MSL)^2)))))</f>
        <v>-9.3381464249900681E-2</v>
      </c>
      <c r="E66" s="2">
        <f>IF('Binding Energies'!E66 = "","",IF('Binding Energies'!E66&lt;HV,flat_s*(-(Beta!E66/2)-(Delta!E66*COS(MSL))+(((3/2)*Beta!E66-((Gamma!E66*COS(MSL))))*(0.5+((P_A_True-0.5)*COS(2*MSLAMS)))*(SIN(MSL)^2)))))</f>
        <v>-0.10727189719912811</v>
      </c>
      <c r="F66" s="2">
        <f>IF('Binding Energies'!F66 = "","",IF('Binding Energies'!F66&lt;HV,flat_s*(-(Beta!F66/2)-(Delta!F66*COS(MSL))+(((3/2)*Beta!F66-((Gamma!F66*COS(MSL))))*(0.5+((P_A_True-0.5)*COS(2*MSLAMS)))*(SIN(MSL)^2)))))</f>
        <v>-0.10626349409302471</v>
      </c>
      <c r="G66" s="2" t="b">
        <f>IF('Binding Energies'!G66 = "","",IF('Binding Energies'!G66&lt;HV,flat_s*(-(Beta!G66/2)-(Delta!G66*COS(MSL))+(((3/2)*Beta!G66-((Gamma!G66*COS(MSL))))*(0.5+((P_A_True-0.5)*COS(2*MSLAMS)))*(SIN(MSL)^2)))))</f>
        <v>0</v>
      </c>
      <c r="H66" s="2" t="b">
        <f>IF('Binding Energies'!H66 = "","",IF('Binding Energies'!H66&lt;HV,flat_s*(-(Beta!H66/2)-(Delta!H66*COS(MSL))+(((3/2)*Beta!H66-((Gamma!H66*COS(MSL))))*(0.5+((P_A_True-0.5)*COS(2*MSLAMS)))*(SIN(MSL)^2)))))</f>
        <v>0</v>
      </c>
      <c r="I66" s="2">
        <f>IF('Binding Energies'!I66 = "","",IF('Binding Energies'!I66&lt;HV,flat_s*(-(Beta!I66/2)-(Delta!I66*COS(MSL))+(((3/2)*Beta!I66-((Gamma!I66*COS(MSL))))*(0.5+((P_A_True-0.5)*COS(2*MSLAMS)))*(SIN(MSL)^2)))))</f>
        <v>-3.8876449038408922E-2</v>
      </c>
      <c r="J66" s="2">
        <f>IF('Binding Energies'!J66 = "","",IF('Binding Energies'!J66&lt;HV,flat_s*(-(Beta!J66/2)-(Delta!J66*COS(MSL))+(((3/2)*Beta!J66-((Gamma!J66*COS(MSL))))*(0.5+((P_A_True-0.5)*COS(2*MSLAMS)))*(SIN(MSL)^2)))))</f>
        <v>-3.1356400875780399E-2</v>
      </c>
      <c r="K66" s="2">
        <f>IF('Binding Energies'!K66 = "","",IF('Binding Energies'!K66&lt;HV,flat_s*(-(Beta!K66/2)-(Delta!K66*COS(MSL))+(((3/2)*Beta!K66-((Gamma!K66*COS(MSL))))*(0.5+((P_A_True-0.5)*COS(2*MSLAMS)))*(SIN(MSL)^2)))))</f>
        <v>-1.8509603059340907E-2</v>
      </c>
      <c r="L66" s="2">
        <f>IF('Binding Energies'!L66 = "","",IF('Binding Energies'!L66&lt;HV,flat_s*(-(Beta!L66/2)-(Delta!L66*COS(MSL))+(((3/2)*Beta!L66-((Gamma!L66*COS(MSL))))*(0.5+((P_A_True-0.5)*COS(2*MSLAMS)))*(SIN(MSL)^2)))))</f>
        <v>-1.1037984060306538E-2</v>
      </c>
      <c r="M66" s="2" t="str">
        <f>IF('Binding Energies'!M66 = "","",IF('Binding Energies'!M66&lt;HV,flat_s*(-(Beta!M66/2)-(Delta!M66*COS(MSL))+(((3/2)*Beta!M66-((Gamma!M66*COS(MSL))))*(0.5+((P_A_True-0.5)*COS(2*MSLAMS)))*(SIN(MSL)^2)))))</f>
        <v/>
      </c>
      <c r="N66" s="2" t="str">
        <f>IF('Binding Energies'!N66 = "","",IF('Binding Energies'!N66&lt;HV,flat_s*(-(Beta!N66/2)-(Delta!N66*COS(MSL))+(((3/2)*Beta!N66-((Gamma!N66*COS(MSL))))*(0.5+((P_A_True-0.5)*COS(2*MSLAMS)))*(SIN(MSL)^2)))))</f>
        <v/>
      </c>
      <c r="O66" s="2">
        <f>IF('Binding Energies'!O66 = "","",IF('Binding Energies'!O66&lt;HV,flat_s*(-(Beta!O66/2)-(Delta!O66*COS(MSL))+(((3/2)*Beta!O66-((Gamma!O66*COS(MSL))))*(0.5+((P_A_True-0.5)*COS(2*MSLAMS)))*(SIN(MSL)^2)))))</f>
        <v>0.13569077341147884</v>
      </c>
      <c r="P66" s="2">
        <f>IF('Binding Energies'!P66 = "","",IF('Binding Energies'!P66&lt;HV,flat_s*(-(Beta!P66/2)-(Delta!P66*COS(MSL))+(((3/2)*Beta!P66-((Gamma!P66*COS(MSL))))*(0.5+((P_A_True-0.5)*COS(2*MSLAMS)))*(SIN(MSL)^2)))))</f>
        <v>0.14440908493456917</v>
      </c>
      <c r="Q66" s="2">
        <f>IF('Binding Energies'!Q66 = "","",IF('Binding Energies'!Q66&lt;HV,flat_s*(-(Beta!Q66/2)-(Delta!Q66*COS(MSL))+(((3/2)*Beta!Q66-((Gamma!Q66*COS(MSL))))*(0.5+((P_A_True-0.5)*COS(2*MSLAMS)))*(SIN(MSL)^2)))))</f>
        <v>0.14568952411057767</v>
      </c>
      <c r="R66" s="2">
        <f>IF('Binding Energies'!R66 = "","",IF('Binding Energies'!R66&lt;HV,flat_s*(-(Beta!R66/2)-(Delta!R66*COS(MSL))+(((3/2)*Beta!R66-((Gamma!R66*COS(MSL))))*(0.5+((P_A_True-0.5)*COS(2*MSLAMS)))*(SIN(MSL)^2)))))</f>
        <v>0.1517407246283905</v>
      </c>
      <c r="S66" s="2" t="str">
        <f>IF('Binding Energies'!S66 = "","",IF('Binding Energies'!S66&lt;HV,flat_s*(-(Beta!S66/2)-(Delta!S66*COS(MSL))+(((3/2)*Beta!S66-((Gamma!S66*COS(MSL))))*(0.5+((P_A_True-0.5)*COS(2*MSLAMS)))*(SIN(MSL)^2)))))</f>
        <v/>
      </c>
      <c r="T66" s="2" t="str">
        <f>IF('Binding Energies'!T66 = "","",IF('Binding Energies'!T66&lt;HV,flat_s*(-(Beta!T66/2)-(Delta!T66*COS(MSL))+(((3/2)*Beta!T66-((Gamma!T66*COS(MSL))))*(0.5+((P_A_True-0.5)*COS(2*MSLAMS)))*(SIN(MSL)^2)))))</f>
        <v/>
      </c>
    </row>
    <row r="67" spans="1:20" x14ac:dyDescent="0.35">
      <c r="A67" s="72">
        <v>67</v>
      </c>
      <c r="B67" s="2" t="str">
        <f>IF('Binding Energies'!B67 = "","",IF('Binding Energies'!B67&lt;HV,flat_s*(-(Beta!B67/2)-(Delta!B67*COS(MSL))+(((3/2)*Beta!B67-((Gamma!B67*COS(MSL))))*(0.5+((P_A_True-0.5)*COS(2*MSLAMS)))*(SIN(MSL)^2)))))</f>
        <v/>
      </c>
      <c r="C67" s="2" t="b">
        <f>IF('Binding Energies'!C67 = "","",IF('Binding Energies'!C67&lt;HV,flat_s*(-(Beta!C67/2)-(Delta!C67*COS(MSL))+(((3/2)*Beta!C67-((Gamma!C67*COS(MSL))))*(0.5+((P_A_True-0.5)*COS(2*MSLAMS)))*(SIN(MSL)^2)))))</f>
        <v>0</v>
      </c>
      <c r="D67" s="2">
        <f>IF('Binding Energies'!D67 = "","",IF('Binding Energies'!D67&lt;HV,flat_s*(-(Beta!D67/2)-(Delta!D67*COS(MSL))+(((3/2)*Beta!D67-((Gamma!D67*COS(MSL))))*(0.5+((P_A_True-0.5)*COS(2*MSLAMS)))*(SIN(MSL)^2)))))</f>
        <v>-9.1369897465858219E-2</v>
      </c>
      <c r="E67" s="2">
        <f>IF('Binding Energies'!E67 = "","",IF('Binding Energies'!E67&lt;HV,flat_s*(-(Beta!E67/2)-(Delta!E67*COS(MSL))+(((3/2)*Beta!E67-((Gamma!E67*COS(MSL))))*(0.5+((P_A_True-0.5)*COS(2*MSLAMS)))*(SIN(MSL)^2)))))</f>
        <v>-0.10704726286840405</v>
      </c>
      <c r="F67" s="2">
        <f>IF('Binding Energies'!F67 = "","",IF('Binding Energies'!F67&lt;HV,flat_s*(-(Beta!F67/2)-(Delta!F67*COS(MSL))+(((3/2)*Beta!F67-((Gamma!F67*COS(MSL))))*(0.5+((P_A_True-0.5)*COS(2*MSLAMS)))*(SIN(MSL)^2)))))</f>
        <v>-0.10671616465766032</v>
      </c>
      <c r="G67" s="2" t="b">
        <f>IF('Binding Energies'!G67 = "","",IF('Binding Energies'!G67&lt;HV,flat_s*(-(Beta!G67/2)-(Delta!G67*COS(MSL))+(((3/2)*Beta!G67-((Gamma!G67*COS(MSL))))*(0.5+((P_A_True-0.5)*COS(2*MSLAMS)))*(SIN(MSL)^2)))))</f>
        <v>0</v>
      </c>
      <c r="H67" s="2" t="b">
        <f>IF('Binding Energies'!H67 = "","",IF('Binding Energies'!H67&lt;HV,flat_s*(-(Beta!H67/2)-(Delta!H67*COS(MSL))+(((3/2)*Beta!H67-((Gamma!H67*COS(MSL))))*(0.5+((P_A_True-0.5)*COS(2*MSLAMS)))*(SIN(MSL)^2)))))</f>
        <v>0</v>
      </c>
      <c r="I67" s="2">
        <f>IF('Binding Energies'!I67 = "","",IF('Binding Energies'!I67&lt;HV,flat_s*(-(Beta!I67/2)-(Delta!I67*COS(MSL))+(((3/2)*Beta!I67-((Gamma!I67*COS(MSL))))*(0.5+((P_A_True-0.5)*COS(2*MSLAMS)))*(SIN(MSL)^2)))))</f>
        <v>-4.3438214575436618E-2</v>
      </c>
      <c r="J67" s="2">
        <f>IF('Binding Energies'!J67 = "","",IF('Binding Energies'!J67&lt;HV,flat_s*(-(Beta!J67/2)-(Delta!J67*COS(MSL))+(((3/2)*Beta!J67-((Gamma!J67*COS(MSL))))*(0.5+((P_A_True-0.5)*COS(2*MSLAMS)))*(SIN(MSL)^2)))))</f>
        <v>-3.60927206814462E-2</v>
      </c>
      <c r="K67" s="2">
        <f>IF('Binding Energies'!K67 = "","",IF('Binding Energies'!K67&lt;HV,flat_s*(-(Beta!K67/2)-(Delta!K67*COS(MSL))+(((3/2)*Beta!K67-((Gamma!K67*COS(MSL))))*(0.5+((P_A_True-0.5)*COS(2*MSLAMS)))*(SIN(MSL)^2)))))</f>
        <v>-2.3130326152187686E-2</v>
      </c>
      <c r="L67" s="2">
        <f>IF('Binding Energies'!L67 = "","",IF('Binding Energies'!L67&lt;HV,flat_s*(-(Beta!L67/2)-(Delta!L67*COS(MSL))+(((3/2)*Beta!L67-((Gamma!L67*COS(MSL))))*(0.5+((P_A_True-0.5)*COS(2*MSLAMS)))*(SIN(MSL)^2)))))</f>
        <v>-1.5254044143483969E-2</v>
      </c>
      <c r="M67" s="2" t="str">
        <f>IF('Binding Energies'!M67 = "","",IF('Binding Energies'!M67&lt;HV,flat_s*(-(Beta!M67/2)-(Delta!M67*COS(MSL))+(((3/2)*Beta!M67-((Gamma!M67*COS(MSL))))*(0.5+((P_A_True-0.5)*COS(2*MSLAMS)))*(SIN(MSL)^2)))))</f>
        <v/>
      </c>
      <c r="N67" s="2" t="str">
        <f>IF('Binding Energies'!N67 = "","",IF('Binding Energies'!N67&lt;HV,flat_s*(-(Beta!N67/2)-(Delta!N67*COS(MSL))+(((3/2)*Beta!N67-((Gamma!N67*COS(MSL))))*(0.5+((P_A_True-0.5)*COS(2*MSLAMS)))*(SIN(MSL)^2)))))</f>
        <v/>
      </c>
      <c r="O67" s="2">
        <f>IF('Binding Energies'!O67 = "","",IF('Binding Energies'!O67&lt;HV,flat_s*(-(Beta!O67/2)-(Delta!O67*COS(MSL))+(((3/2)*Beta!O67-((Gamma!O67*COS(MSL))))*(0.5+((P_A_True-0.5)*COS(2*MSLAMS)))*(SIN(MSL)^2)))))</f>
        <v>0.13019550026236615</v>
      </c>
      <c r="P67" s="2">
        <f>IF('Binding Energies'!P67 = "","",IF('Binding Energies'!P67&lt;HV,flat_s*(-(Beta!P67/2)-(Delta!P67*COS(MSL))+(((3/2)*Beta!P67-((Gamma!P67*COS(MSL))))*(0.5+((P_A_True-0.5)*COS(2*MSLAMS)))*(SIN(MSL)^2)))))</f>
        <v>0.13940179584026702</v>
      </c>
      <c r="Q67" s="2">
        <f>IF('Binding Energies'!Q67 = "","",IF('Binding Energies'!Q67&lt;HV,flat_s*(-(Beta!Q67/2)-(Delta!Q67*COS(MSL))+(((3/2)*Beta!Q67-((Gamma!Q67*COS(MSL))))*(0.5+((P_A_True-0.5)*COS(2*MSLAMS)))*(SIN(MSL)^2)))))</f>
        <v>0.1412690443980259</v>
      </c>
      <c r="R67" s="2">
        <f>IF('Binding Energies'!R67 = "","",IF('Binding Energies'!R67&lt;HV,flat_s*(-(Beta!R67/2)-(Delta!R67*COS(MSL))+(((3/2)*Beta!R67-((Gamma!R67*COS(MSL))))*(0.5+((P_A_True-0.5)*COS(2*MSLAMS)))*(SIN(MSL)^2)))))</f>
        <v>0.14777382623460905</v>
      </c>
      <c r="S67" s="2" t="str">
        <f>IF('Binding Energies'!S67 = "","",IF('Binding Energies'!S67&lt;HV,flat_s*(-(Beta!S67/2)-(Delta!S67*COS(MSL))+(((3/2)*Beta!S67-((Gamma!S67*COS(MSL))))*(0.5+((P_A_True-0.5)*COS(2*MSLAMS)))*(SIN(MSL)^2)))))</f>
        <v/>
      </c>
      <c r="T67" s="2" t="str">
        <f>IF('Binding Energies'!T67 = "","",IF('Binding Energies'!T67&lt;HV,flat_s*(-(Beta!T67/2)-(Delta!T67*COS(MSL))+(((3/2)*Beta!T67-((Gamma!T67*COS(MSL))))*(0.5+((P_A_True-0.5)*COS(2*MSLAMS)))*(SIN(MSL)^2)))))</f>
        <v/>
      </c>
    </row>
    <row r="68" spans="1:20" x14ac:dyDescent="0.35">
      <c r="A68" s="72">
        <v>68</v>
      </c>
      <c r="B68" s="2" t="str">
        <f>IF('Binding Energies'!B68 = "","",IF('Binding Energies'!B68&lt;HV,flat_s*(-(Beta!B68/2)-(Delta!B68*COS(MSL))+(((3/2)*Beta!B68-((Gamma!B68*COS(MSL))))*(0.5+((P_A_True-0.5)*COS(2*MSLAMS)))*(SIN(MSL)^2)))))</f>
        <v/>
      </c>
      <c r="C68" s="2" t="b">
        <f>IF('Binding Energies'!C68 = "","",IF('Binding Energies'!C68&lt;HV,flat_s*(-(Beta!C68/2)-(Delta!C68*COS(MSL))+(((3/2)*Beta!C68-((Gamma!C68*COS(MSL))))*(0.5+((P_A_True-0.5)*COS(2*MSLAMS)))*(SIN(MSL)^2)))))</f>
        <v>0</v>
      </c>
      <c r="D68" s="2">
        <f>IF('Binding Energies'!D68 = "","",IF('Binding Energies'!D68&lt;HV,flat_s*(-(Beta!D68/2)-(Delta!D68*COS(MSL))+(((3/2)*Beta!D68-((Gamma!D68*COS(MSL))))*(0.5+((P_A_True-0.5)*COS(2*MSLAMS)))*(SIN(MSL)^2)))))</f>
        <v>-8.8954421431842845E-2</v>
      </c>
      <c r="E68" s="2">
        <f>IF('Binding Energies'!E68 = "","",IF('Binding Energies'!E68&lt;HV,flat_s*(-(Beta!E68/2)-(Delta!E68*COS(MSL))+(((3/2)*Beta!E68-((Gamma!E68*COS(MSL))))*(0.5+((P_A_True-0.5)*COS(2*MSLAMS)))*(SIN(MSL)^2)))))</f>
        <v>-0.10659649295007345</v>
      </c>
      <c r="F68" s="2">
        <f>IF('Binding Energies'!F68 = "","",IF('Binding Energies'!F68&lt;HV,flat_s*(-(Beta!F68/2)-(Delta!F68*COS(MSL))+(((3/2)*Beta!F68-((Gamma!F68*COS(MSL))))*(0.5+((P_A_True-0.5)*COS(2*MSLAMS)))*(SIN(MSL)^2)))))</f>
        <v>-0.10695374594978857</v>
      </c>
      <c r="G68" s="2" t="b">
        <f>IF('Binding Energies'!G68 = "","",IF('Binding Energies'!G68&lt;HV,flat_s*(-(Beta!G68/2)-(Delta!G68*COS(MSL))+(((3/2)*Beta!G68-((Gamma!G68*COS(MSL))))*(0.5+((P_A_True-0.5)*COS(2*MSLAMS)))*(SIN(MSL)^2)))))</f>
        <v>0</v>
      </c>
      <c r="H68" s="2" t="b">
        <f>IF('Binding Energies'!H68 = "","",IF('Binding Energies'!H68&lt;HV,flat_s*(-(Beta!H68/2)-(Delta!H68*COS(MSL))+(((3/2)*Beta!H68-((Gamma!H68*COS(MSL))))*(0.5+((P_A_True-0.5)*COS(2*MSLAMS)))*(SIN(MSL)^2)))))</f>
        <v>0</v>
      </c>
      <c r="I68" s="2">
        <f>IF('Binding Energies'!I68 = "","",IF('Binding Energies'!I68&lt;HV,flat_s*(-(Beta!I68/2)-(Delta!I68*COS(MSL))+(((3/2)*Beta!I68-((Gamma!I68*COS(MSL))))*(0.5+((P_A_True-0.5)*COS(2*MSLAMS)))*(SIN(MSL)^2)))))</f>
        <v>-4.7742770449470839E-2</v>
      </c>
      <c r="J68" s="2">
        <f>IF('Binding Energies'!J68 = "","",IF('Binding Energies'!J68&lt;HV,flat_s*(-(Beta!J68/2)-(Delta!J68*COS(MSL))+(((3/2)*Beta!J68-((Gamma!J68*COS(MSL))))*(0.5+((P_A_True-0.5)*COS(2*MSLAMS)))*(SIN(MSL)^2)))))</f>
        <v>-4.0611775629639024E-2</v>
      </c>
      <c r="K68" s="2">
        <f>IF('Binding Energies'!K68 = "","",IF('Binding Energies'!K68&lt;HV,flat_s*(-(Beta!K68/2)-(Delta!K68*COS(MSL))+(((3/2)*Beta!K68-((Gamma!K68*COS(MSL))))*(0.5+((P_A_True-0.5)*COS(2*MSLAMS)))*(SIN(MSL)^2)))))</f>
        <v>-2.7542393204035953E-2</v>
      </c>
      <c r="L68" s="2">
        <f>IF('Binding Energies'!L68 = "","",IF('Binding Energies'!L68&lt;HV,flat_s*(-(Beta!L68/2)-(Delta!L68*COS(MSL))+(((3/2)*Beta!L68-((Gamma!L68*COS(MSL))))*(0.5+((P_A_True-0.5)*COS(2*MSLAMS)))*(SIN(MSL)^2)))))</f>
        <v>-1.9392414835551874E-2</v>
      </c>
      <c r="M68" s="2" t="str">
        <f>IF('Binding Energies'!M68 = "","",IF('Binding Energies'!M68&lt;HV,flat_s*(-(Beta!M68/2)-(Delta!M68*COS(MSL))+(((3/2)*Beta!M68-((Gamma!M68*COS(MSL))))*(0.5+((P_A_True-0.5)*COS(2*MSLAMS)))*(SIN(MSL)^2)))))</f>
        <v/>
      </c>
      <c r="N68" s="2" t="str">
        <f>IF('Binding Energies'!N68 = "","",IF('Binding Energies'!N68&lt;HV,flat_s*(-(Beta!N68/2)-(Delta!N68*COS(MSL))+(((3/2)*Beta!N68-((Gamma!N68*COS(MSL))))*(0.5+((P_A_True-0.5)*COS(2*MSLAMS)))*(SIN(MSL)^2)))))</f>
        <v/>
      </c>
      <c r="O68" s="2">
        <f>IF('Binding Energies'!O68 = "","",IF('Binding Energies'!O68&lt;HV,flat_s*(-(Beta!O68/2)-(Delta!O68*COS(MSL))+(((3/2)*Beta!O68-((Gamma!O68*COS(MSL))))*(0.5+((P_A_True-0.5)*COS(2*MSLAMS)))*(SIN(MSL)^2)))))</f>
        <v>0.12460318947607607</v>
      </c>
      <c r="P68" s="2">
        <f>IF('Binding Energies'!P68 = "","",IF('Binding Energies'!P68&lt;HV,flat_s*(-(Beta!P68/2)-(Delta!P68*COS(MSL))+(((3/2)*Beta!P68-((Gamma!P68*COS(MSL))))*(0.5+((P_A_True-0.5)*COS(2*MSLAMS)))*(SIN(MSL)^2)))))</f>
        <v>0.13428933959011696</v>
      </c>
      <c r="Q68" s="2">
        <f>IF('Binding Energies'!Q68 = "","",IF('Binding Energies'!Q68&lt;HV,flat_s*(-(Beta!Q68/2)-(Delta!Q68*COS(MSL))+(((3/2)*Beta!Q68-((Gamma!Q68*COS(MSL))))*(0.5+((P_A_True-0.5)*COS(2*MSLAMS)))*(SIN(MSL)^2)))))</f>
        <v>0.13682697314820191</v>
      </c>
      <c r="R68" s="2">
        <f>IF('Binding Energies'!R68 = "","",IF('Binding Energies'!R68&lt;HV,flat_s*(-(Beta!R68/2)-(Delta!R68*COS(MSL))+(((3/2)*Beta!R68-((Gamma!R68*COS(MSL))))*(0.5+((P_A_True-0.5)*COS(2*MSLAMS)))*(SIN(MSL)^2)))))</f>
        <v>0.1437864382890085</v>
      </c>
      <c r="S68" s="2" t="str">
        <f>IF('Binding Energies'!S68 = "","",IF('Binding Energies'!S68&lt;HV,flat_s*(-(Beta!S68/2)-(Delta!S68*COS(MSL))+(((3/2)*Beta!S68-((Gamma!S68*COS(MSL))))*(0.5+((P_A_True-0.5)*COS(2*MSLAMS)))*(SIN(MSL)^2)))))</f>
        <v/>
      </c>
      <c r="T68" s="2" t="str">
        <f>IF('Binding Energies'!T68 = "","",IF('Binding Energies'!T68&lt;HV,flat_s*(-(Beta!T68/2)-(Delta!T68*COS(MSL))+(((3/2)*Beta!T68-((Gamma!T68*COS(MSL))))*(0.5+((P_A_True-0.5)*COS(2*MSLAMS)))*(SIN(MSL)^2)))))</f>
        <v/>
      </c>
    </row>
    <row r="69" spans="1:20" x14ac:dyDescent="0.35">
      <c r="A69" s="72">
        <v>69</v>
      </c>
      <c r="B69" s="2" t="str">
        <f>IF('Binding Energies'!B69 = "","",IF('Binding Energies'!B69&lt;HV,flat_s*(-(Beta!B69/2)-(Delta!B69*COS(MSL))+(((3/2)*Beta!B69-((Gamma!B69*COS(MSL))))*(0.5+((P_A_True-0.5)*COS(2*MSLAMS)))*(SIN(MSL)^2)))))</f>
        <v/>
      </c>
      <c r="C69" s="2" t="str">
        <f>IF('Binding Energies'!C69 = "","",IF('Binding Energies'!C69&lt;HV,flat_s*(-(Beta!C69/2)-(Delta!C69*COS(MSL))+(((3/2)*Beta!C69-((Gamma!C69*COS(MSL))))*(0.5+((P_A_True-0.5)*COS(2*MSLAMS)))*(SIN(MSL)^2)))))</f>
        <v/>
      </c>
      <c r="D69" s="2">
        <f>IF('Binding Energies'!D69 = "","",IF('Binding Energies'!D69&lt;HV,flat_s*(-(Beta!D69/2)-(Delta!D69*COS(MSL))+(((3/2)*Beta!D69-((Gamma!D69*COS(MSL))))*(0.5+((P_A_True-0.5)*COS(2*MSLAMS)))*(SIN(MSL)^2)))))</f>
        <v>-8.6125244234251719E-2</v>
      </c>
      <c r="E69" s="2">
        <f>IF('Binding Energies'!E69 = "","",IF('Binding Energies'!E69&lt;HV,flat_s*(-(Beta!E69/2)-(Delta!E69*COS(MSL))+(((3/2)*Beta!E69-((Gamma!E69*COS(MSL))))*(0.5+((P_A_True-0.5)*COS(2*MSLAMS)))*(SIN(MSL)^2)))))</f>
        <v>-0.1059226612236509</v>
      </c>
      <c r="F69" s="2">
        <f>IF('Binding Energies'!F69 = "","",IF('Binding Energies'!F69&lt;HV,flat_s*(-(Beta!F69/2)-(Delta!F69*COS(MSL))+(((3/2)*Beta!F69-((Gamma!F69*COS(MSL))))*(0.5+((P_A_True-0.5)*COS(2*MSLAMS)))*(SIN(MSL)^2)))))</f>
        <v>-0.10698035836335251</v>
      </c>
      <c r="G69" s="2" t="b">
        <f>IF('Binding Energies'!G69 = "","",IF('Binding Energies'!G69&lt;HV,flat_s*(-(Beta!G69/2)-(Delta!G69*COS(MSL))+(((3/2)*Beta!G69-((Gamma!G69*COS(MSL))))*(0.5+((P_A_True-0.5)*COS(2*MSLAMS)))*(SIN(MSL)^2)))))</f>
        <v>0</v>
      </c>
      <c r="H69" s="2" t="b">
        <f>IF('Binding Energies'!H69 = "","",IF('Binding Energies'!H69&lt;HV,flat_s*(-(Beta!H69/2)-(Delta!H69*COS(MSL))+(((3/2)*Beta!H69-((Gamma!H69*COS(MSL))))*(0.5+((P_A_True-0.5)*COS(2*MSLAMS)))*(SIN(MSL)^2)))))</f>
        <v>0</v>
      </c>
      <c r="I69" s="2">
        <f>IF('Binding Energies'!I69 = "","",IF('Binding Energies'!I69&lt;HV,flat_s*(-(Beta!I69/2)-(Delta!I69*COS(MSL))+(((3/2)*Beta!I69-((Gamma!I69*COS(MSL))))*(0.5+((P_A_True-0.5)*COS(2*MSLAMS)))*(SIN(MSL)^2)))))</f>
        <v>-5.1774288944440805E-2</v>
      </c>
      <c r="J69" s="2">
        <f>IF('Binding Energies'!J69 = "","",IF('Binding Energies'!J69&lt;HV,flat_s*(-(Beta!J69/2)-(Delta!J69*COS(MSL))+(((3/2)*Beta!J69-((Gamma!J69*COS(MSL))))*(0.5+((P_A_True-0.5)*COS(2*MSLAMS)))*(SIN(MSL)^2)))))</f>
        <v>-4.4914289333469637E-2</v>
      </c>
      <c r="K69" s="2">
        <f>IF('Binding Energies'!K69 = "","",IF('Binding Energies'!K69&lt;HV,flat_s*(-(Beta!K69/2)-(Delta!K69*COS(MSL))+(((3/2)*Beta!K69-((Gamma!K69*COS(MSL))))*(0.5+((P_A_True-0.5)*COS(2*MSLAMS)))*(SIN(MSL)^2)))))</f>
        <v>-3.1861203386538639E-2</v>
      </c>
      <c r="L69" s="2">
        <f>IF('Binding Energies'!L69 = "","",IF('Binding Energies'!L69&lt;HV,flat_s*(-(Beta!L69/2)-(Delta!L69*COS(MSL))+(((3/2)*Beta!L69-((Gamma!L69*COS(MSL))))*(0.5+((P_A_True-0.5)*COS(2*MSLAMS)))*(SIN(MSL)^2)))))</f>
        <v>-2.3428703113372973E-2</v>
      </c>
      <c r="M69" s="2" t="str">
        <f>IF('Binding Energies'!M69 = "","",IF('Binding Energies'!M69&lt;HV,flat_s*(-(Beta!M69/2)-(Delta!M69*COS(MSL))+(((3/2)*Beta!M69-((Gamma!M69*COS(MSL))))*(0.5+((P_A_True-0.5)*COS(2*MSLAMS)))*(SIN(MSL)^2)))))</f>
        <v/>
      </c>
      <c r="N69" s="2" t="str">
        <f>IF('Binding Energies'!N69 = "","",IF('Binding Energies'!N69&lt;HV,flat_s*(-(Beta!N69/2)-(Delta!N69*COS(MSL))+(((3/2)*Beta!N69-((Gamma!N69*COS(MSL))))*(0.5+((P_A_True-0.5)*COS(2*MSLAMS)))*(SIN(MSL)^2)))))</f>
        <v/>
      </c>
      <c r="O69" s="2">
        <f>IF('Binding Energies'!O69 = "","",IF('Binding Energies'!O69&lt;HV,flat_s*(-(Beta!O69/2)-(Delta!O69*COS(MSL))+(((3/2)*Beta!O69-((Gamma!O69*COS(MSL))))*(0.5+((P_A_True-0.5)*COS(2*MSLAMS)))*(SIN(MSL)^2)))))</f>
        <v>0.11891391379218208</v>
      </c>
      <c r="P69" s="2">
        <f>IF('Binding Energies'!P69 = "","",IF('Binding Energies'!P69&lt;HV,flat_s*(-(Beta!P69/2)-(Delta!P69*COS(MSL))+(((3/2)*Beta!P69-((Gamma!P69*COS(MSL))))*(0.5+((P_A_True-0.5)*COS(2*MSLAMS)))*(SIN(MSL)^2)))))</f>
        <v>0.12907340938858691</v>
      </c>
      <c r="Q69" s="2">
        <f>IF('Binding Energies'!Q69 = "","",IF('Binding Energies'!Q69&lt;HV,flat_s*(-(Beta!Q69/2)-(Delta!Q69*COS(MSL))+(((3/2)*Beta!Q69-((Gamma!Q69*COS(MSL))))*(0.5+((P_A_True-0.5)*COS(2*MSLAMS)))*(SIN(MSL)^2)))))</f>
        <v>0.13228199548173325</v>
      </c>
      <c r="R69" s="2">
        <f>IF('Binding Energies'!R69 = "","",IF('Binding Energies'!R69&lt;HV,flat_s*(-(Beta!R69/2)-(Delta!R69*COS(MSL))+(((3/2)*Beta!R69-((Gamma!R69*COS(MSL))))*(0.5+((P_A_True-0.5)*COS(2*MSLAMS)))*(SIN(MSL)^2)))))</f>
        <v>0.1396993363909842</v>
      </c>
      <c r="S69" s="2" t="str">
        <f>IF('Binding Energies'!S69 = "","",IF('Binding Energies'!S69&lt;HV,flat_s*(-(Beta!S69/2)-(Delta!S69*COS(MSL))+(((3/2)*Beta!S69-((Gamma!S69*COS(MSL))))*(0.5+((P_A_True-0.5)*COS(2*MSLAMS)))*(SIN(MSL)^2)))))</f>
        <v/>
      </c>
      <c r="T69" s="2" t="str">
        <f>IF('Binding Energies'!T69 = "","",IF('Binding Energies'!T69&lt;HV,flat_s*(-(Beta!T69/2)-(Delta!T69*COS(MSL))+(((3/2)*Beta!T69-((Gamma!T69*COS(MSL))))*(0.5+((P_A_True-0.5)*COS(2*MSLAMS)))*(SIN(MSL)^2)))))</f>
        <v/>
      </c>
    </row>
    <row r="70" spans="1:20" x14ac:dyDescent="0.35">
      <c r="A70" s="72">
        <v>70</v>
      </c>
      <c r="B70" s="2" t="str">
        <f>IF('Binding Energies'!B70 = "","",IF('Binding Energies'!B70&lt;HV,flat_s*(-(Beta!B70/2)-(Delta!B70*COS(MSL))+(((3/2)*Beta!B70-((Gamma!B70*COS(MSL))))*(0.5+((P_A_True-0.5)*COS(2*MSLAMS)))*(SIN(MSL)^2)))))</f>
        <v/>
      </c>
      <c r="C70" s="2" t="str">
        <f>IF('Binding Energies'!C70 = "","",IF('Binding Energies'!C70&lt;HV,flat_s*(-(Beta!C70/2)-(Delta!C70*COS(MSL))+(((3/2)*Beta!C70-((Gamma!C70*COS(MSL))))*(0.5+((P_A_True-0.5)*COS(2*MSLAMS)))*(SIN(MSL)^2)))))</f>
        <v/>
      </c>
      <c r="D70" s="2">
        <f>IF('Binding Energies'!D70 = "","",IF('Binding Energies'!D70&lt;HV,flat_s*(-(Beta!D70/2)-(Delta!D70*COS(MSL))+(((3/2)*Beta!D70-((Gamma!D70*COS(MSL))))*(0.5+((P_A_True-0.5)*COS(2*MSLAMS)))*(SIN(MSL)^2)))))</f>
        <v>-8.2872524725577379E-2</v>
      </c>
      <c r="E70" s="2">
        <f>IF('Binding Energies'!E70 = "","",IF('Binding Energies'!E70&lt;HV,flat_s*(-(Beta!E70/2)-(Delta!E70*COS(MSL))+(((3/2)*Beta!E70-((Gamma!E70*COS(MSL))))*(0.5+((P_A_True-0.5)*COS(2*MSLAMS)))*(SIN(MSL)^2)))))</f>
        <v>-0.10502904302609983</v>
      </c>
      <c r="F70" s="2">
        <f>IF('Binding Energies'!F70 = "","",IF('Binding Energies'!F70&lt;HV,flat_s*(-(Beta!F70/2)-(Delta!F70*COS(MSL))+(((3/2)*Beta!F70-((Gamma!F70*COS(MSL))))*(0.5+((P_A_True-0.5)*COS(2*MSLAMS)))*(SIN(MSL)^2)))))</f>
        <v>-0.10680026419469291</v>
      </c>
      <c r="G70" s="2" t="b">
        <f>IF('Binding Energies'!G70 = "","",IF('Binding Energies'!G70&lt;HV,flat_s*(-(Beta!G70/2)-(Delta!G70*COS(MSL))+(((3/2)*Beta!G70-((Gamma!G70*COS(MSL))))*(0.5+((P_A_True-0.5)*COS(2*MSLAMS)))*(SIN(MSL)^2)))))</f>
        <v>0</v>
      </c>
      <c r="H70" s="2" t="b">
        <f>IF('Binding Energies'!H70 = "","",IF('Binding Energies'!H70&lt;HV,flat_s*(-(Beta!H70/2)-(Delta!H70*COS(MSL))+(((3/2)*Beta!H70-((Gamma!H70*COS(MSL))))*(0.5+((P_A_True-0.5)*COS(2*MSLAMS)))*(SIN(MSL)^2)))))</f>
        <v>0</v>
      </c>
      <c r="I70" s="2">
        <f>IF('Binding Energies'!I70 = "","",IF('Binding Energies'!I70&lt;HV,flat_s*(-(Beta!I70/2)-(Delta!I70*COS(MSL))+(((3/2)*Beta!I70-((Gamma!I70*COS(MSL))))*(0.5+((P_A_True-0.5)*COS(2*MSLAMS)))*(SIN(MSL)^2)))))</f>
        <v>-5.5523546871138696E-2</v>
      </c>
      <c r="J70" s="2">
        <f>IF('Binding Energies'!J70 = "","",IF('Binding Energies'!J70&lt;HV,flat_s*(-(Beta!J70/2)-(Delta!J70*COS(MSL))+(((3/2)*Beta!J70-((Gamma!J70*COS(MSL))))*(0.5+((P_A_True-0.5)*COS(2*MSLAMS)))*(SIN(MSL)^2)))))</f>
        <v>-4.9047107754177421E-2</v>
      </c>
      <c r="K70" s="2">
        <f>IF('Binding Energies'!K70 = "","",IF('Binding Energies'!K70&lt;HV,flat_s*(-(Beta!K70/2)-(Delta!K70*COS(MSL))+(((3/2)*Beta!K70-((Gamma!K70*COS(MSL))))*(0.5+((P_A_True-0.5)*COS(2*MSLAMS)))*(SIN(MSL)^2)))))</f>
        <v>-3.6132923503160996E-2</v>
      </c>
      <c r="L70" s="2">
        <f>IF('Binding Energies'!L70 = "","",IF('Binding Energies'!L70&lt;HV,flat_s*(-(Beta!L70/2)-(Delta!L70*COS(MSL))+(((3/2)*Beta!L70-((Gamma!L70*COS(MSL))))*(0.5+((P_A_True-0.5)*COS(2*MSLAMS)))*(SIN(MSL)^2)))))</f>
        <v>-2.7428674293319411E-2</v>
      </c>
      <c r="M70" s="2" t="str">
        <f>IF('Binding Energies'!M70 = "","",IF('Binding Energies'!M70&lt;HV,flat_s*(-(Beta!M70/2)-(Delta!M70*COS(MSL))+(((3/2)*Beta!M70-((Gamma!M70*COS(MSL))))*(0.5+((P_A_True-0.5)*COS(2*MSLAMS)))*(SIN(MSL)^2)))))</f>
        <v/>
      </c>
      <c r="N70" s="2" t="str">
        <f>IF('Binding Energies'!N70 = "","",IF('Binding Energies'!N70&lt;HV,flat_s*(-(Beta!N70/2)-(Delta!N70*COS(MSL))+(((3/2)*Beta!N70-((Gamma!N70*COS(MSL))))*(0.5+((P_A_True-0.5)*COS(2*MSLAMS)))*(SIN(MSL)^2)))))</f>
        <v/>
      </c>
      <c r="O70" s="2">
        <f>IF('Binding Energies'!O70 = "","",IF('Binding Energies'!O70&lt;HV,flat_s*(-(Beta!O70/2)-(Delta!O70*COS(MSL))+(((3/2)*Beta!O70-((Gamma!O70*COS(MSL))))*(0.5+((P_A_True-0.5)*COS(2*MSLAMS)))*(SIN(MSL)^2)))))</f>
        <v>0.11313237459812941</v>
      </c>
      <c r="P70" s="2">
        <f>IF('Binding Energies'!P70 = "","",IF('Binding Energies'!P70&lt;HV,flat_s*(-(Beta!P70/2)-(Delta!P70*COS(MSL))+(((3/2)*Beta!P70-((Gamma!P70*COS(MSL))))*(0.5+((P_A_True-0.5)*COS(2*MSLAMS)))*(SIN(MSL)^2)))))</f>
        <v>0.12375639274046379</v>
      </c>
      <c r="Q70" s="2">
        <f>IF('Binding Energies'!Q70 = "","",IF('Binding Energies'!Q70&lt;HV,flat_s*(-(Beta!Q70/2)-(Delta!Q70*COS(MSL))+(((3/2)*Beta!Q70-((Gamma!Q70*COS(MSL))))*(0.5+((P_A_True-0.5)*COS(2*MSLAMS)))*(SIN(MSL)^2)))))</f>
        <v>0.12768790374534222</v>
      </c>
      <c r="R70" s="2">
        <f>IF('Binding Energies'!R70 = "","",IF('Binding Energies'!R70&lt;HV,flat_s*(-(Beta!R70/2)-(Delta!R70*COS(MSL))+(((3/2)*Beta!R70-((Gamma!R70*COS(MSL))))*(0.5+((P_A_True-0.5)*COS(2*MSLAMS)))*(SIN(MSL)^2)))))</f>
        <v>0.13556343221681777</v>
      </c>
      <c r="S70" s="2" t="str">
        <f>IF('Binding Energies'!S70 = "","",IF('Binding Energies'!S70&lt;HV,flat_s*(-(Beta!S70/2)-(Delta!S70*COS(MSL))+(((3/2)*Beta!S70-((Gamma!S70*COS(MSL))))*(0.5+((P_A_True-0.5)*COS(2*MSLAMS)))*(SIN(MSL)^2)))))</f>
        <v/>
      </c>
      <c r="T70" s="2" t="str">
        <f>IF('Binding Energies'!T70 = "","",IF('Binding Energies'!T70&lt;HV,flat_s*(-(Beta!T70/2)-(Delta!T70*COS(MSL))+(((3/2)*Beta!T70-((Gamma!T70*COS(MSL))))*(0.5+((P_A_True-0.5)*COS(2*MSLAMS)))*(SIN(MSL)^2)))))</f>
        <v/>
      </c>
    </row>
    <row r="71" spans="1:20" x14ac:dyDescent="0.35">
      <c r="A71" s="72">
        <v>71</v>
      </c>
      <c r="B71" s="2" t="str">
        <f>IF('Binding Energies'!B71 = "","",IF('Binding Energies'!B71&lt;HV,flat_s*(-(Beta!B71/2)-(Delta!B71*COS(MSL))+(((3/2)*Beta!B71-((Gamma!B71*COS(MSL))))*(0.5+((P_A_True-0.5)*COS(2*MSLAMS)))*(SIN(MSL)^2)))))</f>
        <v/>
      </c>
      <c r="C71" s="2" t="str">
        <f>IF('Binding Energies'!C71 = "","",IF('Binding Energies'!C71&lt;HV,flat_s*(-(Beta!C71/2)-(Delta!C71*COS(MSL))+(((3/2)*Beta!C71-((Gamma!C71*COS(MSL))))*(0.5+((P_A_True-0.5)*COS(2*MSLAMS)))*(SIN(MSL)^2)))))</f>
        <v/>
      </c>
      <c r="D71" s="2">
        <f>IF('Binding Energies'!D71 = "","",IF('Binding Energies'!D71&lt;HV,flat_s*(-(Beta!D71/2)-(Delta!D71*COS(MSL))+(((3/2)*Beta!D71-((Gamma!D71*COS(MSL))))*(0.5+((P_A_True-0.5)*COS(2*MSLAMS)))*(SIN(MSL)^2)))))</f>
        <v>-7.9186368069784741E-2</v>
      </c>
      <c r="E71" s="2">
        <f>IF('Binding Energies'!E71 = "","",IF('Binding Energies'!E71&lt;HV,flat_s*(-(Beta!E71/2)-(Delta!E71*COS(MSL))+(((3/2)*Beta!E71-((Gamma!E71*COS(MSL))))*(0.5+((P_A_True-0.5)*COS(2*MSLAMS)))*(SIN(MSL)^2)))))</f>
        <v>-0.1039190946364319</v>
      </c>
      <c r="F71" s="2">
        <f>IF('Binding Energies'!F71 = "","",IF('Binding Energies'!F71&lt;HV,flat_s*(-(Beta!F71/2)-(Delta!F71*COS(MSL))+(((3/2)*Beta!F71-((Gamma!F71*COS(MSL))))*(0.5+((P_A_True-0.5)*COS(2*MSLAMS)))*(SIN(MSL)^2)))))</f>
        <v>-0.1064178460840205</v>
      </c>
      <c r="G71" s="2" t="str">
        <f>IF('Binding Energies'!G71 = "","",IF('Binding Energies'!G71&lt;HV,flat_s*(-(Beta!G71/2)-(Delta!G71*COS(MSL))+(((3/2)*Beta!G71-((Gamma!G71*COS(MSL))))*(0.5+((P_A_True-0.5)*COS(2*MSLAMS)))*(SIN(MSL)^2)))))</f>
        <v/>
      </c>
      <c r="H71" s="2" t="b">
        <f>IF('Binding Energies'!H71 = "","",IF('Binding Energies'!H71&lt;HV,flat_s*(-(Beta!H71/2)-(Delta!H71*COS(MSL))+(((3/2)*Beta!H71-((Gamma!H71*COS(MSL))))*(0.5+((P_A_True-0.5)*COS(2*MSLAMS)))*(SIN(MSL)^2)))))</f>
        <v>0</v>
      </c>
      <c r="I71" s="2">
        <f>IF('Binding Energies'!I71 = "","",IF('Binding Energies'!I71&lt;HV,flat_s*(-(Beta!I71/2)-(Delta!I71*COS(MSL))+(((3/2)*Beta!I71-((Gamma!I71*COS(MSL))))*(0.5+((P_A_True-0.5)*COS(2*MSLAMS)))*(SIN(MSL)^2)))))</f>
        <v>-5.8914637298297268E-2</v>
      </c>
      <c r="J71" s="2">
        <f>IF('Binding Energies'!J71 = "","",IF('Binding Energies'!J71&lt;HV,flat_s*(-(Beta!J71/2)-(Delta!J71*COS(MSL))+(((3/2)*Beta!J71-((Gamma!J71*COS(MSL))))*(0.5+((P_A_True-0.5)*COS(2*MSLAMS)))*(SIN(MSL)^2)))))</f>
        <v>-5.2893967614294768E-2</v>
      </c>
      <c r="K71" s="2">
        <f>IF('Binding Energies'!K71 = "","",IF('Binding Energies'!K71&lt;HV,flat_s*(-(Beta!K71/2)-(Delta!K71*COS(MSL))+(((3/2)*Beta!K71-((Gamma!K71*COS(MSL))))*(0.5+((P_A_True-0.5)*COS(2*MSLAMS)))*(SIN(MSL)^2)))))</f>
        <v>-4.0244735363662576E-2</v>
      </c>
      <c r="L71" s="2">
        <f>IF('Binding Energies'!L71 = "","",IF('Binding Energies'!L71&lt;HV,flat_s*(-(Beta!L71/2)-(Delta!L71*COS(MSL))+(((3/2)*Beta!L71-((Gamma!L71*COS(MSL))))*(0.5+((P_A_True-0.5)*COS(2*MSLAMS)))*(SIN(MSL)^2)))))</f>
        <v>-3.1284576287959776E-2</v>
      </c>
      <c r="M71" s="2" t="str">
        <f>IF('Binding Energies'!M71 = "","",IF('Binding Energies'!M71&lt;HV,flat_s*(-(Beta!M71/2)-(Delta!M71*COS(MSL))+(((3/2)*Beta!M71-((Gamma!M71*COS(MSL))))*(0.5+((P_A_True-0.5)*COS(2*MSLAMS)))*(SIN(MSL)^2)))))</f>
        <v/>
      </c>
      <c r="N71" s="2" t="str">
        <f>IF('Binding Energies'!N71 = "","",IF('Binding Energies'!N71&lt;HV,flat_s*(-(Beta!N71/2)-(Delta!N71*COS(MSL))+(((3/2)*Beta!N71-((Gamma!N71*COS(MSL))))*(0.5+((P_A_True-0.5)*COS(2*MSLAMS)))*(SIN(MSL)^2)))))</f>
        <v/>
      </c>
      <c r="O71" s="2">
        <f>IF('Binding Energies'!O71 = "","",IF('Binding Energies'!O71&lt;HV,flat_s*(-(Beta!O71/2)-(Delta!O71*COS(MSL))+(((3/2)*Beta!O71-((Gamma!O71*COS(MSL))))*(0.5+((P_A_True-0.5)*COS(2*MSLAMS)))*(SIN(MSL)^2)))))</f>
        <v>0.10726373323221028</v>
      </c>
      <c r="P71" s="2">
        <f>IF('Binding Energies'!P71 = "","",IF('Binding Energies'!P71&lt;HV,flat_s*(-(Beta!P71/2)-(Delta!P71*COS(MSL))+(((3/2)*Beta!P71-((Gamma!P71*COS(MSL))))*(0.5+((P_A_True-0.5)*COS(2*MSLAMS)))*(SIN(MSL)^2)))))</f>
        <v>0.11834039616576886</v>
      </c>
      <c r="Q71" s="2">
        <f>IF('Binding Energies'!Q71 = "","",IF('Binding Energies'!Q71&lt;HV,flat_s*(-(Beta!Q71/2)-(Delta!Q71*COS(MSL))+(((3/2)*Beta!Q71-((Gamma!Q71*COS(MSL))))*(0.5+((P_A_True-0.5)*COS(2*MSLAMS)))*(SIN(MSL)^2)))))</f>
        <v>0.12304626416595954</v>
      </c>
      <c r="R71" s="2">
        <f>IF('Binding Energies'!R71 = "","",IF('Binding Energies'!R71&lt;HV,flat_s*(-(Beta!R71/2)-(Delta!R71*COS(MSL))+(((3/2)*Beta!R71-((Gamma!R71*COS(MSL))))*(0.5+((P_A_True-0.5)*COS(2*MSLAMS)))*(SIN(MSL)^2)))))</f>
        <v>0.13137925954229168</v>
      </c>
      <c r="S71" s="2" t="str">
        <f>IF('Binding Energies'!S71 = "","",IF('Binding Energies'!S71&lt;HV,flat_s*(-(Beta!S71/2)-(Delta!S71*COS(MSL))+(((3/2)*Beta!S71-((Gamma!S71*COS(MSL))))*(0.5+((P_A_True-0.5)*COS(2*MSLAMS)))*(SIN(MSL)^2)))))</f>
        <v/>
      </c>
      <c r="T71" s="2" t="str">
        <f>IF('Binding Energies'!T71 = "","",IF('Binding Energies'!T71&lt;HV,flat_s*(-(Beta!T71/2)-(Delta!T71*COS(MSL))+(((3/2)*Beta!T71-((Gamma!T71*COS(MSL))))*(0.5+((P_A_True-0.5)*COS(2*MSLAMS)))*(SIN(MSL)^2)))))</f>
        <v/>
      </c>
    </row>
    <row r="72" spans="1:20" x14ac:dyDescent="0.35">
      <c r="A72" s="72">
        <v>72</v>
      </c>
      <c r="B72" s="2" t="str">
        <f>IF('Binding Energies'!B72 = "","",IF('Binding Energies'!B72&lt;HV,flat_s*(-(Beta!B72/2)-(Delta!B72*COS(MSL))+(((3/2)*Beta!B72-((Gamma!B72*COS(MSL))))*(0.5+((P_A_True-0.5)*COS(2*MSLAMS)))*(SIN(MSL)^2)))))</f>
        <v/>
      </c>
      <c r="C72" s="2" t="str">
        <f>IF('Binding Energies'!C72 = "","",IF('Binding Energies'!C72&lt;HV,flat_s*(-(Beta!C72/2)-(Delta!C72*COS(MSL))+(((3/2)*Beta!C72-((Gamma!C72*COS(MSL))))*(0.5+((P_A_True-0.5)*COS(2*MSLAMS)))*(SIN(MSL)^2)))))</f>
        <v/>
      </c>
      <c r="D72" s="2">
        <f>IF('Binding Energies'!D72 = "","",IF('Binding Energies'!D72&lt;HV,flat_s*(-(Beta!D72/2)-(Delta!D72*COS(MSL))+(((3/2)*Beta!D72-((Gamma!D72*COS(MSL))))*(0.5+((P_A_True-0.5)*COS(2*MSLAMS)))*(SIN(MSL)^2)))))</f>
        <v>-7.5056820091762622E-2</v>
      </c>
      <c r="E72" s="2">
        <f>IF('Binding Energies'!E72 = "","",IF('Binding Energies'!E72&lt;HV,flat_s*(-(Beta!E72/2)-(Delta!E72*COS(MSL))+(((3/2)*Beta!E72-((Gamma!E72*COS(MSL))))*(0.5+((P_A_True-0.5)*COS(2*MSLAMS)))*(SIN(MSL)^2)))))</f>
        <v>-0.10259643303894472</v>
      </c>
      <c r="F72" s="2">
        <f>IF('Binding Energies'!F72 = "","",IF('Binding Energies'!F72&lt;HV,flat_s*(-(Beta!F72/2)-(Delta!F72*COS(MSL))+(((3/2)*Beta!F72-((Gamma!F72*COS(MSL))))*(0.5+((P_A_True-0.5)*COS(2*MSLAMS)))*(SIN(MSL)^2)))))</f>
        <v>-0.10583758636916507</v>
      </c>
      <c r="G72" s="2" t="str">
        <f>IF('Binding Energies'!G72 = "","",IF('Binding Energies'!G72&lt;HV,flat_s*(-(Beta!G72/2)-(Delta!G72*COS(MSL))+(((3/2)*Beta!G72-((Gamma!G72*COS(MSL))))*(0.5+((P_A_True-0.5)*COS(2*MSLAMS)))*(SIN(MSL)^2)))))</f>
        <v/>
      </c>
      <c r="H72" s="2" t="b">
        <f>IF('Binding Energies'!H72 = "","",IF('Binding Energies'!H72&lt;HV,flat_s*(-(Beta!H72/2)-(Delta!H72*COS(MSL))+(((3/2)*Beta!H72-((Gamma!H72*COS(MSL))))*(0.5+((P_A_True-0.5)*COS(2*MSLAMS)))*(SIN(MSL)^2)))))</f>
        <v>0</v>
      </c>
      <c r="I72" s="2">
        <f>IF('Binding Energies'!I72 = "","",IF('Binding Energies'!I72&lt;HV,flat_s*(-(Beta!I72/2)-(Delta!I72*COS(MSL))+(((3/2)*Beta!I72-((Gamma!I72*COS(MSL))))*(0.5+((P_A_True-0.5)*COS(2*MSLAMS)))*(SIN(MSL)^2)))))</f>
        <v>-6.1879608602372294E-2</v>
      </c>
      <c r="J72" s="2">
        <f>IF('Binding Energies'!J72 = "","",IF('Binding Energies'!J72&lt;HV,flat_s*(-(Beta!J72/2)-(Delta!J72*COS(MSL))+(((3/2)*Beta!J72-((Gamma!J72*COS(MSL))))*(0.5+((P_A_True-0.5)*COS(2*MSLAMS)))*(SIN(MSL)^2)))))</f>
        <v>-5.6421809172358395E-2</v>
      </c>
      <c r="K72" s="2">
        <f>IF('Binding Energies'!K72 = "","",IF('Binding Energies'!K72&lt;HV,flat_s*(-(Beta!K72/2)-(Delta!K72*COS(MSL))+(((3/2)*Beta!K72-((Gamma!K72*COS(MSL))))*(0.5+((P_A_True-0.5)*COS(2*MSLAMS)))*(SIN(MSL)^2)))))</f>
        <v>-4.4086276767108745E-2</v>
      </c>
      <c r="L72" s="2">
        <f>IF('Binding Energies'!L72 = "","",IF('Binding Energies'!L72&lt;HV,flat_s*(-(Beta!L72/2)-(Delta!L72*COS(MSL))+(((3/2)*Beta!L72-((Gamma!L72*COS(MSL))))*(0.5+((P_A_True-0.5)*COS(2*MSLAMS)))*(SIN(MSL)^2)))))</f>
        <v>-3.5010332431386182E-2</v>
      </c>
      <c r="M72" s="2" t="str">
        <f>IF('Binding Energies'!M72 = "","",IF('Binding Energies'!M72&lt;HV,flat_s*(-(Beta!M72/2)-(Delta!M72*COS(MSL))+(((3/2)*Beta!M72-((Gamma!M72*COS(MSL))))*(0.5+((P_A_True-0.5)*COS(2*MSLAMS)))*(SIN(MSL)^2)))))</f>
        <v/>
      </c>
      <c r="N72" s="2" t="str">
        <f>IF('Binding Energies'!N72 = "","",IF('Binding Energies'!N72&lt;HV,flat_s*(-(Beta!N72/2)-(Delta!N72*COS(MSL))+(((3/2)*Beta!N72-((Gamma!N72*COS(MSL))))*(0.5+((P_A_True-0.5)*COS(2*MSLAMS)))*(SIN(MSL)^2)))))</f>
        <v/>
      </c>
      <c r="O72" s="2">
        <f>IF('Binding Energies'!O72 = "","",IF('Binding Energies'!O72&lt;HV,flat_s*(-(Beta!O72/2)-(Delta!O72*COS(MSL))+(((3/2)*Beta!O72-((Gamma!O72*COS(MSL))))*(0.5+((P_A_True-0.5)*COS(2*MSLAMS)))*(SIN(MSL)^2)))))</f>
        <v>0.10132985193269384</v>
      </c>
      <c r="P72" s="2">
        <f>IF('Binding Energies'!P72 = "","",IF('Binding Energies'!P72&lt;HV,flat_s*(-(Beta!P72/2)-(Delta!P72*COS(MSL))+(((3/2)*Beta!P72-((Gamma!P72*COS(MSL))))*(0.5+((P_A_True-0.5)*COS(2*MSLAMS)))*(SIN(MSL)^2)))))</f>
        <v>0.1128313875556608</v>
      </c>
      <c r="Q72" s="2">
        <f>IF('Binding Energies'!Q72 = "","",IF('Binding Energies'!Q72&lt;HV,flat_s*(-(Beta!Q72/2)-(Delta!Q72*COS(MSL))+(((3/2)*Beta!Q72-((Gamma!Q72*COS(MSL))))*(0.5+((P_A_True-0.5)*COS(2*MSLAMS)))*(SIN(MSL)^2)))))</f>
        <v>0.11845485372034892</v>
      </c>
      <c r="R72" s="2">
        <f>IF('Binding Energies'!R72 = "","",IF('Binding Energies'!R72&lt;HV,flat_s*(-(Beta!R72/2)-(Delta!R72*COS(MSL))+(((3/2)*Beta!R72-((Gamma!R72*COS(MSL))))*(0.5+((P_A_True-0.5)*COS(2*MSLAMS)))*(SIN(MSL)^2)))))</f>
        <v>0.12724021813396091</v>
      </c>
      <c r="S72" s="2" t="str">
        <f>IF('Binding Energies'!S72 = "","",IF('Binding Energies'!S72&lt;HV,flat_s*(-(Beta!S72/2)-(Delta!S72*COS(MSL))+(((3/2)*Beta!S72-((Gamma!S72*COS(MSL))))*(0.5+((P_A_True-0.5)*COS(2*MSLAMS)))*(SIN(MSL)^2)))))</f>
        <v/>
      </c>
      <c r="T72" s="2" t="str">
        <f>IF('Binding Energies'!T72 = "","",IF('Binding Energies'!T72&lt;HV,flat_s*(-(Beta!T72/2)-(Delta!T72*COS(MSL))+(((3/2)*Beta!T72-((Gamma!T72*COS(MSL))))*(0.5+((P_A_True-0.5)*COS(2*MSLAMS)))*(SIN(MSL)^2)))))</f>
        <v/>
      </c>
    </row>
    <row r="73" spans="1:20" x14ac:dyDescent="0.35">
      <c r="A73" s="72">
        <v>73</v>
      </c>
      <c r="B73" s="2" t="str">
        <f>IF('Binding Energies'!B73 = "","",IF('Binding Energies'!B73&lt;HV,flat_s*(-(Beta!B73/2)-(Delta!B73*COS(MSL))+(((3/2)*Beta!B73-((Gamma!B73*COS(MSL))))*(0.5+((P_A_True-0.5)*COS(2*MSLAMS)))*(SIN(MSL)^2)))))</f>
        <v/>
      </c>
      <c r="C73" s="2" t="str">
        <f>IF('Binding Energies'!C73 = "","",IF('Binding Energies'!C73&lt;HV,flat_s*(-(Beta!C73/2)-(Delta!C73*COS(MSL))+(((3/2)*Beta!C73-((Gamma!C73*COS(MSL))))*(0.5+((P_A_True-0.5)*COS(2*MSLAMS)))*(SIN(MSL)^2)))))</f>
        <v/>
      </c>
      <c r="D73" s="2">
        <f>IF('Binding Energies'!D73 = "","",IF('Binding Energies'!D73&lt;HV,flat_s*(-(Beta!D73/2)-(Delta!D73*COS(MSL))+(((3/2)*Beta!D73-((Gamma!D73*COS(MSL))))*(0.5+((P_A_True-0.5)*COS(2*MSLAMS)))*(SIN(MSL)^2)))))</f>
        <v>-7.0473860076432415E-2</v>
      </c>
      <c r="E73" s="2">
        <f>IF('Binding Energies'!E73 = "","",IF('Binding Energies'!E73&lt;HV,flat_s*(-(Beta!E73/2)-(Delta!E73*COS(MSL))+(((3/2)*Beta!E73-((Gamma!E73*COS(MSL))))*(0.5+((P_A_True-0.5)*COS(2*MSLAMS)))*(SIN(MSL)^2)))))</f>
        <v>-0.10106481602530981</v>
      </c>
      <c r="F73" s="2">
        <f>IF('Binding Energies'!F73 = "","",IF('Binding Energies'!F73&lt;HV,flat_s*(-(Beta!F73/2)-(Delta!F73*COS(MSL))+(((3/2)*Beta!F73-((Gamma!F73*COS(MSL))))*(0.5+((P_A_True-0.5)*COS(2*MSLAMS)))*(SIN(MSL)^2)))))</f>
        <v>-0.10506404728536889</v>
      </c>
      <c r="G73" s="2" t="str">
        <f>IF('Binding Energies'!G73 = "","",IF('Binding Energies'!G73&lt;HV,flat_s*(-(Beta!G73/2)-(Delta!G73*COS(MSL))+(((3/2)*Beta!G73-((Gamma!G73*COS(MSL))))*(0.5+((P_A_True-0.5)*COS(2*MSLAMS)))*(SIN(MSL)^2)))))</f>
        <v/>
      </c>
      <c r="H73" s="2" t="b">
        <f>IF('Binding Energies'!H73 = "","",IF('Binding Energies'!H73&lt;HV,flat_s*(-(Beta!H73/2)-(Delta!H73*COS(MSL))+(((3/2)*Beta!H73-((Gamma!H73*COS(MSL))))*(0.5+((P_A_True-0.5)*COS(2*MSLAMS)))*(SIN(MSL)^2)))))</f>
        <v>0</v>
      </c>
      <c r="I73" s="2">
        <f>IF('Binding Energies'!I73 = "","",IF('Binding Energies'!I73&lt;HV,flat_s*(-(Beta!I73/2)-(Delta!I73*COS(MSL))+(((3/2)*Beta!I73-((Gamma!I73*COS(MSL))))*(0.5+((P_A_True-0.5)*COS(2*MSLAMS)))*(SIN(MSL)^2)))))</f>
        <v>-6.4455161657343552E-2</v>
      </c>
      <c r="J73" s="2">
        <f>IF('Binding Energies'!J73 = "","",IF('Binding Energies'!J73&lt;HV,flat_s*(-(Beta!J73/2)-(Delta!J73*COS(MSL))+(((3/2)*Beta!J73-((Gamma!J73*COS(MSL))))*(0.5+((P_A_True-0.5)*COS(2*MSLAMS)))*(SIN(MSL)^2)))))</f>
        <v>-5.9665292698139138E-2</v>
      </c>
      <c r="K73" s="2">
        <f>IF('Binding Energies'!K73 = "","",IF('Binding Energies'!K73&lt;HV,flat_s*(-(Beta!K73/2)-(Delta!K73*COS(MSL))+(((3/2)*Beta!K73-((Gamma!K73*COS(MSL))))*(0.5+((P_A_True-0.5)*COS(2*MSLAMS)))*(SIN(MSL)^2)))))</f>
        <v>-4.7764082149714726E-2</v>
      </c>
      <c r="L73" s="2">
        <f>IF('Binding Energies'!L73 = "","",IF('Binding Energies'!L73&lt;HV,flat_s*(-(Beta!L73/2)-(Delta!L73*COS(MSL))+(((3/2)*Beta!L73-((Gamma!L73*COS(MSL))))*(0.5+((P_A_True-0.5)*COS(2*MSLAMS)))*(SIN(MSL)^2)))))</f>
        <v>-3.8612873768180345E-2</v>
      </c>
      <c r="M73" s="2" t="str">
        <f>IF('Binding Energies'!M73 = "","",IF('Binding Energies'!M73&lt;HV,flat_s*(-(Beta!M73/2)-(Delta!M73*COS(MSL))+(((3/2)*Beta!M73-((Gamma!M73*COS(MSL))))*(0.5+((P_A_True-0.5)*COS(2*MSLAMS)))*(SIN(MSL)^2)))))</f>
        <v/>
      </c>
      <c r="N73" s="2" t="str">
        <f>IF('Binding Energies'!N73 = "","",IF('Binding Energies'!N73&lt;HV,flat_s*(-(Beta!N73/2)-(Delta!N73*COS(MSL))+(((3/2)*Beta!N73-((Gamma!N73*COS(MSL))))*(0.5+((P_A_True-0.5)*COS(2*MSLAMS)))*(SIN(MSL)^2)))))</f>
        <v/>
      </c>
      <c r="O73" s="2">
        <f>IF('Binding Energies'!O73 = "","",IF('Binding Energies'!O73&lt;HV,flat_s*(-(Beta!O73/2)-(Delta!O73*COS(MSL))+(((3/2)*Beta!O73-((Gamma!O73*COS(MSL))))*(0.5+((P_A_True-0.5)*COS(2*MSLAMS)))*(SIN(MSL)^2)))))</f>
        <v>9.5317031928466744E-2</v>
      </c>
      <c r="P73" s="2">
        <f>IF('Binding Energies'!P73 = "","",IF('Binding Energies'!P73&lt;HV,flat_s*(-(Beta!P73/2)-(Delta!P73*COS(MSL))+(((3/2)*Beta!P73-((Gamma!P73*COS(MSL))))*(0.5+((P_A_True-0.5)*COS(2*MSLAMS)))*(SIN(MSL)^2)))))</f>
        <v>0.10722921197142654</v>
      </c>
      <c r="Q73" s="2">
        <f>IF('Binding Energies'!Q73 = "","",IF('Binding Energies'!Q73&lt;HV,flat_s*(-(Beta!Q73/2)-(Delta!Q73*COS(MSL))+(((3/2)*Beta!Q73-((Gamma!Q73*COS(MSL))))*(0.5+((P_A_True-0.5)*COS(2*MSLAMS)))*(SIN(MSL)^2)))))</f>
        <v>0.11377546692047569</v>
      </c>
      <c r="R73" s="2">
        <f>IF('Binding Energies'!R73 = "","",IF('Binding Energies'!R73&lt;HV,flat_s*(-(Beta!R73/2)-(Delta!R73*COS(MSL))+(((3/2)*Beta!R73-((Gamma!R73*COS(MSL))))*(0.5+((P_A_True-0.5)*COS(2*MSLAMS)))*(SIN(MSL)^2)))))</f>
        <v>0.12301180256887101</v>
      </c>
      <c r="S73" s="2" t="str">
        <f>IF('Binding Energies'!S73 = "","",IF('Binding Energies'!S73&lt;HV,flat_s*(-(Beta!S73/2)-(Delta!S73*COS(MSL))+(((3/2)*Beta!S73-((Gamma!S73*COS(MSL))))*(0.5+((P_A_True-0.5)*COS(2*MSLAMS)))*(SIN(MSL)^2)))))</f>
        <v/>
      </c>
      <c r="T73" s="2" t="str">
        <f>IF('Binding Energies'!T73 = "","",IF('Binding Energies'!T73&lt;HV,flat_s*(-(Beta!T73/2)-(Delta!T73*COS(MSL))+(((3/2)*Beta!T73-((Gamma!T73*COS(MSL))))*(0.5+((P_A_True-0.5)*COS(2*MSLAMS)))*(SIN(MSL)^2)))))</f>
        <v/>
      </c>
    </row>
    <row r="74" spans="1:20" x14ac:dyDescent="0.35">
      <c r="A74" s="72">
        <v>74</v>
      </c>
      <c r="B74" s="2" t="str">
        <f>IF('Binding Energies'!B74 = "","",IF('Binding Energies'!B74&lt;HV,flat_s*(-(Beta!B74/2)-(Delta!B74*COS(MSL))+(((3/2)*Beta!B74-((Gamma!B74*COS(MSL))))*(0.5+((P_A_True-0.5)*COS(2*MSLAMS)))*(SIN(MSL)^2)))))</f>
        <v/>
      </c>
      <c r="C74" s="2" t="str">
        <f>IF('Binding Energies'!C74 = "","",IF('Binding Energies'!C74&lt;HV,flat_s*(-(Beta!C74/2)-(Delta!C74*COS(MSL))+(((3/2)*Beta!C74-((Gamma!C74*COS(MSL))))*(0.5+((P_A_True-0.5)*COS(2*MSLAMS)))*(SIN(MSL)^2)))))</f>
        <v/>
      </c>
      <c r="D74" s="2">
        <f>IF('Binding Energies'!D74 = "","",IF('Binding Energies'!D74&lt;HV,flat_s*(-(Beta!D74/2)-(Delta!D74*COS(MSL))+(((3/2)*Beta!D74-((Gamma!D74*COS(MSL))))*(0.5+((P_A_True-0.5)*COS(2*MSLAMS)))*(SIN(MSL)^2)))))</f>
        <v>-6.5427391527912104E-2</v>
      </c>
      <c r="E74" s="2">
        <f>IF('Binding Energies'!E74 = "","",IF('Binding Energies'!E74&lt;HV,flat_s*(-(Beta!E74/2)-(Delta!E74*COS(MSL))+(((3/2)*Beta!E74-((Gamma!E74*COS(MSL))))*(0.5+((P_A_True-0.5)*COS(2*MSLAMS)))*(SIN(MSL)^2)))))</f>
        <v>-9.9328122594424473E-2</v>
      </c>
      <c r="F74" s="2">
        <f>IF('Binding Energies'!F74 = "","",IF('Binding Energies'!F74&lt;HV,flat_s*(-(Beta!F74/2)-(Delta!F74*COS(MSL))+(((3/2)*Beta!F74-((Gamma!F74*COS(MSL))))*(0.5+((P_A_True-0.5)*COS(2*MSLAMS)))*(SIN(MSL)^2)))))</f>
        <v>-0.10410185194715682</v>
      </c>
      <c r="G74" s="2" t="str">
        <f>IF('Binding Energies'!G74 = "","",IF('Binding Energies'!G74&lt;HV,flat_s*(-(Beta!G74/2)-(Delta!G74*COS(MSL))+(((3/2)*Beta!G74-((Gamma!G74*COS(MSL))))*(0.5+((P_A_True-0.5)*COS(2*MSLAMS)))*(SIN(MSL)^2)))))</f>
        <v/>
      </c>
      <c r="H74" s="2" t="str">
        <f>IF('Binding Energies'!H74 = "","",IF('Binding Energies'!H74&lt;HV,flat_s*(-(Beta!H74/2)-(Delta!H74*COS(MSL))+(((3/2)*Beta!H74-((Gamma!H74*COS(MSL))))*(0.5+((P_A_True-0.5)*COS(2*MSLAMS)))*(SIN(MSL)^2)))))</f>
        <v/>
      </c>
      <c r="I74" s="2">
        <f>IF('Binding Energies'!I74 = "","",IF('Binding Energies'!I74&lt;HV,flat_s*(-(Beta!I74/2)-(Delta!I74*COS(MSL))+(((3/2)*Beta!I74-((Gamma!I74*COS(MSL))))*(0.5+((P_A_True-0.5)*COS(2*MSLAMS)))*(SIN(MSL)^2)))))</f>
        <v>-6.6596503404673491E-2</v>
      </c>
      <c r="J74" s="2">
        <f>IF('Binding Energies'!J74 = "","",IF('Binding Energies'!J74&lt;HV,flat_s*(-(Beta!J74/2)-(Delta!J74*COS(MSL))+(((3/2)*Beta!J74-((Gamma!J74*COS(MSL))))*(0.5+((P_A_True-0.5)*COS(2*MSLAMS)))*(SIN(MSL)^2)))))</f>
        <v>-6.2622312921658541E-2</v>
      </c>
      <c r="K74" s="2">
        <f>IF('Binding Energies'!K74 = "","",IF('Binding Energies'!K74&lt;HV,flat_s*(-(Beta!K74/2)-(Delta!K74*COS(MSL))+(((3/2)*Beta!K74-((Gamma!K74*COS(MSL))))*(0.5+((P_A_True-0.5)*COS(2*MSLAMS)))*(SIN(MSL)^2)))))</f>
        <v>-5.1288289789050978E-2</v>
      </c>
      <c r="L74" s="2">
        <f>IF('Binding Energies'!L74 = "","",IF('Binding Energies'!L74&lt;HV,flat_s*(-(Beta!L74/2)-(Delta!L74*COS(MSL))+(((3/2)*Beta!L74-((Gamma!L74*COS(MSL))))*(0.5+((P_A_True-0.5)*COS(2*MSLAMS)))*(SIN(MSL)^2)))))</f>
        <v>-4.2122314840480124E-2</v>
      </c>
      <c r="M74" s="2" t="str">
        <f>IF('Binding Energies'!M74 = "","",IF('Binding Energies'!M74&lt;HV,flat_s*(-(Beta!M74/2)-(Delta!M74*COS(MSL))+(((3/2)*Beta!M74-((Gamma!M74*COS(MSL))))*(0.5+((P_A_True-0.5)*COS(2*MSLAMS)))*(SIN(MSL)^2)))))</f>
        <v/>
      </c>
      <c r="N74" s="2" t="str">
        <f>IF('Binding Energies'!N74 = "","",IF('Binding Energies'!N74&lt;HV,flat_s*(-(Beta!N74/2)-(Delta!N74*COS(MSL))+(((3/2)*Beta!N74-((Gamma!N74*COS(MSL))))*(0.5+((P_A_True-0.5)*COS(2*MSLAMS)))*(SIN(MSL)^2)))))</f>
        <v/>
      </c>
      <c r="O74" s="2">
        <f>IF('Binding Energies'!O74 = "","",IF('Binding Energies'!O74&lt;HV,flat_s*(-(Beta!O74/2)-(Delta!O74*COS(MSL))+(((3/2)*Beta!O74-((Gamma!O74*COS(MSL))))*(0.5+((P_A_True-0.5)*COS(2*MSLAMS)))*(SIN(MSL)^2)))))</f>
        <v>8.9232287215314288E-2</v>
      </c>
      <c r="P74" s="2">
        <f>IF('Binding Energies'!P74 = "","",IF('Binding Energies'!P74&lt;HV,flat_s*(-(Beta!P74/2)-(Delta!P74*COS(MSL))+(((3/2)*Beta!P74-((Gamma!P74*COS(MSL))))*(0.5+((P_A_True-0.5)*COS(2*MSLAMS)))*(SIN(MSL)^2)))))</f>
        <v>0.1015370690640528</v>
      </c>
      <c r="Q74" s="2">
        <f>IF('Binding Energies'!Q74 = "","",IF('Binding Energies'!Q74&lt;HV,flat_s*(-(Beta!Q74/2)-(Delta!Q74*COS(MSL))+(((3/2)*Beta!Q74-((Gamma!Q74*COS(MSL))))*(0.5+((P_A_True-0.5)*COS(2*MSLAMS)))*(SIN(MSL)^2)))))</f>
        <v>0.10905615069360797</v>
      </c>
      <c r="R74" s="2">
        <f>IF('Binding Energies'!R74 = "","",IF('Binding Energies'!R74&lt;HV,flat_s*(-(Beta!R74/2)-(Delta!R74*COS(MSL))+(((3/2)*Beta!R74-((Gamma!R74*COS(MSL))))*(0.5+((P_A_True-0.5)*COS(2*MSLAMS)))*(SIN(MSL)^2)))))</f>
        <v>0.11873922111083968</v>
      </c>
      <c r="S74" s="2" t="str">
        <f>IF('Binding Energies'!S74 = "","",IF('Binding Energies'!S74&lt;HV,flat_s*(-(Beta!S74/2)-(Delta!S74*COS(MSL))+(((3/2)*Beta!S74-((Gamma!S74*COS(MSL))))*(0.5+((P_A_True-0.5)*COS(2*MSLAMS)))*(SIN(MSL)^2)))))</f>
        <v/>
      </c>
      <c r="T74" s="2" t="str">
        <f>IF('Binding Energies'!T74 = "","",IF('Binding Energies'!T74&lt;HV,flat_s*(-(Beta!T74/2)-(Delta!T74*COS(MSL))+(((3/2)*Beta!T74-((Gamma!T74*COS(MSL))))*(0.5+((P_A_True-0.5)*COS(2*MSLAMS)))*(SIN(MSL)^2)))))</f>
        <v/>
      </c>
    </row>
    <row r="75" spans="1:20" x14ac:dyDescent="0.35">
      <c r="A75" s="72">
        <v>75</v>
      </c>
      <c r="B75" s="2" t="str">
        <f>IF('Binding Energies'!B75 = "","",IF('Binding Energies'!B75&lt;HV,flat_s*(-(Beta!B75/2)-(Delta!B75*COS(MSL))+(((3/2)*Beta!B75-((Gamma!B75*COS(MSL))))*(0.5+((P_A_True-0.5)*COS(2*MSLAMS)))*(SIN(MSL)^2)))))</f>
        <v/>
      </c>
      <c r="C75" s="2" t="str">
        <f>IF('Binding Energies'!C75 = "","",IF('Binding Energies'!C75&lt;HV,flat_s*(-(Beta!C75/2)-(Delta!C75*COS(MSL))+(((3/2)*Beta!C75-((Gamma!C75*COS(MSL))))*(0.5+((P_A_True-0.5)*COS(2*MSLAMS)))*(SIN(MSL)^2)))))</f>
        <v/>
      </c>
      <c r="D75" s="2">
        <f>IF('Binding Energies'!D75 = "","",IF('Binding Energies'!D75&lt;HV,flat_s*(-(Beta!D75/2)-(Delta!D75*COS(MSL))+(((3/2)*Beta!D75-((Gamma!D75*COS(MSL))))*(0.5+((P_A_True-0.5)*COS(2*MSLAMS)))*(SIN(MSL)^2)))))</f>
        <v>-5.9907230203998796E-2</v>
      </c>
      <c r="E75" s="2">
        <f>IF('Binding Energies'!E75 = "","",IF('Binding Energies'!E75&lt;HV,flat_s*(-(Beta!E75/2)-(Delta!E75*COS(MSL))+(((3/2)*Beta!E75-((Gamma!E75*COS(MSL))))*(0.5+((P_A_True-0.5)*COS(2*MSLAMS)))*(SIN(MSL)^2)))))</f>
        <v>-9.7390333607208945E-2</v>
      </c>
      <c r="F75" s="2">
        <f>IF('Binding Energies'!F75 = "","",IF('Binding Energies'!F75&lt;HV,flat_s*(-(Beta!F75/2)-(Delta!F75*COS(MSL))+(((3/2)*Beta!F75-((Gamma!F75*COS(MSL))))*(0.5+((P_A_True-0.5)*COS(2*MSLAMS)))*(SIN(MSL)^2)))))</f>
        <v>-0.10295566605029527</v>
      </c>
      <c r="G75" s="2" t="str">
        <f>IF('Binding Energies'!G75 = "","",IF('Binding Energies'!G75&lt;HV,flat_s*(-(Beta!G75/2)-(Delta!G75*COS(MSL))+(((3/2)*Beta!G75-((Gamma!G75*COS(MSL))))*(0.5+((P_A_True-0.5)*COS(2*MSLAMS)))*(SIN(MSL)^2)))))</f>
        <v/>
      </c>
      <c r="H75" s="2" t="str">
        <f>IF('Binding Energies'!H75 = "","",IF('Binding Energies'!H75&lt;HV,flat_s*(-(Beta!H75/2)-(Delta!H75*COS(MSL))+(((3/2)*Beta!H75-((Gamma!H75*COS(MSL))))*(0.5+((P_A_True-0.5)*COS(2*MSLAMS)))*(SIN(MSL)^2)))))</f>
        <v/>
      </c>
      <c r="I75" s="2">
        <f>IF('Binding Energies'!I75 = "","",IF('Binding Energies'!I75&lt;HV,flat_s*(-(Beta!I75/2)-(Delta!I75*COS(MSL))+(((3/2)*Beta!I75-((Gamma!I75*COS(MSL))))*(0.5+((P_A_True-0.5)*COS(2*MSLAMS)))*(SIN(MSL)^2)))))</f>
        <v>-6.8292423056039109E-2</v>
      </c>
      <c r="J75" s="2">
        <f>IF('Binding Energies'!J75 = "","",IF('Binding Energies'!J75&lt;HV,flat_s*(-(Beta!J75/2)-(Delta!J75*COS(MSL))+(((3/2)*Beta!J75-((Gamma!J75*COS(MSL))))*(0.5+((P_A_True-0.5)*COS(2*MSLAMS)))*(SIN(MSL)^2)))))</f>
        <v>-6.5289574783404913E-2</v>
      </c>
      <c r="K75" s="2">
        <f>IF('Binding Energies'!K75 = "","",IF('Binding Energies'!K75&lt;HV,flat_s*(-(Beta!K75/2)-(Delta!K75*COS(MSL))+(((3/2)*Beta!K75-((Gamma!K75*COS(MSL))))*(0.5+((P_A_True-0.5)*COS(2*MSLAMS)))*(SIN(MSL)^2)))))</f>
        <v>-5.4646967006316327E-2</v>
      </c>
      <c r="L75" s="2">
        <f>IF('Binding Energies'!L75 = "","",IF('Binding Energies'!L75&lt;HV,flat_s*(-(Beta!L75/2)-(Delta!L75*COS(MSL))+(((3/2)*Beta!L75-((Gamma!L75*COS(MSL))))*(0.5+((P_A_True-0.5)*COS(2*MSLAMS)))*(SIN(MSL)^2)))))</f>
        <v>-4.5524629729739252E-2</v>
      </c>
      <c r="M75" s="2" t="str">
        <f>IF('Binding Energies'!M75 = "","",IF('Binding Energies'!M75&lt;HV,flat_s*(-(Beta!M75/2)-(Delta!M75*COS(MSL))+(((3/2)*Beta!M75-((Gamma!M75*COS(MSL))))*(0.5+((P_A_True-0.5)*COS(2*MSLAMS)))*(SIN(MSL)^2)))))</f>
        <v/>
      </c>
      <c r="N75" s="2" t="str">
        <f>IF('Binding Energies'!N75 = "","",IF('Binding Energies'!N75&lt;HV,flat_s*(-(Beta!N75/2)-(Delta!N75*COS(MSL))+(((3/2)*Beta!N75-((Gamma!N75*COS(MSL))))*(0.5+((P_A_True-0.5)*COS(2*MSLAMS)))*(SIN(MSL)^2)))))</f>
        <v/>
      </c>
      <c r="O75" s="2">
        <f>IF('Binding Energies'!O75 = "","",IF('Binding Energies'!O75&lt;HV,flat_s*(-(Beta!O75/2)-(Delta!O75*COS(MSL))+(((3/2)*Beta!O75-((Gamma!O75*COS(MSL))))*(0.5+((P_A_True-0.5)*COS(2*MSLAMS)))*(SIN(MSL)^2)))))</f>
        <v>8.3075614573711265E-2</v>
      </c>
      <c r="P75" s="2">
        <f>IF('Binding Energies'!P75 = "","",IF('Binding Energies'!P75&lt;HV,flat_s*(-(Beta!P75/2)-(Delta!P75*COS(MSL))+(((3/2)*Beta!P75-((Gamma!P75*COS(MSL))))*(0.5+((P_A_True-0.5)*COS(2*MSLAMS)))*(SIN(MSL)^2)))))</f>
        <v>9.5757802989255514E-2</v>
      </c>
      <c r="Q75" s="2">
        <f>IF('Binding Energies'!Q75 = "","",IF('Binding Energies'!Q75&lt;HV,flat_s*(-(Beta!Q75/2)-(Delta!Q75*COS(MSL))+(((3/2)*Beta!Q75-((Gamma!Q75*COS(MSL))))*(0.5+((P_A_True-0.5)*COS(2*MSLAMS)))*(SIN(MSL)^2)))))</f>
        <v>0.10427933561653646</v>
      </c>
      <c r="R75" s="2">
        <f>IF('Binding Energies'!R75 = "","",IF('Binding Energies'!R75&lt;HV,flat_s*(-(Beta!R75/2)-(Delta!R75*COS(MSL))+(((3/2)*Beta!R75-((Gamma!R75*COS(MSL))))*(0.5+((P_A_True-0.5)*COS(2*MSLAMS)))*(SIN(MSL)^2)))))</f>
        <v>0.11440420902378989</v>
      </c>
      <c r="S75" s="2" t="str">
        <f>IF('Binding Energies'!S75 = "","",IF('Binding Energies'!S75&lt;HV,flat_s*(-(Beta!S75/2)-(Delta!S75*COS(MSL))+(((3/2)*Beta!S75-((Gamma!S75*COS(MSL))))*(0.5+((P_A_True-0.5)*COS(2*MSLAMS)))*(SIN(MSL)^2)))))</f>
        <v/>
      </c>
      <c r="T75" s="2" t="str">
        <f>IF('Binding Energies'!T75 = "","",IF('Binding Energies'!T75&lt;HV,flat_s*(-(Beta!T75/2)-(Delta!T75*COS(MSL))+(((3/2)*Beta!T75-((Gamma!T75*COS(MSL))))*(0.5+((P_A_True-0.5)*COS(2*MSLAMS)))*(SIN(MSL)^2)))))</f>
        <v/>
      </c>
    </row>
    <row r="76" spans="1:20" x14ac:dyDescent="0.35">
      <c r="A76" s="72">
        <v>76</v>
      </c>
      <c r="B76" s="2" t="str">
        <f>IF('Binding Energies'!B76 = "","",IF('Binding Energies'!B76&lt;HV,flat_s*(-(Beta!B76/2)-(Delta!B76*COS(MSL))+(((3/2)*Beta!B76-((Gamma!B76*COS(MSL))))*(0.5+((P_A_True-0.5)*COS(2*MSLAMS)))*(SIN(MSL)^2)))))</f>
        <v/>
      </c>
      <c r="C76" s="2" t="str">
        <f>IF('Binding Energies'!C76 = "","",IF('Binding Energies'!C76&lt;HV,flat_s*(-(Beta!C76/2)-(Delta!C76*COS(MSL))+(((3/2)*Beta!C76-((Gamma!C76*COS(MSL))))*(0.5+((P_A_True-0.5)*COS(2*MSLAMS)))*(SIN(MSL)^2)))))</f>
        <v/>
      </c>
      <c r="D76" s="2">
        <f>IF('Binding Energies'!D76 = "","",IF('Binding Energies'!D76&lt;HV,flat_s*(-(Beta!D76/2)-(Delta!D76*COS(MSL))+(((3/2)*Beta!D76-((Gamma!D76*COS(MSL))))*(0.5+((P_A_True-0.5)*COS(2*MSLAMS)))*(SIN(MSL)^2)))))</f>
        <v>-5.3903088455001802E-2</v>
      </c>
      <c r="E76" s="2">
        <f>IF('Binding Energies'!E76 = "","",IF('Binding Energies'!E76&lt;HV,flat_s*(-(Beta!E76/2)-(Delta!E76*COS(MSL))+(((3/2)*Beta!E76-((Gamma!E76*COS(MSL))))*(0.5+((P_A_True-0.5)*COS(2*MSLAMS)))*(SIN(MSL)^2)))))</f>
        <v>-9.5255512651337582E-2</v>
      </c>
      <c r="F76" s="2">
        <f>IF('Binding Energies'!F76 = "","",IF('Binding Energies'!F76&lt;HV,flat_s*(-(Beta!F76/2)-(Delta!F76*COS(MSL))+(((3/2)*Beta!F76-((Gamma!F76*COS(MSL))))*(0.5+((P_A_True-0.5)*COS(2*MSLAMS)))*(SIN(MSL)^2)))))</f>
        <v>-0.10163018023350068</v>
      </c>
      <c r="G76" s="2" t="str">
        <f>IF('Binding Energies'!G76 = "","",IF('Binding Energies'!G76&lt;HV,flat_s*(-(Beta!G76/2)-(Delta!G76*COS(MSL))+(((3/2)*Beta!G76-((Gamma!G76*COS(MSL))))*(0.5+((P_A_True-0.5)*COS(2*MSLAMS)))*(SIN(MSL)^2)))))</f>
        <v/>
      </c>
      <c r="H76" s="2" t="str">
        <f>IF('Binding Energies'!H76 = "","",IF('Binding Energies'!H76&lt;HV,flat_s*(-(Beta!H76/2)-(Delta!H76*COS(MSL))+(((3/2)*Beta!H76-((Gamma!H76*COS(MSL))))*(0.5+((P_A_True-0.5)*COS(2*MSLAMS)))*(SIN(MSL)^2)))))</f>
        <v/>
      </c>
      <c r="I76" s="2">
        <f>IF('Binding Energies'!I76 = "","",IF('Binding Energies'!I76&lt;HV,flat_s*(-(Beta!I76/2)-(Delta!I76*COS(MSL))+(((3/2)*Beta!I76-((Gamma!I76*COS(MSL))))*(0.5+((P_A_True-0.5)*COS(2*MSLAMS)))*(SIN(MSL)^2)))))</f>
        <v>-6.9468123170786766E-2</v>
      </c>
      <c r="J76" s="2">
        <f>IF('Binding Energies'!J76 = "","",IF('Binding Energies'!J76&lt;HV,flat_s*(-(Beta!J76/2)-(Delta!J76*COS(MSL))+(((3/2)*Beta!J76-((Gamma!J76*COS(MSL))))*(0.5+((P_A_True-0.5)*COS(2*MSLAMS)))*(SIN(MSL)^2)))))</f>
        <v>-6.761651920239875E-2</v>
      </c>
      <c r="K76" s="2">
        <f>IF('Binding Energies'!K76 = "","",IF('Binding Energies'!K76&lt;HV,flat_s*(-(Beta!K76/2)-(Delta!K76*COS(MSL))+(((3/2)*Beta!K76-((Gamma!K76*COS(MSL))))*(0.5+((P_A_True-0.5)*COS(2*MSLAMS)))*(SIN(MSL)^2)))))</f>
        <v>-5.7805520501375107E-2</v>
      </c>
      <c r="L76" s="2">
        <f>IF('Binding Energies'!L76 = "","",IF('Binding Energies'!L76&lt;HV,flat_s*(-(Beta!L76/2)-(Delta!L76*COS(MSL))+(((3/2)*Beta!L76-((Gamma!L76*COS(MSL))))*(0.5+((P_A_True-0.5)*COS(2*MSLAMS)))*(SIN(MSL)^2)))))</f>
        <v>-4.8777789224696888E-2</v>
      </c>
      <c r="M76" s="2">
        <f>IF('Binding Energies'!M76 = "","",IF('Binding Energies'!M76&lt;HV,flat_s*(-(Beta!M76/2)-(Delta!M76*COS(MSL))+(((3/2)*Beta!M76-((Gamma!M76*COS(MSL))))*(0.5+((P_A_True-0.5)*COS(2*MSLAMS)))*(SIN(MSL)^2)))))</f>
        <v>-5.2576012181523968E-2</v>
      </c>
      <c r="N76" s="2" t="str">
        <f>IF('Binding Energies'!N76 = "","",IF('Binding Energies'!N76&lt;HV,flat_s*(-(Beta!N76/2)-(Delta!N76*COS(MSL))+(((3/2)*Beta!N76-((Gamma!N76*COS(MSL))))*(0.5+((P_A_True-0.5)*COS(2*MSLAMS)))*(SIN(MSL)^2)))))</f>
        <v/>
      </c>
      <c r="O76" s="2">
        <f>IF('Binding Energies'!O76 = "","",IF('Binding Energies'!O76&lt;HV,flat_s*(-(Beta!O76/2)-(Delta!O76*COS(MSL))+(((3/2)*Beta!O76-((Gamma!O76*COS(MSL))))*(0.5+((P_A_True-0.5)*COS(2*MSLAMS)))*(SIN(MSL)^2)))))</f>
        <v>7.6861375800730269E-2</v>
      </c>
      <c r="P76" s="2">
        <f>IF('Binding Energies'!P76 = "","",IF('Binding Energies'!P76&lt;HV,flat_s*(-(Beta!P76/2)-(Delta!P76*COS(MSL))+(((3/2)*Beta!P76-((Gamma!P76*COS(MSL))))*(0.5+((P_A_True-0.5)*COS(2*MSLAMS)))*(SIN(MSL)^2)))))</f>
        <v>8.9896347621618244E-2</v>
      </c>
      <c r="Q76" s="2">
        <f>IF('Binding Energies'!Q76 = "","",IF('Binding Energies'!Q76&lt;HV,flat_s*(-(Beta!Q76/2)-(Delta!Q76*COS(MSL))+(((3/2)*Beta!Q76-((Gamma!Q76*COS(MSL))))*(0.5+((P_A_True-0.5)*COS(2*MSLAMS)))*(SIN(MSL)^2)))))</f>
        <v>9.9438500694068122E-2</v>
      </c>
      <c r="R76" s="2">
        <f>IF('Binding Energies'!R76 = "","",IF('Binding Energies'!R76&lt;HV,flat_s*(-(Beta!R76/2)-(Delta!R76*COS(MSL))+(((3/2)*Beta!R76-((Gamma!R76*COS(MSL))))*(0.5+((P_A_True-0.5)*COS(2*MSLAMS)))*(SIN(MSL)^2)))))</f>
        <v>0.10999907604442216</v>
      </c>
      <c r="S76" s="2">
        <f>IF('Binding Energies'!S76 = "","",IF('Binding Energies'!S76&lt;HV,flat_s*(-(Beta!S76/2)-(Delta!S76*COS(MSL))+(((3/2)*Beta!S76-((Gamma!S76*COS(MSL))))*(0.5+((P_A_True-0.5)*COS(2*MSLAMS)))*(SIN(MSL)^2)))))</f>
        <v>0.24681906019096078</v>
      </c>
      <c r="T76" s="2">
        <f>IF('Binding Energies'!T76 = "","",IF('Binding Energies'!T76&lt;HV,flat_s*(-(Beta!T76/2)-(Delta!T76*COS(MSL))+(((3/2)*Beta!T76-((Gamma!T76*COS(MSL))))*(0.5+((P_A_True-0.5)*COS(2*MSLAMS)))*(SIN(MSL)^2)))))</f>
        <v>0.25016844251610459</v>
      </c>
    </row>
    <row r="77" spans="1:20" x14ac:dyDescent="0.35">
      <c r="A77" s="72">
        <v>77</v>
      </c>
      <c r="B77" s="2" t="str">
        <f>IF('Binding Energies'!B77 = "","",IF('Binding Energies'!B77&lt;HV,flat_s*(-(Beta!B77/2)-(Delta!B77*COS(MSL))+(((3/2)*Beta!B77-((Gamma!B77*COS(MSL))))*(0.5+((P_A_True-0.5)*COS(2*MSLAMS)))*(SIN(MSL)^2)))))</f>
        <v/>
      </c>
      <c r="C77" s="2" t="str">
        <f>IF('Binding Energies'!C77 = "","",IF('Binding Energies'!C77&lt;HV,flat_s*(-(Beta!C77/2)-(Delta!C77*COS(MSL))+(((3/2)*Beta!C77-((Gamma!C77*COS(MSL))))*(0.5+((P_A_True-0.5)*COS(2*MSLAMS)))*(SIN(MSL)^2)))))</f>
        <v/>
      </c>
      <c r="D77" s="2">
        <f>IF('Binding Energies'!D77 = "","",IF('Binding Energies'!D77&lt;HV,flat_s*(-(Beta!D77/2)-(Delta!D77*COS(MSL))+(((3/2)*Beta!D77-((Gamma!D77*COS(MSL))))*(0.5+((P_A_True-0.5)*COS(2*MSLAMS)))*(SIN(MSL)^2)))))</f>
        <v>-4.7404554469829718E-2</v>
      </c>
      <c r="E77" s="2">
        <f>IF('Binding Energies'!E77 = "","",IF('Binding Energies'!E77&lt;HV,flat_s*(-(Beta!E77/2)-(Delta!E77*COS(MSL))+(((3/2)*Beta!E77-((Gamma!E77*COS(MSL))))*(0.5+((P_A_True-0.5)*COS(2*MSLAMS)))*(SIN(MSL)^2)))))</f>
        <v>-9.2927787068170731E-2</v>
      </c>
      <c r="F77" s="2">
        <f>IF('Binding Energies'!F77 = "","",IF('Binding Energies'!F77&lt;HV,flat_s*(-(Beta!F77/2)-(Delta!F77*COS(MSL))+(((3/2)*Beta!F77-((Gamma!F77*COS(MSL))))*(0.5+((P_A_True-0.5)*COS(2*MSLAMS)))*(SIN(MSL)^2)))))</f>
        <v>-0.10013009304093201</v>
      </c>
      <c r="G77" s="2" t="str">
        <f>IF('Binding Energies'!G77 = "","",IF('Binding Energies'!G77&lt;HV,flat_s*(-(Beta!G77/2)-(Delta!G77*COS(MSL))+(((3/2)*Beta!G77-((Gamma!G77*COS(MSL))))*(0.5+((P_A_True-0.5)*COS(2*MSLAMS)))*(SIN(MSL)^2)))))</f>
        <v/>
      </c>
      <c r="H77" s="2" t="str">
        <f>IF('Binding Energies'!H77 = "","",IF('Binding Energies'!H77&lt;HV,flat_s*(-(Beta!H77/2)-(Delta!H77*COS(MSL))+(((3/2)*Beta!H77-((Gamma!H77*COS(MSL))))*(0.5+((P_A_True-0.5)*COS(2*MSLAMS)))*(SIN(MSL)^2)))))</f>
        <v/>
      </c>
      <c r="I77" s="2">
        <f>IF('Binding Energies'!I77 = "","",IF('Binding Energies'!I77&lt;HV,flat_s*(-(Beta!I77/2)-(Delta!I77*COS(MSL))+(((3/2)*Beta!I77-((Gamma!I77*COS(MSL))))*(0.5+((P_A_True-0.5)*COS(2*MSLAMS)))*(SIN(MSL)^2)))))</f>
        <v>-7.0044434740640815E-2</v>
      </c>
      <c r="J77" s="2">
        <f>IF('Binding Energies'!J77 = "","",IF('Binding Energies'!J77&lt;HV,flat_s*(-(Beta!J77/2)-(Delta!J77*COS(MSL))+(((3/2)*Beta!J77-((Gamma!J77*COS(MSL))))*(0.5+((P_A_True-0.5)*COS(2*MSLAMS)))*(SIN(MSL)^2)))))</f>
        <v>-6.958449242981013E-2</v>
      </c>
      <c r="K77" s="2">
        <f>IF('Binding Energies'!K77 = "","",IF('Binding Energies'!K77&lt;HV,flat_s*(-(Beta!K77/2)-(Delta!K77*COS(MSL))+(((3/2)*Beta!K77-((Gamma!K77*COS(MSL))))*(0.5+((P_A_True-0.5)*COS(2*MSLAMS)))*(SIN(MSL)^2)))))</f>
        <v>-6.0759189498927224E-2</v>
      </c>
      <c r="L77" s="2">
        <f>IF('Binding Energies'!L77 = "","",IF('Binding Energies'!L77&lt;HV,flat_s*(-(Beta!L77/2)-(Delta!L77*COS(MSL))+(((3/2)*Beta!L77-((Gamma!L77*COS(MSL))))*(0.5+((P_A_True-0.5)*COS(2*MSLAMS)))*(SIN(MSL)^2)))))</f>
        <v>-5.1889925959831551E-2</v>
      </c>
      <c r="M77" s="2">
        <f>IF('Binding Energies'!M77 = "","",IF('Binding Energies'!M77&lt;HV,flat_s*(-(Beta!M77/2)-(Delta!M77*COS(MSL))+(((3/2)*Beta!M77-((Gamma!M77*COS(MSL))))*(0.5+((P_A_True-0.5)*COS(2*MSLAMS)))*(SIN(MSL)^2)))))</f>
        <v>-5.5782872746159895E-2</v>
      </c>
      <c r="N77" s="2" t="str">
        <f>IF('Binding Energies'!N77 = "","",IF('Binding Energies'!N77&lt;HV,flat_s*(-(Beta!N77/2)-(Delta!N77*COS(MSL))+(((3/2)*Beta!N77-((Gamma!N77*COS(MSL))))*(0.5+((P_A_True-0.5)*COS(2*MSLAMS)))*(SIN(MSL)^2)))))</f>
        <v/>
      </c>
      <c r="O77" s="2">
        <f>IF('Binding Energies'!O77 = "","",IF('Binding Energies'!O77&lt;HV,flat_s*(-(Beta!O77/2)-(Delta!O77*COS(MSL))+(((3/2)*Beta!O77-((Gamma!O77*COS(MSL))))*(0.5+((P_A_True-0.5)*COS(2*MSLAMS)))*(SIN(MSL)^2)))))</f>
        <v>7.0593067574105883E-2</v>
      </c>
      <c r="P77" s="2">
        <f>IF('Binding Energies'!P77 = "","",IF('Binding Energies'!P77&lt;HV,flat_s*(-(Beta!P77/2)-(Delta!P77*COS(MSL))+(((3/2)*Beta!P77-((Gamma!P77*COS(MSL))))*(0.5+((P_A_True-0.5)*COS(2*MSLAMS)))*(SIN(MSL)^2)))))</f>
        <v>8.3956434985023587E-2</v>
      </c>
      <c r="Q77" s="2">
        <f>IF('Binding Energies'!Q77 = "","",IF('Binding Energies'!Q77&lt;HV,flat_s*(-(Beta!Q77/2)-(Delta!Q77*COS(MSL))+(((3/2)*Beta!Q77-((Gamma!Q77*COS(MSL))))*(0.5+((P_A_True-0.5)*COS(2*MSLAMS)))*(SIN(MSL)^2)))))</f>
        <v>9.4680429517820963E-2</v>
      </c>
      <c r="R77" s="2">
        <f>IF('Binding Energies'!R77 = "","",IF('Binding Energies'!R77&lt;HV,flat_s*(-(Beta!R77/2)-(Delta!R77*COS(MSL))+(((3/2)*Beta!R77-((Gamma!R77*COS(MSL))))*(0.5+((P_A_True-0.5)*COS(2*MSLAMS)))*(SIN(MSL)^2)))))</f>
        <v>0.10566471787720966</v>
      </c>
      <c r="S77" s="2">
        <f>IF('Binding Energies'!S77 = "","",IF('Binding Energies'!S77&lt;HV,flat_s*(-(Beta!S77/2)-(Delta!S77*COS(MSL))+(((3/2)*Beta!S77-((Gamma!S77*COS(MSL))))*(0.5+((P_A_True-0.5)*COS(2*MSLAMS)))*(SIN(MSL)^2)))))</f>
        <v>0.24440866907048558</v>
      </c>
      <c r="T77" s="2">
        <f>IF('Binding Energies'!T77 = "","",IF('Binding Energies'!T77&lt;HV,flat_s*(-(Beta!T77/2)-(Delta!T77*COS(MSL))+(((3/2)*Beta!T77-((Gamma!T77*COS(MSL))))*(0.5+((P_A_True-0.5)*COS(2*MSLAMS)))*(SIN(MSL)^2)))))</f>
        <v>0.24792769178191476</v>
      </c>
    </row>
    <row r="78" spans="1:20" x14ac:dyDescent="0.35">
      <c r="A78" s="72">
        <v>78</v>
      </c>
      <c r="B78" s="2" t="str">
        <f>IF('Binding Energies'!B78 = "","",IF('Binding Energies'!B78&lt;HV,flat_s*(-(Beta!B78/2)-(Delta!B78*COS(MSL))+(((3/2)*Beta!B78-((Gamma!B78*COS(MSL))))*(0.5+((P_A_True-0.5)*COS(2*MSLAMS)))*(SIN(MSL)^2)))))</f>
        <v/>
      </c>
      <c r="C78" s="2" t="str">
        <f>IF('Binding Energies'!C78 = "","",IF('Binding Energies'!C78&lt;HV,flat_s*(-(Beta!C78/2)-(Delta!C78*COS(MSL))+(((3/2)*Beta!C78-((Gamma!C78*COS(MSL))))*(0.5+((P_A_True-0.5)*COS(2*MSLAMS)))*(SIN(MSL)^2)))))</f>
        <v/>
      </c>
      <c r="D78" s="2">
        <f>IF('Binding Energies'!D78 = "","",IF('Binding Energies'!D78&lt;HV,flat_s*(-(Beta!D78/2)-(Delta!D78*COS(MSL))+(((3/2)*Beta!D78-((Gamma!D78*COS(MSL))))*(0.5+((P_A_True-0.5)*COS(2*MSLAMS)))*(SIN(MSL)^2)))))</f>
        <v>-4.0401064386583641E-2</v>
      </c>
      <c r="E78" s="2">
        <f>IF('Binding Energies'!E78 = "","",IF('Binding Energies'!E78&lt;HV,flat_s*(-(Beta!E78/2)-(Delta!E78*COS(MSL))+(((3/2)*Beta!E78-((Gamma!E78*COS(MSL))))*(0.5+((P_A_True-0.5)*COS(2*MSLAMS)))*(SIN(MSL)^2)))))</f>
        <v>-9.0411329090785975E-2</v>
      </c>
      <c r="F78" s="2">
        <f>IF('Binding Energies'!F78 = "","",IF('Binding Energies'!F78&lt;HV,flat_s*(-(Beta!F78/2)-(Delta!F78*COS(MSL))+(((3/2)*Beta!F78-((Gamma!F78*COS(MSL))))*(0.5+((P_A_True-0.5)*COS(2*MSLAMS)))*(SIN(MSL)^2)))))</f>
        <v>-9.8460094427523681E-2</v>
      </c>
      <c r="G78" s="2" t="str">
        <f>IF('Binding Energies'!G78 = "","",IF('Binding Energies'!G78&lt;HV,flat_s*(-(Beta!G78/2)-(Delta!G78*COS(MSL))+(((3/2)*Beta!G78-((Gamma!G78*COS(MSL))))*(0.5+((P_A_True-0.5)*COS(2*MSLAMS)))*(SIN(MSL)^2)))))</f>
        <v/>
      </c>
      <c r="H78" s="2" t="str">
        <f>IF('Binding Energies'!H78 = "","",IF('Binding Energies'!H78&lt;HV,flat_s*(-(Beta!H78/2)-(Delta!H78*COS(MSL))+(((3/2)*Beta!H78-((Gamma!H78*COS(MSL))))*(0.5+((P_A_True-0.5)*COS(2*MSLAMS)))*(SIN(MSL)^2)))))</f>
        <v/>
      </c>
      <c r="I78" s="2">
        <f>IF('Binding Energies'!I78 = "","",IF('Binding Energies'!I78&lt;HV,flat_s*(-(Beta!I78/2)-(Delta!I78*COS(MSL))+(((3/2)*Beta!I78-((Gamma!I78*COS(MSL))))*(0.5+((P_A_True-0.5)*COS(2*MSLAMS)))*(SIN(MSL)^2)))))</f>
        <v>-7.0020605808778225E-2</v>
      </c>
      <c r="J78" s="2">
        <f>IF('Binding Energies'!J78 = "","",IF('Binding Energies'!J78&lt;HV,flat_s*(-(Beta!J78/2)-(Delta!J78*COS(MSL))+(((3/2)*Beta!J78-((Gamma!J78*COS(MSL))))*(0.5+((P_A_True-0.5)*COS(2*MSLAMS)))*(SIN(MSL)^2)))))</f>
        <v>-7.1195116543603998E-2</v>
      </c>
      <c r="K78" s="2">
        <f>IF('Binding Energies'!K78 = "","",IF('Binding Energies'!K78&lt;HV,flat_s*(-(Beta!K78/2)-(Delta!K78*COS(MSL))+(((3/2)*Beta!K78-((Gamma!K78*COS(MSL))))*(0.5+((P_A_True-0.5)*COS(2*MSLAMS)))*(SIN(MSL)^2)))))</f>
        <v>-6.3513891945084944E-2</v>
      </c>
      <c r="L78" s="2">
        <f>IF('Binding Energies'!L78 = "","",IF('Binding Energies'!L78&lt;HV,flat_s*(-(Beta!L78/2)-(Delta!L78*COS(MSL))+(((3/2)*Beta!L78-((Gamma!L78*COS(MSL))))*(0.5+((P_A_True-0.5)*COS(2*MSLAMS)))*(SIN(MSL)^2)))))</f>
        <v>-5.4877415982651723E-2</v>
      </c>
      <c r="M78" s="2">
        <f>IF('Binding Energies'!M78 = "","",IF('Binding Energies'!M78&lt;HV,flat_s*(-(Beta!M78/2)-(Delta!M78*COS(MSL))+(((3/2)*Beta!M78-((Gamma!M78*COS(MSL))))*(0.5+((P_A_True-0.5)*COS(2*MSLAMS)))*(SIN(MSL)^2)))))</f>
        <v>-5.8799360449540927E-2</v>
      </c>
      <c r="N78" s="2">
        <f>IF('Binding Energies'!N78 = "","",IF('Binding Energies'!N78&lt;HV,flat_s*(-(Beta!N78/2)-(Delta!N78*COS(MSL))+(((3/2)*Beta!N78-((Gamma!N78*COS(MSL))))*(0.5+((P_A_True-0.5)*COS(2*MSLAMS)))*(SIN(MSL)^2)))))</f>
        <v>-4.95746542365606E-2</v>
      </c>
      <c r="O78" s="2">
        <f>IF('Binding Energies'!O78 = "","",IF('Binding Energies'!O78&lt;HV,flat_s*(-(Beta!O78/2)-(Delta!O78*COS(MSL))+(((3/2)*Beta!O78-((Gamma!O78*COS(MSL))))*(0.5+((P_A_True-0.5)*COS(2*MSLAMS)))*(SIN(MSL)^2)))))</f>
        <v>6.426955097488174E-2</v>
      </c>
      <c r="P78" s="2">
        <f>IF('Binding Energies'!P78 = "","",IF('Binding Energies'!P78&lt;HV,flat_s*(-(Beta!P78/2)-(Delta!P78*COS(MSL))+(((3/2)*Beta!P78-((Gamma!P78*COS(MSL))))*(0.5+((P_A_True-0.5)*COS(2*MSLAMS)))*(SIN(MSL)^2)))))</f>
        <v>7.7940901471468926E-2</v>
      </c>
      <c r="Q78" s="2">
        <f>IF('Binding Energies'!Q78 = "","",IF('Binding Energies'!Q78&lt;HV,flat_s*(-(Beta!Q78/2)-(Delta!Q78*COS(MSL))+(((3/2)*Beta!Q78-((Gamma!Q78*COS(MSL))))*(0.5+((P_A_True-0.5)*COS(2*MSLAMS)))*(SIN(MSL)^2)))))</f>
        <v>8.9850370852282979E-2</v>
      </c>
      <c r="R78" s="2">
        <f>IF('Binding Energies'!R78 = "","",IF('Binding Energies'!R78&lt;HV,flat_s*(-(Beta!R78/2)-(Delta!R78*COS(MSL))+(((3/2)*Beta!R78-((Gamma!R78*COS(MSL))))*(0.5+((P_A_True-0.5)*COS(2*MSLAMS)))*(SIN(MSL)^2)))))</f>
        <v>0.10124970952473278</v>
      </c>
      <c r="S78" s="2">
        <f>IF('Binding Energies'!S78 = "","",IF('Binding Energies'!S78&lt;HV,flat_s*(-(Beta!S78/2)-(Delta!S78*COS(MSL))+(((3/2)*Beta!S78-((Gamma!S78*COS(MSL))))*(0.5+((P_A_True-0.5)*COS(2*MSLAMS)))*(SIN(MSL)^2)))))</f>
        <v>0.24194667350959703</v>
      </c>
      <c r="T78" s="2">
        <f>IF('Binding Energies'!T78 = "","",IF('Binding Energies'!T78&lt;HV,flat_s*(-(Beta!T78/2)-(Delta!T78*COS(MSL))+(((3/2)*Beta!T78-((Gamma!T78*COS(MSL))))*(0.5+((P_A_True-0.5)*COS(2*MSLAMS)))*(SIN(MSL)^2)))))</f>
        <v>0.24563351715321466</v>
      </c>
    </row>
    <row r="79" spans="1:20" x14ac:dyDescent="0.35">
      <c r="A79" s="72">
        <v>79</v>
      </c>
      <c r="B79" s="2" t="str">
        <f>IF('Binding Energies'!B79 = "","",IF('Binding Energies'!B79&lt;HV,flat_s*(-(Beta!B79/2)-(Delta!B79*COS(MSL))+(((3/2)*Beta!B79-((Gamma!B79*COS(MSL))))*(0.5+((P_A_True-0.5)*COS(2*MSLAMS)))*(SIN(MSL)^2)))))</f>
        <v/>
      </c>
      <c r="C79" s="2" t="str">
        <f>IF('Binding Energies'!C79 = "","",IF('Binding Energies'!C79&lt;HV,flat_s*(-(Beta!C79/2)-(Delta!C79*COS(MSL))+(((3/2)*Beta!C79-((Gamma!C79*COS(MSL))))*(0.5+((P_A_True-0.5)*COS(2*MSLAMS)))*(SIN(MSL)^2)))))</f>
        <v/>
      </c>
      <c r="D79" s="2">
        <f>IF('Binding Energies'!D79 = "","",IF('Binding Energies'!D79&lt;HV,flat_s*(-(Beta!D79/2)-(Delta!D79*COS(MSL))+(((3/2)*Beta!D79-((Gamma!D79*COS(MSL))))*(0.5+((P_A_True-0.5)*COS(2*MSLAMS)))*(SIN(MSL)^2)))))</f>
        <v>-3.2881864228759272E-2</v>
      </c>
      <c r="E79" s="2">
        <f>IF('Binding Energies'!E79 = "","",IF('Binding Energies'!E79&lt;HV,flat_s*(-(Beta!E79/2)-(Delta!E79*COS(MSL))+(((3/2)*Beta!E79-((Gamma!E79*COS(MSL))))*(0.5+((P_A_True-0.5)*COS(2*MSLAMS)))*(SIN(MSL)^2)))))</f>
        <v>-8.7710337037925301E-2</v>
      </c>
      <c r="F79" s="2">
        <f>IF('Binding Energies'!F79 = "","",IF('Binding Energies'!F79&lt;HV,flat_s*(-(Beta!F79/2)-(Delta!F79*COS(MSL))+(((3/2)*Beta!F79-((Gamma!F79*COS(MSL))))*(0.5+((P_A_True-0.5)*COS(2*MSLAMS)))*(SIN(MSL)^2)))))</f>
        <v>-9.6624849749964214E-2</v>
      </c>
      <c r="G79" s="2" t="str">
        <f>IF('Binding Energies'!G79 = "","",IF('Binding Energies'!G79&lt;HV,flat_s*(-(Beta!G79/2)-(Delta!G79*COS(MSL))+(((3/2)*Beta!G79-((Gamma!G79*COS(MSL))))*(0.5+((P_A_True-0.5)*COS(2*MSLAMS)))*(SIN(MSL)^2)))))</f>
        <v/>
      </c>
      <c r="H79" s="2" t="str">
        <f>IF('Binding Energies'!H79 = "","",IF('Binding Energies'!H79&lt;HV,flat_s*(-(Beta!H79/2)-(Delta!H79*COS(MSL))+(((3/2)*Beta!H79-((Gamma!H79*COS(MSL))))*(0.5+((P_A_True-0.5)*COS(2*MSLAMS)))*(SIN(MSL)^2)))))</f>
        <v/>
      </c>
      <c r="I79" s="2">
        <f>IF('Binding Energies'!I79 = "","",IF('Binding Energies'!I79&lt;HV,flat_s*(-(Beta!I79/2)-(Delta!I79*COS(MSL))+(((3/2)*Beta!I79-((Gamma!I79*COS(MSL))))*(0.5+((P_A_True-0.5)*COS(2*MSLAMS)))*(SIN(MSL)^2)))))</f>
        <v>-6.931187461748245E-2</v>
      </c>
      <c r="J79" s="2">
        <f>IF('Binding Energies'!J79 = "","",IF('Binding Energies'!J79&lt;HV,flat_s*(-(Beta!J79/2)-(Delta!J79*COS(MSL))+(((3/2)*Beta!J79-((Gamma!J79*COS(MSL))))*(0.5+((P_A_True-0.5)*COS(2*MSLAMS)))*(SIN(MSL)^2)))))</f>
        <v>-7.2423367271889361E-2</v>
      </c>
      <c r="K79" s="2">
        <f>IF('Binding Energies'!K79 = "","",IF('Binding Energies'!K79&lt;HV,flat_s*(-(Beta!K79/2)-(Delta!K79*COS(MSL))+(((3/2)*Beta!K79-((Gamma!K79*COS(MSL))))*(0.5+((P_A_True-0.5)*COS(2*MSLAMS)))*(SIN(MSL)^2)))))</f>
        <v>-6.6029014754386717E-2</v>
      </c>
      <c r="L79" s="2">
        <f>IF('Binding Energies'!L79 = "","",IF('Binding Energies'!L79&lt;HV,flat_s*(-(Beta!L79/2)-(Delta!L79*COS(MSL))+(((3/2)*Beta!L79-((Gamma!L79*COS(MSL))))*(0.5+((P_A_True-0.5)*COS(2*MSLAMS)))*(SIN(MSL)^2)))))</f>
        <v>-5.7717074787767553E-2</v>
      </c>
      <c r="M79" s="2">
        <f>IF('Binding Energies'!M79 = "","",IF('Binding Energies'!M79&lt;HV,flat_s*(-(Beta!M79/2)-(Delta!M79*COS(MSL))+(((3/2)*Beta!M79-((Gamma!M79*COS(MSL))))*(0.5+((P_A_True-0.5)*COS(2*MSLAMS)))*(SIN(MSL)^2)))))</f>
        <v>-6.1639914949929153E-2</v>
      </c>
      <c r="N79" s="2">
        <f>IF('Binding Energies'!N79 = "","",IF('Binding Energies'!N79&lt;HV,flat_s*(-(Beta!N79/2)-(Delta!N79*COS(MSL))+(((3/2)*Beta!N79-((Gamma!N79*COS(MSL))))*(0.5+((P_A_True-0.5)*COS(2*MSLAMS)))*(SIN(MSL)^2)))))</f>
        <v>-5.2346004056490703E-2</v>
      </c>
      <c r="O79" s="2">
        <f>IF('Binding Energies'!O79 = "","",IF('Binding Energies'!O79&lt;HV,flat_s*(-(Beta!O79/2)-(Delta!O79*COS(MSL))+(((3/2)*Beta!O79-((Gamma!O79*COS(MSL))))*(0.5+((P_A_True-0.5)*COS(2*MSLAMS)))*(SIN(MSL)^2)))))</f>
        <v>5.7903005491393711E-2</v>
      </c>
      <c r="P79" s="2">
        <f>IF('Binding Energies'!P79 = "","",IF('Binding Energies'!P79&lt;HV,flat_s*(-(Beta!P79/2)-(Delta!P79*COS(MSL))+(((3/2)*Beta!P79-((Gamma!P79*COS(MSL))))*(0.5+((P_A_True-0.5)*COS(2*MSLAMS)))*(SIN(MSL)^2)))))</f>
        <v>7.1855033724328998E-2</v>
      </c>
      <c r="Q79" s="2">
        <f>IF('Binding Energies'!Q79 = "","",IF('Binding Energies'!Q79&lt;HV,flat_s*(-(Beta!Q79/2)-(Delta!Q79*COS(MSL))+(((3/2)*Beta!Q79-((Gamma!Q79*COS(MSL))))*(0.5+((P_A_True-0.5)*COS(2*MSLAMS)))*(SIN(MSL)^2)))))</f>
        <v>8.5021063505625549E-2</v>
      </c>
      <c r="R79" s="2">
        <f>IF('Binding Energies'!R79 = "","",IF('Binding Energies'!R79&lt;HV,flat_s*(-(Beta!R79/2)-(Delta!R79*COS(MSL))+(((3/2)*Beta!R79-((Gamma!R79*COS(MSL))))*(0.5+((P_A_True-0.5)*COS(2*MSLAMS)))*(SIN(MSL)^2)))))</f>
        <v>9.6823067552885167E-2</v>
      </c>
      <c r="S79" s="2">
        <f>IF('Binding Energies'!S79 = "","",IF('Binding Energies'!S79&lt;HV,flat_s*(-(Beta!S79/2)-(Delta!S79*COS(MSL))+(((3/2)*Beta!S79-((Gamma!S79*COS(MSL))))*(0.5+((P_A_True-0.5)*COS(2*MSLAMS)))*(SIN(MSL)^2)))))</f>
        <v>0.23943414228657145</v>
      </c>
      <c r="T79" s="2">
        <f>IF('Binding Energies'!T79 = "","",IF('Binding Energies'!T79&lt;HV,flat_s*(-(Beta!T79/2)-(Delta!T79*COS(MSL))+(((3/2)*Beta!T79-((Gamma!T79*COS(MSL))))*(0.5+((P_A_True-0.5)*COS(2*MSLAMS)))*(SIN(MSL)^2)))))</f>
        <v>0.2432933623275717</v>
      </c>
    </row>
    <row r="80" spans="1:20" x14ac:dyDescent="0.35">
      <c r="A80" s="72">
        <v>80</v>
      </c>
      <c r="B80" s="2" t="str">
        <f>IF('Binding Energies'!B80 = "","",IF('Binding Energies'!B80&lt;HV,flat_s*(-(Beta!B80/2)-(Delta!B80*COS(MSL))+(((3/2)*Beta!B80-((Gamma!B80*COS(MSL))))*(0.5+((P_A_True-0.5)*COS(2*MSLAMS)))*(SIN(MSL)^2)))))</f>
        <v/>
      </c>
      <c r="C80" s="2" t="str">
        <f>IF('Binding Energies'!C80 = "","",IF('Binding Energies'!C80&lt;HV,flat_s*(-(Beta!C80/2)-(Delta!C80*COS(MSL))+(((3/2)*Beta!C80-((Gamma!C80*COS(MSL))))*(0.5+((P_A_True-0.5)*COS(2*MSLAMS)))*(SIN(MSL)^2)))))</f>
        <v/>
      </c>
      <c r="D80" s="2">
        <f>IF('Binding Energies'!D80 = "","",IF('Binding Energies'!D80&lt;HV,flat_s*(-(Beta!D80/2)-(Delta!D80*COS(MSL))+(((3/2)*Beta!D80-((Gamma!D80*COS(MSL))))*(0.5+((P_A_True-0.5)*COS(2*MSLAMS)))*(SIN(MSL)^2)))))</f>
        <v>-2.4835957060217018E-2</v>
      </c>
      <c r="E80" s="2">
        <f>IF('Binding Energies'!E80 = "","",IF('Binding Energies'!E80&lt;HV,flat_s*(-(Beta!E80/2)-(Delta!E80*COS(MSL))+(((3/2)*Beta!E80-((Gamma!E80*COS(MSL))))*(0.5+((P_A_True-0.5)*COS(2*MSLAMS)))*(SIN(MSL)^2)))))</f>
        <v>-8.4829016503699783E-2</v>
      </c>
      <c r="F80" s="2">
        <f>IF('Binding Energies'!F80 = "","",IF('Binding Energies'!F80&lt;HV,flat_s*(-(Beta!F80/2)-(Delta!F80*COS(MSL))+(((3/2)*Beta!F80-((Gamma!F80*COS(MSL))))*(0.5+((P_A_True-0.5)*COS(2*MSLAMS)))*(SIN(MSL)^2)))))</f>
        <v>-9.4628984186481802E-2</v>
      </c>
      <c r="G80" s="2" t="str">
        <f>IF('Binding Energies'!G80 = "","",IF('Binding Energies'!G80&lt;HV,flat_s*(-(Beta!G80/2)-(Delta!G80*COS(MSL))+(((3/2)*Beta!G80-((Gamma!G80*COS(MSL))))*(0.5+((P_A_True-0.5)*COS(2*MSLAMS)))*(SIN(MSL)^2)))))</f>
        <v/>
      </c>
      <c r="H80" s="2" t="str">
        <f>IF('Binding Energies'!H80 = "","",IF('Binding Energies'!H80&lt;HV,flat_s*(-(Beta!H80/2)-(Delta!H80*COS(MSL))+(((3/2)*Beta!H80-((Gamma!H80*COS(MSL))))*(0.5+((P_A_True-0.5)*COS(2*MSLAMS)))*(SIN(MSL)^2)))))</f>
        <v/>
      </c>
      <c r="I80" s="2">
        <f>IF('Binding Energies'!I80 = "","",IF('Binding Energies'!I80&lt;HV,flat_s*(-(Beta!I80/2)-(Delta!I80*COS(MSL))+(((3/2)*Beta!I80-((Gamma!I80*COS(MSL))))*(0.5+((P_A_True-0.5)*COS(2*MSLAMS)))*(SIN(MSL)^2)))))</f>
        <v>-6.7709325374277429E-2</v>
      </c>
      <c r="J80" s="2">
        <f>IF('Binding Energies'!J80 = "","",IF('Binding Energies'!J80&lt;HV,flat_s*(-(Beta!J80/2)-(Delta!J80*COS(MSL))+(((3/2)*Beta!J80-((Gamma!J80*COS(MSL))))*(0.5+((P_A_True-0.5)*COS(2*MSLAMS)))*(SIN(MSL)^2)))))</f>
        <v>-7.3198724542056781E-2</v>
      </c>
      <c r="K80" s="2">
        <f>IF('Binding Energies'!K80 = "","",IF('Binding Energies'!K80&lt;HV,flat_s*(-(Beta!K80/2)-(Delta!K80*COS(MSL))+(((3/2)*Beta!K80-((Gamma!K80*COS(MSL))))*(0.5+((P_A_True-0.5)*COS(2*MSLAMS)))*(SIN(MSL)^2)))))</f>
        <v>-6.8361242289910917E-2</v>
      </c>
      <c r="L80" s="2">
        <f>IF('Binding Energies'!L80 = "","",IF('Binding Energies'!L80&lt;HV,flat_s*(-(Beta!L80/2)-(Delta!L80*COS(MSL))+(((3/2)*Beta!L80-((Gamma!L80*COS(MSL))))*(0.5+((P_A_True-0.5)*COS(2*MSLAMS)))*(SIN(MSL)^2)))))</f>
        <v>-6.0418831289686059E-2</v>
      </c>
      <c r="M80" s="2">
        <f>IF('Binding Energies'!M80 = "","",IF('Binding Energies'!M80&lt;HV,flat_s*(-(Beta!M80/2)-(Delta!M80*COS(MSL))+(((3/2)*Beta!M80-((Gamma!M80*COS(MSL))))*(0.5+((P_A_True-0.5)*COS(2*MSLAMS)))*(SIN(MSL)^2)))))</f>
        <v>-6.429760513225824E-2</v>
      </c>
      <c r="N80" s="2">
        <f>IF('Binding Energies'!N80 = "","",IF('Binding Energies'!N80&lt;HV,flat_s*(-(Beta!N80/2)-(Delta!N80*COS(MSL))+(((3/2)*Beta!N80-((Gamma!N80*COS(MSL))))*(0.5+((P_A_True-0.5)*COS(2*MSLAMS)))*(SIN(MSL)^2)))))</f>
        <v>-5.4953622108009581E-2</v>
      </c>
      <c r="O80" s="2">
        <f>IF('Binding Energies'!O80 = "","",IF('Binding Energies'!O80&lt;HV,flat_s*(-(Beta!O80/2)-(Delta!O80*COS(MSL))+(((3/2)*Beta!O80-((Gamma!O80*COS(MSL))))*(0.5+((P_A_True-0.5)*COS(2*MSLAMS)))*(SIN(MSL)^2)))))</f>
        <v>5.1500640464842484E-2</v>
      </c>
      <c r="P80" s="2">
        <f>IF('Binding Energies'!P80 = "","",IF('Binding Energies'!P80&lt;HV,flat_s*(-(Beta!P80/2)-(Delta!P80*COS(MSL))+(((3/2)*Beta!P80-((Gamma!P80*COS(MSL))))*(0.5+((P_A_True-0.5)*COS(2*MSLAMS)))*(SIN(MSL)^2)))))</f>
        <v>6.5704171686022828E-2</v>
      </c>
      <c r="Q80" s="2">
        <f>IF('Binding Energies'!Q80 = "","",IF('Binding Energies'!Q80&lt;HV,flat_s*(-(Beta!Q80/2)-(Delta!Q80*COS(MSL))+(((3/2)*Beta!Q80-((Gamma!Q80*COS(MSL))))*(0.5+((P_A_True-0.5)*COS(2*MSLAMS)))*(SIN(MSL)^2)))))</f>
        <v>8.0238460292534008E-2</v>
      </c>
      <c r="R80" s="2">
        <f>IF('Binding Energies'!R80 = "","",IF('Binding Energies'!R80&lt;HV,flat_s*(-(Beta!R80/2)-(Delta!R80*COS(MSL))+(((3/2)*Beta!R80-((Gamma!R80*COS(MSL))))*(0.5+((P_A_True-0.5)*COS(2*MSLAMS)))*(SIN(MSL)^2)))))</f>
        <v>9.2427962392496732E-2</v>
      </c>
      <c r="S80" s="2">
        <f>IF('Binding Energies'!S80 = "","",IF('Binding Energies'!S80&lt;HV,flat_s*(-(Beta!S80/2)-(Delta!S80*COS(MSL))+(((3/2)*Beta!S80-((Gamma!S80*COS(MSL))))*(0.5+((P_A_True-0.5)*COS(2*MSLAMS)))*(SIN(MSL)^2)))))</f>
        <v>0.23687084786000501</v>
      </c>
      <c r="T80" s="2">
        <f>IF('Binding Energies'!T80 = "","",IF('Binding Energies'!T80&lt;HV,flat_s*(-(Beta!T80/2)-(Delta!T80*COS(MSL))+(((3/2)*Beta!T80-((Gamma!T80*COS(MSL))))*(0.5+((P_A_True-0.5)*COS(2*MSLAMS)))*(SIN(MSL)^2)))))</f>
        <v>0.24090748695090564</v>
      </c>
    </row>
    <row r="81" spans="1:20" x14ac:dyDescent="0.35">
      <c r="A81" s="72">
        <v>81</v>
      </c>
      <c r="B81" s="2" t="str">
        <f>IF('Binding Energies'!B81 = "","",IF('Binding Energies'!B81&lt;HV,flat_s*(-(Beta!B81/2)-(Delta!B81*COS(MSL))+(((3/2)*Beta!B81-((Gamma!B81*COS(MSL))))*(0.5+((P_A_True-0.5)*COS(2*MSLAMS)))*(SIN(MSL)^2)))))</f>
        <v/>
      </c>
      <c r="C81" s="2" t="str">
        <f>IF('Binding Energies'!C81 = "","",IF('Binding Energies'!C81&lt;HV,flat_s*(-(Beta!C81/2)-(Delta!C81*COS(MSL))+(((3/2)*Beta!C81-((Gamma!C81*COS(MSL))))*(0.5+((P_A_True-0.5)*COS(2*MSLAMS)))*(SIN(MSL)^2)))))</f>
        <v/>
      </c>
      <c r="D81" s="2">
        <f>IF('Binding Energies'!D81 = "","",IF('Binding Energies'!D81&lt;HV,flat_s*(-(Beta!D81/2)-(Delta!D81*COS(MSL))+(((3/2)*Beta!D81-((Gamma!D81*COS(MSL))))*(0.5+((P_A_True-0.5)*COS(2*MSLAMS)))*(SIN(MSL)^2)))))</f>
        <v>-1.6252028229873816E-2</v>
      </c>
      <c r="E81" s="2">
        <f>IF('Binding Energies'!E81 = "","",IF('Binding Energies'!E81&lt;HV,flat_s*(-(Beta!E81/2)-(Delta!E81*COS(MSL))+(((3/2)*Beta!E81-((Gamma!E81*COS(MSL))))*(0.5+((P_A_True-0.5)*COS(2*MSLAMS)))*(SIN(MSL)^2)))))</f>
        <v>-8.1771561476880694E-2</v>
      </c>
      <c r="F81" s="2">
        <f>IF('Binding Energies'!F81 = "","",IF('Binding Energies'!F81&lt;HV,flat_s*(-(Beta!F81/2)-(Delta!F81*COS(MSL))+(((3/2)*Beta!F81-((Gamma!F81*COS(MSL))))*(0.5+((P_A_True-0.5)*COS(2*MSLAMS)))*(SIN(MSL)^2)))))</f>
        <v>-9.2477067528647927E-2</v>
      </c>
      <c r="G81" s="2" t="str">
        <f>IF('Binding Energies'!G81 = "","",IF('Binding Energies'!G81&lt;HV,flat_s*(-(Beta!G81/2)-(Delta!G81*COS(MSL))+(((3/2)*Beta!G81-((Gamma!G81*COS(MSL))))*(0.5+((P_A_True-0.5)*COS(2*MSLAMS)))*(SIN(MSL)^2)))))</f>
        <v/>
      </c>
      <c r="H81" s="2" t="str">
        <f>IF('Binding Energies'!H81 = "","",IF('Binding Energies'!H81&lt;HV,flat_s*(-(Beta!H81/2)-(Delta!H81*COS(MSL))+(((3/2)*Beta!H81-((Gamma!H81*COS(MSL))))*(0.5+((P_A_True-0.5)*COS(2*MSLAMS)))*(SIN(MSL)^2)))))</f>
        <v/>
      </c>
      <c r="I81" s="2">
        <f>IF('Binding Energies'!I81 = "","",IF('Binding Energies'!I81&lt;HV,flat_s*(-(Beta!I81/2)-(Delta!I81*COS(MSL))+(((3/2)*Beta!I81-((Gamma!I81*COS(MSL))))*(0.5+((P_A_True-0.5)*COS(2*MSLAMS)))*(SIN(MSL)^2)))))</f>
        <v>-6.5138056761848917E-2</v>
      </c>
      <c r="J81" s="2">
        <f>IF('Binding Energies'!J81 = "","",IF('Binding Energies'!J81&lt;HV,flat_s*(-(Beta!J81/2)-(Delta!J81*COS(MSL))+(((3/2)*Beta!J81-((Gamma!J81*COS(MSL))))*(0.5+((P_A_True-0.5)*COS(2*MSLAMS)))*(SIN(MSL)^2)))))</f>
        <v>-7.3507068875391379E-2</v>
      </c>
      <c r="K81" s="2">
        <f>IF('Binding Energies'!K81 = "","",IF('Binding Energies'!K81&lt;HV,flat_s*(-(Beta!K81/2)-(Delta!K81*COS(MSL))+(((3/2)*Beta!K81-((Gamma!K81*COS(MSL))))*(0.5+((P_A_True-0.5)*COS(2*MSLAMS)))*(SIN(MSL)^2)))))</f>
        <v>-7.0363344907014236E-2</v>
      </c>
      <c r="L81" s="2">
        <f>IF('Binding Energies'!L81 = "","",IF('Binding Energies'!L81&lt;HV,flat_s*(-(Beta!L81/2)-(Delta!L81*COS(MSL))+(((3/2)*Beta!L81-((Gamma!L81*COS(MSL))))*(0.5+((P_A_True-0.5)*COS(2*MSLAMS)))*(SIN(MSL)^2)))))</f>
        <v>-6.2897851481455658E-2</v>
      </c>
      <c r="M81" s="2">
        <f>IF('Binding Energies'!M81 = "","",IF('Binding Energies'!M81&lt;HV,flat_s*(-(Beta!M81/2)-(Delta!M81*COS(MSL))+(((3/2)*Beta!M81-((Gamma!M81*COS(MSL))))*(0.5+((P_A_True-0.5)*COS(2*MSLAMS)))*(SIN(MSL)^2)))))</f>
        <v>-6.6791219695508608E-2</v>
      </c>
      <c r="N81" s="2">
        <f>IF('Binding Energies'!N81 = "","",IF('Binding Energies'!N81&lt;HV,flat_s*(-(Beta!N81/2)-(Delta!N81*COS(MSL))+(((3/2)*Beta!N81-((Gamma!N81*COS(MSL))))*(0.5+((P_A_True-0.5)*COS(2*MSLAMS)))*(SIN(MSL)^2)))))</f>
        <v>-5.7717426531862515E-2</v>
      </c>
      <c r="O81" s="2">
        <f>IF('Binding Energies'!O81 = "","",IF('Binding Energies'!O81&lt;HV,flat_s*(-(Beta!O81/2)-(Delta!O81*COS(MSL))+(((3/2)*Beta!O81-((Gamma!O81*COS(MSL))))*(0.5+((P_A_True-0.5)*COS(2*MSLAMS)))*(SIN(MSL)^2)))))</f>
        <v>4.5074061188239534E-2</v>
      </c>
      <c r="P81" s="2">
        <f>IF('Binding Energies'!P81 = "","",IF('Binding Energies'!P81&lt;HV,flat_s*(-(Beta!P81/2)-(Delta!P81*COS(MSL))+(((3/2)*Beta!P81-((Gamma!P81*COS(MSL))))*(0.5+((P_A_True-0.5)*COS(2*MSLAMS)))*(SIN(MSL)^2)))))</f>
        <v>5.9493321971281543E-2</v>
      </c>
      <c r="Q81" s="2">
        <f>IF('Binding Energies'!Q81 = "","",IF('Binding Energies'!Q81&lt;HV,flat_s*(-(Beta!Q81/2)-(Delta!Q81*COS(MSL))+(((3/2)*Beta!Q81-((Gamma!Q81*COS(MSL))))*(0.5+((P_A_True-0.5)*COS(2*MSLAMS)))*(SIN(MSL)^2)))))</f>
        <v>7.5447780178349078E-2</v>
      </c>
      <c r="R81" s="2">
        <f>IF('Binding Energies'!R81 = "","",IF('Binding Energies'!R81&lt;HV,flat_s*(-(Beta!R81/2)-(Delta!R81*COS(MSL))+(((3/2)*Beta!R81-((Gamma!R81*COS(MSL))))*(0.5+((P_A_True-0.5)*COS(2*MSLAMS)))*(SIN(MSL)^2)))))</f>
        <v>8.8009530381938927E-2</v>
      </c>
      <c r="S81" s="2">
        <f>IF('Binding Energies'!S81 = "","",IF('Binding Energies'!S81&lt;HV,flat_s*(-(Beta!S81/2)-(Delta!S81*COS(MSL))+(((3/2)*Beta!S81-((Gamma!S81*COS(MSL))))*(0.5+((P_A_True-0.5)*COS(2*MSLAMS)))*(SIN(MSL)^2)))))</f>
        <v>0.23425622729123186</v>
      </c>
      <c r="T81" s="2">
        <f>IF('Binding Energies'!T81 = "","",IF('Binding Energies'!T81&lt;HV,flat_s*(-(Beta!T81/2)-(Delta!T81*COS(MSL))+(((3/2)*Beta!T81-((Gamma!T81*COS(MSL))))*(0.5+((P_A_True-0.5)*COS(2*MSLAMS)))*(SIN(MSL)^2)))))</f>
        <v>0.23847745584760138</v>
      </c>
    </row>
    <row r="82" spans="1:20" x14ac:dyDescent="0.35">
      <c r="A82" s="72">
        <v>82</v>
      </c>
      <c r="B82" s="2" t="str">
        <f>IF('Binding Energies'!B82 = "","",IF('Binding Energies'!B82&lt;HV,flat_s*(-(Beta!B82/2)-(Delta!B82*COS(MSL))+(((3/2)*Beta!B82-((Gamma!B82*COS(MSL))))*(0.5+((P_A_True-0.5)*COS(2*MSLAMS)))*(SIN(MSL)^2)))))</f>
        <v/>
      </c>
      <c r="C82" s="2" t="str">
        <f>IF('Binding Energies'!C82 = "","",IF('Binding Energies'!C82&lt;HV,flat_s*(-(Beta!C82/2)-(Delta!C82*COS(MSL))+(((3/2)*Beta!C82-((Gamma!C82*COS(MSL))))*(0.5+((P_A_True-0.5)*COS(2*MSLAMS)))*(SIN(MSL)^2)))))</f>
        <v/>
      </c>
      <c r="D82" s="2">
        <f>IF('Binding Energies'!D82 = "","",IF('Binding Energies'!D82&lt;HV,flat_s*(-(Beta!D82/2)-(Delta!D82*COS(MSL))+(((3/2)*Beta!D82-((Gamma!D82*COS(MSL))))*(0.5+((P_A_True-0.5)*COS(2*MSLAMS)))*(SIN(MSL)^2)))))</f>
        <v>-7.1183374227414831E-3</v>
      </c>
      <c r="E82" s="2">
        <f>IF('Binding Energies'!E82 = "","",IF('Binding Energies'!E82&lt;HV,flat_s*(-(Beta!E82/2)-(Delta!E82*COS(MSL))+(((3/2)*Beta!E82-((Gamma!E82*COS(MSL))))*(0.5+((P_A_True-0.5)*COS(2*MSLAMS)))*(SIN(MSL)^2)))))</f>
        <v>-7.8542135316318151E-2</v>
      </c>
      <c r="F82" s="2">
        <f>IF('Binding Energies'!F82 = "","",IF('Binding Energies'!F82&lt;HV,flat_s*(-(Beta!F82/2)-(Delta!F82*COS(MSL))+(((3/2)*Beta!F82-((Gamma!F82*COS(MSL))))*(0.5+((P_A_True-0.5)*COS(2*MSLAMS)))*(SIN(MSL)^2)))))</f>
        <v>-9.0173599288027706E-2</v>
      </c>
      <c r="G82" s="2" t="str">
        <f>IF('Binding Energies'!G82 = "","",IF('Binding Energies'!G82&lt;HV,flat_s*(-(Beta!G82/2)-(Delta!G82*COS(MSL))+(((3/2)*Beta!G82-((Gamma!G82*COS(MSL))))*(0.5+((P_A_True-0.5)*COS(2*MSLAMS)))*(SIN(MSL)^2)))))</f>
        <v/>
      </c>
      <c r="H82" s="2" t="str">
        <f>IF('Binding Energies'!H82 = "","",IF('Binding Energies'!H82&lt;HV,flat_s*(-(Beta!H82/2)-(Delta!H82*COS(MSL))+(((3/2)*Beta!H82-((Gamma!H82*COS(MSL))))*(0.5+((P_A_True-0.5)*COS(2*MSLAMS)))*(SIN(MSL)^2)))))</f>
        <v/>
      </c>
      <c r="I82" s="2">
        <f>IF('Binding Energies'!I82 = "","",IF('Binding Energies'!I82&lt;HV,flat_s*(-(Beta!I82/2)-(Delta!I82*COS(MSL))+(((3/2)*Beta!I82-((Gamma!I82*COS(MSL))))*(0.5+((P_A_True-0.5)*COS(2*MSLAMS)))*(SIN(MSL)^2)))))</f>
        <v>-6.1587062048019003E-2</v>
      </c>
      <c r="J82" s="2">
        <f>IF('Binding Energies'!J82 = "","",IF('Binding Energies'!J82&lt;HV,flat_s*(-(Beta!J82/2)-(Delta!J82*COS(MSL))+(((3/2)*Beta!J82-((Gamma!J82*COS(MSL))))*(0.5+((P_A_True-0.5)*COS(2*MSLAMS)))*(SIN(MSL)^2)))))</f>
        <v>-7.3385068267711739E-2</v>
      </c>
      <c r="K82" s="2">
        <f>IF('Binding Energies'!K82 = "","",IF('Binding Energies'!K82&lt;HV,flat_s*(-(Beta!K82/2)-(Delta!K82*COS(MSL))+(((3/2)*Beta!K82-((Gamma!K82*COS(MSL))))*(0.5+((P_A_True-0.5)*COS(2*MSLAMS)))*(SIN(MSL)^2)))))</f>
        <v>-7.2166363280341317E-2</v>
      </c>
      <c r="L82" s="2">
        <f>IF('Binding Energies'!L82 = "","",IF('Binding Energies'!L82&lt;HV,flat_s*(-(Beta!L82/2)-(Delta!L82*COS(MSL))+(((3/2)*Beta!L82-((Gamma!L82*COS(MSL))))*(0.5+((P_A_True-0.5)*COS(2*MSLAMS)))*(SIN(MSL)^2)))))</f>
        <v>-6.523880245639424E-2</v>
      </c>
      <c r="M82" s="2">
        <f>IF('Binding Energies'!M82 = "","",IF('Binding Energies'!M82&lt;HV,flat_s*(-(Beta!M82/2)-(Delta!M82*COS(MSL))+(((3/2)*Beta!M82-((Gamma!M82*COS(MSL))))*(0.5+((P_A_True-0.5)*COS(2*MSLAMS)))*(SIN(MSL)^2)))))</f>
        <v>-6.9054449453356814E-2</v>
      </c>
      <c r="N82" s="2">
        <f>IF('Binding Energies'!N82 = "","",IF('Binding Energies'!N82&lt;HV,flat_s*(-(Beta!N82/2)-(Delta!N82*COS(MSL))+(((3/2)*Beta!N82-((Gamma!N82*COS(MSL))))*(0.5+((P_A_True-0.5)*COS(2*MSLAMS)))*(SIN(MSL)^2)))))</f>
        <v>-6.0222468336912138E-2</v>
      </c>
      <c r="O82" s="2">
        <f>IF('Binding Energies'!O82 = "","",IF('Binding Energies'!O82&lt;HV,flat_s*(-(Beta!O82/2)-(Delta!O82*COS(MSL))+(((3/2)*Beta!O82-((Gamma!O82*COS(MSL))))*(0.5+((P_A_True-0.5)*COS(2*MSLAMS)))*(SIN(MSL)^2)))))</f>
        <v>3.8612539019014958E-2</v>
      </c>
      <c r="P82" s="2">
        <f>IF('Binding Energies'!P82 = "","",IF('Binding Energies'!P82&lt;HV,flat_s*(-(Beta!P82/2)-(Delta!P82*COS(MSL))+(((3/2)*Beta!P82-((Gamma!P82*COS(MSL))))*(0.5+((P_A_True-0.5)*COS(2*MSLAMS)))*(SIN(MSL)^2)))))</f>
        <v>5.3223655848711915E-2</v>
      </c>
      <c r="Q82" s="2">
        <f>IF('Binding Energies'!Q82 = "","",IF('Binding Energies'!Q82&lt;HV,flat_s*(-(Beta!Q82/2)-(Delta!Q82*COS(MSL))+(((3/2)*Beta!Q82-((Gamma!Q82*COS(MSL))))*(0.5+((P_A_True-0.5)*COS(2*MSLAMS)))*(SIN(MSL)^2)))))</f>
        <v>7.0651438452832171E-2</v>
      </c>
      <c r="R82" s="2">
        <f>IF('Binding Energies'!R82 = "","",IF('Binding Energies'!R82&lt;HV,flat_s*(-(Beta!R82/2)-(Delta!R82*COS(MSL))+(((3/2)*Beta!R82-((Gamma!R82*COS(MSL))))*(0.5+((P_A_True-0.5)*COS(2*MSLAMS)))*(SIN(MSL)^2)))))</f>
        <v>8.3568358137279142E-2</v>
      </c>
      <c r="S82" s="2">
        <f>IF('Binding Energies'!S82 = "","",IF('Binding Energies'!S82&lt;HV,flat_s*(-(Beta!S82/2)-(Delta!S82*COS(MSL))+(((3/2)*Beta!S82-((Gamma!S82*COS(MSL))))*(0.5+((P_A_True-0.5)*COS(2*MSLAMS)))*(SIN(MSL)^2)))))</f>
        <v>0.23158858356168721</v>
      </c>
      <c r="T82" s="2">
        <f>IF('Binding Energies'!T82 = "","",IF('Binding Energies'!T82&lt;HV,flat_s*(-(Beta!T82/2)-(Delta!T82*COS(MSL))+(((3/2)*Beta!T82-((Gamma!T82*COS(MSL))))*(0.5+((P_A_True-0.5)*COS(2*MSLAMS)))*(SIN(MSL)^2)))))</f>
        <v>0.235989015831231</v>
      </c>
    </row>
    <row r="83" spans="1:20" x14ac:dyDescent="0.35">
      <c r="A83" s="72">
        <v>83</v>
      </c>
      <c r="B83" s="2" t="str">
        <f>IF('Binding Energies'!B83 = "","",IF('Binding Energies'!B83&lt;HV,flat_s*(-(Beta!B83/2)-(Delta!B83*COS(MSL))+(((3/2)*Beta!B83-((Gamma!B83*COS(MSL))))*(0.5+((P_A_True-0.5)*COS(2*MSLAMS)))*(SIN(MSL)^2)))))</f>
        <v/>
      </c>
      <c r="C83" s="2" t="str">
        <f>IF('Binding Energies'!C83 = "","",IF('Binding Energies'!C83&lt;HV,flat_s*(-(Beta!C83/2)-(Delta!C83*COS(MSL))+(((3/2)*Beta!C83-((Gamma!C83*COS(MSL))))*(0.5+((P_A_True-0.5)*COS(2*MSLAMS)))*(SIN(MSL)^2)))))</f>
        <v/>
      </c>
      <c r="D83" s="2">
        <f>IF('Binding Energies'!D83 = "","",IF('Binding Energies'!D83&lt;HV,flat_s*(-(Beta!D83/2)-(Delta!D83*COS(MSL))+(((3/2)*Beta!D83-((Gamma!D83*COS(MSL))))*(0.5+((P_A_True-0.5)*COS(2*MSLAMS)))*(SIN(MSL)^2)))))</f>
        <v>2.5774407898438989E-3</v>
      </c>
      <c r="E83" s="2">
        <f>IF('Binding Energies'!E83 = "","",IF('Binding Energies'!E83&lt;HV,flat_s*(-(Beta!E83/2)-(Delta!E83*COS(MSL))+(((3/2)*Beta!E83-((Gamma!E83*COS(MSL))))*(0.5+((P_A_True-0.5)*COS(2*MSLAMS)))*(SIN(MSL)^2)))))</f>
        <v>-7.5144851500218879E-2</v>
      </c>
      <c r="F83" s="2">
        <f>IF('Binding Energies'!F83 = "","",IF('Binding Energies'!F83&lt;HV,flat_s*(-(Beta!F83/2)-(Delta!F83*COS(MSL))+(((3/2)*Beta!F83-((Gamma!F83*COS(MSL))))*(0.5+((P_A_True-0.5)*COS(2*MSLAMS)))*(SIN(MSL)^2)))))</f>
        <v>-8.7722994059722059E-2</v>
      </c>
      <c r="G83" s="2" t="str">
        <f>IF('Binding Energies'!G83 = "","",IF('Binding Energies'!G83&lt;HV,flat_s*(-(Beta!G83/2)-(Delta!G83*COS(MSL))+(((3/2)*Beta!G83-((Gamma!G83*COS(MSL))))*(0.5+((P_A_True-0.5)*COS(2*MSLAMS)))*(SIN(MSL)^2)))))</f>
        <v/>
      </c>
      <c r="H83" s="2" t="str">
        <f>IF('Binding Energies'!H83 = "","",IF('Binding Energies'!H83&lt;HV,flat_s*(-(Beta!H83/2)-(Delta!H83*COS(MSL))+(((3/2)*Beta!H83-((Gamma!H83*COS(MSL))))*(0.5+((P_A_True-0.5)*COS(2*MSLAMS)))*(SIN(MSL)^2)))))</f>
        <v/>
      </c>
      <c r="I83" s="2">
        <f>IF('Binding Energies'!I83 = "","",IF('Binding Energies'!I83&lt;HV,flat_s*(-(Beta!I83/2)-(Delta!I83*COS(MSL))+(((3/2)*Beta!I83-((Gamma!I83*COS(MSL))))*(0.5+((P_A_True-0.5)*COS(2*MSLAMS)))*(SIN(MSL)^2)))))</f>
        <v>-5.6862443538370222E-2</v>
      </c>
      <c r="J83" s="2">
        <f>IF('Binding Energies'!J83 = "","",IF('Binding Energies'!J83&lt;HV,flat_s*(-(Beta!J83/2)-(Delta!J83*COS(MSL))+(((3/2)*Beta!J83-((Gamma!J83*COS(MSL))))*(0.5+((P_A_True-0.5)*COS(2*MSLAMS)))*(SIN(MSL)^2)))))</f>
        <v>-7.2807872359707759E-2</v>
      </c>
      <c r="K83" s="2">
        <f>IF('Binding Energies'!K83 = "","",IF('Binding Energies'!K83&lt;HV,flat_s*(-(Beta!K83/2)-(Delta!K83*COS(MSL))+(((3/2)*Beta!K83-((Gamma!K83*COS(MSL))))*(0.5+((P_A_True-0.5)*COS(2*MSLAMS)))*(SIN(MSL)^2)))))</f>
        <v>-7.3760456110548045E-2</v>
      </c>
      <c r="L83" s="2">
        <f>IF('Binding Energies'!L83 = "","",IF('Binding Energies'!L83&lt;HV,flat_s*(-(Beta!L83/2)-(Delta!L83*COS(MSL))+(((3/2)*Beta!L83-((Gamma!L83*COS(MSL))))*(0.5+((P_A_True-0.5)*COS(2*MSLAMS)))*(SIN(MSL)^2)))))</f>
        <v>-6.7429227558222005E-2</v>
      </c>
      <c r="M83" s="2">
        <f>IF('Binding Energies'!M83 = "","",IF('Binding Energies'!M83&lt;HV,flat_s*(-(Beta!M83/2)-(Delta!M83*COS(MSL))+(((3/2)*Beta!M83-((Gamma!M83*COS(MSL))))*(0.5+((P_A_True-0.5)*COS(2*MSLAMS)))*(SIN(MSL)^2)))))</f>
        <v>-7.1140607938198763E-2</v>
      </c>
      <c r="N83" s="2">
        <f>IF('Binding Energies'!N83 = "","",IF('Binding Energies'!N83&lt;HV,flat_s*(-(Beta!N83/2)-(Delta!N83*COS(MSL))+(((3/2)*Beta!N83-((Gamma!N83*COS(MSL))))*(0.5+((P_A_True-0.5)*COS(2*MSLAMS)))*(SIN(MSL)^2)))))</f>
        <v>-6.2507267552799561E-2</v>
      </c>
      <c r="O83" s="2">
        <f>IF('Binding Energies'!O83 = "","",IF('Binding Energies'!O83&lt;HV,flat_s*(-(Beta!O83/2)-(Delta!O83*COS(MSL))+(((3/2)*Beta!O83-((Gamma!O83*COS(MSL))))*(0.5+((P_A_True-0.5)*COS(2*MSLAMS)))*(SIN(MSL)^2)))))</f>
        <v>3.2122755145670201E-2</v>
      </c>
      <c r="P83" s="2">
        <f>IF('Binding Energies'!P83 = "","",IF('Binding Energies'!P83&lt;HV,flat_s*(-(Beta!P83/2)-(Delta!P83*COS(MSL))+(((3/2)*Beta!P83-((Gamma!P83*COS(MSL))))*(0.5+((P_A_True-0.5)*COS(2*MSLAMS)))*(SIN(MSL)^2)))))</f>
        <v>4.689945154116415E-2</v>
      </c>
      <c r="Q83" s="2">
        <f>IF('Binding Energies'!Q83 = "","",IF('Binding Energies'!Q83&lt;HV,flat_s*(-(Beta!Q83/2)-(Delta!Q83*COS(MSL))+(((3/2)*Beta!Q83-((Gamma!Q83*COS(MSL))))*(0.5+((P_A_True-0.5)*COS(2*MSLAMS)))*(SIN(MSL)^2)))))</f>
        <v>6.5855553266329969E-2</v>
      </c>
      <c r="R83" s="2">
        <f>IF('Binding Energies'!R83 = "","",IF('Binding Energies'!R83&lt;HV,flat_s*(-(Beta!R83/2)-(Delta!R83*COS(MSL))+(((3/2)*Beta!R83-((Gamma!R83*COS(MSL))))*(0.5+((P_A_True-0.5)*COS(2*MSLAMS)))*(SIN(MSL)^2)))))</f>
        <v>7.9108565914350337E-2</v>
      </c>
      <c r="S83" s="2">
        <f>IF('Binding Energies'!S83 = "","",IF('Binding Energies'!S83&lt;HV,flat_s*(-(Beta!S83/2)-(Delta!S83*COS(MSL))+(((3/2)*Beta!S83-((Gamma!S83*COS(MSL))))*(0.5+((P_A_True-0.5)*COS(2*MSLAMS)))*(SIN(MSL)^2)))))</f>
        <v>0.22886838988212566</v>
      </c>
      <c r="T83" s="2">
        <f>IF('Binding Energies'!T83 = "","",IF('Binding Energies'!T83&lt;HV,flat_s*(-(Beta!T83/2)-(Delta!T83*COS(MSL))+(((3/2)*Beta!T83-((Gamma!T83*COS(MSL))))*(0.5+((P_A_True-0.5)*COS(2*MSLAMS)))*(SIN(MSL)^2)))))</f>
        <v>0.2334513508244625</v>
      </c>
    </row>
    <row r="84" spans="1:20" x14ac:dyDescent="0.35">
      <c r="A84" s="72">
        <v>84</v>
      </c>
      <c r="B84" s="2" t="str">
        <f>IF('Binding Energies'!B84 = "","",IF('Binding Energies'!B84&lt;HV,flat_s*(-(Beta!B84/2)-(Delta!B84*COS(MSL))+(((3/2)*Beta!B84-((Gamma!B84*COS(MSL))))*(0.5+((P_A_True-0.5)*COS(2*MSLAMS)))*(SIN(MSL)^2)))))</f>
        <v/>
      </c>
      <c r="C84" s="2" t="str">
        <f>IF('Binding Energies'!C84 = "","",IF('Binding Energies'!C84&lt;HV,flat_s*(-(Beta!C84/2)-(Delta!C84*COS(MSL))+(((3/2)*Beta!C84-((Gamma!C84*COS(MSL))))*(0.5+((P_A_True-0.5)*COS(2*MSLAMS)))*(SIN(MSL)^2)))))</f>
        <v/>
      </c>
      <c r="D84" s="2">
        <f>IF('Binding Energies'!D84 = "","",IF('Binding Energies'!D84&lt;HV,flat_s*(-(Beta!D84/2)-(Delta!D84*COS(MSL))+(((3/2)*Beta!D84-((Gamma!D84*COS(MSL))))*(0.5+((P_A_True-0.5)*COS(2*MSLAMS)))*(SIN(MSL)^2)))))</f>
        <v>1.2848458429863707E-2</v>
      </c>
      <c r="E84" s="2">
        <f>IF('Binding Energies'!E84 = "","",IF('Binding Energies'!E84&lt;HV,flat_s*(-(Beta!E84/2)-(Delta!E84*COS(MSL))+(((3/2)*Beta!E84-((Gamma!E84*COS(MSL))))*(0.5+((P_A_True-0.5)*COS(2*MSLAMS)))*(SIN(MSL)^2)))))</f>
        <v>-7.1583754056306348E-2</v>
      </c>
      <c r="F84" s="2">
        <f>IF('Binding Energies'!F84 = "","",IF('Binding Energies'!F84&lt;HV,flat_s*(-(Beta!F84/2)-(Delta!F84*COS(MSL))+(((3/2)*Beta!F84-((Gamma!F84*COS(MSL))))*(0.5+((P_A_True-0.5)*COS(2*MSLAMS)))*(SIN(MSL)^2)))))</f>
        <v>-8.5129567083572111E-2</v>
      </c>
      <c r="G84" s="2" t="str">
        <f>IF('Binding Energies'!G84 = "","",IF('Binding Energies'!G84&lt;HV,flat_s*(-(Beta!G84/2)-(Delta!G84*COS(MSL))+(((3/2)*Beta!G84-((Gamma!G84*COS(MSL))))*(0.5+((P_A_True-0.5)*COS(2*MSLAMS)))*(SIN(MSL)^2)))))</f>
        <v/>
      </c>
      <c r="H84" s="2" t="str">
        <f>IF('Binding Energies'!H84 = "","",IF('Binding Energies'!H84&lt;HV,flat_s*(-(Beta!H84/2)-(Delta!H84*COS(MSL))+(((3/2)*Beta!H84-((Gamma!H84*COS(MSL))))*(0.5+((P_A_True-0.5)*COS(2*MSLAMS)))*(SIN(MSL)^2)))))</f>
        <v/>
      </c>
      <c r="I84" s="2">
        <f>IF('Binding Energies'!I84 = "","",IF('Binding Energies'!I84&lt;HV,flat_s*(-(Beta!I84/2)-(Delta!I84*COS(MSL))+(((3/2)*Beta!I84-((Gamma!I84*COS(MSL))))*(0.5+((P_A_True-0.5)*COS(2*MSLAMS)))*(SIN(MSL)^2)))))</f>
        <v>-5.0705194322569258E-2</v>
      </c>
      <c r="J84" s="2">
        <f>IF('Binding Energies'!J84 = "","",IF('Binding Energies'!J84&lt;HV,flat_s*(-(Beta!J84/2)-(Delta!J84*COS(MSL))+(((3/2)*Beta!J84-((Gamma!J84*COS(MSL))))*(0.5+((P_A_True-0.5)*COS(2*MSLAMS)))*(SIN(MSL)^2)))))</f>
        <v>-7.1670405020703765E-2</v>
      </c>
      <c r="K84" s="2">
        <f>IF('Binding Energies'!K84 = "","",IF('Binding Energies'!K84&lt;HV,flat_s*(-(Beta!K84/2)-(Delta!K84*COS(MSL))+(((3/2)*Beta!K84-((Gamma!K84*COS(MSL))))*(0.5+((P_A_True-0.5)*COS(2*MSLAMS)))*(SIN(MSL)^2)))))</f>
        <v>-7.5080543496474861E-2</v>
      </c>
      <c r="L84" s="2">
        <f>IF('Binding Energies'!L84 = "","",IF('Binding Energies'!L84&lt;HV,flat_s*(-(Beta!L84/2)-(Delta!L84*COS(MSL))+(((3/2)*Beta!L84-((Gamma!L84*COS(MSL))))*(0.5+((P_A_True-0.5)*COS(2*MSLAMS)))*(SIN(MSL)^2)))))</f>
        <v>-6.9446300303692587E-2</v>
      </c>
      <c r="M84" s="2">
        <f>IF('Binding Energies'!M84 = "","",IF('Binding Energies'!M84&lt;HV,flat_s*(-(Beta!M84/2)-(Delta!M84*COS(MSL))+(((3/2)*Beta!M84-((Gamma!M84*COS(MSL))))*(0.5+((P_A_True-0.5)*COS(2*MSLAMS)))*(SIN(MSL)^2)))))</f>
        <v>-7.3038437534351242E-2</v>
      </c>
      <c r="N84" s="2">
        <f>IF('Binding Energies'!N84 = "","",IF('Binding Energies'!N84&lt;HV,flat_s*(-(Beta!N84/2)-(Delta!N84*COS(MSL))+(((3/2)*Beta!N84-((Gamma!N84*COS(MSL))))*(0.5+((P_A_True-0.5)*COS(2*MSLAMS)))*(SIN(MSL)^2)))))</f>
        <v>-6.4729460377473069E-2</v>
      </c>
      <c r="O84" s="2">
        <f>IF('Binding Energies'!O84 = "","",IF('Binding Energies'!O84&lt;HV,flat_s*(-(Beta!O84/2)-(Delta!O84*COS(MSL))+(((3/2)*Beta!O84-((Gamma!O84*COS(MSL))))*(0.5+((P_A_True-0.5)*COS(2*MSLAMS)))*(SIN(MSL)^2)))))</f>
        <v>2.5616635743972771E-2</v>
      </c>
      <c r="P84" s="2">
        <f>IF('Binding Energies'!P84 = "","",IF('Binding Energies'!P84&lt;HV,flat_s*(-(Beta!P84/2)-(Delta!P84*COS(MSL))+(((3/2)*Beta!P84-((Gamma!P84*COS(MSL))))*(0.5+((P_A_True-0.5)*COS(2*MSLAMS)))*(SIN(MSL)^2)))))</f>
        <v>4.052744756176252E-2</v>
      </c>
      <c r="Q84" s="2">
        <f>IF('Binding Energies'!Q84 = "","",IF('Binding Energies'!Q84&lt;HV,flat_s*(-(Beta!Q84/2)-(Delta!Q84*COS(MSL))+(((3/2)*Beta!Q84-((Gamma!Q84*COS(MSL))))*(0.5+((P_A_True-0.5)*COS(2*MSLAMS)))*(SIN(MSL)^2)))))</f>
        <v>6.109403609183961E-2</v>
      </c>
      <c r="R84" s="2">
        <f>IF('Binding Energies'!R84 = "","",IF('Binding Energies'!R84&lt;HV,flat_s*(-(Beta!R84/2)-(Delta!R84*COS(MSL))+(((3/2)*Beta!R84-((Gamma!R84*COS(MSL))))*(0.5+((P_A_True-0.5)*COS(2*MSLAMS)))*(SIN(MSL)^2)))))</f>
        <v>7.4661434197463628E-2</v>
      </c>
      <c r="S84" s="2">
        <f>IF('Binding Energies'!S84 = "","",IF('Binding Energies'!S84&lt;HV,flat_s*(-(Beta!S84/2)-(Delta!S84*COS(MSL))+(((3/2)*Beta!S84-((Gamma!S84*COS(MSL))))*(0.5+((P_A_True-0.5)*COS(2*MSLAMS)))*(SIN(MSL)^2)))))</f>
        <v>0.2260950891406418</v>
      </c>
      <c r="T84" s="2">
        <f>IF('Binding Energies'!T84 = "","",IF('Binding Energies'!T84&lt;HV,flat_s*(-(Beta!T84/2)-(Delta!T84*COS(MSL))+(((3/2)*Beta!T84-((Gamma!T84*COS(MSL))))*(0.5+((P_A_True-0.5)*COS(2*MSLAMS)))*(SIN(MSL)^2)))))</f>
        <v>0.23086203047532139</v>
      </c>
    </row>
    <row r="85" spans="1:20" x14ac:dyDescent="0.35">
      <c r="A85" s="72">
        <v>85</v>
      </c>
      <c r="B85" s="2" t="str">
        <f>IF('Binding Energies'!B85 = "","",IF('Binding Energies'!B85&lt;HV,flat_s*(-(Beta!B85/2)-(Delta!B85*COS(MSL))+(((3/2)*Beta!B85-((Gamma!B85*COS(MSL))))*(0.5+((P_A_True-0.5)*COS(2*MSLAMS)))*(SIN(MSL)^2)))))</f>
        <v/>
      </c>
      <c r="C85" s="2" t="str">
        <f>IF('Binding Energies'!C85 = "","",IF('Binding Energies'!C85&lt;HV,flat_s*(-(Beta!C85/2)-(Delta!C85*COS(MSL))+(((3/2)*Beta!C85-((Gamma!C85*COS(MSL))))*(0.5+((P_A_True-0.5)*COS(2*MSLAMS)))*(SIN(MSL)^2)))))</f>
        <v/>
      </c>
      <c r="D85" s="2">
        <f>IF('Binding Energies'!D85 = "","",IF('Binding Energies'!D85&lt;HV,flat_s*(-(Beta!D85/2)-(Delta!D85*COS(MSL))+(((3/2)*Beta!D85-((Gamma!D85*COS(MSL))))*(0.5+((P_A_True-0.5)*COS(2*MSLAMS)))*(SIN(MSL)^2)))))</f>
        <v>2.3709070109393826E-2</v>
      </c>
      <c r="E85" s="2">
        <f>IF('Binding Energies'!E85 = "","",IF('Binding Energies'!E85&lt;HV,flat_s*(-(Beta!E85/2)-(Delta!E85*COS(MSL))+(((3/2)*Beta!E85-((Gamma!E85*COS(MSL))))*(0.5+((P_A_True-0.5)*COS(2*MSLAMS)))*(SIN(MSL)^2)))))</f>
        <v>-6.7862797566888844E-2</v>
      </c>
      <c r="F85" s="2">
        <f>IF('Binding Energies'!F85 = "","",IF('Binding Energies'!F85&lt;HV,flat_s*(-(Beta!F85/2)-(Delta!F85*COS(MSL))+(((3/2)*Beta!F85-((Gamma!F85*COS(MSL))))*(0.5+((P_A_True-0.5)*COS(2*MSLAMS)))*(SIN(MSL)^2)))))</f>
        <v>-8.2397519941990516E-2</v>
      </c>
      <c r="G85" s="2" t="str">
        <f>IF('Binding Energies'!G85 = "","",IF('Binding Energies'!G85&lt;HV,flat_s*(-(Beta!G85/2)-(Delta!G85*COS(MSL))+(((3/2)*Beta!G85-((Gamma!G85*COS(MSL))))*(0.5+((P_A_True-0.5)*COS(2*MSLAMS)))*(SIN(MSL)^2)))))</f>
        <v/>
      </c>
      <c r="H85" s="2" t="str">
        <f>IF('Binding Energies'!H85 = "","",IF('Binding Energies'!H85&lt;HV,flat_s*(-(Beta!H85/2)-(Delta!H85*COS(MSL))+(((3/2)*Beta!H85-((Gamma!H85*COS(MSL))))*(0.5+((P_A_True-0.5)*COS(2*MSLAMS)))*(SIN(MSL)^2)))))</f>
        <v/>
      </c>
      <c r="I85" s="2">
        <f>IF('Binding Energies'!I85 = "","",IF('Binding Energies'!I85&lt;HV,flat_s*(-(Beta!I85/2)-(Delta!I85*COS(MSL))+(((3/2)*Beta!I85-((Gamma!I85*COS(MSL))))*(0.5+((P_A_True-0.5)*COS(2*MSLAMS)))*(SIN(MSL)^2)))))</f>
        <v>-4.296636666686704E-2</v>
      </c>
      <c r="J85" s="2">
        <f>IF('Binding Energies'!J85 = "","",IF('Binding Energies'!J85&lt;HV,flat_s*(-(Beta!J85/2)-(Delta!J85*COS(MSL))+(((3/2)*Beta!J85-((Gamma!J85*COS(MSL))))*(0.5+((P_A_True-0.5)*COS(2*MSLAMS)))*(SIN(MSL)^2)))))</f>
        <v>-7.0019538415504012E-2</v>
      </c>
      <c r="K85" s="2">
        <f>IF('Binding Energies'!K85 = "","",IF('Binding Energies'!K85&lt;HV,flat_s*(-(Beta!K85/2)-(Delta!K85*COS(MSL))+(((3/2)*Beta!K85-((Gamma!K85*COS(MSL))))*(0.5+((P_A_True-0.5)*COS(2*MSLAMS)))*(SIN(MSL)^2)))))</f>
        <v>-7.6155412898261443E-2</v>
      </c>
      <c r="L85" s="2">
        <f>IF('Binding Energies'!L85 = "","",IF('Binding Energies'!L85&lt;HV,flat_s*(-(Beta!L85/2)-(Delta!L85*COS(MSL))+(((3/2)*Beta!L85-((Gamma!L85*COS(MSL))))*(0.5+((P_A_True-0.5)*COS(2*MSLAMS)))*(SIN(MSL)^2)))))</f>
        <v>-7.1283776233245E-2</v>
      </c>
      <c r="M85" s="2">
        <f>IF('Binding Energies'!M85 = "","",IF('Binding Energies'!M85&lt;HV,flat_s*(-(Beta!M85/2)-(Delta!M85*COS(MSL))+(((3/2)*Beta!M85-((Gamma!M85*COS(MSL))))*(0.5+((P_A_True-0.5)*COS(2*MSLAMS)))*(SIN(MSL)^2)))))</f>
        <v>-7.473537789047191E-2</v>
      </c>
      <c r="N85" s="2">
        <f>IF('Binding Energies'!N85 = "","",IF('Binding Energies'!N85&lt;HV,flat_s*(-(Beta!N85/2)-(Delta!N85*COS(MSL))+(((3/2)*Beta!N85-((Gamma!N85*COS(MSL))))*(0.5+((P_A_True-0.5)*COS(2*MSLAMS)))*(SIN(MSL)^2)))))</f>
        <v>-6.6753923212886646E-2</v>
      </c>
      <c r="O85" s="2">
        <f>IF('Binding Energies'!O85 = "","",IF('Binding Energies'!O85&lt;HV,flat_s*(-(Beta!O85/2)-(Delta!O85*COS(MSL))+(((3/2)*Beta!O85-((Gamma!O85*COS(MSL))))*(0.5+((P_A_True-0.5)*COS(2*MSLAMS)))*(SIN(MSL)^2)))))</f>
        <v>1.9091512470708949E-2</v>
      </c>
      <c r="P85" s="2">
        <f>IF('Binding Energies'!P85 = "","",IF('Binding Energies'!P85&lt;HV,flat_s*(-(Beta!P85/2)-(Delta!P85*COS(MSL))+(((3/2)*Beta!P85-((Gamma!P85*COS(MSL))))*(0.5+((P_A_True-0.5)*COS(2*MSLAMS)))*(SIN(MSL)^2)))))</f>
        <v>3.4109696664556433E-2</v>
      </c>
      <c r="Q85" s="2">
        <f>IF('Binding Energies'!Q85 = "","",IF('Binding Energies'!Q85&lt;HV,flat_s*(-(Beta!Q85/2)-(Delta!Q85*COS(MSL))+(((3/2)*Beta!Q85-((Gamma!Q85*COS(MSL))))*(0.5+((P_A_True-0.5)*COS(2*MSLAMS)))*(SIN(MSL)^2)))))</f>
        <v>5.6341622559572757E-2</v>
      </c>
      <c r="R85" s="2">
        <f>IF('Binding Energies'!R85 = "","",IF('Binding Energies'!R85&lt;HV,flat_s*(-(Beta!R85/2)-(Delta!R85*COS(MSL))+(((3/2)*Beta!R85-((Gamma!R85*COS(MSL))))*(0.5+((P_A_True-0.5)*COS(2*MSLAMS)))*(SIN(MSL)^2)))))</f>
        <v>7.0200297584082527E-2</v>
      </c>
      <c r="S85" s="2">
        <f>IF('Binding Energies'!S85 = "","",IF('Binding Energies'!S85&lt;HV,flat_s*(-(Beta!S85/2)-(Delta!S85*COS(MSL))+(((3/2)*Beta!S85-((Gamma!S85*COS(MSL))))*(0.5+((P_A_True-0.5)*COS(2*MSLAMS)))*(SIN(MSL)^2)))))</f>
        <v>0.22326858501142383</v>
      </c>
      <c r="T85" s="2">
        <f>IF('Binding Energies'!T85 = "","",IF('Binding Energies'!T85&lt;HV,flat_s*(-(Beta!T85/2)-(Delta!T85*COS(MSL))+(((3/2)*Beta!T85-((Gamma!T85*COS(MSL))))*(0.5+((P_A_True-0.5)*COS(2*MSLAMS)))*(SIN(MSL)^2)))))</f>
        <v>0.22821751057851081</v>
      </c>
    </row>
    <row r="86" spans="1:20" x14ac:dyDescent="0.35">
      <c r="A86" s="72">
        <v>86</v>
      </c>
      <c r="B86" s="2" t="str">
        <f>IF('Binding Energies'!B86 = "","",IF('Binding Energies'!B86&lt;HV,flat_s*(-(Beta!B86/2)-(Delta!B86*COS(MSL))+(((3/2)*Beta!B86-((Gamma!B86*COS(MSL))))*(0.5+((P_A_True-0.5)*COS(2*MSLAMS)))*(SIN(MSL)^2)))))</f>
        <v/>
      </c>
      <c r="C86" s="2" t="str">
        <f>IF('Binding Energies'!C86 = "","",IF('Binding Energies'!C86&lt;HV,flat_s*(-(Beta!C86/2)-(Delta!C86*COS(MSL))+(((3/2)*Beta!C86-((Gamma!C86*COS(MSL))))*(0.5+((P_A_True-0.5)*COS(2*MSLAMS)))*(SIN(MSL)^2)))))</f>
        <v/>
      </c>
      <c r="D86" s="2">
        <f>IF('Binding Energies'!D86 = "","",IF('Binding Energies'!D86&lt;HV,flat_s*(-(Beta!D86/2)-(Delta!D86*COS(MSL))+(((3/2)*Beta!D86-((Gamma!D86*COS(MSL))))*(0.5+((P_A_True-0.5)*COS(2*MSLAMS)))*(SIN(MSL)^2)))))</f>
        <v>3.5175436916478175E-2</v>
      </c>
      <c r="E86" s="2">
        <f>IF('Binding Energies'!E86 = "","",IF('Binding Energies'!E86&lt;HV,flat_s*(-(Beta!E86/2)-(Delta!E86*COS(MSL))+(((3/2)*Beta!E86-((Gamma!E86*COS(MSL))))*(0.5+((P_A_True-0.5)*COS(2*MSLAMS)))*(SIN(MSL)^2)))))</f>
        <v>-6.3985826627001696E-2</v>
      </c>
      <c r="F86" s="2">
        <f>IF('Binding Energies'!F86 = "","",IF('Binding Energies'!F86&lt;HV,flat_s*(-(Beta!F86/2)-(Delta!F86*COS(MSL))+(((3/2)*Beta!F86-((Gamma!F86*COS(MSL))))*(0.5+((P_A_True-0.5)*COS(2*MSLAMS)))*(SIN(MSL)^2)))))</f>
        <v>-7.9530926330953045E-2</v>
      </c>
      <c r="G86" s="2" t="str">
        <f>IF('Binding Energies'!G86 = "","",IF('Binding Energies'!G86&lt;HV,flat_s*(-(Beta!G86/2)-(Delta!G86*COS(MSL))+(((3/2)*Beta!G86-((Gamma!G86*COS(MSL))))*(0.5+((P_A_True-0.5)*COS(2*MSLAMS)))*(SIN(MSL)^2)))))</f>
        <v/>
      </c>
      <c r="H86" s="2" t="str">
        <f>IF('Binding Energies'!H86 = "","",IF('Binding Energies'!H86&lt;HV,flat_s*(-(Beta!H86/2)-(Delta!H86*COS(MSL))+(((3/2)*Beta!H86-((Gamma!H86*COS(MSL))))*(0.5+((P_A_True-0.5)*COS(2*MSLAMS)))*(SIN(MSL)^2)))))</f>
        <v/>
      </c>
      <c r="I86" s="2">
        <f>IF('Binding Energies'!I86 = "","",IF('Binding Energies'!I86&lt;HV,flat_s*(-(Beta!I86/2)-(Delta!I86*COS(MSL))+(((3/2)*Beta!I86-((Gamma!I86*COS(MSL))))*(0.5+((P_A_True-0.5)*COS(2*MSLAMS)))*(SIN(MSL)^2)))))</f>
        <v>-3.3359555840941635E-2</v>
      </c>
      <c r="J86" s="2">
        <f>IF('Binding Energies'!J86 = "","",IF('Binding Energies'!J86&lt;HV,flat_s*(-(Beta!J86/2)-(Delta!J86*COS(MSL))+(((3/2)*Beta!J86-((Gamma!J86*COS(MSL))))*(0.5+((P_A_True-0.5)*COS(2*MSLAMS)))*(SIN(MSL)^2)))))</f>
        <v>-6.7784169126565375E-2</v>
      </c>
      <c r="K86" s="2">
        <f>IF('Binding Energies'!K86 = "","",IF('Binding Energies'!K86&lt;HV,flat_s*(-(Beta!K86/2)-(Delta!K86*COS(MSL))+(((3/2)*Beta!K86-((Gamma!K86*COS(MSL))))*(0.5+((P_A_True-0.5)*COS(2*MSLAMS)))*(SIN(MSL)^2)))))</f>
        <v>-7.6975242945108269E-2</v>
      </c>
      <c r="L86" s="2">
        <f>IF('Binding Energies'!L86 = "","",IF('Binding Energies'!L86&lt;HV,flat_s*(-(Beta!L86/2)-(Delta!L86*COS(MSL))+(((3/2)*Beta!L86-((Gamma!L86*COS(MSL))))*(0.5+((P_A_True-0.5)*COS(2*MSLAMS)))*(SIN(MSL)^2)))))</f>
        <v>-7.2958305282039393E-2</v>
      </c>
      <c r="M86" s="2">
        <f>IF('Binding Energies'!M86 = "","",IF('Binding Energies'!M86&lt;HV,flat_s*(-(Beta!M86/2)-(Delta!M86*COS(MSL))+(((3/2)*Beta!M86-((Gamma!M86*COS(MSL))))*(0.5+((P_A_True-0.5)*COS(2*MSLAMS)))*(SIN(MSL)^2)))))</f>
        <v>-7.6234264198524859E-2</v>
      </c>
      <c r="N86" s="2">
        <f>IF('Binding Energies'!N86 = "","",IF('Binding Energies'!N86&lt;HV,flat_s*(-(Beta!N86/2)-(Delta!N86*COS(MSL))+(((3/2)*Beta!N86-((Gamma!N86*COS(MSL))))*(0.5+((P_A_True-0.5)*COS(2*MSLAMS)))*(SIN(MSL)^2)))))</f>
        <v>-6.8630866862399942E-2</v>
      </c>
      <c r="O86" s="2">
        <f>IF('Binding Energies'!O86 = "","",IF('Binding Energies'!O86&lt;HV,flat_s*(-(Beta!O86/2)-(Delta!O86*COS(MSL))+(((3/2)*Beta!O86-((Gamma!O86*COS(MSL))))*(0.5+((P_A_True-0.5)*COS(2*MSLAMS)))*(SIN(MSL)^2)))))</f>
        <v>1.2549361851411978E-2</v>
      </c>
      <c r="P86" s="2">
        <f>IF('Binding Energies'!P86 = "","",IF('Binding Energies'!P86&lt;HV,flat_s*(-(Beta!P86/2)-(Delta!P86*COS(MSL))+(((3/2)*Beta!P86-((Gamma!P86*COS(MSL))))*(0.5+((P_A_True-0.5)*COS(2*MSLAMS)))*(SIN(MSL)^2)))))</f>
        <v>2.7649551935316041E-2</v>
      </c>
      <c r="Q86" s="2">
        <f>IF('Binding Energies'!Q86 = "","",IF('Binding Energies'!Q86&lt;HV,flat_s*(-(Beta!Q86/2)-(Delta!Q86*COS(MSL))+(((3/2)*Beta!Q86-((Gamma!Q86*COS(MSL))))*(0.5+((P_A_True-0.5)*COS(2*MSLAMS)))*(SIN(MSL)^2)))))</f>
        <v>5.1609357353782581E-2</v>
      </c>
      <c r="R86" s="2">
        <f>IF('Binding Energies'!R86 = "","",IF('Binding Energies'!R86&lt;HV,flat_s*(-(Beta!R86/2)-(Delta!R86*COS(MSL))+(((3/2)*Beta!R86-((Gamma!R86*COS(MSL))))*(0.5+((P_A_True-0.5)*COS(2*MSLAMS)))*(SIN(MSL)^2)))))</f>
        <v>6.5733909165232807E-2</v>
      </c>
      <c r="S86" s="2">
        <f>IF('Binding Energies'!S86 = "","",IF('Binding Energies'!S86&lt;HV,flat_s*(-(Beta!S86/2)-(Delta!S86*COS(MSL))+(((3/2)*Beta!S86-((Gamma!S86*COS(MSL))))*(0.5+((P_A_True-0.5)*COS(2*MSLAMS)))*(SIN(MSL)^2)))))</f>
        <v>0.22038867217184099</v>
      </c>
      <c r="T86" s="2">
        <f>IF('Binding Energies'!T86 = "","",IF('Binding Energies'!T86&lt;HV,flat_s*(-(Beta!T86/2)-(Delta!T86*COS(MSL))+(((3/2)*Beta!T86-((Gamma!T86*COS(MSL))))*(0.5+((P_A_True-0.5)*COS(2*MSLAMS)))*(SIN(MSL)^2)))))</f>
        <v>0.225519419538878</v>
      </c>
    </row>
    <row r="87" spans="1:20" x14ac:dyDescent="0.35">
      <c r="A87" s="72">
        <v>87</v>
      </c>
      <c r="B87" s="2" t="str">
        <f>IF('Binding Energies'!B87 = "","",IF('Binding Energies'!B87&lt;HV,flat_s*(-(Beta!B87/2)-(Delta!B87*COS(MSL))+(((3/2)*Beta!B87-((Gamma!B87*COS(MSL))))*(0.5+((P_A_True-0.5)*COS(2*MSLAMS)))*(SIN(MSL)^2)))))</f>
        <v/>
      </c>
      <c r="C87" s="2" t="str">
        <f>IF('Binding Energies'!C87 = "","",IF('Binding Energies'!C87&lt;HV,flat_s*(-(Beta!C87/2)-(Delta!C87*COS(MSL))+(((3/2)*Beta!C87-((Gamma!C87*COS(MSL))))*(0.5+((P_A_True-0.5)*COS(2*MSLAMS)))*(SIN(MSL)^2)))))</f>
        <v/>
      </c>
      <c r="D87" s="2">
        <f>IF('Binding Energies'!D87 = "","",IF('Binding Energies'!D87&lt;HV,flat_s*(-(Beta!D87/2)-(Delta!D87*COS(MSL))+(((3/2)*Beta!D87-((Gamma!D87*COS(MSL))))*(0.5+((P_A_True-0.5)*COS(2*MSLAMS)))*(SIN(MSL)^2)))))</f>
        <v>4.7266530796193473E-2</v>
      </c>
      <c r="E87" s="2">
        <f>IF('Binding Energies'!E87 = "","",IF('Binding Energies'!E87&lt;HV,flat_s*(-(Beta!E87/2)-(Delta!E87*COS(MSL))+(((3/2)*Beta!E87-((Gamma!E87*COS(MSL))))*(0.5+((P_A_True-0.5)*COS(2*MSLAMS)))*(SIN(MSL)^2)))))</f>
        <v>-5.9956554614396529E-2</v>
      </c>
      <c r="F87" s="2">
        <f>IF('Binding Energies'!F87 = "","",IF('Binding Energies'!F87&lt;HV,flat_s*(-(Beta!F87/2)-(Delta!F87*COS(MSL))+(((3/2)*Beta!F87-((Gamma!F87*COS(MSL))))*(0.5+((P_A_True-0.5)*COS(2*MSLAMS)))*(SIN(MSL)^2)))))</f>
        <v>-7.6533717837550364E-2</v>
      </c>
      <c r="G87" s="2" t="str">
        <f>IF('Binding Energies'!G87 = "","",IF('Binding Energies'!G87&lt;HV,flat_s*(-(Beta!G87/2)-(Delta!G87*COS(MSL))+(((3/2)*Beta!G87-((Gamma!G87*COS(MSL))))*(0.5+((P_A_True-0.5)*COS(2*MSLAMS)))*(SIN(MSL)^2)))))</f>
        <v/>
      </c>
      <c r="H87" s="2" t="str">
        <f>IF('Binding Energies'!H87 = "","",IF('Binding Energies'!H87&lt;HV,flat_s*(-(Beta!H87/2)-(Delta!H87*COS(MSL))+(((3/2)*Beta!H87-((Gamma!H87*COS(MSL))))*(0.5+((P_A_True-0.5)*COS(2*MSLAMS)))*(SIN(MSL)^2)))))</f>
        <v/>
      </c>
      <c r="I87" s="2">
        <f>IF('Binding Energies'!I87 = "","",IF('Binding Energies'!I87&lt;HV,flat_s*(-(Beta!I87/2)-(Delta!I87*COS(MSL))+(((3/2)*Beta!I87-((Gamma!I87*COS(MSL))))*(0.5+((P_A_True-0.5)*COS(2*MSLAMS)))*(SIN(MSL)^2)))))</f>
        <v>-2.1324757454146526E-2</v>
      </c>
      <c r="J87" s="2">
        <f>IF('Binding Energies'!J87 = "","",IF('Binding Energies'!J87&lt;HV,flat_s*(-(Beta!J87/2)-(Delta!J87*COS(MSL))+(((3/2)*Beta!J87-((Gamma!J87*COS(MSL))))*(0.5+((P_A_True-0.5)*COS(2*MSLAMS)))*(SIN(MSL)^2)))))</f>
        <v>-6.4840979127086418E-2</v>
      </c>
      <c r="K87" s="2">
        <f>IF('Binding Energies'!K87 = "","",IF('Binding Energies'!K87&lt;HV,flat_s*(-(Beta!K87/2)-(Delta!K87*COS(MSL))+(((3/2)*Beta!K87-((Gamma!K87*COS(MSL))))*(0.5+((P_A_True-0.5)*COS(2*MSLAMS)))*(SIN(MSL)^2)))))</f>
        <v>-7.7483175782250613E-2</v>
      </c>
      <c r="L87" s="2">
        <f>IF('Binding Energies'!L87 = "","",IF('Binding Energies'!L87&lt;HV,flat_s*(-(Beta!L87/2)-(Delta!L87*COS(MSL))+(((3/2)*Beta!L87-((Gamma!L87*COS(MSL))))*(0.5+((P_A_True-0.5)*COS(2*MSLAMS)))*(SIN(MSL)^2)))))</f>
        <v>-7.4417975059561825E-2</v>
      </c>
      <c r="M87" s="2">
        <f>IF('Binding Energies'!M87 = "","",IF('Binding Energies'!M87&lt;HV,flat_s*(-(Beta!M87/2)-(Delta!M87*COS(MSL))+(((3/2)*Beta!M87-((Gamma!M87*COS(MSL))))*(0.5+((P_A_True-0.5)*COS(2*MSLAMS)))*(SIN(MSL)^2)))))</f>
        <v>-7.7549994055205018E-2</v>
      </c>
      <c r="N87" s="2">
        <f>IF('Binding Energies'!N87 = "","",IF('Binding Energies'!N87&lt;HV,flat_s*(-(Beta!N87/2)-(Delta!N87*COS(MSL))+(((3/2)*Beta!N87-((Gamma!N87*COS(MSL))))*(0.5+((P_A_True-0.5)*COS(2*MSLAMS)))*(SIN(MSL)^2)))))</f>
        <v>-7.0528979701184102E-2</v>
      </c>
      <c r="O87" s="2">
        <f>IF('Binding Energies'!O87 = "","",IF('Binding Energies'!O87&lt;HV,flat_s*(-(Beta!O87/2)-(Delta!O87*COS(MSL))+(((3/2)*Beta!O87-((Gamma!O87*COS(MSL))))*(0.5+((P_A_True-0.5)*COS(2*MSLAMS)))*(SIN(MSL)^2)))))</f>
        <v>6.0129499563488231E-3</v>
      </c>
      <c r="P87" s="2">
        <f>IF('Binding Energies'!P87 = "","",IF('Binding Energies'!P87&lt;HV,flat_s*(-(Beta!P87/2)-(Delta!P87*COS(MSL))+(((3/2)*Beta!P87-((Gamma!P87*COS(MSL))))*(0.5+((P_A_True-0.5)*COS(2*MSLAMS)))*(SIN(MSL)^2)))))</f>
        <v>2.1157136112281982E-2</v>
      </c>
      <c r="Q87" s="2">
        <f>IF('Binding Energies'!Q87 = "","",IF('Binding Energies'!Q87&lt;HV,flat_s*(-(Beta!Q87/2)-(Delta!Q87*COS(MSL))+(((3/2)*Beta!Q87-((Gamma!Q87*COS(MSL))))*(0.5+((P_A_True-0.5)*COS(2*MSLAMS)))*(SIN(MSL)^2)))))</f>
        <v>4.6957283282122231E-2</v>
      </c>
      <c r="R87" s="2">
        <f>IF('Binding Energies'!R87 = "","",IF('Binding Energies'!R87&lt;HV,flat_s*(-(Beta!R87/2)-(Delta!R87*COS(MSL))+(((3/2)*Beta!R87-((Gamma!R87*COS(MSL))))*(0.5+((P_A_True-0.5)*COS(2*MSLAMS)))*(SIN(MSL)^2)))))</f>
        <v>6.1319278419903256E-2</v>
      </c>
      <c r="S87" s="2">
        <f>IF('Binding Energies'!S87 = "","",IF('Binding Energies'!S87&lt;HV,flat_s*(-(Beta!S87/2)-(Delta!S87*COS(MSL))+(((3/2)*Beta!S87-((Gamma!S87*COS(MSL))))*(0.5+((P_A_True-0.5)*COS(2*MSLAMS)))*(SIN(MSL)^2)))))</f>
        <v>0.21745188106917934</v>
      </c>
      <c r="T87" s="2">
        <f>IF('Binding Energies'!T87 = "","",IF('Binding Energies'!T87&lt;HV,flat_s*(-(Beta!T87/2)-(Delta!T87*COS(MSL))+(((3/2)*Beta!T87-((Gamma!T87*COS(MSL))))*(0.5+((P_A_True-0.5)*COS(2*MSLAMS)))*(SIN(MSL)^2)))))</f>
        <v>0.22277765564544444</v>
      </c>
    </row>
    <row r="88" spans="1:20" x14ac:dyDescent="0.35">
      <c r="A88" s="72">
        <v>88</v>
      </c>
      <c r="B88" s="2" t="str">
        <f>IF('Binding Energies'!B88 = "","",IF('Binding Energies'!B88&lt;HV,flat_s*(-(Beta!B88/2)-(Delta!B88*COS(MSL))+(((3/2)*Beta!B88-((Gamma!B88*COS(MSL))))*(0.5+((P_A_True-0.5)*COS(2*MSLAMS)))*(SIN(MSL)^2)))))</f>
        <v/>
      </c>
      <c r="C88" s="2" t="str">
        <f>IF('Binding Energies'!C88 = "","",IF('Binding Energies'!C88&lt;HV,flat_s*(-(Beta!C88/2)-(Delta!C88*COS(MSL))+(((3/2)*Beta!C88-((Gamma!C88*COS(MSL))))*(0.5+((P_A_True-0.5)*COS(2*MSLAMS)))*(SIN(MSL)^2)))))</f>
        <v/>
      </c>
      <c r="D88" s="2">
        <f>IF('Binding Energies'!D88 = "","",IF('Binding Energies'!D88&lt;HV,flat_s*(-(Beta!D88/2)-(Delta!D88*COS(MSL))+(((3/2)*Beta!D88-((Gamma!D88*COS(MSL))))*(0.5+((P_A_True-0.5)*COS(2*MSLAMS)))*(SIN(MSL)^2)))))</f>
        <v>6.0005872675459426E-2</v>
      </c>
      <c r="E88" s="2">
        <f>IF('Binding Energies'!E88 = "","",IF('Binding Energies'!E88&lt;HV,flat_s*(-(Beta!E88/2)-(Delta!E88*COS(MSL))+(((3/2)*Beta!E88-((Gamma!E88*COS(MSL))))*(0.5+((P_A_True-0.5)*COS(2*MSLAMS)))*(SIN(MSL)^2)))))</f>
        <v>-5.5778541606343546E-2</v>
      </c>
      <c r="F88" s="2">
        <f>IF('Binding Energies'!F88 = "","",IF('Binding Energies'!F88&lt;HV,flat_s*(-(Beta!F88/2)-(Delta!F88*COS(MSL))+(((3/2)*Beta!F88-((Gamma!F88*COS(MSL))))*(0.5+((P_A_True-0.5)*COS(2*MSLAMS)))*(SIN(MSL)^2)))))</f>
        <v>-7.3409669653515475E-2</v>
      </c>
      <c r="G88" s="2" t="str">
        <f>IF('Binding Energies'!G88 = "","",IF('Binding Energies'!G88&lt;HV,flat_s*(-(Beta!G88/2)-(Delta!G88*COS(MSL))+(((3/2)*Beta!G88-((Gamma!G88*COS(MSL))))*(0.5+((P_A_True-0.5)*COS(2*MSLAMS)))*(SIN(MSL)^2)))))</f>
        <v/>
      </c>
      <c r="H88" s="2" t="str">
        <f>IF('Binding Energies'!H88 = "","",IF('Binding Energies'!H88&lt;HV,flat_s*(-(Beta!H88/2)-(Delta!H88*COS(MSL))+(((3/2)*Beta!H88-((Gamma!H88*COS(MSL))))*(0.5+((P_A_True-0.5)*COS(2*MSLAMS)))*(SIN(MSL)^2)))))</f>
        <v/>
      </c>
      <c r="I88" s="2">
        <f>IF('Binding Energies'!I88 = "","",IF('Binding Energies'!I88&lt;HV,flat_s*(-(Beta!I88/2)-(Delta!I88*COS(MSL))+(((3/2)*Beta!I88-((Gamma!I88*COS(MSL))))*(0.5+((P_A_True-0.5)*COS(2*MSLAMS)))*(SIN(MSL)^2)))))</f>
        <v>-6.6855830978992392E-3</v>
      </c>
      <c r="J88" s="2">
        <f>IF('Binding Energies'!J88 = "","",IF('Binding Energies'!J88&lt;HV,flat_s*(-(Beta!J88/2)-(Delta!J88*COS(MSL))+(((3/2)*Beta!J88-((Gamma!J88*COS(MSL))))*(0.5+((P_A_True-0.5)*COS(2*MSLAMS)))*(SIN(MSL)^2)))))</f>
        <v>-6.1212512041891376E-2</v>
      </c>
      <c r="K88" s="2">
        <f>IF('Binding Energies'!K88 = "","",IF('Binding Energies'!K88&lt;HV,flat_s*(-(Beta!K88/2)-(Delta!K88*COS(MSL))+(((3/2)*Beta!K88-((Gamma!K88*COS(MSL))))*(0.5+((P_A_True-0.5)*COS(2*MSLAMS)))*(SIN(MSL)^2)))))</f>
        <v>-7.7717443438328426E-2</v>
      </c>
      <c r="L88" s="2">
        <f>IF('Binding Energies'!L88 = "","",IF('Binding Energies'!L88&lt;HV,flat_s*(-(Beta!L88/2)-(Delta!L88*COS(MSL))+(((3/2)*Beta!L88-((Gamma!L88*COS(MSL))))*(0.5+((P_A_True-0.5)*COS(2*MSLAMS)))*(SIN(MSL)^2)))))</f>
        <v>-7.5700091420187521E-2</v>
      </c>
      <c r="M88" s="2">
        <f>IF('Binding Energies'!M88 = "","",IF('Binding Energies'!M88&lt;HV,flat_s*(-(Beta!M88/2)-(Delta!M88*COS(MSL))+(((3/2)*Beta!M88-((Gamma!M88*COS(MSL))))*(0.5+((P_A_True-0.5)*COS(2*MSLAMS)))*(SIN(MSL)^2)))))</f>
        <v>-7.867523194973125E-2</v>
      </c>
      <c r="N88" s="2">
        <f>IF('Binding Energies'!N88 = "","",IF('Binding Energies'!N88&lt;HV,flat_s*(-(Beta!N88/2)-(Delta!N88*COS(MSL))+(((3/2)*Beta!N88-((Gamma!N88*COS(MSL))))*(0.5+((P_A_True-0.5)*COS(2*MSLAMS)))*(SIN(MSL)^2)))))</f>
        <v>-7.223350311061516E-2</v>
      </c>
      <c r="O88" s="2">
        <f>IF('Binding Energies'!O88 = "","",IF('Binding Energies'!O88&lt;HV,flat_s*(-(Beta!O88/2)-(Delta!O88*COS(MSL))+(((3/2)*Beta!O88-((Gamma!O88*COS(MSL))))*(0.5+((P_A_True-0.5)*COS(2*MSLAMS)))*(SIN(MSL)^2)))))</f>
        <v>-5.4282657023729808E-4</v>
      </c>
      <c r="P88" s="2">
        <f>IF('Binding Energies'!P88 = "","",IF('Binding Energies'!P88&lt;HV,flat_s*(-(Beta!P88/2)-(Delta!P88*COS(MSL))+(((3/2)*Beta!P88-((Gamma!P88*COS(MSL))))*(0.5+((P_A_True-0.5)*COS(2*MSLAMS)))*(SIN(MSL)^2)))))</f>
        <v>1.4624005937185713E-2</v>
      </c>
      <c r="Q88" s="2">
        <f>IF('Binding Energies'!Q88 = "","",IF('Binding Energies'!Q88&lt;HV,flat_s*(-(Beta!Q88/2)-(Delta!Q88*COS(MSL))+(((3/2)*Beta!Q88-((Gamma!Q88*COS(MSL))))*(0.5+((P_A_True-0.5)*COS(2*MSLAMS)))*(SIN(MSL)^2)))))</f>
        <v>4.2311187358743507E-2</v>
      </c>
      <c r="R88" s="2">
        <f>IF('Binding Energies'!R88 = "","",IF('Binding Energies'!R88&lt;HV,flat_s*(-(Beta!R88/2)-(Delta!R88*COS(MSL))+(((3/2)*Beta!R88-((Gamma!R88*COS(MSL))))*(0.5+((P_A_True-0.5)*COS(2*MSLAMS)))*(SIN(MSL)^2)))))</f>
        <v>5.6881229670536104E-2</v>
      </c>
      <c r="S88" s="2">
        <f>IF('Binding Energies'!S88 = "","",IF('Binding Energies'!S88&lt;HV,flat_s*(-(Beta!S88/2)-(Delta!S88*COS(MSL))+(((3/2)*Beta!S88-((Gamma!S88*COS(MSL))))*(0.5+((P_A_True-0.5)*COS(2*MSLAMS)))*(SIN(MSL)^2)))))</f>
        <v>0.21445924359450164</v>
      </c>
      <c r="T88" s="2">
        <f>IF('Binding Energies'!T88 = "","",IF('Binding Energies'!T88&lt;HV,flat_s*(-(Beta!T88/2)-(Delta!T88*COS(MSL))+(((3/2)*Beta!T88-((Gamma!T88*COS(MSL))))*(0.5+((P_A_True-0.5)*COS(2*MSLAMS)))*(SIN(MSL)^2)))))</f>
        <v>0.21998027204360671</v>
      </c>
    </row>
    <row r="89" spans="1:20" x14ac:dyDescent="0.35">
      <c r="A89" s="72">
        <v>89</v>
      </c>
      <c r="B89" s="2" t="str">
        <f>IF('Binding Energies'!B89 = "","",IF('Binding Energies'!B89&lt;HV,flat_s*(-(Beta!B89/2)-(Delta!B89*COS(MSL))+(((3/2)*Beta!B89-((Gamma!B89*COS(MSL))))*(0.5+((P_A_True-0.5)*COS(2*MSLAMS)))*(SIN(MSL)^2)))))</f>
        <v/>
      </c>
      <c r="C89" s="2" t="str">
        <f>IF('Binding Energies'!C89 = "","",IF('Binding Energies'!C89&lt;HV,flat_s*(-(Beta!C89/2)-(Delta!C89*COS(MSL))+(((3/2)*Beta!C89-((Gamma!C89*COS(MSL))))*(0.5+((P_A_True-0.5)*COS(2*MSLAMS)))*(SIN(MSL)^2)))))</f>
        <v/>
      </c>
      <c r="D89" s="2">
        <f>IF('Binding Energies'!D89 = "","",IF('Binding Energies'!D89&lt;HV,flat_s*(-(Beta!D89/2)-(Delta!D89*COS(MSL))+(((3/2)*Beta!D89-((Gamma!D89*COS(MSL))))*(0.5+((P_A_True-0.5)*COS(2*MSLAMS)))*(SIN(MSL)^2)))))</f>
        <v>7.3424680310718471E-2</v>
      </c>
      <c r="E89" s="2">
        <f>IF('Binding Energies'!E89 = "","",IF('Binding Energies'!E89&lt;HV,flat_s*(-(Beta!E89/2)-(Delta!E89*COS(MSL))+(((3/2)*Beta!E89-((Gamma!E89*COS(MSL))))*(0.5+((P_A_True-0.5)*COS(2*MSLAMS)))*(SIN(MSL)^2)))))</f>
        <v>-5.1455171248885656E-2</v>
      </c>
      <c r="F89" s="2">
        <f>IF('Binding Energies'!F89 = "","",IF('Binding Energies'!F89&lt;HV,flat_s*(-(Beta!F89/2)-(Delta!F89*COS(MSL))+(((3/2)*Beta!F89-((Gamma!F89*COS(MSL))))*(0.5+((P_A_True-0.5)*COS(2*MSLAMS)))*(SIN(MSL)^2)))))</f>
        <v>-7.016238614920034E-2</v>
      </c>
      <c r="G89" s="2" t="str">
        <f>IF('Binding Energies'!G89 = "","",IF('Binding Energies'!G89&lt;HV,flat_s*(-(Beta!G89/2)-(Delta!G89*COS(MSL))+(((3/2)*Beta!G89-((Gamma!G89*COS(MSL))))*(0.5+((P_A_True-0.5)*COS(2*MSLAMS)))*(SIN(MSL)^2)))))</f>
        <v/>
      </c>
      <c r="H89" s="2" t="str">
        <f>IF('Binding Energies'!H89 = "","",IF('Binding Energies'!H89&lt;HV,flat_s*(-(Beta!H89/2)-(Delta!H89*COS(MSL))+(((3/2)*Beta!H89-((Gamma!H89*COS(MSL))))*(0.5+((P_A_True-0.5)*COS(2*MSLAMS)))*(SIN(MSL)^2)))))</f>
        <v/>
      </c>
      <c r="I89" s="2">
        <f>IF('Binding Energies'!I89 = "","",IF('Binding Energies'!I89&lt;HV,flat_s*(-(Beta!I89/2)-(Delta!I89*COS(MSL))+(((3/2)*Beta!I89-((Gamma!I89*COS(MSL))))*(0.5+((P_A_True-0.5)*COS(2*MSLAMS)))*(SIN(MSL)^2)))))</f>
        <v>1.079328515334832E-2</v>
      </c>
      <c r="J89" s="2">
        <f>IF('Binding Energies'!J89 = "","",IF('Binding Energies'!J89&lt;HV,flat_s*(-(Beta!J89/2)-(Delta!J89*COS(MSL))+(((3/2)*Beta!J89-((Gamma!J89*COS(MSL))))*(0.5+((P_A_True-0.5)*COS(2*MSLAMS)))*(SIN(MSL)^2)))))</f>
        <v>-5.6881403208799974E-2</v>
      </c>
      <c r="K89" s="2" t="str">
        <f>IF('Binding Energies'!K89 = "","",IF('Binding Energies'!K89&lt;HV,flat_s*(-(Beta!K89/2)-(Delta!K89*COS(MSL))+(((3/2)*Beta!K89-((Gamma!K89*COS(MSL))))*(0.5+((P_A_True-0.5)*COS(2*MSLAMS)))*(SIN(MSL)^2)))))</f>
        <v/>
      </c>
      <c r="L89" s="2">
        <f>IF('Binding Energies'!L89 = "","",IF('Binding Energies'!L89&lt;HV,flat_s*(-(Beta!L89/2)-(Delta!L89*COS(MSL))+(((3/2)*Beta!L89-((Gamma!L89*COS(MSL))))*(0.5+((P_A_True-0.5)*COS(2*MSLAMS)))*(SIN(MSL)^2)))))</f>
        <v>-7.6794351546356165E-2</v>
      </c>
      <c r="M89" s="2">
        <f>IF('Binding Energies'!M89 = "","",IF('Binding Energies'!M89&lt;HV,flat_s*(-(Beta!M89/2)-(Delta!M89*COS(MSL))+(((3/2)*Beta!M89-((Gamma!M89*COS(MSL))))*(0.5+((P_A_True-0.5)*COS(2*MSLAMS)))*(SIN(MSL)^2)))))</f>
        <v>-7.9587366948129845E-2</v>
      </c>
      <c r="N89" s="2">
        <f>IF('Binding Energies'!N89 = "","",IF('Binding Energies'!N89&lt;HV,flat_s*(-(Beta!N89/2)-(Delta!N89*COS(MSL))+(((3/2)*Beta!N89-((Gamma!N89*COS(MSL))))*(0.5+((P_A_True-0.5)*COS(2*MSLAMS)))*(SIN(MSL)^2)))))</f>
        <v>-7.3809984386404515E-2</v>
      </c>
      <c r="O89" s="2">
        <f>IF('Binding Energies'!O89 = "","",IF('Binding Energies'!O89&lt;HV,flat_s*(-(Beta!O89/2)-(Delta!O89*COS(MSL))+(((3/2)*Beta!O89-((Gamma!O89*COS(MSL))))*(0.5+((P_A_True-0.5)*COS(2*MSLAMS)))*(SIN(MSL)^2)))))</f>
        <v>-7.113233816697706E-3</v>
      </c>
      <c r="P89" s="2">
        <f>IF('Binding Energies'!P89 = "","",IF('Binding Energies'!P89&lt;HV,flat_s*(-(Beta!P89/2)-(Delta!P89*COS(MSL))+(((3/2)*Beta!P89-((Gamma!P89*COS(MSL))))*(0.5+((P_A_True-0.5)*COS(2*MSLAMS)))*(SIN(MSL)^2)))))</f>
        <v>8.0592122136603495E-3</v>
      </c>
      <c r="Q89" s="2">
        <f>IF('Binding Energies'!Q89 = "","",IF('Binding Energies'!Q89&lt;HV,flat_s*(-(Beta!Q89/2)-(Delta!Q89*COS(MSL))+(((3/2)*Beta!Q89-((Gamma!Q89*COS(MSL))))*(0.5+((P_A_True-0.5)*COS(2*MSLAMS)))*(SIN(MSL)^2)))))</f>
        <v>3.7728517689227914E-2</v>
      </c>
      <c r="R89" s="2">
        <f>IF('Binding Energies'!R89 = "","",IF('Binding Energies'!R89&lt;HV,flat_s*(-(Beta!R89/2)-(Delta!R89*COS(MSL))+(((3/2)*Beta!R89-((Gamma!R89*COS(MSL))))*(0.5+((P_A_True-0.5)*COS(2*MSLAMS)))*(SIN(MSL)^2)))))</f>
        <v>5.2474167834861696E-2</v>
      </c>
      <c r="S89" s="2">
        <f>IF('Binding Energies'!S89 = "","",IF('Binding Energies'!S89&lt;HV,flat_s*(-(Beta!S89/2)-(Delta!S89*COS(MSL))+(((3/2)*Beta!S89-((Gamma!S89*COS(MSL))))*(0.5+((P_A_True-0.5)*COS(2*MSLAMS)))*(SIN(MSL)^2)))))</f>
        <v>0.2114121044259677</v>
      </c>
      <c r="T89" s="2">
        <f>IF('Binding Energies'!T89 = "","",IF('Binding Energies'!T89&lt;HV,flat_s*(-(Beta!T89/2)-(Delta!T89*COS(MSL))+(((3/2)*Beta!T89-((Gamma!T89*COS(MSL))))*(0.5+((P_A_True-0.5)*COS(2*MSLAMS)))*(SIN(MSL)^2)))))</f>
        <v>0.21712336939409671</v>
      </c>
    </row>
    <row r="90" spans="1:20" x14ac:dyDescent="0.35">
      <c r="A90" s="72">
        <v>90</v>
      </c>
      <c r="B90" s="2" t="str">
        <f>IF('Binding Energies'!B90 = "","",IF('Binding Energies'!B90&lt;HV,flat_s*(-(Beta!B90/2)-(Delta!B90*COS(MSL))+(((3/2)*Beta!B90-((Gamma!B90*COS(MSL))))*(0.5+((P_A_True-0.5)*COS(2*MSLAMS)))*(SIN(MSL)^2)))))</f>
        <v/>
      </c>
      <c r="C90" s="2" t="str">
        <f>IF('Binding Energies'!C90 = "","",IF('Binding Energies'!C90&lt;HV,flat_s*(-(Beta!C90/2)-(Delta!C90*COS(MSL))+(((3/2)*Beta!C90-((Gamma!C90*COS(MSL))))*(0.5+((P_A_True-0.5)*COS(2*MSLAMS)))*(SIN(MSL)^2)))))</f>
        <v/>
      </c>
      <c r="D90" s="2">
        <f>IF('Binding Energies'!D90 = "","",IF('Binding Energies'!D90&lt;HV,flat_s*(-(Beta!D90/2)-(Delta!D90*COS(MSL))+(((3/2)*Beta!D90-((Gamma!D90*COS(MSL))))*(0.5+((P_A_True-0.5)*COS(2*MSLAMS)))*(SIN(MSL)^2)))))</f>
        <v>8.7567876402907086E-2</v>
      </c>
      <c r="E90" s="2">
        <f>IF('Binding Energies'!E90 = "","",IF('Binding Energies'!E90&lt;HV,flat_s*(-(Beta!E90/2)-(Delta!E90*COS(MSL))+(((3/2)*Beta!E90-((Gamma!E90*COS(MSL))))*(0.5+((P_A_True-0.5)*COS(2*MSLAMS)))*(SIN(MSL)^2)))))</f>
        <v>-4.6989626347904823E-2</v>
      </c>
      <c r="F90" s="2">
        <f>IF('Binding Energies'!F90 = "","",IF('Binding Energies'!F90&lt;HV,flat_s*(-(Beta!F90/2)-(Delta!F90*COS(MSL))+(((3/2)*Beta!F90-((Gamma!F90*COS(MSL))))*(0.5+((P_A_True-0.5)*COS(2*MSLAMS)))*(SIN(MSL)^2)))))</f>
        <v>-6.679528622632569E-2</v>
      </c>
      <c r="G90" s="2" t="str">
        <f>IF('Binding Energies'!G90 = "","",IF('Binding Energies'!G90&lt;HV,flat_s*(-(Beta!G90/2)-(Delta!G90*COS(MSL))+(((3/2)*Beta!G90-((Gamma!G90*COS(MSL))))*(0.5+((P_A_True-0.5)*COS(2*MSLAMS)))*(SIN(MSL)^2)))))</f>
        <v/>
      </c>
      <c r="H90" s="2" t="str">
        <f>IF('Binding Energies'!H90 = "","",IF('Binding Energies'!H90&lt;HV,flat_s*(-(Beta!H90/2)-(Delta!H90*COS(MSL))+(((3/2)*Beta!H90-((Gamma!H90*COS(MSL))))*(0.5+((P_A_True-0.5)*COS(2*MSLAMS)))*(SIN(MSL)^2)))))</f>
        <v/>
      </c>
      <c r="I90" s="2">
        <f>IF('Binding Energies'!I90 = "","",IF('Binding Energies'!I90&lt;HV,flat_s*(-(Beta!I90/2)-(Delta!I90*COS(MSL))+(((3/2)*Beta!I90-((Gamma!I90*COS(MSL))))*(0.5+((P_A_True-0.5)*COS(2*MSLAMS)))*(SIN(MSL)^2)))))</f>
        <v>3.1282294811352473E-2</v>
      </c>
      <c r="J90" s="2">
        <f>IF('Binding Energies'!J90 = "","",IF('Binding Energies'!J90&lt;HV,flat_s*(-(Beta!J90/2)-(Delta!J90*COS(MSL))+(((3/2)*Beta!J90-((Gamma!J90*COS(MSL))))*(0.5+((P_A_True-0.5)*COS(2*MSLAMS)))*(SIN(MSL)^2)))))</f>
        <v>-5.1831287583666841E-2</v>
      </c>
      <c r="K90" s="2" t="str">
        <f>IF('Binding Energies'!K90 = "","",IF('Binding Energies'!K90&lt;HV,flat_s*(-(Beta!K90/2)-(Delta!K90*COS(MSL))+(((3/2)*Beta!K90-((Gamma!K90*COS(MSL))))*(0.5+((P_A_True-0.5)*COS(2*MSLAMS)))*(SIN(MSL)^2)))))</f>
        <v/>
      </c>
      <c r="L90" s="2">
        <f>IF('Binding Energies'!L90 = "","",IF('Binding Energies'!L90&lt;HV,flat_s*(-(Beta!L90/2)-(Delta!L90*COS(MSL))+(((3/2)*Beta!L90-((Gamma!L90*COS(MSL))))*(0.5+((P_A_True-0.5)*COS(2*MSLAMS)))*(SIN(MSL)^2)))))</f>
        <v>-7.7722069577766506E-2</v>
      </c>
      <c r="M90" s="2">
        <f>IF('Binding Energies'!M90 = "","",IF('Binding Energies'!M90&lt;HV,flat_s*(-(Beta!M90/2)-(Delta!M90*COS(MSL))+(((3/2)*Beta!M90-((Gamma!M90*COS(MSL))))*(0.5+((P_A_True-0.5)*COS(2*MSLAMS)))*(SIN(MSL)^2)))))</f>
        <v>-8.0298334239067737E-2</v>
      </c>
      <c r="N90" s="2">
        <f>IF('Binding Energies'!N90 = "","",IF('Binding Energies'!N90&lt;HV,flat_s*(-(Beta!N90/2)-(Delta!N90*COS(MSL))+(((3/2)*Beta!N90-((Gamma!N90*COS(MSL))))*(0.5+((P_A_True-0.5)*COS(2*MSLAMS)))*(SIN(MSL)^2)))))</f>
        <v>-7.5133500640192086E-2</v>
      </c>
      <c r="O90" s="2">
        <f>IF('Binding Energies'!O90 = "","",IF('Binding Energies'!O90&lt;HV,flat_s*(-(Beta!O90/2)-(Delta!O90*COS(MSL))+(((3/2)*Beta!O90-((Gamma!O90*COS(MSL))))*(0.5+((P_A_True-0.5)*COS(2*MSLAMS)))*(SIN(MSL)^2)))))</f>
        <v>-1.3732540809017424E-2</v>
      </c>
      <c r="P90" s="2">
        <f>IF('Binding Energies'!P90 = "","",IF('Binding Energies'!P90&lt;HV,flat_s*(-(Beta!P90/2)-(Delta!P90*COS(MSL))+(((3/2)*Beta!P90-((Gamma!P90*COS(MSL))))*(0.5+((P_A_True-0.5)*COS(2*MSLAMS)))*(SIN(MSL)^2)))))</f>
        <v>1.4472818744639682E-3</v>
      </c>
      <c r="Q90" s="2">
        <f>IF('Binding Energies'!Q90 = "","",IF('Binding Energies'!Q90&lt;HV,flat_s*(-(Beta!Q90/2)-(Delta!Q90*COS(MSL))+(((3/2)*Beta!Q90-((Gamma!Q90*COS(MSL))))*(0.5+((P_A_True-0.5)*COS(2*MSLAMS)))*(SIN(MSL)^2)))))</f>
        <v>3.3141890319237644E-2</v>
      </c>
      <c r="R90" s="2">
        <f>IF('Binding Energies'!R90 = "","",IF('Binding Energies'!R90&lt;HV,flat_s*(-(Beta!R90/2)-(Delta!R90*COS(MSL))+(((3/2)*Beta!R90-((Gamma!R90*COS(MSL))))*(0.5+((P_A_True-0.5)*COS(2*MSLAMS)))*(SIN(MSL)^2)))))</f>
        <v>4.8029006388243811E-2</v>
      </c>
      <c r="S90" s="2">
        <f>IF('Binding Energies'!S90 = "","",IF('Binding Energies'!S90&lt;HV,flat_s*(-(Beta!S90/2)-(Delta!S90*COS(MSL))+(((3/2)*Beta!S90-((Gamma!S90*COS(MSL))))*(0.5+((P_A_True-0.5)*COS(2*MSLAMS)))*(SIN(MSL)^2)))))</f>
        <v>0.20831059945804548</v>
      </c>
      <c r="T90" s="2">
        <f>IF('Binding Energies'!T90 = "","",IF('Binding Energies'!T90&lt;HV,flat_s*(-(Beta!T90/2)-(Delta!T90*COS(MSL))+(((3/2)*Beta!T90-((Gamma!T90*COS(MSL))))*(0.5+((P_A_True-0.5)*COS(2*MSLAMS)))*(SIN(MSL)^2)))))</f>
        <v>0.21420583022830864</v>
      </c>
    </row>
    <row r="91" spans="1:20" x14ac:dyDescent="0.35">
      <c r="A91" s="72">
        <v>91</v>
      </c>
      <c r="B91" s="2" t="str">
        <f>IF('Binding Energies'!B91 = "","",IF('Binding Energies'!B91&lt;HV,flat_s*(-(Beta!B91/2)-(Delta!B91*COS(MSL))+(((3/2)*Beta!B91-((Gamma!B91*COS(MSL))))*(0.5+((P_A_True-0.5)*COS(2*MSLAMS)))*(SIN(MSL)^2)))))</f>
        <v/>
      </c>
      <c r="C91" s="2" t="str">
        <f>IF('Binding Energies'!C91 = "","",IF('Binding Energies'!C91&lt;HV,flat_s*(-(Beta!C91/2)-(Delta!C91*COS(MSL))+(((3/2)*Beta!C91-((Gamma!C91*COS(MSL))))*(0.5+((P_A_True-0.5)*COS(2*MSLAMS)))*(SIN(MSL)^2)))))</f>
        <v/>
      </c>
      <c r="D91" s="2">
        <f>IF('Binding Energies'!D91 = "","",IF('Binding Energies'!D91&lt;HV,flat_s*(-(Beta!D91/2)-(Delta!D91*COS(MSL))+(((3/2)*Beta!D91-((Gamma!D91*COS(MSL))))*(0.5+((P_A_True-0.5)*COS(2*MSLAMS)))*(SIN(MSL)^2)))))</f>
        <v>0.10250627456797823</v>
      </c>
      <c r="E91" s="2">
        <f>IF('Binding Energies'!E91 = "","",IF('Binding Energies'!E91&lt;HV,flat_s*(-(Beta!E91/2)-(Delta!E91*COS(MSL))+(((3/2)*Beta!E91-((Gamma!E91*COS(MSL))))*(0.5+((P_A_True-0.5)*COS(2*MSLAMS)))*(SIN(MSL)^2)))))</f>
        <v>-4.2384862906318488E-2</v>
      </c>
      <c r="F91" s="2">
        <f>IF('Binding Energies'!F91 = "","",IF('Binding Energies'!F91&lt;HV,flat_s*(-(Beta!F91/2)-(Delta!F91*COS(MSL))+(((3/2)*Beta!F91-((Gamma!F91*COS(MSL))))*(0.5+((P_A_True-0.5)*COS(2*MSLAMS)))*(SIN(MSL)^2)))))</f>
        <v>-6.3311588360315585E-2</v>
      </c>
      <c r="G91" s="2" t="str">
        <f>IF('Binding Energies'!G91 = "","",IF('Binding Energies'!G91&lt;HV,flat_s*(-(Beta!G91/2)-(Delta!G91*COS(MSL))+(((3/2)*Beta!G91-((Gamma!G91*COS(MSL))))*(0.5+((P_A_True-0.5)*COS(2*MSLAMS)))*(SIN(MSL)^2)))))</f>
        <v/>
      </c>
      <c r="H91" s="2" t="str">
        <f>IF('Binding Energies'!H91 = "","",IF('Binding Energies'!H91&lt;HV,flat_s*(-(Beta!H91/2)-(Delta!H91*COS(MSL))+(((3/2)*Beta!H91-((Gamma!H91*COS(MSL))))*(0.5+((P_A_True-0.5)*COS(2*MSLAMS)))*(SIN(MSL)^2)))))</f>
        <v/>
      </c>
      <c r="I91" s="2">
        <f>IF('Binding Energies'!I91 = "","",IF('Binding Energies'!I91&lt;HV,flat_s*(-(Beta!I91/2)-(Delta!I91*COS(MSL))+(((3/2)*Beta!I91-((Gamma!I91*COS(MSL))))*(0.5+((P_A_True-0.5)*COS(2*MSLAMS)))*(SIN(MSL)^2)))))</f>
        <v>5.4593803556873599E-2</v>
      </c>
      <c r="J91" s="2">
        <f>IF('Binding Energies'!J91 = "","",IF('Binding Energies'!J91&lt;HV,flat_s*(-(Beta!J91/2)-(Delta!J91*COS(MSL))+(((3/2)*Beta!J91-((Gamma!J91*COS(MSL))))*(0.5+((P_A_True-0.5)*COS(2*MSLAMS)))*(SIN(MSL)^2)))))</f>
        <v>-4.6036239442664995E-2</v>
      </c>
      <c r="K91" s="2" t="str">
        <f>IF('Binding Energies'!K91 = "","",IF('Binding Energies'!K91&lt;HV,flat_s*(-(Beta!K91/2)-(Delta!K91*COS(MSL))+(((3/2)*Beta!K91-((Gamma!K91*COS(MSL))))*(0.5+((P_A_True-0.5)*COS(2*MSLAMS)))*(SIN(MSL)^2)))))</f>
        <v/>
      </c>
      <c r="L91" s="2">
        <f>IF('Binding Energies'!L91 = "","",IF('Binding Energies'!L91&lt;HV,flat_s*(-(Beta!L91/2)-(Delta!L91*COS(MSL))+(((3/2)*Beta!L91-((Gamma!L91*COS(MSL))))*(0.5+((P_A_True-0.5)*COS(2*MSLAMS)))*(SIN(MSL)^2)))))</f>
        <v>-7.84894221895307E-2</v>
      </c>
      <c r="M91" s="2">
        <f>IF('Binding Energies'!M91 = "","",IF('Binding Energies'!M91&lt;HV,flat_s*(-(Beta!M91/2)-(Delta!M91*COS(MSL))+(((3/2)*Beta!M91-((Gamma!M91*COS(MSL))))*(0.5+((P_A_True-0.5)*COS(2*MSLAMS)))*(SIN(MSL)^2)))))</f>
        <v>-8.0805936424893643E-2</v>
      </c>
      <c r="N91" s="2">
        <f>IF('Binding Energies'!N91 = "","",IF('Binding Energies'!N91&lt;HV,flat_s*(-(Beta!N91/2)-(Delta!N91*COS(MSL))+(((3/2)*Beta!N91-((Gamma!N91*COS(MSL))))*(0.5+((P_A_True-0.5)*COS(2*MSLAMS)))*(SIN(MSL)^2)))))</f>
        <v>-7.5962135039242096E-2</v>
      </c>
      <c r="O91" s="2">
        <f>IF('Binding Energies'!O91 = "","",IF('Binding Energies'!O91&lt;HV,flat_s*(-(Beta!O91/2)-(Delta!O91*COS(MSL))+(((3/2)*Beta!O91-((Gamma!O91*COS(MSL))))*(0.5+((P_A_True-0.5)*COS(2*MSLAMS)))*(SIN(MSL)^2)))))</f>
        <v>-2.0455007776281398E-2</v>
      </c>
      <c r="P91" s="2">
        <f>IF('Binding Energies'!P91 = "","",IF('Binding Energies'!P91&lt;HV,flat_s*(-(Beta!P91/2)-(Delta!P91*COS(MSL))+(((3/2)*Beta!P91-((Gamma!P91*COS(MSL))))*(0.5+((P_A_True-0.5)*COS(2*MSLAMS)))*(SIN(MSL)^2)))))</f>
        <v>-5.2265464968377362E-3</v>
      </c>
      <c r="Q91" s="2">
        <f>IF('Binding Energies'!Q91 = "","",IF('Binding Energies'!Q91&lt;HV,flat_s*(-(Beta!Q91/2)-(Delta!Q91*COS(MSL))+(((3/2)*Beta!Q91-((Gamma!Q91*COS(MSL))))*(0.5+((P_A_True-0.5)*COS(2*MSLAMS)))*(SIN(MSL)^2)))))</f>
        <v>2.8545223410525566E-2</v>
      </c>
      <c r="R91" s="2">
        <f>IF('Binding Energies'!R91 = "","",IF('Binding Energies'!R91&lt;HV,flat_s*(-(Beta!R91/2)-(Delta!R91*COS(MSL))+(((3/2)*Beta!R91-((Gamma!R91*COS(MSL))))*(0.5+((P_A_True-0.5)*COS(2*MSLAMS)))*(SIN(MSL)^2)))))</f>
        <v>4.3536879774562331E-2</v>
      </c>
      <c r="S91" s="2">
        <f>IF('Binding Energies'!S91 = "","",IF('Binding Energies'!S91&lt;HV,flat_s*(-(Beta!S91/2)-(Delta!S91*COS(MSL))+(((3/2)*Beta!S91-((Gamma!S91*COS(MSL))))*(0.5+((P_A_True-0.5)*COS(2*MSLAMS)))*(SIN(MSL)^2)))))</f>
        <v>0.20515617124765984</v>
      </c>
      <c r="T91" s="2">
        <f>IF('Binding Energies'!T91 = "","",IF('Binding Energies'!T91&lt;HV,flat_s*(-(Beta!T91/2)-(Delta!T91*COS(MSL))+(((3/2)*Beta!T91-((Gamma!T91*COS(MSL))))*(0.5+((P_A_True-0.5)*COS(2*MSLAMS)))*(SIN(MSL)^2)))))</f>
        <v>0.2112266080299251</v>
      </c>
    </row>
    <row r="92" spans="1:20" x14ac:dyDescent="0.35">
      <c r="A92" s="72">
        <v>92</v>
      </c>
      <c r="B92" s="2" t="str">
        <f>IF('Binding Energies'!B92 = "","",IF('Binding Energies'!B92&lt;HV,flat_s*(-(Beta!B92/2)-(Delta!B92*COS(MSL))+(((3/2)*Beta!B92-((Gamma!B92*COS(MSL))))*(0.5+((P_A_True-0.5)*COS(2*MSLAMS)))*(SIN(MSL)^2)))))</f>
        <v/>
      </c>
      <c r="C92" s="2" t="str">
        <f>IF('Binding Energies'!C92 = "","",IF('Binding Energies'!C92&lt;HV,flat_s*(-(Beta!C92/2)-(Delta!C92*COS(MSL))+(((3/2)*Beta!C92-((Gamma!C92*COS(MSL))))*(0.5+((P_A_True-0.5)*COS(2*MSLAMS)))*(SIN(MSL)^2)))))</f>
        <v/>
      </c>
      <c r="D92" s="2">
        <f>IF('Binding Energies'!D92 = "","",IF('Binding Energies'!D92&lt;HV,flat_s*(-(Beta!D92/2)-(Delta!D92*COS(MSL))+(((3/2)*Beta!D92-((Gamma!D92*COS(MSL))))*(0.5+((P_A_True-0.5)*COS(2*MSLAMS)))*(SIN(MSL)^2)))))</f>
        <v>0.11836308644498628</v>
      </c>
      <c r="E92" s="2">
        <f>IF('Binding Energies'!E92 = "","",IF('Binding Energies'!E92&lt;HV,flat_s*(-(Beta!E92/2)-(Delta!E92*COS(MSL))+(((3/2)*Beta!E92-((Gamma!E92*COS(MSL))))*(0.5+((P_A_True-0.5)*COS(2*MSLAMS)))*(SIN(MSL)^2)))))</f>
        <v>-3.764358227556508E-2</v>
      </c>
      <c r="F92" s="2">
        <f>IF('Binding Energies'!F92 = "","",IF('Binding Energies'!F92&lt;HV,flat_s*(-(Beta!F92/2)-(Delta!F92*COS(MSL))+(((3/2)*Beta!F92-((Gamma!F92*COS(MSL))))*(0.5+((P_A_True-0.5)*COS(2*MSLAMS)))*(SIN(MSL)^2)))))</f>
        <v>-5.9714295233792569E-2</v>
      </c>
      <c r="G92" s="2" t="str">
        <f>IF('Binding Energies'!G92 = "","",IF('Binding Energies'!G92&lt;HV,flat_s*(-(Beta!G92/2)-(Delta!G92*COS(MSL))+(((3/2)*Beta!G92-((Gamma!G92*COS(MSL))))*(0.5+((P_A_True-0.5)*COS(2*MSLAMS)))*(SIN(MSL)^2)))))</f>
        <v/>
      </c>
      <c r="H92" s="2" t="str">
        <f>IF('Binding Energies'!H92 = "","",IF('Binding Energies'!H92&lt;HV,flat_s*(-(Beta!H92/2)-(Delta!H92*COS(MSL))+(((3/2)*Beta!H92-((Gamma!H92*COS(MSL))))*(0.5+((P_A_True-0.5)*COS(2*MSLAMS)))*(SIN(MSL)^2)))))</f>
        <v/>
      </c>
      <c r="I92" s="2">
        <f>IF('Binding Energies'!I92 = "","",IF('Binding Energies'!I92&lt;HV,flat_s*(-(Beta!I92/2)-(Delta!I92*COS(MSL))+(((3/2)*Beta!I92-((Gamma!I92*COS(MSL))))*(0.5+((P_A_True-0.5)*COS(2*MSLAMS)))*(SIN(MSL)^2)))))</f>
        <v>8.0954523641394882E-2</v>
      </c>
      <c r="J92" s="2">
        <f>IF('Binding Energies'!J92 = "","",IF('Binding Energies'!J92&lt;HV,flat_s*(-(Beta!J92/2)-(Delta!J92*COS(MSL))+(((3/2)*Beta!J92-((Gamma!J92*COS(MSL))))*(0.5+((P_A_True-0.5)*COS(2*MSLAMS)))*(SIN(MSL)^2)))))</f>
        <v>-3.9320699776000501E-2</v>
      </c>
      <c r="K92" s="2" t="str">
        <f>IF('Binding Energies'!K92 = "","",IF('Binding Energies'!K92&lt;HV,flat_s*(-(Beta!K92/2)-(Delta!K92*COS(MSL))+(((3/2)*Beta!K92-((Gamma!K92*COS(MSL))))*(0.5+((P_A_True-0.5)*COS(2*MSLAMS)))*(SIN(MSL)^2)))))</f>
        <v/>
      </c>
      <c r="L92" s="2">
        <f>IF('Binding Energies'!L92 = "","",IF('Binding Energies'!L92&lt;HV,flat_s*(-(Beta!L92/2)-(Delta!L92*COS(MSL))+(((3/2)*Beta!L92-((Gamma!L92*COS(MSL))))*(0.5+((P_A_True-0.5)*COS(2*MSLAMS)))*(SIN(MSL)^2)))))</f>
        <v>-7.908060689267904E-2</v>
      </c>
      <c r="M92" s="2">
        <f>IF('Binding Energies'!M92 = "","",IF('Binding Energies'!M92&lt;HV,flat_s*(-(Beta!M92/2)-(Delta!M92*COS(MSL))+(((3/2)*Beta!M92-((Gamma!M92*COS(MSL))))*(0.5+((P_A_True-0.5)*COS(2*MSLAMS)))*(SIN(MSL)^2)))))</f>
        <v>-8.112654692786414E-2</v>
      </c>
      <c r="N92" s="2">
        <f>IF('Binding Energies'!N92 = "","",IF('Binding Energies'!N92&lt;HV,flat_s*(-(Beta!N92/2)-(Delta!N92*COS(MSL))+(((3/2)*Beta!N92-((Gamma!N92*COS(MSL))))*(0.5+((P_A_True-0.5)*COS(2*MSLAMS)))*(SIN(MSL)^2)))))</f>
        <v>-7.6793752722278841E-2</v>
      </c>
      <c r="O92" s="2">
        <f>IF('Binding Energies'!O92 = "","",IF('Binding Energies'!O92&lt;HV,flat_s*(-(Beta!O92/2)-(Delta!O92*COS(MSL))+(((3/2)*Beta!O92-((Gamma!O92*COS(MSL))))*(0.5+((P_A_True-0.5)*COS(2*MSLAMS)))*(SIN(MSL)^2)))))</f>
        <v>-2.7227968405314773E-2</v>
      </c>
      <c r="P92" s="2">
        <f>IF('Binding Energies'!P92 = "","",IF('Binding Energies'!P92&lt;HV,flat_s*(-(Beta!P92/2)-(Delta!P92*COS(MSL))+(((3/2)*Beta!P92-((Gamma!P92*COS(MSL))))*(0.5+((P_A_True-0.5)*COS(2*MSLAMS)))*(SIN(MSL)^2)))))</f>
        <v>-1.1951299737179344E-2</v>
      </c>
      <c r="Q92" s="2" t="str">
        <f>IF('Binding Energies'!Q92 = "","",IF('Binding Energies'!Q92&lt;HV,flat_s*(-(Beta!Q92/2)-(Delta!Q92*COS(MSL))+(((3/2)*Beta!Q92-((Gamma!Q92*COS(MSL))))*(0.5+((P_A_True-0.5)*COS(2*MSLAMS)))*(SIN(MSL)^2)))))</f>
        <v/>
      </c>
      <c r="R92" s="2">
        <f>IF('Binding Energies'!R92 = "","",IF('Binding Energies'!R92&lt;HV,flat_s*(-(Beta!R92/2)-(Delta!R92*COS(MSL))+(((3/2)*Beta!R92-((Gamma!R92*COS(MSL))))*(0.5+((P_A_True-0.5)*COS(2*MSLAMS)))*(SIN(MSL)^2)))))</f>
        <v>3.9021632098780956E-2</v>
      </c>
      <c r="S92" s="2">
        <f>IF('Binding Energies'!S92 = "","",IF('Binding Energies'!S92&lt;HV,flat_s*(-(Beta!S92/2)-(Delta!S92*COS(MSL))+(((3/2)*Beta!S92-((Gamma!S92*COS(MSL))))*(0.5+((P_A_True-0.5)*COS(2*MSLAMS)))*(SIN(MSL)^2)))))</f>
        <v>0.2019603107563796</v>
      </c>
      <c r="T92" s="2">
        <f>IF('Binding Energies'!T92 = "","",IF('Binding Energies'!T92&lt;HV,flat_s*(-(Beta!T92/2)-(Delta!T92*COS(MSL))+(((3/2)*Beta!T92-((Gamma!T92*COS(MSL))))*(0.5+((P_A_True-0.5)*COS(2*MSLAMS)))*(SIN(MSL)^2)))))</f>
        <v>0.20818261739948662</v>
      </c>
    </row>
    <row r="93" spans="1:20" x14ac:dyDescent="0.35">
      <c r="A93" s="72">
        <v>93</v>
      </c>
      <c r="B93" s="2" t="str">
        <f>IF('Binding Energies'!B93 = "","",IF('Binding Energies'!B93&lt;HV,flat_s*(-(Beta!B93/2)-(Delta!B93*COS(MSL))+(((3/2)*Beta!B93-((Gamma!B93*COS(MSL))))*(0.5+((P_A_True-0.5)*COS(2*MSLAMS)))*(SIN(MSL)^2)))))</f>
        <v/>
      </c>
      <c r="C93" s="2" t="str">
        <f>IF('Binding Energies'!C93 = "","",IF('Binding Energies'!C93&lt;HV,flat_s*(-(Beta!C93/2)-(Delta!C93*COS(MSL))+(((3/2)*Beta!C93-((Gamma!C93*COS(MSL))))*(0.5+((P_A_True-0.5)*COS(2*MSLAMS)))*(SIN(MSL)^2)))))</f>
        <v/>
      </c>
      <c r="D93" s="2">
        <f>IF('Binding Energies'!D93 = "","",IF('Binding Energies'!D93&lt;HV,flat_s*(-(Beta!D93/2)-(Delta!D93*COS(MSL))+(((3/2)*Beta!D93-((Gamma!D93*COS(MSL))))*(0.5+((P_A_True-0.5)*COS(2*MSLAMS)))*(SIN(MSL)^2)))))</f>
        <v>0.1353762350376897</v>
      </c>
      <c r="E93" s="2">
        <f>IF('Binding Energies'!E93 = "","",IF('Binding Energies'!E93&lt;HV,flat_s*(-(Beta!E93/2)-(Delta!E93*COS(MSL))+(((3/2)*Beta!E93-((Gamma!E93*COS(MSL))))*(0.5+((P_A_True-0.5)*COS(2*MSLAMS)))*(SIN(MSL)^2)))))</f>
        <v>-3.2768201019255039E-2</v>
      </c>
      <c r="F93" s="2">
        <f>IF('Binding Energies'!F93 = "","",IF('Binding Energies'!F93&lt;HV,flat_s*(-(Beta!F93/2)-(Delta!F93*COS(MSL))+(((3/2)*Beta!F93-((Gamma!F93*COS(MSL))))*(0.5+((P_A_True-0.5)*COS(2*MSLAMS)))*(SIN(MSL)^2)))))</f>
        <v>-5.6006177851530725E-2</v>
      </c>
      <c r="G93" s="2" t="str">
        <f>IF('Binding Energies'!G93 = "","",IF('Binding Energies'!G93&lt;HV,flat_s*(-(Beta!G93/2)-(Delta!G93*COS(MSL))+(((3/2)*Beta!G93-((Gamma!G93*COS(MSL))))*(0.5+((P_A_True-0.5)*COS(2*MSLAMS)))*(SIN(MSL)^2)))))</f>
        <v/>
      </c>
      <c r="H93" s="2" t="str">
        <f>IF('Binding Energies'!H93 = "","",IF('Binding Energies'!H93&lt;HV,flat_s*(-(Beta!H93/2)-(Delta!H93*COS(MSL))+(((3/2)*Beta!H93-((Gamma!H93*COS(MSL))))*(0.5+((P_A_True-0.5)*COS(2*MSLAMS)))*(SIN(MSL)^2)))))</f>
        <v/>
      </c>
      <c r="I93" s="2">
        <f>IF('Binding Energies'!I93 = "","",IF('Binding Energies'!I93&lt;HV,flat_s*(-(Beta!I93/2)-(Delta!I93*COS(MSL))+(((3/2)*Beta!I93-((Gamma!I93*COS(MSL))))*(0.5+((P_A_True-0.5)*COS(2*MSLAMS)))*(SIN(MSL)^2)))))</f>
        <v>0.10865885014366222</v>
      </c>
      <c r="J93" s="2">
        <f>IF('Binding Energies'!J93 = "","",IF('Binding Energies'!J93&lt;HV,flat_s*(-(Beta!J93/2)-(Delta!J93*COS(MSL))+(((3/2)*Beta!J93-((Gamma!J93*COS(MSL))))*(0.5+((P_A_True-0.5)*COS(2*MSLAMS)))*(SIN(MSL)^2)))))</f>
        <v>-3.1631672229020413E-2</v>
      </c>
      <c r="K93" s="2" t="str">
        <f>IF('Binding Energies'!K93 = "","",IF('Binding Energies'!K93&lt;HV,flat_s*(-(Beta!K93/2)-(Delta!K93*COS(MSL))+(((3/2)*Beta!K93-((Gamma!K93*COS(MSL))))*(0.5+((P_A_True-0.5)*COS(2*MSLAMS)))*(SIN(MSL)^2)))))</f>
        <v/>
      </c>
      <c r="L93" s="2">
        <f>IF('Binding Energies'!L93 = "","",IF('Binding Energies'!L93&lt;HV,flat_s*(-(Beta!L93/2)-(Delta!L93*COS(MSL))+(((3/2)*Beta!L93-((Gamma!L93*COS(MSL))))*(0.5+((P_A_True-0.5)*COS(2*MSLAMS)))*(SIN(MSL)^2)))))</f>
        <v>-7.9464367175704931E-2</v>
      </c>
      <c r="M93" s="2">
        <f>IF('Binding Energies'!M93 = "","",IF('Binding Energies'!M93&lt;HV,flat_s*(-(Beta!M93/2)-(Delta!M93*COS(MSL))+(((3/2)*Beta!M93-((Gamma!M93*COS(MSL))))*(0.5+((P_A_True-0.5)*COS(2*MSLAMS)))*(SIN(MSL)^2)))))</f>
        <v>-8.1286816967437336E-2</v>
      </c>
      <c r="N93" s="2">
        <f>IF('Binding Energies'!N93 = "","",IF('Binding Energies'!N93&lt;HV,flat_s*(-(Beta!N93/2)-(Delta!N93*COS(MSL))+(((3/2)*Beta!N93-((Gamma!N93*COS(MSL))))*(0.5+((P_A_True-0.5)*COS(2*MSLAMS)))*(SIN(MSL)^2)))))</f>
        <v>-7.7473588285660422E-2</v>
      </c>
      <c r="O93" s="2">
        <f>IF('Binding Energies'!O93 = "","",IF('Binding Energies'!O93&lt;HV,flat_s*(-(Beta!O93/2)-(Delta!O93*COS(MSL))+(((3/2)*Beta!O93-((Gamma!O93*COS(MSL))))*(0.5+((P_A_True-0.5)*COS(2*MSLAMS)))*(SIN(MSL)^2)))))</f>
        <v>-3.4118971821793187E-2</v>
      </c>
      <c r="P93" s="2">
        <f>IF('Binding Energies'!P93 = "","",IF('Binding Energies'!P93&lt;HV,flat_s*(-(Beta!P93/2)-(Delta!P93*COS(MSL))+(((3/2)*Beta!P93-((Gamma!P93*COS(MSL))))*(0.5+((P_A_True-0.5)*COS(2*MSLAMS)))*(SIN(MSL)^2)))))</f>
        <v>-1.8752505820265108E-2</v>
      </c>
      <c r="Q93" s="2" t="str">
        <f>IF('Binding Energies'!Q93 = "","",IF('Binding Energies'!Q93&lt;HV,flat_s*(-(Beta!Q93/2)-(Delta!Q93*COS(MSL))+(((3/2)*Beta!Q93-((Gamma!Q93*COS(MSL))))*(0.5+((P_A_True-0.5)*COS(2*MSLAMS)))*(SIN(MSL)^2)))))</f>
        <v/>
      </c>
      <c r="R93" s="2">
        <f>IF('Binding Energies'!R93 = "","",IF('Binding Energies'!R93&lt;HV,flat_s*(-(Beta!R93/2)-(Delta!R93*COS(MSL))+(((3/2)*Beta!R93-((Gamma!R93*COS(MSL))))*(0.5+((P_A_True-0.5)*COS(2*MSLAMS)))*(SIN(MSL)^2)))))</f>
        <v>3.4552071088505221E-2</v>
      </c>
      <c r="S93" s="2">
        <f>IF('Binding Energies'!S93 = "","",IF('Binding Energies'!S93&lt;HV,flat_s*(-(Beta!S93/2)-(Delta!S93*COS(MSL))+(((3/2)*Beta!S93-((Gamma!S93*COS(MSL))))*(0.5+((P_A_True-0.5)*COS(2*MSLAMS)))*(SIN(MSL)^2)))))</f>
        <v>0.19870509730402863</v>
      </c>
      <c r="T93" s="2">
        <f>IF('Binding Energies'!T93 = "","",IF('Binding Energies'!T93&lt;HV,flat_s*(-(Beta!T93/2)-(Delta!T93*COS(MSL))+(((3/2)*Beta!T93-((Gamma!T93*COS(MSL))))*(0.5+((P_A_True-0.5)*COS(2*MSLAMS)))*(SIN(MSL)^2)))))</f>
        <v>0.20508679634862537</v>
      </c>
    </row>
    <row r="94" spans="1:20" x14ac:dyDescent="0.35">
      <c r="A94" s="72">
        <v>94</v>
      </c>
      <c r="B94" s="2" t="str">
        <f>IF('Binding Energies'!B94 = "","",IF('Binding Energies'!B94&lt;HV,flat_s*(-(Beta!B94/2)-(Delta!B94*COS(MSL))+(((3/2)*Beta!B94-((Gamma!B94*COS(MSL))))*(0.5+((P_A_True-0.5)*COS(2*MSLAMS)))*(SIN(MSL)^2)))))</f>
        <v/>
      </c>
      <c r="C94" s="2" t="str">
        <f>IF('Binding Energies'!C94 = "","",IF('Binding Energies'!C94&lt;HV,flat_s*(-(Beta!C94/2)-(Delta!C94*COS(MSL))+(((3/2)*Beta!C94-((Gamma!C94*COS(MSL))))*(0.5+((P_A_True-0.5)*COS(2*MSLAMS)))*(SIN(MSL)^2)))))</f>
        <v/>
      </c>
      <c r="D94" s="2">
        <f>IF('Binding Energies'!D94 = "","",IF('Binding Energies'!D94&lt;HV,flat_s*(-(Beta!D94/2)-(Delta!D94*COS(MSL))+(((3/2)*Beta!D94-((Gamma!D94*COS(MSL))))*(0.5+((P_A_True-0.5)*COS(2*MSLAMS)))*(SIN(MSL)^2)))))</f>
        <v>0.15405605299428116</v>
      </c>
      <c r="E94" s="2">
        <f>IF('Binding Energies'!E94 = "","",IF('Binding Energies'!E94&lt;HV,flat_s*(-(Beta!E94/2)-(Delta!E94*COS(MSL))+(((3/2)*Beta!E94-((Gamma!E94*COS(MSL))))*(0.5+((P_A_True-0.5)*COS(2*MSLAMS)))*(SIN(MSL)^2)))))</f>
        <v>-2.7760817998564447E-2</v>
      </c>
      <c r="F94" s="2" t="str">
        <f>IF('Binding Energies'!F94 = "","",IF('Binding Energies'!F94&lt;HV,flat_s*(-(Beta!F94/2)-(Delta!F94*COS(MSL))+(((3/2)*Beta!F94-((Gamma!F94*COS(MSL))))*(0.5+((P_A_True-0.5)*COS(2*MSLAMS)))*(SIN(MSL)^2)))))</f>
        <v/>
      </c>
      <c r="G94" s="2" t="str">
        <f>IF('Binding Energies'!G94 = "","",IF('Binding Energies'!G94&lt;HV,flat_s*(-(Beta!G94/2)-(Delta!G94*COS(MSL))+(((3/2)*Beta!G94-((Gamma!G94*COS(MSL))))*(0.5+((P_A_True-0.5)*COS(2*MSLAMS)))*(SIN(MSL)^2)))))</f>
        <v/>
      </c>
      <c r="H94" s="2" t="str">
        <f>IF('Binding Energies'!H94 = "","",IF('Binding Energies'!H94&lt;HV,flat_s*(-(Beta!H94/2)-(Delta!H94*COS(MSL))+(((3/2)*Beta!H94-((Gamma!H94*COS(MSL))))*(0.5+((P_A_True-0.5)*COS(2*MSLAMS)))*(SIN(MSL)^2)))))</f>
        <v/>
      </c>
      <c r="I94" s="2">
        <f>IF('Binding Energies'!I94 = "","",IF('Binding Energies'!I94&lt;HV,flat_s*(-(Beta!I94/2)-(Delta!I94*COS(MSL))+(((3/2)*Beta!I94-((Gamma!I94*COS(MSL))))*(0.5+((P_A_True-0.5)*COS(2*MSLAMS)))*(SIN(MSL)^2)))))</f>
        <v>0.13441695627210715</v>
      </c>
      <c r="J94" s="2">
        <f>IF('Binding Energies'!J94 = "","",IF('Binding Energies'!J94&lt;HV,flat_s*(-(Beta!J94/2)-(Delta!J94*COS(MSL))+(((3/2)*Beta!J94-((Gamma!J94*COS(MSL))))*(0.5+((P_A_True-0.5)*COS(2*MSLAMS)))*(SIN(MSL)^2)))))</f>
        <v>-2.3117231093057633E-2</v>
      </c>
      <c r="K94" s="2" t="str">
        <f>IF('Binding Energies'!K94 = "","",IF('Binding Energies'!K94&lt;HV,flat_s*(-(Beta!K94/2)-(Delta!K94*COS(MSL))+(((3/2)*Beta!K94-((Gamma!K94*COS(MSL))))*(0.5+((P_A_True-0.5)*COS(2*MSLAMS)))*(SIN(MSL)^2)))))</f>
        <v/>
      </c>
      <c r="L94" s="2">
        <f>IF('Binding Energies'!L94 = "","",IF('Binding Energies'!L94&lt;HV,flat_s*(-(Beta!L94/2)-(Delta!L94*COS(MSL))+(((3/2)*Beta!L94-((Gamma!L94*COS(MSL))))*(0.5+((P_A_True-0.5)*COS(2*MSLAMS)))*(SIN(MSL)^2)))))</f>
        <v>-7.9704729981565303E-2</v>
      </c>
      <c r="M94" s="2">
        <f>IF('Binding Energies'!M94 = "","",IF('Binding Energies'!M94&lt;HV,flat_s*(-(Beta!M94/2)-(Delta!M94*COS(MSL))+(((3/2)*Beta!M94-((Gamma!M94*COS(MSL))))*(0.5+((P_A_True-0.5)*COS(2*MSLAMS)))*(SIN(MSL)^2)))))</f>
        <v>-8.1177671473640967E-2</v>
      </c>
      <c r="N94" s="2">
        <f>IF('Binding Energies'!N94 = "","",IF('Binding Energies'!N94&lt;HV,flat_s*(-(Beta!N94/2)-(Delta!N94*COS(MSL))+(((3/2)*Beta!N94-((Gamma!N94*COS(MSL))))*(0.5+((P_A_True-0.5)*COS(2*MSLAMS)))*(SIN(MSL)^2)))))</f>
        <v>-7.794440743198261E-2</v>
      </c>
      <c r="O94" s="2">
        <f>IF('Binding Energies'!O94 = "","",IF('Binding Energies'!O94&lt;HV,flat_s*(-(Beta!O94/2)-(Delta!O94*COS(MSL))+(((3/2)*Beta!O94-((Gamma!O94*COS(MSL))))*(0.5+((P_A_True-0.5)*COS(2*MSLAMS)))*(SIN(MSL)^2)))))</f>
        <v>-4.1179857409271436E-2</v>
      </c>
      <c r="P94" s="2">
        <f>IF('Binding Energies'!P94 = "","",IF('Binding Energies'!P94&lt;HV,flat_s*(-(Beta!P94/2)-(Delta!P94*COS(MSL))+(((3/2)*Beta!P94-((Gamma!P94*COS(MSL))))*(0.5+((P_A_True-0.5)*COS(2*MSLAMS)))*(SIN(MSL)^2)))))</f>
        <v>-2.5664010554887984E-2</v>
      </c>
      <c r="Q94" s="2" t="str">
        <f>IF('Binding Energies'!Q94 = "","",IF('Binding Energies'!Q94&lt;HV,flat_s*(-(Beta!Q94/2)-(Delta!Q94*COS(MSL))+(((3/2)*Beta!Q94-((Gamma!Q94*COS(MSL))))*(0.5+((P_A_True-0.5)*COS(2*MSLAMS)))*(SIN(MSL)^2)))))</f>
        <v/>
      </c>
      <c r="R94" s="2">
        <f>IF('Binding Energies'!R94 = "","",IF('Binding Energies'!R94&lt;HV,flat_s*(-(Beta!R94/2)-(Delta!R94*COS(MSL))+(((3/2)*Beta!R94-((Gamma!R94*COS(MSL))))*(0.5+((P_A_True-0.5)*COS(2*MSLAMS)))*(SIN(MSL)^2)))))</f>
        <v>3.0060722345777058E-2</v>
      </c>
      <c r="S94" s="2">
        <f>IF('Binding Energies'!S94 = "","",IF('Binding Energies'!S94&lt;HV,flat_s*(-(Beta!S94/2)-(Delta!S94*COS(MSL))+(((3/2)*Beta!S94-((Gamma!S94*COS(MSL))))*(0.5+((P_A_True-0.5)*COS(2*MSLAMS)))*(SIN(MSL)^2)))))</f>
        <v>0.19539797213597176</v>
      </c>
      <c r="T94" s="2">
        <f>IF('Binding Energies'!T94 = "","",IF('Binding Energies'!T94&lt;HV,flat_s*(-(Beta!T94/2)-(Delta!T94*COS(MSL))+(((3/2)*Beta!T94-((Gamma!T94*COS(MSL))))*(0.5+((P_A_True-0.5)*COS(2*MSLAMS)))*(SIN(MSL)^2)))))</f>
        <v>0.20193029645059896</v>
      </c>
    </row>
    <row r="95" spans="1:20" x14ac:dyDescent="0.35">
      <c r="A95" s="72">
        <v>95</v>
      </c>
      <c r="B95" s="2" t="str">
        <f>IF('Binding Energies'!B95 = "","",IF('Binding Energies'!B95&lt;HV,flat_s*(-(Beta!B95/2)-(Delta!B95*COS(MSL))+(((3/2)*Beta!B95-((Gamma!B95*COS(MSL))))*(0.5+((P_A_True-0.5)*COS(2*MSLAMS)))*(SIN(MSL)^2)))))</f>
        <v/>
      </c>
      <c r="C95" s="2" t="str">
        <f>IF('Binding Energies'!C95 = "","",IF('Binding Energies'!C95&lt;HV,flat_s*(-(Beta!C95/2)-(Delta!C95*COS(MSL))+(((3/2)*Beta!C95-((Gamma!C95*COS(MSL))))*(0.5+((P_A_True-0.5)*COS(2*MSLAMS)))*(SIN(MSL)^2)))))</f>
        <v/>
      </c>
      <c r="D95" s="2" t="b">
        <f>IF('Binding Energies'!D95 = "","",IF('Binding Energies'!D95&lt;HV,flat_s*(-(Beta!D95/2)-(Delta!D95*COS(MSL))+(((3/2)*Beta!D95-((Gamma!D95*COS(MSL))))*(0.5+((P_A_True-0.5)*COS(2*MSLAMS)))*(SIN(MSL)^2)))))</f>
        <v>0</v>
      </c>
      <c r="E95" s="2">
        <f>IF('Binding Energies'!E95 = "","",IF('Binding Energies'!E95&lt;HV,flat_s*(-(Beta!E95/2)-(Delta!E95*COS(MSL))+(((3/2)*Beta!E95-((Gamma!E95*COS(MSL))))*(0.5+((P_A_True-0.5)*COS(2*MSLAMS)))*(SIN(MSL)^2)))))</f>
        <v>-2.2623178077601169E-2</v>
      </c>
      <c r="F95" s="2" t="str">
        <f>IF('Binding Energies'!F95 = "","",IF('Binding Energies'!F95&lt;HV,flat_s*(-(Beta!F95/2)-(Delta!F95*COS(MSL))+(((3/2)*Beta!F95-((Gamma!F95*COS(MSL))))*(0.5+((P_A_True-0.5)*COS(2*MSLAMS)))*(SIN(MSL)^2)))))</f>
        <v/>
      </c>
      <c r="G95" s="2" t="str">
        <f>IF('Binding Energies'!G95 = "","",IF('Binding Energies'!G95&lt;HV,flat_s*(-(Beta!G95/2)-(Delta!G95*COS(MSL))+(((3/2)*Beta!G95-((Gamma!G95*COS(MSL))))*(0.5+((P_A_True-0.5)*COS(2*MSLAMS)))*(SIN(MSL)^2)))))</f>
        <v/>
      </c>
      <c r="H95" s="2" t="str">
        <f>IF('Binding Energies'!H95 = "","",IF('Binding Energies'!H95&lt;HV,flat_s*(-(Beta!H95/2)-(Delta!H95*COS(MSL))+(((3/2)*Beta!H95-((Gamma!H95*COS(MSL))))*(0.5+((P_A_True-0.5)*COS(2*MSLAMS)))*(SIN(MSL)^2)))))</f>
        <v/>
      </c>
      <c r="I95" s="2">
        <f>IF('Binding Energies'!I95 = "","",IF('Binding Energies'!I95&lt;HV,flat_s*(-(Beta!I95/2)-(Delta!I95*COS(MSL))+(((3/2)*Beta!I95-((Gamma!I95*COS(MSL))))*(0.5+((P_A_True-0.5)*COS(2*MSLAMS)))*(SIN(MSL)^2)))))</f>
        <v>0.14653264566989385</v>
      </c>
      <c r="J95" s="2">
        <f>IF('Binding Energies'!J95 = "","",IF('Binding Energies'!J95&lt;HV,flat_s*(-(Beta!J95/2)-(Delta!J95*COS(MSL))+(((3/2)*Beta!J95-((Gamma!J95*COS(MSL))))*(0.5+((P_A_True-0.5)*COS(2*MSLAMS)))*(SIN(MSL)^2)))))</f>
        <v>-1.2371363459118712E-2</v>
      </c>
      <c r="K95" s="2" t="str">
        <f>IF('Binding Energies'!K95 = "","",IF('Binding Energies'!K95&lt;HV,flat_s*(-(Beta!K95/2)-(Delta!K95*COS(MSL))+(((3/2)*Beta!K95-((Gamma!K95*COS(MSL))))*(0.5+((P_A_True-0.5)*COS(2*MSLAMS)))*(SIN(MSL)^2)))))</f>
        <v/>
      </c>
      <c r="L95" s="2">
        <f>IF('Binding Energies'!L95 = "","",IF('Binding Energies'!L95&lt;HV,flat_s*(-(Beta!L95/2)-(Delta!L95*COS(MSL))+(((3/2)*Beta!L95-((Gamma!L95*COS(MSL))))*(0.5+((P_A_True-0.5)*COS(2*MSLAMS)))*(SIN(MSL)^2)))))</f>
        <v>-7.9667545833125297E-2</v>
      </c>
      <c r="M95" s="2">
        <f>IF('Binding Energies'!M95 = "","",IF('Binding Energies'!M95&lt;HV,flat_s*(-(Beta!M95/2)-(Delta!M95*COS(MSL))+(((3/2)*Beta!M95-((Gamma!M95*COS(MSL))))*(0.5+((P_A_True-0.5)*COS(2*MSLAMS)))*(SIN(MSL)^2)))))</f>
        <v>-8.0954415926967394E-2</v>
      </c>
      <c r="N95" s="2">
        <f>IF('Binding Energies'!N95 = "","",IF('Binding Energies'!N95&lt;HV,flat_s*(-(Beta!N95/2)-(Delta!N95*COS(MSL))+(((3/2)*Beta!N95-((Gamma!N95*COS(MSL))))*(0.5+((P_A_True-0.5)*COS(2*MSLAMS)))*(SIN(MSL)^2)))))</f>
        <v>-7.7877075664112061E-2</v>
      </c>
      <c r="O95" s="2">
        <f>IF('Binding Energies'!O95 = "","",IF('Binding Energies'!O95&lt;HV,flat_s*(-(Beta!O95/2)-(Delta!O95*COS(MSL))+(((3/2)*Beta!O95-((Gamma!O95*COS(MSL))))*(0.5+((P_A_True-0.5)*COS(2*MSLAMS)))*(SIN(MSL)^2)))))</f>
        <v>-4.8526063913561179E-2</v>
      </c>
      <c r="P95" s="2">
        <f>IF('Binding Energies'!P95 = "","",IF('Binding Energies'!P95&lt;HV,flat_s*(-(Beta!P95/2)-(Delta!P95*COS(MSL))+(((3/2)*Beta!P95-((Gamma!P95*COS(MSL))))*(0.5+((P_A_True-0.5)*COS(2*MSLAMS)))*(SIN(MSL)^2)))))</f>
        <v>-3.2744751190607713E-2</v>
      </c>
      <c r="Q95" s="2" t="str">
        <f>IF('Binding Energies'!Q95 = "","",IF('Binding Energies'!Q95&lt;HV,flat_s*(-(Beta!Q95/2)-(Delta!Q95*COS(MSL))+(((3/2)*Beta!Q95-((Gamma!Q95*COS(MSL))))*(0.5+((P_A_True-0.5)*COS(2*MSLAMS)))*(SIN(MSL)^2)))))</f>
        <v/>
      </c>
      <c r="R95" s="2">
        <f>IF('Binding Energies'!R95 = "","",IF('Binding Energies'!R95&lt;HV,flat_s*(-(Beta!R95/2)-(Delta!R95*COS(MSL))+(((3/2)*Beta!R95-((Gamma!R95*COS(MSL))))*(0.5+((P_A_True-0.5)*COS(2*MSLAMS)))*(SIN(MSL)^2)))))</f>
        <v>2.5552405964888614E-2</v>
      </c>
      <c r="S95" s="2">
        <f>IF('Binding Energies'!S95 = "","",IF('Binding Energies'!S95&lt;HV,flat_s*(-(Beta!S95/2)-(Delta!S95*COS(MSL))+(((3/2)*Beta!S95-((Gamma!S95*COS(MSL))))*(0.5+((P_A_True-0.5)*COS(2*MSLAMS)))*(SIN(MSL)^2)))))</f>
        <v>0.19203151434115423</v>
      </c>
      <c r="T95" s="2">
        <f>IF('Binding Energies'!T95 = "","",IF('Binding Energies'!T95&lt;HV,flat_s*(-(Beta!T95/2)-(Delta!T95*COS(MSL))+(((3/2)*Beta!T95-((Gamma!T95*COS(MSL))))*(0.5+((P_A_True-0.5)*COS(2*MSLAMS)))*(SIN(MSL)^2)))))</f>
        <v>0.19871850008891601</v>
      </c>
    </row>
    <row r="96" spans="1:20" x14ac:dyDescent="0.35">
      <c r="A96" s="72">
        <v>96</v>
      </c>
      <c r="B96" s="2" t="str">
        <f>IF('Binding Energies'!B96 = "","",IF('Binding Energies'!B96&lt;HV,flat_s*(-(Beta!B96/2)-(Delta!B96*COS(MSL))+(((3/2)*Beta!B96-((Gamma!B96*COS(MSL))))*(0.5+((P_A_True-0.5)*COS(2*MSLAMS)))*(SIN(MSL)^2)))))</f>
        <v/>
      </c>
      <c r="C96" s="2" t="str">
        <f>IF('Binding Energies'!C96 = "","",IF('Binding Energies'!C96&lt;HV,flat_s*(-(Beta!C96/2)-(Delta!C96*COS(MSL))+(((3/2)*Beta!C96-((Gamma!C96*COS(MSL))))*(0.5+((P_A_True-0.5)*COS(2*MSLAMS)))*(SIN(MSL)^2)))))</f>
        <v/>
      </c>
      <c r="D96" s="2" t="b">
        <f>IF('Binding Energies'!D96 = "","",IF('Binding Energies'!D96&lt;HV,flat_s*(-(Beta!D96/2)-(Delta!D96*COS(MSL))+(((3/2)*Beta!D96-((Gamma!D96*COS(MSL))))*(0.5+((P_A_True-0.5)*COS(2*MSLAMS)))*(SIN(MSL)^2)))))</f>
        <v>0</v>
      </c>
      <c r="E96" s="2">
        <f>IF('Binding Energies'!E96 = "","",IF('Binding Energies'!E96&lt;HV,flat_s*(-(Beta!E96/2)-(Delta!E96*COS(MSL))+(((3/2)*Beta!E96-((Gamma!E96*COS(MSL))))*(0.5+((P_A_True-0.5)*COS(2*MSLAMS)))*(SIN(MSL)^2)))))</f>
        <v>-1.735663170613222E-2</v>
      </c>
      <c r="F96" s="2" t="str">
        <f>IF('Binding Energies'!F96 = "","",IF('Binding Energies'!F96&lt;HV,flat_s*(-(Beta!F96/2)-(Delta!F96*COS(MSL))+(((3/2)*Beta!F96-((Gamma!F96*COS(MSL))))*(0.5+((P_A_True-0.5)*COS(2*MSLAMS)))*(SIN(MSL)^2)))))</f>
        <v/>
      </c>
      <c r="G96" s="2" t="str">
        <f>IF('Binding Energies'!G96 = "","",IF('Binding Energies'!G96&lt;HV,flat_s*(-(Beta!G96/2)-(Delta!G96*COS(MSL))+(((3/2)*Beta!G96-((Gamma!G96*COS(MSL))))*(0.5+((P_A_True-0.5)*COS(2*MSLAMS)))*(SIN(MSL)^2)))))</f>
        <v/>
      </c>
      <c r="H96" s="2" t="str">
        <f>IF('Binding Energies'!H96 = "","",IF('Binding Energies'!H96&lt;HV,flat_s*(-(Beta!H96/2)-(Delta!H96*COS(MSL))+(((3/2)*Beta!H96-((Gamma!H96*COS(MSL))))*(0.5+((P_A_True-0.5)*COS(2*MSLAMS)))*(SIN(MSL)^2)))))</f>
        <v/>
      </c>
      <c r="I96" s="2">
        <f>IF('Binding Energies'!I96 = "","",IF('Binding Energies'!I96&lt;HV,flat_s*(-(Beta!I96/2)-(Delta!I96*COS(MSL))+(((3/2)*Beta!I96-((Gamma!I96*COS(MSL))))*(0.5+((P_A_True-0.5)*COS(2*MSLAMS)))*(SIN(MSL)^2)))))</f>
        <v>0.12658154289148316</v>
      </c>
      <c r="J96" s="2">
        <f>IF('Binding Energies'!J96 = "","",IF('Binding Energies'!J96&lt;HV,flat_s*(-(Beta!J96/2)-(Delta!J96*COS(MSL))+(((3/2)*Beta!J96-((Gamma!J96*COS(MSL))))*(0.5+((P_A_True-0.5)*COS(2*MSLAMS)))*(SIN(MSL)^2)))))</f>
        <v>-6.9213423176373023E-4</v>
      </c>
      <c r="K96" s="2" t="str">
        <f>IF('Binding Energies'!K96 = "","",IF('Binding Energies'!K96&lt;HV,flat_s*(-(Beta!K96/2)-(Delta!K96*COS(MSL))+(((3/2)*Beta!K96-((Gamma!K96*COS(MSL))))*(0.5+((P_A_True-0.5)*COS(2*MSLAMS)))*(SIN(MSL)^2)))))</f>
        <v/>
      </c>
      <c r="L96" s="2">
        <f>IF('Binding Energies'!L96 = "","",IF('Binding Energies'!L96&lt;HV,flat_s*(-(Beta!L96/2)-(Delta!L96*COS(MSL))+(((3/2)*Beta!L96-((Gamma!L96*COS(MSL))))*(0.5+((P_A_True-0.5)*COS(2*MSLAMS)))*(SIN(MSL)^2)))))</f>
        <v>-7.9470135530892327E-2</v>
      </c>
      <c r="M96" s="2">
        <f>IF('Binding Energies'!M96 = "","",IF('Binding Energies'!M96&lt;HV,flat_s*(-(Beta!M96/2)-(Delta!M96*COS(MSL))+(((3/2)*Beta!M96-((Gamma!M96*COS(MSL))))*(0.5+((P_A_True-0.5)*COS(2*MSLAMS)))*(SIN(MSL)^2)))))</f>
        <v>-8.0532519811070458E-2</v>
      </c>
      <c r="N96" s="2">
        <f>IF('Binding Energies'!N96 = "","",IF('Binding Energies'!N96&lt;HV,flat_s*(-(Beta!N96/2)-(Delta!N96*COS(MSL))+(((3/2)*Beta!N96-((Gamma!N96*COS(MSL))))*(0.5+((P_A_True-0.5)*COS(2*MSLAMS)))*(SIN(MSL)^2)))))</f>
        <v>-7.8265412848118943E-2</v>
      </c>
      <c r="O96" s="2">
        <f>IF('Binding Energies'!O96 = "","",IF('Binding Energies'!O96&lt;HV,flat_s*(-(Beta!O96/2)-(Delta!O96*COS(MSL))+(((3/2)*Beta!O96-((Gamma!O96*COS(MSL))))*(0.5+((P_A_True-0.5)*COS(2*MSLAMS)))*(SIN(MSL)^2)))))</f>
        <v>-5.5919919564005383E-2</v>
      </c>
      <c r="P96" s="2">
        <f>IF('Binding Energies'!P96 = "","",IF('Binding Energies'!P96&lt;HV,flat_s*(-(Beta!P96/2)-(Delta!P96*COS(MSL))+(((3/2)*Beta!P96-((Gamma!P96*COS(MSL))))*(0.5+((P_A_True-0.5)*COS(2*MSLAMS)))*(SIN(MSL)^2)))))</f>
        <v>-3.9951357004826771E-2</v>
      </c>
      <c r="Q96" s="2" t="str">
        <f>IF('Binding Energies'!Q96 = "","",IF('Binding Energies'!Q96&lt;HV,flat_s*(-(Beta!Q96/2)-(Delta!Q96*COS(MSL))+(((3/2)*Beta!Q96-((Gamma!Q96*COS(MSL))))*(0.5+((P_A_True-0.5)*COS(2*MSLAMS)))*(SIN(MSL)^2)))))</f>
        <v/>
      </c>
      <c r="R96" s="2">
        <f>IF('Binding Energies'!R96 = "","",IF('Binding Energies'!R96&lt;HV,flat_s*(-(Beta!R96/2)-(Delta!R96*COS(MSL))+(((3/2)*Beta!R96-((Gamma!R96*COS(MSL))))*(0.5+((P_A_True-0.5)*COS(2*MSLAMS)))*(SIN(MSL)^2)))))</f>
        <v>2.1126925574330269E-2</v>
      </c>
      <c r="S96" s="2">
        <f>IF('Binding Energies'!S96 = "","",IF('Binding Energies'!S96&lt;HV,flat_s*(-(Beta!S96/2)-(Delta!S96*COS(MSL))+(((3/2)*Beta!S96-((Gamma!S96*COS(MSL))))*(0.5+((P_A_True-0.5)*COS(2*MSLAMS)))*(SIN(MSL)^2)))))</f>
        <v>0.18861558656580218</v>
      </c>
      <c r="T96" s="2">
        <f>IF('Binding Energies'!T96 = "","",IF('Binding Energies'!T96&lt;HV,flat_s*(-(Beta!T96/2)-(Delta!T96*COS(MSL))+(((3/2)*Beta!T96-((Gamma!T96*COS(MSL))))*(0.5+((P_A_True-0.5)*COS(2*MSLAMS)))*(SIN(MSL)^2)))))</f>
        <v>0.19544740406306366</v>
      </c>
    </row>
    <row r="97" spans="1:20" x14ac:dyDescent="0.35">
      <c r="A97" s="72">
        <v>97</v>
      </c>
      <c r="B97" s="2" t="str">
        <f>IF('Binding Energies'!B97 = "","",IF('Binding Energies'!B97&lt;HV,flat_s*(-(Beta!B97/2)-(Delta!B97*COS(MSL))+(((3/2)*Beta!B97-((Gamma!B97*COS(MSL))))*(0.5+((P_A_True-0.5)*COS(2*MSLAMS)))*(SIN(MSL)^2)))))</f>
        <v/>
      </c>
      <c r="C97" s="2" t="str">
        <f>IF('Binding Energies'!C97 = "","",IF('Binding Energies'!C97&lt;HV,flat_s*(-(Beta!C97/2)-(Delta!C97*COS(MSL))+(((3/2)*Beta!C97-((Gamma!C97*COS(MSL))))*(0.5+((P_A_True-0.5)*COS(2*MSLAMS)))*(SIN(MSL)^2)))))</f>
        <v/>
      </c>
      <c r="D97" s="2" t="b">
        <f>IF('Binding Energies'!D97 = "","",IF('Binding Energies'!D97&lt;HV,flat_s*(-(Beta!D97/2)-(Delta!D97*COS(MSL))+(((3/2)*Beta!D97-((Gamma!D97*COS(MSL))))*(0.5+((P_A_True-0.5)*COS(2*MSLAMS)))*(SIN(MSL)^2)))))</f>
        <v>0</v>
      </c>
      <c r="E97" s="2">
        <f>IF('Binding Energies'!E97 = "","",IF('Binding Energies'!E97&lt;HV,flat_s*(-(Beta!E97/2)-(Delta!E97*COS(MSL))+(((3/2)*Beta!E97-((Gamma!E97*COS(MSL))))*(0.5+((P_A_True-0.5)*COS(2*MSLAMS)))*(SIN(MSL)^2)))))</f>
        <v>-1.1962089458331771E-2</v>
      </c>
      <c r="F97" s="2" t="str">
        <f>IF('Binding Energies'!F97 = "","",IF('Binding Energies'!F97&lt;HV,flat_s*(-(Beta!F97/2)-(Delta!F97*COS(MSL))+(((3/2)*Beta!F97-((Gamma!F97*COS(MSL))))*(0.5+((P_A_True-0.5)*COS(2*MSLAMS)))*(SIN(MSL)^2)))))</f>
        <v/>
      </c>
      <c r="G97" s="2" t="str">
        <f>IF('Binding Energies'!G97 = "","",IF('Binding Energies'!G97&lt;HV,flat_s*(-(Beta!G97/2)-(Delta!G97*COS(MSL))+(((3/2)*Beta!G97-((Gamma!G97*COS(MSL))))*(0.5+((P_A_True-0.5)*COS(2*MSLAMS)))*(SIN(MSL)^2)))))</f>
        <v/>
      </c>
      <c r="H97" s="2" t="str">
        <f>IF('Binding Energies'!H97 = "","",IF('Binding Energies'!H97&lt;HV,flat_s*(-(Beta!H97/2)-(Delta!H97*COS(MSL))+(((3/2)*Beta!H97-((Gamma!H97*COS(MSL))))*(0.5+((P_A_True-0.5)*COS(2*MSLAMS)))*(SIN(MSL)^2)))))</f>
        <v/>
      </c>
      <c r="I97" s="2" t="b">
        <f>IF('Binding Energies'!I97 = "","",IF('Binding Energies'!I97&lt;HV,flat_s*(-(Beta!I97/2)-(Delta!I97*COS(MSL))+(((3/2)*Beta!I97-((Gamma!I97*COS(MSL))))*(0.5+((P_A_True-0.5)*COS(2*MSLAMS)))*(SIN(MSL)^2)))))</f>
        <v>0</v>
      </c>
      <c r="J97" s="2">
        <f>IF('Binding Energies'!J97 = "","",IF('Binding Energies'!J97&lt;HV,flat_s*(-(Beta!J97/2)-(Delta!J97*COS(MSL))+(((3/2)*Beta!J97-((Gamma!J97*COS(MSL))))*(0.5+((P_A_True-0.5)*COS(2*MSLAMS)))*(SIN(MSL)^2)))))</f>
        <v>1.2634570997492767E-2</v>
      </c>
      <c r="K97" s="2" t="str">
        <f>IF('Binding Energies'!K97 = "","",IF('Binding Energies'!K97&lt;HV,flat_s*(-(Beta!K97/2)-(Delta!K97*COS(MSL))+(((3/2)*Beta!K97-((Gamma!K97*COS(MSL))))*(0.5+((P_A_True-0.5)*COS(2*MSLAMS)))*(SIN(MSL)^2)))))</f>
        <v/>
      </c>
      <c r="L97" s="2">
        <f>IF('Binding Energies'!L97 = "","",IF('Binding Energies'!L97&lt;HV,flat_s*(-(Beta!L97/2)-(Delta!L97*COS(MSL))+(((3/2)*Beta!L97-((Gamma!L97*COS(MSL))))*(0.5+((P_A_True-0.5)*COS(2*MSLAMS)))*(SIN(MSL)^2)))))</f>
        <v>-7.9127867972195509E-2</v>
      </c>
      <c r="M97" s="2" t="str">
        <f>IF('Binding Energies'!M97 = "","",IF('Binding Energies'!M97&lt;HV,flat_s*(-(Beta!M97/2)-(Delta!M97*COS(MSL))+(((3/2)*Beta!M97-((Gamma!M97*COS(MSL))))*(0.5+((P_A_True-0.5)*COS(2*MSLAMS)))*(SIN(MSL)^2)))))</f>
        <v/>
      </c>
      <c r="N97" s="2">
        <f>IF('Binding Energies'!N97 = "","",IF('Binding Energies'!N97&lt;HV,flat_s*(-(Beta!N97/2)-(Delta!N97*COS(MSL))+(((3/2)*Beta!N97-((Gamma!N97*COS(MSL))))*(0.5+((P_A_True-0.5)*COS(2*MSLAMS)))*(SIN(MSL)^2)))))</f>
        <v>-7.8435950557655398E-2</v>
      </c>
      <c r="O97" s="2">
        <f>IF('Binding Energies'!O97 = "","",IF('Binding Energies'!O97&lt;HV,flat_s*(-(Beta!O97/2)-(Delta!O97*COS(MSL))+(((3/2)*Beta!O97-((Gamma!O97*COS(MSL))))*(0.5+((P_A_True-0.5)*COS(2*MSLAMS)))*(SIN(MSL)^2)))))</f>
        <v>-6.3880085495272854E-2</v>
      </c>
      <c r="P97" s="2">
        <f>IF('Binding Energies'!P97 = "","",IF('Binding Energies'!P97&lt;HV,flat_s*(-(Beta!P97/2)-(Delta!P97*COS(MSL))+(((3/2)*Beta!P97-((Gamma!P97*COS(MSL))))*(0.5+((P_A_True-0.5)*COS(2*MSLAMS)))*(SIN(MSL)^2)))))</f>
        <v>-4.7523310067771662E-2</v>
      </c>
      <c r="Q97" s="2" t="str">
        <f>IF('Binding Energies'!Q97 = "","",IF('Binding Energies'!Q97&lt;HV,flat_s*(-(Beta!Q97/2)-(Delta!Q97*COS(MSL))+(((3/2)*Beta!Q97-((Gamma!Q97*COS(MSL))))*(0.5+((P_A_True-0.5)*COS(2*MSLAMS)))*(SIN(MSL)^2)))))</f>
        <v/>
      </c>
      <c r="R97" s="2" t="str">
        <f>IF('Binding Energies'!R97 = "","",IF('Binding Energies'!R97&lt;HV,flat_s*(-(Beta!R97/2)-(Delta!R97*COS(MSL))+(((3/2)*Beta!R97-((Gamma!R97*COS(MSL))))*(0.5+((P_A_True-0.5)*COS(2*MSLAMS)))*(SIN(MSL)^2)))))</f>
        <v/>
      </c>
      <c r="S97" s="2" t="str">
        <f>IF('Binding Energies'!S97 = "","",IF('Binding Energies'!S97&lt;HV,flat_s*(-(Beta!S97/2)-(Delta!S97*COS(MSL))+(((3/2)*Beta!S97-((Gamma!S97*COS(MSL))))*(0.5+((P_A_True-0.5)*COS(2*MSLAMS)))*(SIN(MSL)^2)))))</f>
        <v/>
      </c>
      <c r="T97" s="2" t="str">
        <f>IF('Binding Energies'!T97 = "","",IF('Binding Energies'!T97&lt;HV,flat_s*(-(Beta!T97/2)-(Delta!T97*COS(MSL))+(((3/2)*Beta!T97-((Gamma!T97*COS(MSL))))*(0.5+((P_A_True-0.5)*COS(2*MSLAMS)))*(SIN(MSL)^2)))))</f>
        <v/>
      </c>
    </row>
    <row r="98" spans="1:20" x14ac:dyDescent="0.35">
      <c r="A98" s="72">
        <v>98</v>
      </c>
      <c r="B98" s="2" t="str">
        <f>IF('Binding Energies'!B98 = "","",IF('Binding Energies'!B98&lt;HV,flat_s*(-(Beta!B98/2)-(Delta!B98*COS(MSL))+(((3/2)*Beta!B98-((Gamma!B98*COS(MSL))))*(0.5+((P_A_True-0.5)*COS(2*MSLAMS)))*(SIN(MSL)^2)))))</f>
        <v/>
      </c>
      <c r="C98" s="2" t="str">
        <f>IF('Binding Energies'!C98 = "","",IF('Binding Energies'!C98&lt;HV,flat_s*(-(Beta!C98/2)-(Delta!C98*COS(MSL))+(((3/2)*Beta!C98-((Gamma!C98*COS(MSL))))*(0.5+((P_A_True-0.5)*COS(2*MSLAMS)))*(SIN(MSL)^2)))))</f>
        <v/>
      </c>
      <c r="D98" s="2" t="b">
        <f>IF('Binding Energies'!D98 = "","",IF('Binding Energies'!D98&lt;HV,flat_s*(-(Beta!D98/2)-(Delta!D98*COS(MSL))+(((3/2)*Beta!D98-((Gamma!D98*COS(MSL))))*(0.5+((P_A_True-0.5)*COS(2*MSLAMS)))*(SIN(MSL)^2)))))</f>
        <v>0</v>
      </c>
      <c r="E98" s="2">
        <f>IF('Binding Energies'!E98 = "","",IF('Binding Energies'!E98&lt;HV,flat_s*(-(Beta!E98/2)-(Delta!E98*COS(MSL))+(((3/2)*Beta!E98-((Gamma!E98*COS(MSL))))*(0.5+((P_A_True-0.5)*COS(2*MSLAMS)))*(SIN(MSL)^2)))))</f>
        <v>-6.4399703789379537E-3</v>
      </c>
      <c r="F98" s="2" t="str">
        <f>IF('Binding Energies'!F98 = "","",IF('Binding Energies'!F98&lt;HV,flat_s*(-(Beta!F98/2)-(Delta!F98*COS(MSL))+(((3/2)*Beta!F98-((Gamma!F98*COS(MSL))))*(0.5+((P_A_True-0.5)*COS(2*MSLAMS)))*(SIN(MSL)^2)))))</f>
        <v/>
      </c>
      <c r="G98" s="2" t="str">
        <f>IF('Binding Energies'!G98 = "","",IF('Binding Energies'!G98&lt;HV,flat_s*(-(Beta!G98/2)-(Delta!G98*COS(MSL))+(((3/2)*Beta!G98-((Gamma!G98*COS(MSL))))*(0.5+((P_A_True-0.5)*COS(2*MSLAMS)))*(SIN(MSL)^2)))))</f>
        <v/>
      </c>
      <c r="H98" s="2" t="str">
        <f>IF('Binding Energies'!H98 = "","",IF('Binding Energies'!H98&lt;HV,flat_s*(-(Beta!H98/2)-(Delta!H98*COS(MSL))+(((3/2)*Beta!H98-((Gamma!H98*COS(MSL))))*(0.5+((P_A_True-0.5)*COS(2*MSLAMS)))*(SIN(MSL)^2)))))</f>
        <v/>
      </c>
      <c r="I98" s="2" t="b">
        <f>IF('Binding Energies'!I98 = "","",IF('Binding Energies'!I98&lt;HV,flat_s*(-(Beta!I98/2)-(Delta!I98*COS(MSL))+(((3/2)*Beta!I98-((Gamma!I98*COS(MSL))))*(0.5+((P_A_True-0.5)*COS(2*MSLAMS)))*(SIN(MSL)^2)))))</f>
        <v>0</v>
      </c>
      <c r="J98" s="2">
        <f>IF('Binding Energies'!J98 = "","",IF('Binding Energies'!J98&lt;HV,flat_s*(-(Beta!J98/2)-(Delta!J98*COS(MSL))+(((3/2)*Beta!J98-((Gamma!J98*COS(MSL))))*(0.5+((P_A_True-0.5)*COS(2*MSLAMS)))*(SIN(MSL)^2)))))</f>
        <v>2.825126857860627E-2</v>
      </c>
      <c r="K98" s="2" t="str">
        <f>IF('Binding Energies'!K98 = "","",IF('Binding Energies'!K98&lt;HV,flat_s*(-(Beta!K98/2)-(Delta!K98*COS(MSL))+(((3/2)*Beta!K98-((Gamma!K98*COS(MSL))))*(0.5+((P_A_True-0.5)*COS(2*MSLAMS)))*(SIN(MSL)^2)))))</f>
        <v/>
      </c>
      <c r="L98" s="2">
        <f>IF('Binding Energies'!L98 = "","",IF('Binding Energies'!L98&lt;HV,flat_s*(-(Beta!L98/2)-(Delta!L98*COS(MSL))+(((3/2)*Beta!L98-((Gamma!L98*COS(MSL))))*(0.5+((P_A_True-0.5)*COS(2*MSLAMS)))*(SIN(MSL)^2)))))</f>
        <v>-7.8547542496265166E-2</v>
      </c>
      <c r="M98" s="2" t="str">
        <f>IF('Binding Energies'!M98 = "","",IF('Binding Energies'!M98&lt;HV,flat_s*(-(Beta!M98/2)-(Delta!M98*COS(MSL))+(((3/2)*Beta!M98-((Gamma!M98*COS(MSL))))*(0.5+((P_A_True-0.5)*COS(2*MSLAMS)))*(SIN(MSL)^2)))))</f>
        <v/>
      </c>
      <c r="N98" s="2">
        <f>IF('Binding Energies'!N98 = "","",IF('Binding Energies'!N98&lt;HV,flat_s*(-(Beta!N98/2)-(Delta!N98*COS(MSL))+(((3/2)*Beta!N98-((Gamma!N98*COS(MSL))))*(0.5+((P_A_True-0.5)*COS(2*MSLAMS)))*(SIN(MSL)^2)))))</f>
        <v>-7.7923271434204411E-2</v>
      </c>
      <c r="O98" s="2">
        <f>IF('Binding Energies'!O98 = "","",IF('Binding Energies'!O98&lt;HV,flat_s*(-(Beta!O98/2)-(Delta!O98*COS(MSL))+(((3/2)*Beta!O98-((Gamma!O98*COS(MSL))))*(0.5+((P_A_True-0.5)*COS(2*MSLAMS)))*(SIN(MSL)^2)))))</f>
        <v>-7.2090575373204346E-2</v>
      </c>
      <c r="P98" s="2">
        <f>IF('Binding Energies'!P98 = "","",IF('Binding Energies'!P98&lt;HV,flat_s*(-(Beta!P98/2)-(Delta!P98*COS(MSL))+(((3/2)*Beta!P98-((Gamma!P98*COS(MSL))))*(0.5+((P_A_True-0.5)*COS(2*MSLAMS)))*(SIN(MSL)^2)))))</f>
        <v>-5.5480440952809684E-2</v>
      </c>
      <c r="Q98" s="2" t="str">
        <f>IF('Binding Energies'!Q98 = "","",IF('Binding Energies'!Q98&lt;HV,flat_s*(-(Beta!Q98/2)-(Delta!Q98*COS(MSL))+(((3/2)*Beta!Q98-((Gamma!Q98*COS(MSL))))*(0.5+((P_A_True-0.5)*COS(2*MSLAMS)))*(SIN(MSL)^2)))))</f>
        <v/>
      </c>
      <c r="R98" s="2">
        <f>IF('Binding Energies'!R98 = "","",IF('Binding Energies'!R98&lt;HV,flat_s*(-(Beta!R98/2)-(Delta!R98*COS(MSL))+(((3/2)*Beta!R98-((Gamma!R98*COS(MSL))))*(0.5+((P_A_True-0.5)*COS(2*MSLAMS)))*(SIN(MSL)^2)))))</f>
        <v>1.229837474118356E-2</v>
      </c>
      <c r="S98" s="2" t="str">
        <f>IF('Binding Energies'!S98 = "","",IF('Binding Energies'!S98&lt;HV,flat_s*(-(Beta!S98/2)-(Delta!S98*COS(MSL))+(((3/2)*Beta!S98-((Gamma!S98*COS(MSL))))*(0.5+((P_A_True-0.5)*COS(2*MSLAMS)))*(SIN(MSL)^2)))))</f>
        <v/>
      </c>
      <c r="T98" s="2" t="str">
        <f>IF('Binding Energies'!T98 = "","",IF('Binding Energies'!T98&lt;HV,flat_s*(-(Beta!T98/2)-(Delta!T98*COS(MSL))+(((3/2)*Beta!T98-((Gamma!T98*COS(MSL))))*(0.5+((P_A_True-0.5)*COS(2*MSLAMS)))*(SIN(MSL)^2)))))</f>
        <v/>
      </c>
    </row>
  </sheetData>
  <sheetProtection algorithmName="SHA-512" hashValue="ETK0A762onCTPfNUBhS32qBL3Tq05sE39stiaM0Hhi2yqjYcRxRV8btWHJngSeLj8ClYaea/8XNCEsu2if47pw==" saltValue="EXZs6EEUuV+3SmUdMetfwQ==" spinCount="100000" sheet="1" objects="1" scenarios="1"/>
  <mergeCells count="2">
    <mergeCell ref="B1:T1"/>
    <mergeCell ref="W8:W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6EC5-8ECE-46D8-BB97-B103ED095AD3}">
  <dimension ref="A1:T98"/>
  <sheetViews>
    <sheetView workbookViewId="0">
      <selection activeCell="D10" sqref="D10"/>
    </sheetView>
  </sheetViews>
  <sheetFormatPr defaultRowHeight="14.5" x14ac:dyDescent="0.35"/>
  <cols>
    <col min="1" max="1" width="10.453125" style="43" customWidth="1"/>
  </cols>
  <sheetData>
    <row r="1" spans="1:20" ht="28.5" customHeight="1" thickBot="1" x14ac:dyDescent="0.4">
      <c r="A1" s="48" cm="1">
        <f t="array" ref="A1">_xlfn.XLOOKUP(Control!$G$16,'SFs(unnormalised)'!$A$3:$A$98,_xlfn.XLOOKUP(Control!$G$17,'SFs(unnormalised)'!$B$2:$T$2,'SFs(unnormalised)'!B3:T98))</f>
        <v>1.5222212888180017E-21</v>
      </c>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s="2">
        <f>IF('Binding Energies'!B3 = "","",IF('Binding Energies'!B3&lt;HV,Crosssection!B3*(1+(GPartPolEff!B3))*IMFP!B3,""))</f>
        <v>6.3039597538357782E-23</v>
      </c>
      <c r="C3" s="2" t="str">
        <f>IF('Binding Energies'!C3 = "","",IF('Binding Energies'!C3&lt;HV,Crosssection!C3*(1+(GPartPolEff!C3))*IMFP!C3,""))</f>
        <v/>
      </c>
      <c r="D3" s="2" t="str">
        <f>IF('Binding Energies'!D3 = "","",IF('Binding Energies'!D3&lt;HV,Crosssection!D3*(1+(GPartPolEff!D3))*IMFP!D3,""))</f>
        <v/>
      </c>
      <c r="E3" s="2" t="str">
        <f>IF('Binding Energies'!E3 = "","",IF('Binding Energies'!E3&lt;HV,Crosssection!E3*(1+(GPartPolEff!E3))*IMFP!E3,""))</f>
        <v/>
      </c>
      <c r="F3" s="2" t="str">
        <f>IF('Binding Energies'!F3 = "","",IF('Binding Energies'!F3&lt;HV,Crosssection!F3*(1+(GPartPolEff!F3))*IMFP!F3,""))</f>
        <v/>
      </c>
      <c r="G3" s="2" t="str">
        <f>IF('Binding Energies'!G3 = "","",IF('Binding Energies'!G3&lt;HV,Crosssection!G3*(1+(GPartPolEff!G3))*IMFP!G3,""))</f>
        <v/>
      </c>
      <c r="H3" s="2" t="str">
        <f>IF('Binding Energies'!H3 = "","",IF('Binding Energies'!H3&lt;HV,Crosssection!H3*(1+(GPartPolEff!H3))*IMFP!H3,""))</f>
        <v/>
      </c>
      <c r="I3" s="2" t="str">
        <f>IF('Binding Energies'!I3 = "","",IF('Binding Energies'!I3&lt;HV,Crosssection!I3*(1+(GPartPolEff!I3))*IMFP!I3,""))</f>
        <v/>
      </c>
      <c r="J3" s="2" t="str">
        <f>IF('Binding Energies'!J3 = "","",IF('Binding Energies'!J3&lt;HV,Crosssection!J3*(1+(GPartPolEff!J3))*IMFP!J3,""))</f>
        <v/>
      </c>
      <c r="K3" s="2" t="str">
        <f>IF('Binding Energies'!K3 = "","",IF('Binding Energies'!K3&lt;HV,Crosssection!K3*(1+(GPartPolEff!K3))*IMFP!K3,""))</f>
        <v/>
      </c>
      <c r="L3" s="2" t="str">
        <f>IF('Binding Energies'!L3 = "","",IF('Binding Energies'!L3&lt;HV,Crosssection!L3*(1+(GPartPolEff!L3))*IMFP!L3,""))</f>
        <v/>
      </c>
      <c r="M3" s="2" t="str">
        <f>IF('Binding Energies'!M3 = "","",IF('Binding Energies'!M3&lt;HV,Crosssection!M3*(1+(GPartPolEff!M3))*IMFP!M3,""))</f>
        <v/>
      </c>
      <c r="N3" s="2" t="str">
        <f>IF('Binding Energies'!N3 = "","",IF('Binding Energies'!N3&lt;HV,Crosssection!N3*(1+(GPartPolEff!N3))*IMFP!N3,""))</f>
        <v/>
      </c>
      <c r="O3" s="2" t="str">
        <f>IF('Binding Energies'!O3 = "","",IF('Binding Energies'!O3&lt;HV,Crosssection!O3*(1+(GPartPolEff!O3))*IMFP!O3,""))</f>
        <v/>
      </c>
      <c r="P3" s="2" t="str">
        <f>IF('Binding Energies'!P3 = "","",IF('Binding Energies'!P3&lt;HV,Crosssection!P3*(1+(GPartPolEff!P3))*IMFP!P3,""))</f>
        <v/>
      </c>
      <c r="Q3" s="2" t="str">
        <f>IF('Binding Energies'!Q3 = "","",IF('Binding Energies'!Q3&lt;HV,Crosssection!Q3*(1+(GPartPolEff!Q3))*IMFP!Q3,""))</f>
        <v/>
      </c>
      <c r="R3" s="2" t="str">
        <f>IF('Binding Energies'!R3 = "","",IF('Binding Energies'!R3&lt;HV,Crosssection!R3*(1+(GPartPolEff!R3))*IMFP!R3,""))</f>
        <v/>
      </c>
      <c r="S3" s="2" t="str">
        <f>IF('Binding Energies'!S3 = "","",IF('Binding Energies'!S3&lt;HV,Crosssection!S3*(1+(GPartPolEff!S3))*IMFP!S3,""))</f>
        <v/>
      </c>
      <c r="T3" s="2" t="str">
        <f>IF('Binding Energies'!T3 = "","",IF('Binding Energies'!T3&lt;HV,Crosssection!T3*(1+(GPartPolEff!T3))*IMFP!T3,""))</f>
        <v/>
      </c>
    </row>
    <row r="4" spans="1:20" x14ac:dyDescent="0.35">
      <c r="A4" s="43">
        <v>4</v>
      </c>
      <c r="B4" s="2">
        <f>IF('Binding Energies'!B4 = "","",IF('Binding Energies'!B4&lt;HV,Crosssection!B4*(1+(GPartPolEff!B4))*IMFP!B4,""))</f>
        <v>2.5124446163263435E-22</v>
      </c>
      <c r="C4" s="2" t="str">
        <f>IF('Binding Energies'!C4 = "","",IF('Binding Energies'!C4&lt;HV,Crosssection!C4*(1+(GPartPolEff!C4))*IMFP!C4,""))</f>
        <v/>
      </c>
      <c r="D4" s="2" t="str">
        <f>IF('Binding Energies'!D4 = "","",IF('Binding Energies'!D4&lt;HV,Crosssection!D4*(1+(GPartPolEff!D4))*IMFP!D4,""))</f>
        <v/>
      </c>
      <c r="E4" s="2" t="str">
        <f>IF('Binding Energies'!E4 = "","",IF('Binding Energies'!E4&lt;HV,Crosssection!E4*(1+(GPartPolEff!E4))*IMFP!E4,""))</f>
        <v/>
      </c>
      <c r="F4" s="2" t="str">
        <f>IF('Binding Energies'!F4 = "","",IF('Binding Energies'!F4&lt;HV,Crosssection!F4*(1+(GPartPolEff!F4))*IMFP!F4,""))</f>
        <v/>
      </c>
      <c r="G4" s="2" t="str">
        <f>IF('Binding Energies'!G4 = "","",IF('Binding Energies'!G4&lt;HV,Crosssection!G4*(1+(GPartPolEff!G4))*IMFP!G4,""))</f>
        <v/>
      </c>
      <c r="H4" s="2" t="str">
        <f>IF('Binding Energies'!H4 = "","",IF('Binding Energies'!H4&lt;HV,Crosssection!H4*(1+(GPartPolEff!H4))*IMFP!H4,""))</f>
        <v/>
      </c>
      <c r="I4" s="2" t="str">
        <f>IF('Binding Energies'!I4 = "","",IF('Binding Energies'!I4&lt;HV,Crosssection!I4*(1+(GPartPolEff!I4))*IMFP!I4,""))</f>
        <v/>
      </c>
      <c r="J4" s="2" t="str">
        <f>IF('Binding Energies'!J4 = "","",IF('Binding Energies'!J4&lt;HV,Crosssection!J4*(1+(GPartPolEff!J4))*IMFP!J4,""))</f>
        <v/>
      </c>
      <c r="K4" s="2" t="str">
        <f>IF('Binding Energies'!K4 = "","",IF('Binding Energies'!K4&lt;HV,Crosssection!K4*(1+(GPartPolEff!K4))*IMFP!K4,""))</f>
        <v/>
      </c>
      <c r="L4" s="2" t="str">
        <f>IF('Binding Energies'!L4 = "","",IF('Binding Energies'!L4&lt;HV,Crosssection!L4*(1+(GPartPolEff!L4))*IMFP!L4,""))</f>
        <v/>
      </c>
      <c r="M4" s="2" t="str">
        <f>IF('Binding Energies'!M4 = "","",IF('Binding Energies'!M4&lt;HV,Crosssection!M4*(1+(GPartPolEff!M4))*IMFP!M4,""))</f>
        <v/>
      </c>
      <c r="N4" s="2" t="str">
        <f>IF('Binding Energies'!N4 = "","",IF('Binding Energies'!N4&lt;HV,Crosssection!N4*(1+(GPartPolEff!N4))*IMFP!N4,""))</f>
        <v/>
      </c>
      <c r="O4" s="2" t="str">
        <f>IF('Binding Energies'!O4 = "","",IF('Binding Energies'!O4&lt;HV,Crosssection!O4*(1+(GPartPolEff!O4))*IMFP!O4,""))</f>
        <v/>
      </c>
      <c r="P4" s="2" t="str">
        <f>IF('Binding Energies'!P4 = "","",IF('Binding Energies'!P4&lt;HV,Crosssection!P4*(1+(GPartPolEff!P4))*IMFP!P4,""))</f>
        <v/>
      </c>
      <c r="Q4" s="2" t="str">
        <f>IF('Binding Energies'!Q4 = "","",IF('Binding Energies'!Q4&lt;HV,Crosssection!Q4*(1+(GPartPolEff!Q4))*IMFP!Q4,""))</f>
        <v/>
      </c>
      <c r="R4" s="2" t="str">
        <f>IF('Binding Energies'!R4 = "","",IF('Binding Energies'!R4&lt;HV,Crosssection!R4*(1+(GPartPolEff!R4))*IMFP!R4,""))</f>
        <v/>
      </c>
      <c r="S4" s="2" t="str">
        <f>IF('Binding Energies'!S4 = "","",IF('Binding Energies'!S4&lt;HV,Crosssection!S4*(1+(GPartPolEff!S4))*IMFP!S4,""))</f>
        <v/>
      </c>
      <c r="T4" s="2" t="str">
        <f>IF('Binding Energies'!T4 = "","",IF('Binding Energies'!T4&lt;HV,Crosssection!T4*(1+(GPartPolEff!T4))*IMFP!T4,""))</f>
        <v/>
      </c>
    </row>
    <row r="5" spans="1:20" x14ac:dyDescent="0.35">
      <c r="A5" s="43">
        <v>5</v>
      </c>
      <c r="B5" s="2">
        <f>IF('Binding Energies'!B5 = "","",IF('Binding Energies'!B5&lt;HV,Crosssection!B5*(1+(GPartPolEff!B5))*IMFP!B5,""))</f>
        <v>6.8903278081421313E-22</v>
      </c>
      <c r="C5" s="2" t="str">
        <f>IF('Binding Energies'!C5 = "","",IF('Binding Energies'!C5&lt;HV,Crosssection!C5*(1+(GPartPolEff!C5))*IMFP!C5,""))</f>
        <v/>
      </c>
      <c r="D5" s="2" t="str">
        <f>IF('Binding Energies'!D5 = "","",IF('Binding Energies'!D5&lt;HV,Crosssection!D5*(1+(GPartPolEff!D5))*IMFP!D5,""))</f>
        <v/>
      </c>
      <c r="E5" s="2" t="str">
        <f>IF('Binding Energies'!E5 = "","",IF('Binding Energies'!E5&lt;HV,Crosssection!E5*(1+(GPartPolEff!E5))*IMFP!E5,""))</f>
        <v/>
      </c>
      <c r="F5" s="2" t="str">
        <f>IF('Binding Energies'!F5 = "","",IF('Binding Energies'!F5&lt;HV,Crosssection!F5*(1+(GPartPolEff!F5))*IMFP!F5,""))</f>
        <v/>
      </c>
      <c r="G5" s="2" t="str">
        <f>IF('Binding Energies'!G5 = "","",IF('Binding Energies'!G5&lt;HV,Crosssection!G5*(1+(GPartPolEff!G5))*IMFP!G5,""))</f>
        <v/>
      </c>
      <c r="H5" s="2" t="str">
        <f>IF('Binding Energies'!H5 = "","",IF('Binding Energies'!H5&lt;HV,Crosssection!H5*(1+(GPartPolEff!H5))*IMFP!H5,""))</f>
        <v/>
      </c>
      <c r="I5" s="2" t="str">
        <f>IF('Binding Energies'!I5 = "","",IF('Binding Energies'!I5&lt;HV,Crosssection!I5*(1+(GPartPolEff!I5))*IMFP!I5,""))</f>
        <v/>
      </c>
      <c r="J5" s="2" t="str">
        <f>IF('Binding Energies'!J5 = "","",IF('Binding Energies'!J5&lt;HV,Crosssection!J5*(1+(GPartPolEff!J5))*IMFP!J5,""))</f>
        <v/>
      </c>
      <c r="K5" s="2" t="str">
        <f>IF('Binding Energies'!K5 = "","",IF('Binding Energies'!K5&lt;HV,Crosssection!K5*(1+(GPartPolEff!K5))*IMFP!K5,""))</f>
        <v/>
      </c>
      <c r="L5" s="2" t="str">
        <f>IF('Binding Energies'!L5 = "","",IF('Binding Energies'!L5&lt;HV,Crosssection!L5*(1+(GPartPolEff!L5))*IMFP!L5,""))</f>
        <v/>
      </c>
      <c r="M5" s="2" t="str">
        <f>IF('Binding Energies'!M5 = "","",IF('Binding Energies'!M5&lt;HV,Crosssection!M5*(1+(GPartPolEff!M5))*IMFP!M5,""))</f>
        <v/>
      </c>
      <c r="N5" s="2" t="str">
        <f>IF('Binding Energies'!N5 = "","",IF('Binding Energies'!N5&lt;HV,Crosssection!N5*(1+(GPartPolEff!N5))*IMFP!N5,""))</f>
        <v/>
      </c>
      <c r="O5" s="2" t="str">
        <f>IF('Binding Energies'!O5 = "","",IF('Binding Energies'!O5&lt;HV,Crosssection!O5*(1+(GPartPolEff!O5))*IMFP!O5,""))</f>
        <v/>
      </c>
      <c r="P5" s="2" t="str">
        <f>IF('Binding Energies'!P5 = "","",IF('Binding Energies'!P5&lt;HV,Crosssection!P5*(1+(GPartPolEff!P5))*IMFP!P5,""))</f>
        <v/>
      </c>
      <c r="Q5" s="2" t="str">
        <f>IF('Binding Energies'!Q5 = "","",IF('Binding Energies'!Q5&lt;HV,Crosssection!Q5*(1+(GPartPolEff!Q5))*IMFP!Q5,""))</f>
        <v/>
      </c>
      <c r="R5" s="2" t="str">
        <f>IF('Binding Energies'!R5 = "","",IF('Binding Energies'!R5&lt;HV,Crosssection!R5*(1+(GPartPolEff!R5))*IMFP!R5,""))</f>
        <v/>
      </c>
      <c r="S5" s="2" t="str">
        <f>IF('Binding Energies'!S5 = "","",IF('Binding Energies'!S5&lt;HV,Crosssection!S5*(1+(GPartPolEff!S5))*IMFP!S5,""))</f>
        <v/>
      </c>
      <c r="T5" s="2" t="str">
        <f>IF('Binding Energies'!T5 = "","",IF('Binding Energies'!T5&lt;HV,Crosssection!T5*(1+(GPartPolEff!T5))*IMFP!T5,""))</f>
        <v/>
      </c>
    </row>
    <row r="6" spans="1:20" x14ac:dyDescent="0.35">
      <c r="A6" s="43">
        <v>6</v>
      </c>
      <c r="B6" s="2">
        <f>IF('Binding Energies'!B6 = "","",IF('Binding Energies'!B6&lt;HV,Crosssection!B6*(1+(GPartPolEff!B6))*IMFP!B6,""))</f>
        <v>1.5222212888180017E-21</v>
      </c>
      <c r="C6" s="2" t="str">
        <f>IF('Binding Energies'!C6 = "","",IF('Binding Energies'!C6&lt;HV,Crosssection!C6*(1+(GPartPolEff!C6))*IMFP!C6,""))</f>
        <v/>
      </c>
      <c r="D6" s="2" t="str">
        <f>IF('Binding Energies'!D6 = "","",IF('Binding Energies'!D6&lt;HV,Crosssection!D6*(1+(GPartPolEff!D6))*IMFP!D6,""))</f>
        <v/>
      </c>
      <c r="E6" s="2" t="str">
        <f>IF('Binding Energies'!E6 = "","",IF('Binding Energies'!E6&lt;HV,Crosssection!E6*(1+(GPartPolEff!E6))*IMFP!E6,""))</f>
        <v/>
      </c>
      <c r="F6" s="2" t="str">
        <f>IF('Binding Energies'!F6 = "","",IF('Binding Energies'!F6&lt;HV,Crosssection!F6*(1+(GPartPolEff!F6))*IMFP!F6,""))</f>
        <v/>
      </c>
      <c r="G6" s="2" t="str">
        <f>IF('Binding Energies'!G6 = "","",IF('Binding Energies'!G6&lt;HV,Crosssection!G6*(1+(GPartPolEff!G6))*IMFP!G6,""))</f>
        <v/>
      </c>
      <c r="H6" s="2" t="str">
        <f>IF('Binding Energies'!H6 = "","",IF('Binding Energies'!H6&lt;HV,Crosssection!H6*(1+(GPartPolEff!H6))*IMFP!H6,""))</f>
        <v/>
      </c>
      <c r="I6" s="2" t="str">
        <f>IF('Binding Energies'!I6 = "","",IF('Binding Energies'!I6&lt;HV,Crosssection!I6*(1+(GPartPolEff!I6))*IMFP!I6,""))</f>
        <v/>
      </c>
      <c r="J6" s="2" t="str">
        <f>IF('Binding Energies'!J6 = "","",IF('Binding Energies'!J6&lt;HV,Crosssection!J6*(1+(GPartPolEff!J6))*IMFP!J6,""))</f>
        <v/>
      </c>
      <c r="K6" s="2" t="str">
        <f>IF('Binding Energies'!K6 = "","",IF('Binding Energies'!K6&lt;HV,Crosssection!K6*(1+(GPartPolEff!K6))*IMFP!K6,""))</f>
        <v/>
      </c>
      <c r="L6" s="2" t="str">
        <f>IF('Binding Energies'!L6 = "","",IF('Binding Energies'!L6&lt;HV,Crosssection!L6*(1+(GPartPolEff!L6))*IMFP!L6,""))</f>
        <v/>
      </c>
      <c r="M6" s="2" t="str">
        <f>IF('Binding Energies'!M6 = "","",IF('Binding Energies'!M6&lt;HV,Crosssection!M6*(1+(GPartPolEff!M6))*IMFP!M6,""))</f>
        <v/>
      </c>
      <c r="N6" s="2" t="str">
        <f>IF('Binding Energies'!N6 = "","",IF('Binding Energies'!N6&lt;HV,Crosssection!N6*(1+(GPartPolEff!N6))*IMFP!N6,""))</f>
        <v/>
      </c>
      <c r="O6" s="2" t="str">
        <f>IF('Binding Energies'!O6 = "","",IF('Binding Energies'!O6&lt;HV,Crosssection!O6*(1+(GPartPolEff!O6))*IMFP!O6,""))</f>
        <v/>
      </c>
      <c r="P6" s="2" t="str">
        <f>IF('Binding Energies'!P6 = "","",IF('Binding Energies'!P6&lt;HV,Crosssection!P6*(1+(GPartPolEff!P6))*IMFP!P6,""))</f>
        <v/>
      </c>
      <c r="Q6" s="2" t="str">
        <f>IF('Binding Energies'!Q6 = "","",IF('Binding Energies'!Q6&lt;HV,Crosssection!Q6*(1+(GPartPolEff!Q6))*IMFP!Q6,""))</f>
        <v/>
      </c>
      <c r="R6" s="2" t="str">
        <f>IF('Binding Energies'!R6 = "","",IF('Binding Energies'!R6&lt;HV,Crosssection!R6*(1+(GPartPolEff!R6))*IMFP!R6,""))</f>
        <v/>
      </c>
      <c r="S6" s="2" t="str">
        <f>IF('Binding Energies'!S6 = "","",IF('Binding Energies'!S6&lt;HV,Crosssection!S6*(1+(GPartPolEff!S6))*IMFP!S6,""))</f>
        <v/>
      </c>
      <c r="T6" s="2" t="str">
        <f>IF('Binding Energies'!T6 = "","",IF('Binding Energies'!T6&lt;HV,Crosssection!T6*(1+(GPartPolEff!T6))*IMFP!T6,""))</f>
        <v/>
      </c>
    </row>
    <row r="7" spans="1:20" x14ac:dyDescent="0.35">
      <c r="A7" s="43">
        <v>7</v>
      </c>
      <c r="B7" s="2">
        <f>IF('Binding Energies'!B7 = "","",IF('Binding Energies'!B7&lt;HV,Crosssection!B7*(1+(GPartPolEff!B7))*IMFP!B7,""))</f>
        <v>2.9104796330331339E-21</v>
      </c>
      <c r="C7" s="2" t="str">
        <f>IF('Binding Energies'!C7 = "","",IF('Binding Energies'!C7&lt;HV,Crosssection!C7*(1+(GPartPolEff!C7))*IMFP!C7,""))</f>
        <v/>
      </c>
      <c r="D7" s="2" t="str">
        <f>IF('Binding Energies'!D7 = "","",IF('Binding Energies'!D7&lt;HV,Crosssection!D7*(1+(GPartPolEff!D7))*IMFP!D7,""))</f>
        <v/>
      </c>
      <c r="E7" s="2" t="str">
        <f>IF('Binding Energies'!E7 = "","",IF('Binding Energies'!E7&lt;HV,Crosssection!E7*(1+(GPartPolEff!E7))*IMFP!E7,""))</f>
        <v/>
      </c>
      <c r="F7" s="2" t="str">
        <f>IF('Binding Energies'!F7 = "","",IF('Binding Energies'!F7&lt;HV,Crosssection!F7*(1+(GPartPolEff!F7))*IMFP!F7,""))</f>
        <v/>
      </c>
      <c r="G7" s="2" t="str">
        <f>IF('Binding Energies'!G7 = "","",IF('Binding Energies'!G7&lt;HV,Crosssection!G7*(1+(GPartPolEff!G7))*IMFP!G7,""))</f>
        <v/>
      </c>
      <c r="H7" s="2" t="str">
        <f>IF('Binding Energies'!H7 = "","",IF('Binding Energies'!H7&lt;HV,Crosssection!H7*(1+(GPartPolEff!H7))*IMFP!H7,""))</f>
        <v/>
      </c>
      <c r="I7" s="2" t="str">
        <f>IF('Binding Energies'!I7 = "","",IF('Binding Energies'!I7&lt;HV,Crosssection!I7*(1+(GPartPolEff!I7))*IMFP!I7,""))</f>
        <v/>
      </c>
      <c r="J7" s="2" t="str">
        <f>IF('Binding Energies'!J7 = "","",IF('Binding Energies'!J7&lt;HV,Crosssection!J7*(1+(GPartPolEff!J7))*IMFP!J7,""))</f>
        <v/>
      </c>
      <c r="K7" s="2" t="str">
        <f>IF('Binding Energies'!K7 = "","",IF('Binding Energies'!K7&lt;HV,Crosssection!K7*(1+(GPartPolEff!K7))*IMFP!K7,""))</f>
        <v/>
      </c>
      <c r="L7" s="2" t="str">
        <f>IF('Binding Energies'!L7 = "","",IF('Binding Energies'!L7&lt;HV,Crosssection!L7*(1+(GPartPolEff!L7))*IMFP!L7,""))</f>
        <v/>
      </c>
      <c r="M7" s="2" t="str">
        <f>IF('Binding Energies'!M7 = "","",IF('Binding Energies'!M7&lt;HV,Crosssection!M7*(1+(GPartPolEff!M7))*IMFP!M7,""))</f>
        <v/>
      </c>
      <c r="N7" s="2" t="str">
        <f>IF('Binding Energies'!N7 = "","",IF('Binding Energies'!N7&lt;HV,Crosssection!N7*(1+(GPartPolEff!N7))*IMFP!N7,""))</f>
        <v/>
      </c>
      <c r="O7" s="2" t="str">
        <f>IF('Binding Energies'!O7 = "","",IF('Binding Energies'!O7&lt;HV,Crosssection!O7*(1+(GPartPolEff!O7))*IMFP!O7,""))</f>
        <v/>
      </c>
      <c r="P7" s="2" t="str">
        <f>IF('Binding Energies'!P7 = "","",IF('Binding Energies'!P7&lt;HV,Crosssection!P7*(1+(GPartPolEff!P7))*IMFP!P7,""))</f>
        <v/>
      </c>
      <c r="Q7" s="2" t="str">
        <f>IF('Binding Energies'!Q7 = "","",IF('Binding Energies'!Q7&lt;HV,Crosssection!Q7*(1+(GPartPolEff!Q7))*IMFP!Q7,""))</f>
        <v/>
      </c>
      <c r="R7" s="2" t="str">
        <f>IF('Binding Energies'!R7 = "","",IF('Binding Energies'!R7&lt;HV,Crosssection!R7*(1+(GPartPolEff!R7))*IMFP!R7,""))</f>
        <v/>
      </c>
      <c r="S7" s="2" t="str">
        <f>IF('Binding Energies'!S7 = "","",IF('Binding Energies'!S7&lt;HV,Crosssection!S7*(1+(GPartPolEff!S7))*IMFP!S7,""))</f>
        <v/>
      </c>
      <c r="T7" s="2" t="str">
        <f>IF('Binding Energies'!T7 = "","",IF('Binding Energies'!T7&lt;HV,Crosssection!T7*(1+(GPartPolEff!T7))*IMFP!T7,""))</f>
        <v/>
      </c>
    </row>
    <row r="8" spans="1:20" x14ac:dyDescent="0.35">
      <c r="A8" s="43">
        <v>8</v>
      </c>
      <c r="B8" s="2">
        <f>IF('Binding Energies'!B8 = "","",IF('Binding Energies'!B8&lt;HV,Crosssection!B8*(1+(GPartPolEff!B8))*IMFP!B8,""))</f>
        <v>5.0150480999646454E-21</v>
      </c>
      <c r="C8" s="2" t="str">
        <f>IF('Binding Energies'!C8 = "","",IF('Binding Energies'!C8&lt;HV,Crosssection!C8*(1+(GPartPolEff!C8))*IMFP!C8,""))</f>
        <v/>
      </c>
      <c r="D8" s="2" t="str">
        <f>IF('Binding Energies'!D8 = "","",IF('Binding Energies'!D8&lt;HV,Crosssection!D8*(1+(GPartPolEff!D8))*IMFP!D8,""))</f>
        <v/>
      </c>
      <c r="E8" s="2" t="str">
        <f>IF('Binding Energies'!E8 = "","",IF('Binding Energies'!E8&lt;HV,Crosssection!E8*(1+(GPartPolEff!E8))*IMFP!E8,""))</f>
        <v/>
      </c>
      <c r="F8" s="2" t="str">
        <f>IF('Binding Energies'!F8 = "","",IF('Binding Energies'!F8&lt;HV,Crosssection!F8*(1+(GPartPolEff!F8))*IMFP!F8,""))</f>
        <v/>
      </c>
      <c r="G8" s="2" t="str">
        <f>IF('Binding Energies'!G8 = "","",IF('Binding Energies'!G8&lt;HV,Crosssection!G8*(1+(GPartPolEff!G8))*IMFP!G8,""))</f>
        <v/>
      </c>
      <c r="H8" s="2" t="str">
        <f>IF('Binding Energies'!H8 = "","",IF('Binding Energies'!H8&lt;HV,Crosssection!H8*(1+(GPartPolEff!H8))*IMFP!H8,""))</f>
        <v/>
      </c>
      <c r="I8" s="2" t="str">
        <f>IF('Binding Energies'!I8 = "","",IF('Binding Energies'!I8&lt;HV,Crosssection!I8*(1+(GPartPolEff!I8))*IMFP!I8,""))</f>
        <v/>
      </c>
      <c r="J8" s="2" t="str">
        <f>IF('Binding Energies'!J8 = "","",IF('Binding Energies'!J8&lt;HV,Crosssection!J8*(1+(GPartPolEff!J8))*IMFP!J8,""))</f>
        <v/>
      </c>
      <c r="K8" s="2" t="str">
        <f>IF('Binding Energies'!K8 = "","",IF('Binding Energies'!K8&lt;HV,Crosssection!K8*(1+(GPartPolEff!K8))*IMFP!K8,""))</f>
        <v/>
      </c>
      <c r="L8" s="2" t="str">
        <f>IF('Binding Energies'!L8 = "","",IF('Binding Energies'!L8&lt;HV,Crosssection!L8*(1+(GPartPolEff!L8))*IMFP!L8,""))</f>
        <v/>
      </c>
      <c r="M8" s="2" t="str">
        <f>IF('Binding Energies'!M8 = "","",IF('Binding Energies'!M8&lt;HV,Crosssection!M8*(1+(GPartPolEff!M8))*IMFP!M8,""))</f>
        <v/>
      </c>
      <c r="N8" s="2" t="str">
        <f>IF('Binding Energies'!N8 = "","",IF('Binding Energies'!N8&lt;HV,Crosssection!N8*(1+(GPartPolEff!N8))*IMFP!N8,""))</f>
        <v/>
      </c>
      <c r="O8" s="2" t="str">
        <f>IF('Binding Energies'!O8 = "","",IF('Binding Energies'!O8&lt;HV,Crosssection!O8*(1+(GPartPolEff!O8))*IMFP!O8,""))</f>
        <v/>
      </c>
      <c r="P8" s="2" t="str">
        <f>IF('Binding Energies'!P8 = "","",IF('Binding Energies'!P8&lt;HV,Crosssection!P8*(1+(GPartPolEff!P8))*IMFP!P8,""))</f>
        <v/>
      </c>
      <c r="Q8" s="2" t="str">
        <f>IF('Binding Energies'!Q8 = "","",IF('Binding Energies'!Q8&lt;HV,Crosssection!Q8*(1+(GPartPolEff!Q8))*IMFP!Q8,""))</f>
        <v/>
      </c>
      <c r="R8" s="2" t="str">
        <f>IF('Binding Energies'!R8 = "","",IF('Binding Energies'!R8&lt;HV,Crosssection!R8*(1+(GPartPolEff!R8))*IMFP!R8,""))</f>
        <v/>
      </c>
      <c r="S8" s="2" t="str">
        <f>IF('Binding Energies'!S8 = "","",IF('Binding Energies'!S8&lt;HV,Crosssection!S8*(1+(GPartPolEff!S8))*IMFP!S8,""))</f>
        <v/>
      </c>
      <c r="T8" s="2" t="str">
        <f>IF('Binding Energies'!T8 = "","",IF('Binding Energies'!T8&lt;HV,Crosssection!T8*(1+(GPartPolEff!T8))*IMFP!T8,""))</f>
        <v/>
      </c>
    </row>
    <row r="9" spans="1:20" x14ac:dyDescent="0.35">
      <c r="A9" s="43">
        <v>9</v>
      </c>
      <c r="B9" s="2">
        <f>IF('Binding Energies'!B9 = "","",IF('Binding Energies'!B9&lt;HV,Crosssection!B9*(1+(GPartPolEff!B9))*IMFP!B9,""))</f>
        <v>7.972212947759098E-21</v>
      </c>
      <c r="C9" s="2" t="str">
        <f>IF('Binding Energies'!C9 = "","",IF('Binding Energies'!C9&lt;HV,Crosssection!C9*(1+(GPartPolEff!C9))*IMFP!C9,""))</f>
        <v/>
      </c>
      <c r="D9" s="2" t="str">
        <f>IF('Binding Energies'!D9 = "","",IF('Binding Energies'!D9&lt;HV,Crosssection!D9*(1+(GPartPolEff!D9))*IMFP!D9,""))</f>
        <v/>
      </c>
      <c r="E9" s="2" t="str">
        <f>IF('Binding Energies'!E9 = "","",IF('Binding Energies'!E9&lt;HV,Crosssection!E9*(1+(GPartPolEff!E9))*IMFP!E9,""))</f>
        <v/>
      </c>
      <c r="F9" s="2" t="str">
        <f>IF('Binding Energies'!F9 = "","",IF('Binding Energies'!F9&lt;HV,Crosssection!F9*(1+(GPartPolEff!F9))*IMFP!F9,""))</f>
        <v/>
      </c>
      <c r="G9" s="2" t="str">
        <f>IF('Binding Energies'!G9 = "","",IF('Binding Energies'!G9&lt;HV,Crosssection!G9*(1+(GPartPolEff!G9))*IMFP!G9,""))</f>
        <v/>
      </c>
      <c r="H9" s="2" t="str">
        <f>IF('Binding Energies'!H9 = "","",IF('Binding Energies'!H9&lt;HV,Crosssection!H9*(1+(GPartPolEff!H9))*IMFP!H9,""))</f>
        <v/>
      </c>
      <c r="I9" s="2" t="str">
        <f>IF('Binding Energies'!I9 = "","",IF('Binding Energies'!I9&lt;HV,Crosssection!I9*(1+(GPartPolEff!I9))*IMFP!I9,""))</f>
        <v/>
      </c>
      <c r="J9" s="2" t="str">
        <f>IF('Binding Energies'!J9 = "","",IF('Binding Energies'!J9&lt;HV,Crosssection!J9*(1+(GPartPolEff!J9))*IMFP!J9,""))</f>
        <v/>
      </c>
      <c r="K9" s="2" t="str">
        <f>IF('Binding Energies'!K9 = "","",IF('Binding Energies'!K9&lt;HV,Crosssection!K9*(1+(GPartPolEff!K9))*IMFP!K9,""))</f>
        <v/>
      </c>
      <c r="L9" s="2" t="str">
        <f>IF('Binding Energies'!L9 = "","",IF('Binding Energies'!L9&lt;HV,Crosssection!L9*(1+(GPartPolEff!L9))*IMFP!L9,""))</f>
        <v/>
      </c>
      <c r="M9" s="2" t="str">
        <f>IF('Binding Energies'!M9 = "","",IF('Binding Energies'!M9&lt;HV,Crosssection!M9*(1+(GPartPolEff!M9))*IMFP!M9,""))</f>
        <v/>
      </c>
      <c r="N9" s="2" t="str">
        <f>IF('Binding Energies'!N9 = "","",IF('Binding Energies'!N9&lt;HV,Crosssection!N9*(1+(GPartPolEff!N9))*IMFP!N9,""))</f>
        <v/>
      </c>
      <c r="O9" s="2" t="str">
        <f>IF('Binding Energies'!O9 = "","",IF('Binding Energies'!O9&lt;HV,Crosssection!O9*(1+(GPartPolEff!O9))*IMFP!O9,""))</f>
        <v/>
      </c>
      <c r="P9" s="2" t="str">
        <f>IF('Binding Energies'!P9 = "","",IF('Binding Energies'!P9&lt;HV,Crosssection!P9*(1+(GPartPolEff!P9))*IMFP!P9,""))</f>
        <v/>
      </c>
      <c r="Q9" s="2" t="str">
        <f>IF('Binding Energies'!Q9 = "","",IF('Binding Energies'!Q9&lt;HV,Crosssection!Q9*(1+(GPartPolEff!Q9))*IMFP!Q9,""))</f>
        <v/>
      </c>
      <c r="R9" s="2" t="str">
        <f>IF('Binding Energies'!R9 = "","",IF('Binding Energies'!R9&lt;HV,Crosssection!R9*(1+(GPartPolEff!R9))*IMFP!R9,""))</f>
        <v/>
      </c>
      <c r="S9" s="2" t="str">
        <f>IF('Binding Energies'!S9 = "","",IF('Binding Energies'!S9&lt;HV,Crosssection!S9*(1+(GPartPolEff!S9))*IMFP!S9,""))</f>
        <v/>
      </c>
      <c r="T9" s="2" t="str">
        <f>IF('Binding Energies'!T9 = "","",IF('Binding Energies'!T9&lt;HV,Crosssection!T9*(1+(GPartPolEff!T9))*IMFP!T9,""))</f>
        <v/>
      </c>
    </row>
    <row r="10" spans="1:20" x14ac:dyDescent="0.35">
      <c r="A10" s="43">
        <v>10</v>
      </c>
      <c r="B10" s="2">
        <f>IF('Binding Energies'!B10 = "","",IF('Binding Energies'!B10&lt;HV,Crosssection!B10*(1+(GPartPolEff!B10))*IMFP!B10,""))</f>
        <v>1.1863021120579159E-20</v>
      </c>
      <c r="C10" s="2" t="str">
        <f>IF('Binding Energies'!C10 = "","",IF('Binding Energies'!C10&lt;HV,Crosssection!C10*(1+(GPartPolEff!C10))*IMFP!C10,""))</f>
        <v/>
      </c>
      <c r="D10" s="2" t="str">
        <f>IF('Binding Energies'!D10 = "","",IF('Binding Energies'!D10&lt;HV,Crosssection!D10*(1+(GPartPolEff!D10))*IMFP!D10,""))</f>
        <v/>
      </c>
      <c r="E10" s="2" t="str">
        <f>IF('Binding Energies'!E10 = "","",IF('Binding Energies'!E10&lt;HV,Crosssection!E10*(1+(GPartPolEff!E10))*IMFP!E10,""))</f>
        <v/>
      </c>
      <c r="F10" s="2" t="str">
        <f>IF('Binding Energies'!F10 = "","",IF('Binding Energies'!F10&lt;HV,Crosssection!F10*(1+(GPartPolEff!F10))*IMFP!F10,""))</f>
        <v/>
      </c>
      <c r="G10" s="2" t="str">
        <f>IF('Binding Energies'!G10 = "","",IF('Binding Energies'!G10&lt;HV,Crosssection!G10*(1+(GPartPolEff!G10))*IMFP!G10,""))</f>
        <v/>
      </c>
      <c r="H10" s="2" t="str">
        <f>IF('Binding Energies'!H10 = "","",IF('Binding Energies'!H10&lt;HV,Crosssection!H10*(1+(GPartPolEff!H10))*IMFP!H10,""))</f>
        <v/>
      </c>
      <c r="I10" s="2" t="str">
        <f>IF('Binding Energies'!I10 = "","",IF('Binding Energies'!I10&lt;HV,Crosssection!I10*(1+(GPartPolEff!I10))*IMFP!I10,""))</f>
        <v/>
      </c>
      <c r="J10" s="2" t="str">
        <f>IF('Binding Energies'!J10 = "","",IF('Binding Energies'!J10&lt;HV,Crosssection!J10*(1+(GPartPolEff!J10))*IMFP!J10,""))</f>
        <v/>
      </c>
      <c r="K10" s="2" t="str">
        <f>IF('Binding Energies'!K10 = "","",IF('Binding Energies'!K10&lt;HV,Crosssection!K10*(1+(GPartPolEff!K10))*IMFP!K10,""))</f>
        <v/>
      </c>
      <c r="L10" s="2" t="str">
        <f>IF('Binding Energies'!L10 = "","",IF('Binding Energies'!L10&lt;HV,Crosssection!L10*(1+(GPartPolEff!L10))*IMFP!L10,""))</f>
        <v/>
      </c>
      <c r="M10" s="2" t="str">
        <f>IF('Binding Energies'!M10 = "","",IF('Binding Energies'!M10&lt;HV,Crosssection!M10*(1+(GPartPolEff!M10))*IMFP!M10,""))</f>
        <v/>
      </c>
      <c r="N10" s="2" t="str">
        <f>IF('Binding Energies'!N10 = "","",IF('Binding Energies'!N10&lt;HV,Crosssection!N10*(1+(GPartPolEff!N10))*IMFP!N10,""))</f>
        <v/>
      </c>
      <c r="O10" s="2" t="str">
        <f>IF('Binding Energies'!O10 = "","",IF('Binding Energies'!O10&lt;HV,Crosssection!O10*(1+(GPartPolEff!O10))*IMFP!O10,""))</f>
        <v/>
      </c>
      <c r="P10" s="2" t="str">
        <f>IF('Binding Energies'!P10 = "","",IF('Binding Energies'!P10&lt;HV,Crosssection!P10*(1+(GPartPolEff!P10))*IMFP!P10,""))</f>
        <v/>
      </c>
      <c r="Q10" s="2" t="str">
        <f>IF('Binding Energies'!Q10 = "","",IF('Binding Energies'!Q10&lt;HV,Crosssection!Q10*(1+(GPartPolEff!Q10))*IMFP!Q10,""))</f>
        <v/>
      </c>
      <c r="R10" s="2" t="str">
        <f>IF('Binding Energies'!R10 = "","",IF('Binding Energies'!R10&lt;HV,Crosssection!R10*(1+(GPartPolEff!R10))*IMFP!R10,""))</f>
        <v/>
      </c>
      <c r="S10" s="2" t="str">
        <f>IF('Binding Energies'!S10 = "","",IF('Binding Energies'!S10&lt;HV,Crosssection!S10*(1+(GPartPolEff!S10))*IMFP!S10,""))</f>
        <v/>
      </c>
      <c r="T10" s="2" t="str">
        <f>IF('Binding Energies'!T10 = "","",IF('Binding Energies'!T10&lt;HV,Crosssection!T10*(1+(GPartPolEff!T10))*IMFP!T10,""))</f>
        <v/>
      </c>
    </row>
    <row r="11" spans="1:20" x14ac:dyDescent="0.35">
      <c r="A11" s="43">
        <v>11</v>
      </c>
      <c r="B11" s="2">
        <f>IF('Binding Energies'!B11 = "","",IF('Binding Energies'!B11&lt;HV,Crosssection!B11*(1+(GPartPolEff!B11))*IMFP!B11,""))</f>
        <v>1.674484209033474E-20</v>
      </c>
      <c r="C11" s="2">
        <f>IF('Binding Energies'!C11 = "","",IF('Binding Energies'!C11&lt;HV,Crosssection!C11*(1+(GPartPolEff!C11))*IMFP!C11,""))</f>
        <v>1.0205183897983342E-21</v>
      </c>
      <c r="D11" s="2" t="str">
        <f>IF('Binding Energies'!D11 = "","",IF('Binding Energies'!D11&lt;HV,Crosssection!D11*(1+(GPartPolEff!D11))*IMFP!D11,""))</f>
        <v/>
      </c>
      <c r="E11" s="2" t="str">
        <f>IF('Binding Energies'!E11 = "","",IF('Binding Energies'!E11&lt;HV,Crosssection!E11*(1+(GPartPolEff!E11))*IMFP!E11,""))</f>
        <v/>
      </c>
      <c r="F11" s="2" t="str">
        <f>IF('Binding Energies'!F11 = "","",IF('Binding Energies'!F11&lt;HV,Crosssection!F11*(1+(GPartPolEff!F11))*IMFP!F11,""))</f>
        <v/>
      </c>
      <c r="G11" s="2" t="str">
        <f>IF('Binding Energies'!G11 = "","",IF('Binding Energies'!G11&lt;HV,Crosssection!G11*(1+(GPartPolEff!G11))*IMFP!G11,""))</f>
        <v/>
      </c>
      <c r="H11" s="2" t="str">
        <f>IF('Binding Energies'!H11 = "","",IF('Binding Energies'!H11&lt;HV,Crosssection!H11*(1+(GPartPolEff!H11))*IMFP!H11,""))</f>
        <v/>
      </c>
      <c r="I11" s="2" t="str">
        <f>IF('Binding Energies'!I11 = "","",IF('Binding Energies'!I11&lt;HV,Crosssection!I11*(1+(GPartPolEff!I11))*IMFP!I11,""))</f>
        <v/>
      </c>
      <c r="J11" s="2" t="str">
        <f>IF('Binding Energies'!J11 = "","",IF('Binding Energies'!J11&lt;HV,Crosssection!J11*(1+(GPartPolEff!J11))*IMFP!J11,""))</f>
        <v/>
      </c>
      <c r="K11" s="2" t="str">
        <f>IF('Binding Energies'!K11 = "","",IF('Binding Energies'!K11&lt;HV,Crosssection!K11*(1+(GPartPolEff!K11))*IMFP!K11,""))</f>
        <v/>
      </c>
      <c r="L11" s="2" t="str">
        <f>IF('Binding Energies'!L11 = "","",IF('Binding Energies'!L11&lt;HV,Crosssection!L11*(1+(GPartPolEff!L11))*IMFP!L11,""))</f>
        <v/>
      </c>
      <c r="M11" s="2" t="str">
        <f>IF('Binding Energies'!M11 = "","",IF('Binding Energies'!M11&lt;HV,Crosssection!M11*(1+(GPartPolEff!M11))*IMFP!M11,""))</f>
        <v/>
      </c>
      <c r="N11" s="2" t="str">
        <f>IF('Binding Energies'!N11 = "","",IF('Binding Energies'!N11&lt;HV,Crosssection!N11*(1+(GPartPolEff!N11))*IMFP!N11,""))</f>
        <v/>
      </c>
      <c r="O11" s="2" t="str">
        <f>IF('Binding Energies'!O11 = "","",IF('Binding Energies'!O11&lt;HV,Crosssection!O11*(1+(GPartPolEff!O11))*IMFP!O11,""))</f>
        <v/>
      </c>
      <c r="P11" s="2" t="str">
        <f>IF('Binding Energies'!P11 = "","",IF('Binding Energies'!P11&lt;HV,Crosssection!P11*(1+(GPartPolEff!P11))*IMFP!P11,""))</f>
        <v/>
      </c>
      <c r="Q11" s="2" t="str">
        <f>IF('Binding Energies'!Q11 = "","",IF('Binding Energies'!Q11&lt;HV,Crosssection!Q11*(1+(GPartPolEff!Q11))*IMFP!Q11,""))</f>
        <v/>
      </c>
      <c r="R11" s="2" t="str">
        <f>IF('Binding Energies'!R11 = "","",IF('Binding Energies'!R11&lt;HV,Crosssection!R11*(1+(GPartPolEff!R11))*IMFP!R11,""))</f>
        <v/>
      </c>
      <c r="S11" s="2" t="str">
        <f>IF('Binding Energies'!S11 = "","",IF('Binding Energies'!S11&lt;HV,Crosssection!S11*(1+(GPartPolEff!S11))*IMFP!S11,""))</f>
        <v/>
      </c>
      <c r="T11" s="2" t="str">
        <f>IF('Binding Energies'!T11 = "","",IF('Binding Energies'!T11&lt;HV,Crosssection!T11*(1+(GPartPolEff!T11))*IMFP!T11,""))</f>
        <v/>
      </c>
    </row>
    <row r="12" spans="1:20" x14ac:dyDescent="0.35">
      <c r="A12" s="43">
        <v>12</v>
      </c>
      <c r="B12" s="2">
        <f>IF('Binding Energies'!B12 = "","",IF('Binding Energies'!B12&lt;HV,Crosssection!B12*(1+(GPartPolEff!B12))*IMFP!B12,""))</f>
        <v>2.2543435862684845E-20</v>
      </c>
      <c r="C12" s="2">
        <f>IF('Binding Energies'!C12 = "","",IF('Binding Energies'!C12&lt;HV,Crosssection!C12*(1+(GPartPolEff!C12))*IMFP!C12,""))</f>
        <v>1.510501063820203E-21</v>
      </c>
      <c r="D12" s="2" t="str">
        <f>IF('Binding Energies'!D12 = "","",IF('Binding Energies'!D12&lt;HV,Crosssection!D12*(1+(GPartPolEff!D12))*IMFP!D12,""))</f>
        <v/>
      </c>
      <c r="E12" s="2" t="str">
        <f>IF('Binding Energies'!E12 = "","",IF('Binding Energies'!E12&lt;HV,Crosssection!E12*(1+(GPartPolEff!E12))*IMFP!E12,""))</f>
        <v/>
      </c>
      <c r="F12" s="2" t="str">
        <f>IF('Binding Energies'!F12 = "","",IF('Binding Energies'!F12&lt;HV,Crosssection!F12*(1+(GPartPolEff!F12))*IMFP!F12,""))</f>
        <v/>
      </c>
      <c r="G12" s="2">
        <f>IF('Binding Energies'!G12 = "","",IF('Binding Energies'!G12&lt;HV,Crosssection!G12*(1+(GPartPolEff!G12))*IMFP!G12,""))</f>
        <v>7.8403029704470605E-23</v>
      </c>
      <c r="H12" s="2">
        <f>IF('Binding Energies'!H12 = "","",IF('Binding Energies'!H12&lt;HV,Crosssection!H12*(1+(GPartPolEff!H12))*IMFP!H12,""))</f>
        <v>1.509509899844294E-22</v>
      </c>
      <c r="I12" s="2" t="str">
        <f>IF('Binding Energies'!I12 = "","",IF('Binding Energies'!I12&lt;HV,Crosssection!I12*(1+(GPartPolEff!I12))*IMFP!I12,""))</f>
        <v/>
      </c>
      <c r="J12" s="2" t="str">
        <f>IF('Binding Energies'!J12 = "","",IF('Binding Energies'!J12&lt;HV,Crosssection!J12*(1+(GPartPolEff!J12))*IMFP!J12,""))</f>
        <v/>
      </c>
      <c r="K12" s="2" t="str">
        <f>IF('Binding Energies'!K12 = "","",IF('Binding Energies'!K12&lt;HV,Crosssection!K12*(1+(GPartPolEff!K12))*IMFP!K12,""))</f>
        <v/>
      </c>
      <c r="L12" s="2" t="str">
        <f>IF('Binding Energies'!L12 = "","",IF('Binding Energies'!L12&lt;HV,Crosssection!L12*(1+(GPartPolEff!L12))*IMFP!L12,""))</f>
        <v/>
      </c>
      <c r="M12" s="2" t="str">
        <f>IF('Binding Energies'!M12 = "","",IF('Binding Energies'!M12&lt;HV,Crosssection!M12*(1+(GPartPolEff!M12))*IMFP!M12,""))</f>
        <v/>
      </c>
      <c r="N12" s="2" t="str">
        <f>IF('Binding Energies'!N12 = "","",IF('Binding Energies'!N12&lt;HV,Crosssection!N12*(1+(GPartPolEff!N12))*IMFP!N12,""))</f>
        <v/>
      </c>
      <c r="O12" s="2" t="str">
        <f>IF('Binding Energies'!O12 = "","",IF('Binding Energies'!O12&lt;HV,Crosssection!O12*(1+(GPartPolEff!O12))*IMFP!O12,""))</f>
        <v/>
      </c>
      <c r="P12" s="2" t="str">
        <f>IF('Binding Energies'!P12 = "","",IF('Binding Energies'!P12&lt;HV,Crosssection!P12*(1+(GPartPolEff!P12))*IMFP!P12,""))</f>
        <v/>
      </c>
      <c r="Q12" s="2" t="str">
        <f>IF('Binding Energies'!Q12 = "","",IF('Binding Energies'!Q12&lt;HV,Crosssection!Q12*(1+(GPartPolEff!Q12))*IMFP!Q12,""))</f>
        <v/>
      </c>
      <c r="R12" s="2" t="str">
        <f>IF('Binding Energies'!R12 = "","",IF('Binding Energies'!R12&lt;HV,Crosssection!R12*(1+(GPartPolEff!R12))*IMFP!R12,""))</f>
        <v/>
      </c>
      <c r="S12" s="2" t="str">
        <f>IF('Binding Energies'!S12 = "","",IF('Binding Energies'!S12&lt;HV,Crosssection!S12*(1+(GPartPolEff!S12))*IMFP!S12,""))</f>
        <v/>
      </c>
      <c r="T12" s="2" t="str">
        <f>IF('Binding Energies'!T12 = "","",IF('Binding Energies'!T12&lt;HV,Crosssection!T12*(1+(GPartPolEff!T12))*IMFP!T12,""))</f>
        <v/>
      </c>
    </row>
    <row r="13" spans="1:20" x14ac:dyDescent="0.35">
      <c r="A13" s="43">
        <v>13</v>
      </c>
      <c r="B13" s="2">
        <f>IF('Binding Energies'!B13 = "","",IF('Binding Energies'!B13&lt;HV,Crosssection!B13*(1+(GPartPolEff!B13))*IMFP!B13,""))</f>
        <v>2.9151449386961469E-20</v>
      </c>
      <c r="C13" s="2">
        <f>IF('Binding Energies'!C13 = "","",IF('Binding Energies'!C13&lt;HV,Crosssection!C13*(1+(GPartPolEff!C13))*IMFP!C13,""))</f>
        <v>2.1261014667791594E-21</v>
      </c>
      <c r="D13" s="2" t="str">
        <f>IF('Binding Energies'!D13 = "","",IF('Binding Energies'!D13&lt;HV,Crosssection!D13*(1+(GPartPolEff!D13))*IMFP!D13,""))</f>
        <v/>
      </c>
      <c r="E13" s="2" t="str">
        <f>IF('Binding Energies'!E13 = "","",IF('Binding Energies'!E13&lt;HV,Crosssection!E13*(1+(GPartPolEff!E13))*IMFP!E13,""))</f>
        <v/>
      </c>
      <c r="F13" s="2" t="str">
        <f>IF('Binding Energies'!F13 = "","",IF('Binding Energies'!F13&lt;HV,Crosssection!F13*(1+(GPartPolEff!F13))*IMFP!F13,""))</f>
        <v/>
      </c>
      <c r="G13" s="2">
        <f>IF('Binding Energies'!G13 = "","",IF('Binding Energies'!G13&lt;HV,Crosssection!G13*(1+(GPartPolEff!G13))*IMFP!G13,""))</f>
        <v>1.3759088790905777E-22</v>
      </c>
      <c r="H13" s="2">
        <f>IF('Binding Energies'!H13 = "","",IF('Binding Energies'!H13&lt;HV,Crosssection!H13*(1+(GPartPolEff!H13))*IMFP!H13,""))</f>
        <v>2.6630792402311971E-22</v>
      </c>
      <c r="I13" s="2" t="str">
        <f>IF('Binding Energies'!I13 = "","",IF('Binding Energies'!I13&lt;HV,Crosssection!I13*(1+(GPartPolEff!I13))*IMFP!I13,""))</f>
        <v/>
      </c>
      <c r="J13" s="2" t="str">
        <f>IF('Binding Energies'!J13 = "","",IF('Binding Energies'!J13&lt;HV,Crosssection!J13*(1+(GPartPolEff!J13))*IMFP!J13,""))</f>
        <v/>
      </c>
      <c r="K13" s="2" t="str">
        <f>IF('Binding Energies'!K13 = "","",IF('Binding Energies'!K13&lt;HV,Crosssection!K13*(1+(GPartPolEff!K13))*IMFP!K13,""))</f>
        <v/>
      </c>
      <c r="L13" s="2" t="str">
        <f>IF('Binding Energies'!L13 = "","",IF('Binding Energies'!L13&lt;HV,Crosssection!L13*(1+(GPartPolEff!L13))*IMFP!L13,""))</f>
        <v/>
      </c>
      <c r="M13" s="2" t="str">
        <f>IF('Binding Energies'!M13 = "","",IF('Binding Energies'!M13&lt;HV,Crosssection!M13*(1+(GPartPolEff!M13))*IMFP!M13,""))</f>
        <v/>
      </c>
      <c r="N13" s="2" t="str">
        <f>IF('Binding Energies'!N13 = "","",IF('Binding Energies'!N13&lt;HV,Crosssection!N13*(1+(GPartPolEff!N13))*IMFP!N13,""))</f>
        <v/>
      </c>
      <c r="O13" s="2" t="str">
        <f>IF('Binding Energies'!O13 = "","",IF('Binding Energies'!O13&lt;HV,Crosssection!O13*(1+(GPartPolEff!O13))*IMFP!O13,""))</f>
        <v/>
      </c>
      <c r="P13" s="2" t="str">
        <f>IF('Binding Energies'!P13 = "","",IF('Binding Energies'!P13&lt;HV,Crosssection!P13*(1+(GPartPolEff!P13))*IMFP!P13,""))</f>
        <v/>
      </c>
      <c r="Q13" s="2" t="str">
        <f>IF('Binding Energies'!Q13 = "","",IF('Binding Energies'!Q13&lt;HV,Crosssection!Q13*(1+(GPartPolEff!Q13))*IMFP!Q13,""))</f>
        <v/>
      </c>
      <c r="R13" s="2" t="str">
        <f>IF('Binding Energies'!R13 = "","",IF('Binding Energies'!R13&lt;HV,Crosssection!R13*(1+(GPartPolEff!R13))*IMFP!R13,""))</f>
        <v/>
      </c>
      <c r="S13" s="2" t="str">
        <f>IF('Binding Energies'!S13 = "","",IF('Binding Energies'!S13&lt;HV,Crosssection!S13*(1+(GPartPolEff!S13))*IMFP!S13,""))</f>
        <v/>
      </c>
      <c r="T13" s="2" t="str">
        <f>IF('Binding Energies'!T13 = "","",IF('Binding Energies'!T13&lt;HV,Crosssection!T13*(1+(GPartPolEff!T13))*IMFP!T13,""))</f>
        <v/>
      </c>
    </row>
    <row r="14" spans="1:20" x14ac:dyDescent="0.35">
      <c r="A14" s="43">
        <v>14</v>
      </c>
      <c r="B14" s="2">
        <f>IF('Binding Energies'!B14 = "","",IF('Binding Energies'!B14&lt;HV,Crosssection!B14*(1+(GPartPolEff!B14))*IMFP!B14,""))</f>
        <v>3.6325612605784832E-20</v>
      </c>
      <c r="C14" s="2">
        <f>IF('Binding Energies'!C14 = "","",IF('Binding Energies'!C14&lt;HV,Crosssection!C14*(1+(GPartPolEff!C14))*IMFP!C14,""))</f>
        <v>2.8770555805661352E-21</v>
      </c>
      <c r="D14" s="2" t="str">
        <f>IF('Binding Energies'!D14 = "","",IF('Binding Energies'!D14&lt;HV,Crosssection!D14*(1+(GPartPolEff!D14))*IMFP!D14,""))</f>
        <v/>
      </c>
      <c r="E14" s="2" t="str">
        <f>IF('Binding Energies'!E14 = "","",IF('Binding Energies'!E14&lt;HV,Crosssection!E14*(1+(GPartPolEff!E14))*IMFP!E14,""))</f>
        <v/>
      </c>
      <c r="F14" s="2" t="str">
        <f>IF('Binding Energies'!F14 = "","",IF('Binding Energies'!F14&lt;HV,Crosssection!F14*(1+(GPartPolEff!F14))*IMFP!F14,""))</f>
        <v/>
      </c>
      <c r="G14" s="2">
        <f>IF('Binding Energies'!G14 = "","",IF('Binding Energies'!G14&lt;HV,Crosssection!G14*(1+(GPartPolEff!G14))*IMFP!G14,""))</f>
        <v>2.2633586376365282E-22</v>
      </c>
      <c r="H14" s="2">
        <f>IF('Binding Energies'!H14 = "","",IF('Binding Energies'!H14&lt;HV,Crosssection!H14*(1+(GPartPolEff!H14))*IMFP!H14,""))</f>
        <v>4.3915925057298E-22</v>
      </c>
      <c r="I14" s="2" t="str">
        <f>IF('Binding Energies'!I14 = "","",IF('Binding Energies'!I14&lt;HV,Crosssection!I14*(1+(GPartPolEff!I14))*IMFP!I14,""))</f>
        <v/>
      </c>
      <c r="J14" s="2" t="str">
        <f>IF('Binding Energies'!J14 = "","",IF('Binding Energies'!J14&lt;HV,Crosssection!J14*(1+(GPartPolEff!J14))*IMFP!J14,""))</f>
        <v/>
      </c>
      <c r="K14" s="2" t="str">
        <f>IF('Binding Energies'!K14 = "","",IF('Binding Energies'!K14&lt;HV,Crosssection!K14*(1+(GPartPolEff!K14))*IMFP!K14,""))</f>
        <v/>
      </c>
      <c r="L14" s="2" t="str">
        <f>IF('Binding Energies'!L14 = "","",IF('Binding Energies'!L14&lt;HV,Crosssection!L14*(1+(GPartPolEff!L14))*IMFP!L14,""))</f>
        <v/>
      </c>
      <c r="M14" s="2" t="str">
        <f>IF('Binding Energies'!M14 = "","",IF('Binding Energies'!M14&lt;HV,Crosssection!M14*(1+(GPartPolEff!M14))*IMFP!M14,""))</f>
        <v/>
      </c>
      <c r="N14" s="2" t="str">
        <f>IF('Binding Energies'!N14 = "","",IF('Binding Energies'!N14&lt;HV,Crosssection!N14*(1+(GPartPolEff!N14))*IMFP!N14,""))</f>
        <v/>
      </c>
      <c r="O14" s="2" t="str">
        <f>IF('Binding Energies'!O14 = "","",IF('Binding Energies'!O14&lt;HV,Crosssection!O14*(1+(GPartPolEff!O14))*IMFP!O14,""))</f>
        <v/>
      </c>
      <c r="P14" s="2" t="str">
        <f>IF('Binding Energies'!P14 = "","",IF('Binding Energies'!P14&lt;HV,Crosssection!P14*(1+(GPartPolEff!P14))*IMFP!P14,""))</f>
        <v/>
      </c>
      <c r="Q14" s="2" t="str">
        <f>IF('Binding Energies'!Q14 = "","",IF('Binding Energies'!Q14&lt;HV,Crosssection!Q14*(1+(GPartPolEff!Q14))*IMFP!Q14,""))</f>
        <v/>
      </c>
      <c r="R14" s="2" t="str">
        <f>IF('Binding Energies'!R14 = "","",IF('Binding Energies'!R14&lt;HV,Crosssection!R14*(1+(GPartPolEff!R14))*IMFP!R14,""))</f>
        <v/>
      </c>
      <c r="S14" s="2" t="str">
        <f>IF('Binding Energies'!S14 = "","",IF('Binding Energies'!S14&lt;HV,Crosssection!S14*(1+(GPartPolEff!S14))*IMFP!S14,""))</f>
        <v/>
      </c>
      <c r="T14" s="2" t="str">
        <f>IF('Binding Energies'!T14 = "","",IF('Binding Energies'!T14&lt;HV,Crosssection!T14*(1+(GPartPolEff!T14))*IMFP!T14,""))</f>
        <v/>
      </c>
    </row>
    <row r="15" spans="1:20" x14ac:dyDescent="0.35">
      <c r="A15" s="43">
        <v>15</v>
      </c>
      <c r="B15" s="2">
        <f>IF('Binding Energies'!B15 = "","",IF('Binding Energies'!B15&lt;HV,Crosssection!B15*(1+(GPartPolEff!B15))*IMFP!B15,""))</f>
        <v>4.3698323140138261E-20</v>
      </c>
      <c r="C15" s="2">
        <f>IF('Binding Energies'!C15 = "","",IF('Binding Energies'!C15&lt;HV,Crosssection!C15*(1+(GPartPolEff!C15))*IMFP!C15,""))</f>
        <v>3.7671620635959053E-21</v>
      </c>
      <c r="D15" s="2" t="str">
        <f>IF('Binding Energies'!D15 = "","",IF('Binding Energies'!D15&lt;HV,Crosssection!D15*(1+(GPartPolEff!D15))*IMFP!D15,""))</f>
        <v/>
      </c>
      <c r="E15" s="2" t="str">
        <f>IF('Binding Energies'!E15 = "","",IF('Binding Energies'!E15&lt;HV,Crosssection!E15*(1+(GPartPolEff!E15))*IMFP!E15,""))</f>
        <v/>
      </c>
      <c r="F15" s="2" t="str">
        <f>IF('Binding Energies'!F15 = "","",IF('Binding Energies'!F15&lt;HV,Crosssection!F15*(1+(GPartPolEff!F15))*IMFP!F15,""))</f>
        <v/>
      </c>
      <c r="G15" s="2">
        <f>IF('Binding Energies'!G15 = "","",IF('Binding Energies'!G15&lt;HV,Crosssection!G15*(1+(GPartPolEff!G15))*IMFP!G15,""))</f>
        <v>3.53515119092205E-22</v>
      </c>
      <c r="H15" s="2">
        <f>IF('Binding Energies'!H15 = "","",IF('Binding Energies'!H15&lt;HV,Crosssection!H15*(1+(GPartPolEff!H15))*IMFP!H15,""))</f>
        <v>6.8641596489012591E-22</v>
      </c>
      <c r="I15" s="2" t="str">
        <f>IF('Binding Energies'!I15 = "","",IF('Binding Energies'!I15&lt;HV,Crosssection!I15*(1+(GPartPolEff!I15))*IMFP!I15,""))</f>
        <v/>
      </c>
      <c r="J15" s="2" t="str">
        <f>IF('Binding Energies'!J15 = "","",IF('Binding Energies'!J15&lt;HV,Crosssection!J15*(1+(GPartPolEff!J15))*IMFP!J15,""))</f>
        <v/>
      </c>
      <c r="K15" s="2" t="str">
        <f>IF('Binding Energies'!K15 = "","",IF('Binding Energies'!K15&lt;HV,Crosssection!K15*(1+(GPartPolEff!K15))*IMFP!K15,""))</f>
        <v/>
      </c>
      <c r="L15" s="2" t="str">
        <f>IF('Binding Energies'!L15 = "","",IF('Binding Energies'!L15&lt;HV,Crosssection!L15*(1+(GPartPolEff!L15))*IMFP!L15,""))</f>
        <v/>
      </c>
      <c r="M15" s="2" t="str">
        <f>IF('Binding Energies'!M15 = "","",IF('Binding Energies'!M15&lt;HV,Crosssection!M15*(1+(GPartPolEff!M15))*IMFP!M15,""))</f>
        <v/>
      </c>
      <c r="N15" s="2" t="str">
        <f>IF('Binding Energies'!N15 = "","",IF('Binding Energies'!N15&lt;HV,Crosssection!N15*(1+(GPartPolEff!N15))*IMFP!N15,""))</f>
        <v/>
      </c>
      <c r="O15" s="2" t="str">
        <f>IF('Binding Energies'!O15 = "","",IF('Binding Energies'!O15&lt;HV,Crosssection!O15*(1+(GPartPolEff!O15))*IMFP!O15,""))</f>
        <v/>
      </c>
      <c r="P15" s="2" t="str">
        <f>IF('Binding Energies'!P15 = "","",IF('Binding Energies'!P15&lt;HV,Crosssection!P15*(1+(GPartPolEff!P15))*IMFP!P15,""))</f>
        <v/>
      </c>
      <c r="Q15" s="2" t="str">
        <f>IF('Binding Energies'!Q15 = "","",IF('Binding Energies'!Q15&lt;HV,Crosssection!Q15*(1+(GPartPolEff!Q15))*IMFP!Q15,""))</f>
        <v/>
      </c>
      <c r="R15" s="2" t="str">
        <f>IF('Binding Energies'!R15 = "","",IF('Binding Energies'!R15&lt;HV,Crosssection!R15*(1+(GPartPolEff!R15))*IMFP!R15,""))</f>
        <v/>
      </c>
      <c r="S15" s="2" t="str">
        <f>IF('Binding Energies'!S15 = "","",IF('Binding Energies'!S15&lt;HV,Crosssection!S15*(1+(GPartPolEff!S15))*IMFP!S15,""))</f>
        <v/>
      </c>
      <c r="T15" s="2" t="str">
        <f>IF('Binding Energies'!T15 = "","",IF('Binding Energies'!T15&lt;HV,Crosssection!T15*(1+(GPartPolEff!T15))*IMFP!T15,""))</f>
        <v/>
      </c>
    </row>
    <row r="16" spans="1:20" x14ac:dyDescent="0.35">
      <c r="A16" s="43">
        <v>16</v>
      </c>
      <c r="B16" s="2">
        <f>IF('Binding Energies'!B16 = "","",IF('Binding Energies'!B16&lt;HV,Crosssection!B16*(1+(GPartPolEff!B16))*IMFP!B16,""))</f>
        <v>5.088345629970933E-20</v>
      </c>
      <c r="C16" s="2">
        <f>IF('Binding Energies'!C16 = "","",IF('Binding Energies'!C16&lt;HV,Crosssection!C16*(1+(GPartPolEff!C16))*IMFP!C16,""))</f>
        <v>4.8055147798490515E-21</v>
      </c>
      <c r="D16" s="2" t="str">
        <f>IF('Binding Energies'!D16 = "","",IF('Binding Energies'!D16&lt;HV,Crosssection!D16*(1+(GPartPolEff!D16))*IMFP!D16,""))</f>
        <v/>
      </c>
      <c r="E16" s="2" t="str">
        <f>IF('Binding Energies'!E16 = "","",IF('Binding Energies'!E16&lt;HV,Crosssection!E16*(1+(GPartPolEff!E16))*IMFP!E16,""))</f>
        <v/>
      </c>
      <c r="F16" s="2" t="str">
        <f>IF('Binding Energies'!F16 = "","",IF('Binding Energies'!F16&lt;HV,Crosssection!F16*(1+(GPartPolEff!F16))*IMFP!F16,""))</f>
        <v/>
      </c>
      <c r="G16" s="2">
        <f>IF('Binding Energies'!G16 = "","",IF('Binding Energies'!G16&lt;HV,Crosssection!G16*(1+(GPartPolEff!G16))*IMFP!G16,""))</f>
        <v>5.3058692781107166E-22</v>
      </c>
      <c r="H16" s="2">
        <f>IF('Binding Energies'!H16 = "","",IF('Binding Energies'!H16&lt;HV,Crosssection!H16*(1+(GPartPolEff!H16))*IMFP!H16,""))</f>
        <v>1.0297223202585756E-21</v>
      </c>
      <c r="I16" s="2" t="str">
        <f>IF('Binding Energies'!I16 = "","",IF('Binding Energies'!I16&lt;HV,Crosssection!I16*(1+(GPartPolEff!I16))*IMFP!I16,""))</f>
        <v/>
      </c>
      <c r="J16" s="2" t="str">
        <f>IF('Binding Energies'!J16 = "","",IF('Binding Energies'!J16&lt;HV,Crosssection!J16*(1+(GPartPolEff!J16))*IMFP!J16,""))</f>
        <v/>
      </c>
      <c r="K16" s="2" t="str">
        <f>IF('Binding Energies'!K16 = "","",IF('Binding Energies'!K16&lt;HV,Crosssection!K16*(1+(GPartPolEff!K16))*IMFP!K16,""))</f>
        <v/>
      </c>
      <c r="L16" s="2" t="str">
        <f>IF('Binding Energies'!L16 = "","",IF('Binding Energies'!L16&lt;HV,Crosssection!L16*(1+(GPartPolEff!L16))*IMFP!L16,""))</f>
        <v/>
      </c>
      <c r="M16" s="2" t="str">
        <f>IF('Binding Energies'!M16 = "","",IF('Binding Energies'!M16&lt;HV,Crosssection!M16*(1+(GPartPolEff!M16))*IMFP!M16,""))</f>
        <v/>
      </c>
      <c r="N16" s="2" t="str">
        <f>IF('Binding Energies'!N16 = "","",IF('Binding Energies'!N16&lt;HV,Crosssection!N16*(1+(GPartPolEff!N16))*IMFP!N16,""))</f>
        <v/>
      </c>
      <c r="O16" s="2" t="str">
        <f>IF('Binding Energies'!O16 = "","",IF('Binding Energies'!O16&lt;HV,Crosssection!O16*(1+(GPartPolEff!O16))*IMFP!O16,""))</f>
        <v/>
      </c>
      <c r="P16" s="2" t="str">
        <f>IF('Binding Energies'!P16 = "","",IF('Binding Energies'!P16&lt;HV,Crosssection!P16*(1+(GPartPolEff!P16))*IMFP!P16,""))</f>
        <v/>
      </c>
      <c r="Q16" s="2" t="str">
        <f>IF('Binding Energies'!Q16 = "","",IF('Binding Energies'!Q16&lt;HV,Crosssection!Q16*(1+(GPartPolEff!Q16))*IMFP!Q16,""))</f>
        <v/>
      </c>
      <c r="R16" s="2" t="str">
        <f>IF('Binding Energies'!R16 = "","",IF('Binding Energies'!R16&lt;HV,Crosssection!R16*(1+(GPartPolEff!R16))*IMFP!R16,""))</f>
        <v/>
      </c>
      <c r="S16" s="2" t="str">
        <f>IF('Binding Energies'!S16 = "","",IF('Binding Energies'!S16&lt;HV,Crosssection!S16*(1+(GPartPolEff!S16))*IMFP!S16,""))</f>
        <v/>
      </c>
      <c r="T16" s="2" t="str">
        <f>IF('Binding Energies'!T16 = "","",IF('Binding Energies'!T16&lt;HV,Crosssection!T16*(1+(GPartPolEff!T16))*IMFP!T16,""))</f>
        <v/>
      </c>
    </row>
    <row r="17" spans="1:20" x14ac:dyDescent="0.35">
      <c r="A17" s="43">
        <v>17</v>
      </c>
      <c r="B17" s="2">
        <f>IF('Binding Energies'!B17 = "","",IF('Binding Energies'!B17&lt;HV,Crosssection!B17*(1+(GPartPolEff!B17))*IMFP!B17,""))</f>
        <v>5.7297646646223294E-20</v>
      </c>
      <c r="C17" s="2">
        <f>IF('Binding Energies'!C17 = "","",IF('Binding Energies'!C17&lt;HV,Crosssection!C17*(1+(GPartPolEff!C17))*IMFP!C17,""))</f>
        <v>5.994393514168822E-21</v>
      </c>
      <c r="D17" s="2" t="str">
        <f>IF('Binding Energies'!D17 = "","",IF('Binding Energies'!D17&lt;HV,Crosssection!D17*(1+(GPartPolEff!D17))*IMFP!D17,""))</f>
        <v/>
      </c>
      <c r="E17" s="2" t="str">
        <f>IF('Binding Energies'!E17 = "","",IF('Binding Energies'!E17&lt;HV,Crosssection!E17*(1+(GPartPolEff!E17))*IMFP!E17,""))</f>
        <v/>
      </c>
      <c r="F17" s="2" t="str">
        <f>IF('Binding Energies'!F17 = "","",IF('Binding Energies'!F17&lt;HV,Crosssection!F17*(1+(GPartPolEff!F17))*IMFP!F17,""))</f>
        <v/>
      </c>
      <c r="G17" s="2">
        <f>IF('Binding Energies'!G17 = "","",IF('Binding Energies'!G17&lt;HV,Crosssection!G17*(1+(GPartPolEff!G17))*IMFP!G17,""))</f>
        <v>7.68759829348303E-22</v>
      </c>
      <c r="H17" s="2">
        <f>IF('Binding Energies'!H17 = "","",IF('Binding Energies'!H17&lt;HV,Crosssection!H17*(1+(GPartPolEff!H17))*IMFP!H17,""))</f>
        <v>1.4899352690468909E-21</v>
      </c>
      <c r="I17" s="2" t="str">
        <f>IF('Binding Energies'!I17 = "","",IF('Binding Energies'!I17&lt;HV,Crosssection!I17*(1+(GPartPolEff!I17))*IMFP!I17,""))</f>
        <v/>
      </c>
      <c r="J17" s="2" t="str">
        <f>IF('Binding Energies'!J17 = "","",IF('Binding Energies'!J17&lt;HV,Crosssection!J17*(1+(GPartPolEff!J17))*IMFP!J17,""))</f>
        <v/>
      </c>
      <c r="K17" s="2" t="str">
        <f>IF('Binding Energies'!K17 = "","",IF('Binding Energies'!K17&lt;HV,Crosssection!K17*(1+(GPartPolEff!K17))*IMFP!K17,""))</f>
        <v/>
      </c>
      <c r="L17" s="2" t="str">
        <f>IF('Binding Energies'!L17 = "","",IF('Binding Energies'!L17&lt;HV,Crosssection!L17*(1+(GPartPolEff!L17))*IMFP!L17,""))</f>
        <v/>
      </c>
      <c r="M17" s="2" t="str">
        <f>IF('Binding Energies'!M17 = "","",IF('Binding Energies'!M17&lt;HV,Crosssection!M17*(1+(GPartPolEff!M17))*IMFP!M17,""))</f>
        <v/>
      </c>
      <c r="N17" s="2" t="str">
        <f>IF('Binding Energies'!N17 = "","",IF('Binding Energies'!N17&lt;HV,Crosssection!N17*(1+(GPartPolEff!N17))*IMFP!N17,""))</f>
        <v/>
      </c>
      <c r="O17" s="2" t="str">
        <f>IF('Binding Energies'!O17 = "","",IF('Binding Energies'!O17&lt;HV,Crosssection!O17*(1+(GPartPolEff!O17))*IMFP!O17,""))</f>
        <v/>
      </c>
      <c r="P17" s="2" t="str">
        <f>IF('Binding Energies'!P17 = "","",IF('Binding Energies'!P17&lt;HV,Crosssection!P17*(1+(GPartPolEff!P17))*IMFP!P17,""))</f>
        <v/>
      </c>
      <c r="Q17" s="2" t="str">
        <f>IF('Binding Energies'!Q17 = "","",IF('Binding Energies'!Q17&lt;HV,Crosssection!Q17*(1+(GPartPolEff!Q17))*IMFP!Q17,""))</f>
        <v/>
      </c>
      <c r="R17" s="2" t="str">
        <f>IF('Binding Energies'!R17 = "","",IF('Binding Energies'!R17&lt;HV,Crosssection!R17*(1+(GPartPolEff!R17))*IMFP!R17,""))</f>
        <v/>
      </c>
      <c r="S17" s="2" t="str">
        <f>IF('Binding Energies'!S17 = "","",IF('Binding Energies'!S17&lt;HV,Crosssection!S17*(1+(GPartPolEff!S17))*IMFP!S17,""))</f>
        <v/>
      </c>
      <c r="T17" s="2" t="str">
        <f>IF('Binding Energies'!T17 = "","",IF('Binding Energies'!T17&lt;HV,Crosssection!T17*(1+(GPartPolEff!T17))*IMFP!T17,""))</f>
        <v/>
      </c>
    </row>
    <row r="18" spans="1:20" x14ac:dyDescent="0.35">
      <c r="A18" s="43">
        <v>18</v>
      </c>
      <c r="B18" s="2">
        <f>IF('Binding Energies'!B18 = "","",IF('Binding Energies'!B18&lt;HV,Crosssection!B18*(1+(GPartPolEff!B18))*IMFP!B18,""))</f>
        <v>6.2175549314093933E-20</v>
      </c>
      <c r="C18" s="2">
        <f>IF('Binding Energies'!C18 = "","",IF('Binding Energies'!C18&lt;HV,Crosssection!C18*(1+(GPartPolEff!C18))*IMFP!C18,""))</f>
        <v>7.3196276163252491E-21</v>
      </c>
      <c r="D18" s="2" t="str">
        <f>IF('Binding Energies'!D18 = "","",IF('Binding Energies'!D18&lt;HV,Crosssection!D18*(1+(GPartPolEff!D18))*IMFP!D18,""))</f>
        <v/>
      </c>
      <c r="E18" s="2" t="str">
        <f>IF('Binding Energies'!E18 = "","",IF('Binding Energies'!E18&lt;HV,Crosssection!E18*(1+(GPartPolEff!E18))*IMFP!E18,""))</f>
        <v/>
      </c>
      <c r="F18" s="2" t="str">
        <f>IF('Binding Energies'!F18 = "","",IF('Binding Energies'!F18&lt;HV,Crosssection!F18*(1+(GPartPolEff!F18))*IMFP!F18,""))</f>
        <v/>
      </c>
      <c r="G18" s="2">
        <f>IF('Binding Energies'!G18 = "","",IF('Binding Energies'!G18&lt;HV,Crosssection!G18*(1+(GPartPolEff!G18))*IMFP!G18,""))</f>
        <v>1.0797575645893016E-21</v>
      </c>
      <c r="H18" s="2">
        <f>IF('Binding Energies'!H18 = "","",IF('Binding Energies'!H18&lt;HV,Crosssection!H18*(1+(GPartPolEff!H18))*IMFP!H18,""))</f>
        <v>2.0885601550750802E-21</v>
      </c>
      <c r="I18" s="2" t="str">
        <f>IF('Binding Energies'!I18 = "","",IF('Binding Energies'!I18&lt;HV,Crosssection!I18*(1+(GPartPolEff!I18))*IMFP!I18,""))</f>
        <v/>
      </c>
      <c r="J18" s="2" t="str">
        <f>IF('Binding Energies'!J18 = "","",IF('Binding Energies'!J18&lt;HV,Crosssection!J18*(1+(GPartPolEff!J18))*IMFP!J18,""))</f>
        <v/>
      </c>
      <c r="K18" s="2" t="str">
        <f>IF('Binding Energies'!K18 = "","",IF('Binding Energies'!K18&lt;HV,Crosssection!K18*(1+(GPartPolEff!K18))*IMFP!K18,""))</f>
        <v/>
      </c>
      <c r="L18" s="2" t="str">
        <f>IF('Binding Energies'!L18 = "","",IF('Binding Energies'!L18&lt;HV,Crosssection!L18*(1+(GPartPolEff!L18))*IMFP!L18,""))</f>
        <v/>
      </c>
      <c r="M18" s="2" t="str">
        <f>IF('Binding Energies'!M18 = "","",IF('Binding Energies'!M18&lt;HV,Crosssection!M18*(1+(GPartPolEff!M18))*IMFP!M18,""))</f>
        <v/>
      </c>
      <c r="N18" s="2" t="str">
        <f>IF('Binding Energies'!N18 = "","",IF('Binding Energies'!N18&lt;HV,Crosssection!N18*(1+(GPartPolEff!N18))*IMFP!N18,""))</f>
        <v/>
      </c>
      <c r="O18" s="2" t="str">
        <f>IF('Binding Energies'!O18 = "","",IF('Binding Energies'!O18&lt;HV,Crosssection!O18*(1+(GPartPolEff!O18))*IMFP!O18,""))</f>
        <v/>
      </c>
      <c r="P18" s="2" t="str">
        <f>IF('Binding Energies'!P18 = "","",IF('Binding Energies'!P18&lt;HV,Crosssection!P18*(1+(GPartPolEff!P18))*IMFP!P18,""))</f>
        <v/>
      </c>
      <c r="Q18" s="2" t="str">
        <f>IF('Binding Energies'!Q18 = "","",IF('Binding Energies'!Q18&lt;HV,Crosssection!Q18*(1+(GPartPolEff!Q18))*IMFP!Q18,""))</f>
        <v/>
      </c>
      <c r="R18" s="2" t="str">
        <f>IF('Binding Energies'!R18 = "","",IF('Binding Energies'!R18&lt;HV,Crosssection!R18*(1+(GPartPolEff!R18))*IMFP!R18,""))</f>
        <v/>
      </c>
      <c r="S18" s="2" t="str">
        <f>IF('Binding Energies'!S18 = "","",IF('Binding Energies'!S18&lt;HV,Crosssection!S18*(1+(GPartPolEff!S18))*IMFP!S18,""))</f>
        <v/>
      </c>
      <c r="T18" s="2" t="str">
        <f>IF('Binding Energies'!T18 = "","",IF('Binding Energies'!T18&lt;HV,Crosssection!T18*(1+(GPartPolEff!T18))*IMFP!T18,""))</f>
        <v/>
      </c>
    </row>
    <row r="19" spans="1:20" x14ac:dyDescent="0.35">
      <c r="A19" s="43">
        <v>19</v>
      </c>
      <c r="B19" s="2">
        <f>IF('Binding Energies'!B19 = "","",IF('Binding Energies'!B19&lt;HV,Crosssection!B19*(1+(GPartPolEff!B19))*IMFP!B19,""))</f>
        <v>6.4839664881083434E-20</v>
      </c>
      <c r="C19" s="2">
        <f>IF('Binding Energies'!C19 = "","",IF('Binding Energies'!C19&lt;HV,Crosssection!C19*(1+(GPartPolEff!C19))*IMFP!C19,""))</f>
        <v>8.7956044096135686E-21</v>
      </c>
      <c r="D19" s="2" t="str">
        <f>IF('Binding Energies'!D19 = "","",IF('Binding Energies'!D19&lt;HV,Crosssection!D19*(1+(GPartPolEff!D19))*IMFP!D19,""))</f>
        <v/>
      </c>
      <c r="E19" s="2" t="str">
        <f>IF('Binding Energies'!E19 = "","",IF('Binding Energies'!E19&lt;HV,Crosssection!E19*(1+(GPartPolEff!E19))*IMFP!E19,""))</f>
        <v/>
      </c>
      <c r="F19" s="2" t="str">
        <f>IF('Binding Energies'!F19 = "","",IF('Binding Energies'!F19&lt;HV,Crosssection!F19*(1+(GPartPolEff!F19))*IMFP!F19,""))</f>
        <v/>
      </c>
      <c r="G19" s="2">
        <f>IF('Binding Energies'!G19 = "","",IF('Binding Energies'!G19&lt;HV,Crosssection!G19*(1+(GPartPolEff!G19))*IMFP!G19,""))</f>
        <v>1.4795303211357422E-21</v>
      </c>
      <c r="H19" s="2">
        <f>IF('Binding Energies'!H19 = "","",IF('Binding Energies'!H19&lt;HV,Crosssection!H19*(1+(GPartPolEff!H19))*IMFP!H19,""))</f>
        <v>2.8549480868346885E-21</v>
      </c>
      <c r="I19" s="2" t="str">
        <f>IF('Binding Energies'!I19 = "","",IF('Binding Energies'!I19&lt;HV,Crosssection!I19*(1+(GPartPolEff!I19))*IMFP!I19,""))</f>
        <v/>
      </c>
      <c r="J19" s="2" t="str">
        <f>IF('Binding Energies'!J19 = "","",IF('Binding Energies'!J19&lt;HV,Crosssection!J19*(1+(GPartPolEff!J19))*IMFP!J19,""))</f>
        <v/>
      </c>
      <c r="K19" s="2" t="str">
        <f>IF('Binding Energies'!K19 = "","",IF('Binding Energies'!K19&lt;HV,Crosssection!K19*(1+(GPartPolEff!K19))*IMFP!K19,""))</f>
        <v/>
      </c>
      <c r="L19" s="2" t="str">
        <f>IF('Binding Energies'!L19 = "","",IF('Binding Energies'!L19&lt;HV,Crosssection!L19*(1+(GPartPolEff!L19))*IMFP!L19,""))</f>
        <v/>
      </c>
      <c r="M19" s="2" t="str">
        <f>IF('Binding Energies'!M19 = "","",IF('Binding Energies'!M19&lt;HV,Crosssection!M19*(1+(GPartPolEff!M19))*IMFP!M19,""))</f>
        <v/>
      </c>
      <c r="N19" s="2" t="str">
        <f>IF('Binding Energies'!N19 = "","",IF('Binding Energies'!N19&lt;HV,Crosssection!N19*(1+(GPartPolEff!N19))*IMFP!N19,""))</f>
        <v/>
      </c>
      <c r="O19" s="2" t="str">
        <f>IF('Binding Energies'!O19 = "","",IF('Binding Energies'!O19&lt;HV,Crosssection!O19*(1+(GPartPolEff!O19))*IMFP!O19,""))</f>
        <v/>
      </c>
      <c r="P19" s="2" t="str">
        <f>IF('Binding Energies'!P19 = "","",IF('Binding Energies'!P19&lt;HV,Crosssection!P19*(1+(GPartPolEff!P19))*IMFP!P19,""))</f>
        <v/>
      </c>
      <c r="Q19" s="2" t="str">
        <f>IF('Binding Energies'!Q19 = "","",IF('Binding Energies'!Q19&lt;HV,Crosssection!Q19*(1+(GPartPolEff!Q19))*IMFP!Q19,""))</f>
        <v/>
      </c>
      <c r="R19" s="2" t="str">
        <f>IF('Binding Energies'!R19 = "","",IF('Binding Energies'!R19&lt;HV,Crosssection!R19*(1+(GPartPolEff!R19))*IMFP!R19,""))</f>
        <v/>
      </c>
      <c r="S19" s="2" t="str">
        <f>IF('Binding Energies'!S19 = "","",IF('Binding Energies'!S19&lt;HV,Crosssection!S19*(1+(GPartPolEff!S19))*IMFP!S19,""))</f>
        <v/>
      </c>
      <c r="T19" s="2" t="str">
        <f>IF('Binding Energies'!T19 = "","",IF('Binding Energies'!T19&lt;HV,Crosssection!T19*(1+(GPartPolEff!T19))*IMFP!T19,""))</f>
        <v/>
      </c>
    </row>
    <row r="20" spans="1:20" x14ac:dyDescent="0.35">
      <c r="A20" s="43">
        <v>20</v>
      </c>
      <c r="B20" s="2">
        <f>IF('Binding Energies'!B20 = "","",IF('Binding Energies'!B20&lt;HV,Crosssection!B20*(1+(GPartPolEff!B20))*IMFP!B20,""))</f>
        <v>6.4409060592444463E-20</v>
      </c>
      <c r="C20" s="2">
        <f>IF('Binding Energies'!C20 = "","",IF('Binding Energies'!C20&lt;HV,Crosssection!C20*(1+(GPartPolEff!C20))*IMFP!C20,""))</f>
        <v>1.0399309881320588E-20</v>
      </c>
      <c r="D20" s="2" t="str">
        <f>IF('Binding Energies'!D20 = "","",IF('Binding Energies'!D20&lt;HV,Crosssection!D20*(1+(GPartPolEff!D20))*IMFP!D20,""))</f>
        <v/>
      </c>
      <c r="E20" s="2" t="str">
        <f>IF('Binding Energies'!E20 = "","",IF('Binding Energies'!E20&lt;HV,Crosssection!E20*(1+(GPartPolEff!E20))*IMFP!E20,""))</f>
        <v/>
      </c>
      <c r="F20" s="2" t="str">
        <f>IF('Binding Energies'!F20 = "","",IF('Binding Energies'!F20&lt;HV,Crosssection!F20*(1+(GPartPolEff!F20))*IMFP!F20,""))</f>
        <v/>
      </c>
      <c r="G20" s="2">
        <f>IF('Binding Energies'!G20 = "","",IF('Binding Energies'!G20&lt;HV,Crosssection!G20*(1+(GPartPolEff!G20))*IMFP!G20,""))</f>
        <v>1.9806204123829796E-21</v>
      </c>
      <c r="H20" s="2">
        <f>IF('Binding Energies'!H20 = "","",IF('Binding Energies'!H20&lt;HV,Crosssection!H20*(1+(GPartPolEff!H20))*IMFP!H20,""))</f>
        <v>3.8115696154374672E-21</v>
      </c>
      <c r="I20" s="2" t="str">
        <f>IF('Binding Energies'!I20 = "","",IF('Binding Energies'!I20&lt;HV,Crosssection!I20*(1+(GPartPolEff!I20))*IMFP!I20,""))</f>
        <v/>
      </c>
      <c r="J20" s="2" t="str">
        <f>IF('Binding Energies'!J20 = "","",IF('Binding Energies'!J20&lt;HV,Crosssection!J20*(1+(GPartPolEff!J20))*IMFP!J20,""))</f>
        <v/>
      </c>
      <c r="K20" s="2" t="str">
        <f>IF('Binding Energies'!K20 = "","",IF('Binding Energies'!K20&lt;HV,Crosssection!K20*(1+(GPartPolEff!K20))*IMFP!K20,""))</f>
        <v/>
      </c>
      <c r="L20" s="2" t="str">
        <f>IF('Binding Energies'!L20 = "","",IF('Binding Energies'!L20&lt;HV,Crosssection!L20*(1+(GPartPolEff!L20))*IMFP!L20,""))</f>
        <v/>
      </c>
      <c r="M20" s="2" t="str">
        <f>IF('Binding Energies'!M20 = "","",IF('Binding Energies'!M20&lt;HV,Crosssection!M20*(1+(GPartPolEff!M20))*IMFP!M20,""))</f>
        <v/>
      </c>
      <c r="N20" s="2" t="str">
        <f>IF('Binding Energies'!N20 = "","",IF('Binding Energies'!N20&lt;HV,Crosssection!N20*(1+(GPartPolEff!N20))*IMFP!N20,""))</f>
        <v/>
      </c>
      <c r="O20" s="2" t="str">
        <f>IF('Binding Energies'!O20 = "","",IF('Binding Energies'!O20&lt;HV,Crosssection!O20*(1+(GPartPolEff!O20))*IMFP!O20,""))</f>
        <v/>
      </c>
      <c r="P20" s="2" t="str">
        <f>IF('Binding Energies'!P20 = "","",IF('Binding Energies'!P20&lt;HV,Crosssection!P20*(1+(GPartPolEff!P20))*IMFP!P20,""))</f>
        <v/>
      </c>
      <c r="Q20" s="2" t="str">
        <f>IF('Binding Energies'!Q20 = "","",IF('Binding Energies'!Q20&lt;HV,Crosssection!Q20*(1+(GPartPolEff!Q20))*IMFP!Q20,""))</f>
        <v/>
      </c>
      <c r="R20" s="2" t="str">
        <f>IF('Binding Energies'!R20 = "","",IF('Binding Energies'!R20&lt;HV,Crosssection!R20*(1+(GPartPolEff!R20))*IMFP!R20,""))</f>
        <v/>
      </c>
      <c r="S20" s="2" t="str">
        <f>IF('Binding Energies'!S20 = "","",IF('Binding Energies'!S20&lt;HV,Crosssection!S20*(1+(GPartPolEff!S20))*IMFP!S20,""))</f>
        <v/>
      </c>
      <c r="T20" s="2" t="str">
        <f>IF('Binding Energies'!T20 = "","",IF('Binding Energies'!T20&lt;HV,Crosssection!T20*(1+(GPartPolEff!T20))*IMFP!T20,""))</f>
        <v/>
      </c>
    </row>
    <row r="21" spans="1:20" x14ac:dyDescent="0.35">
      <c r="A21" s="43">
        <v>21</v>
      </c>
      <c r="B21" s="2">
        <f>IF('Binding Energies'!B21 = "","",IF('Binding Energies'!B21&lt;HV,Crosssection!B21*(1+(GPartPolEff!B21))*IMFP!B21,""))</f>
        <v>6.0030009681429333E-20</v>
      </c>
      <c r="C21" s="2">
        <f>IF('Binding Energies'!C21 = "","",IF('Binding Energies'!C21&lt;HV,Crosssection!C21*(1+(GPartPolEff!C21))*IMFP!C21,""))</f>
        <v>1.213101468095075E-20</v>
      </c>
      <c r="D21" s="2">
        <f>IF('Binding Energies'!D21 = "","",IF('Binding Energies'!D21&lt;HV,Crosssection!D21*(1+(GPartPolEff!D21))*IMFP!D21,""))</f>
        <v>1.6701761607186422E-21</v>
      </c>
      <c r="E21" s="2" t="str">
        <f>IF('Binding Energies'!E21 = "","",IF('Binding Energies'!E21&lt;HV,Crosssection!E21*(1+(GPartPolEff!E21))*IMFP!E21,""))</f>
        <v/>
      </c>
      <c r="F21" s="2" t="str">
        <f>IF('Binding Energies'!F21 = "","",IF('Binding Energies'!F21&lt;HV,Crosssection!F21*(1+(GPartPolEff!F21))*IMFP!F21,""))</f>
        <v/>
      </c>
      <c r="G21" s="2">
        <f>IF('Binding Energies'!G21 = "","",IF('Binding Energies'!G21&lt;HV,Crosssection!G21*(1+(GPartPolEff!G21))*IMFP!G21,""))</f>
        <v>2.5989154803860499E-21</v>
      </c>
      <c r="H21" s="2">
        <f>IF('Binding Energies'!H21 = "","",IF('Binding Energies'!H21&lt;HV,Crosssection!H21*(1+(GPartPolEff!H21))*IMFP!H21,""))</f>
        <v>4.9867942586562917E-21</v>
      </c>
      <c r="I21" s="2" t="str">
        <f>IF('Binding Energies'!I21 = "","",IF('Binding Energies'!I21&lt;HV,Crosssection!I21*(1+(GPartPolEff!I21))*IMFP!I21,""))</f>
        <v/>
      </c>
      <c r="J21" s="2" t="str">
        <f>IF('Binding Energies'!J21 = "","",IF('Binding Energies'!J21&lt;HV,Crosssection!J21*(1+(GPartPolEff!J21))*IMFP!J21,""))</f>
        <v/>
      </c>
      <c r="K21" s="2" t="str">
        <f>IF('Binding Energies'!K21 = "","",IF('Binding Energies'!K21&lt;HV,Crosssection!K21*(1+(GPartPolEff!K21))*IMFP!K21,""))</f>
        <v/>
      </c>
      <c r="L21" s="2" t="str">
        <f>IF('Binding Energies'!L21 = "","",IF('Binding Energies'!L21&lt;HV,Crosssection!L21*(1+(GPartPolEff!L21))*IMFP!L21,""))</f>
        <v/>
      </c>
      <c r="M21" s="2" t="str">
        <f>IF('Binding Energies'!M21 = "","",IF('Binding Energies'!M21&lt;HV,Crosssection!M21*(1+(GPartPolEff!M21))*IMFP!M21,""))</f>
        <v/>
      </c>
      <c r="N21" s="2" t="str">
        <f>IF('Binding Energies'!N21 = "","",IF('Binding Energies'!N21&lt;HV,Crosssection!N21*(1+(GPartPolEff!N21))*IMFP!N21,""))</f>
        <v/>
      </c>
      <c r="O21" s="2" t="str">
        <f>IF('Binding Energies'!O21 = "","",IF('Binding Energies'!O21&lt;HV,Crosssection!O21*(1+(GPartPolEff!O21))*IMFP!O21,""))</f>
        <v/>
      </c>
      <c r="P21" s="2" t="str">
        <f>IF('Binding Energies'!P21 = "","",IF('Binding Energies'!P21&lt;HV,Crosssection!P21*(1+(GPartPolEff!P21))*IMFP!P21,""))</f>
        <v/>
      </c>
      <c r="Q21" s="2" t="str">
        <f>IF('Binding Energies'!Q21 = "","",IF('Binding Energies'!Q21&lt;HV,Crosssection!Q21*(1+(GPartPolEff!Q21))*IMFP!Q21,""))</f>
        <v/>
      </c>
      <c r="R21" s="2" t="str">
        <f>IF('Binding Energies'!R21 = "","",IF('Binding Energies'!R21&lt;HV,Crosssection!R21*(1+(GPartPolEff!R21))*IMFP!R21,""))</f>
        <v/>
      </c>
      <c r="S21" s="2" t="str">
        <f>IF('Binding Energies'!S21 = "","",IF('Binding Energies'!S21&lt;HV,Crosssection!S21*(1+(GPartPolEff!S21))*IMFP!S21,""))</f>
        <v/>
      </c>
      <c r="T21" s="2" t="str">
        <f>IF('Binding Energies'!T21 = "","",IF('Binding Energies'!T21&lt;HV,Crosssection!T21*(1+(GPartPolEff!T21))*IMFP!T21,""))</f>
        <v/>
      </c>
    </row>
    <row r="22" spans="1:20" x14ac:dyDescent="0.35">
      <c r="A22" s="43">
        <v>22</v>
      </c>
      <c r="B22" s="2">
        <f>IF('Binding Energies'!B22 = "","",IF('Binding Energies'!B22&lt;HV,Crosssection!B22*(1+(GPartPolEff!B22))*IMFP!B22,""))</f>
        <v>5.0902942735372094E-20</v>
      </c>
      <c r="C22" s="2">
        <f>IF('Binding Energies'!C22 = "","",IF('Binding Energies'!C22&lt;HV,Crosssection!C22*(1+(GPartPolEff!C22))*IMFP!C22,""))</f>
        <v>1.3983153623418228E-20</v>
      </c>
      <c r="D22" s="2">
        <f>IF('Binding Energies'!D22 = "","",IF('Binding Energies'!D22&lt;HV,Crosssection!D22*(1+(GPartPolEff!D22))*IMFP!D22,""))</f>
        <v>1.9471336942733879E-21</v>
      </c>
      <c r="E22" s="2" t="str">
        <f>IF('Binding Energies'!E22 = "","",IF('Binding Energies'!E22&lt;HV,Crosssection!E22*(1+(GPartPolEff!E22))*IMFP!E22,""))</f>
        <v/>
      </c>
      <c r="F22" s="2" t="str">
        <f>IF('Binding Energies'!F22 = "","",IF('Binding Energies'!F22&lt;HV,Crosssection!F22*(1+(GPartPolEff!F22))*IMFP!F22,""))</f>
        <v/>
      </c>
      <c r="G22" s="2">
        <f>IF('Binding Energies'!G22 = "","",IF('Binding Energies'!G22&lt;HV,Crosssection!G22*(1+(GPartPolEff!G22))*IMFP!G22,""))</f>
        <v>3.3522986631409889E-21</v>
      </c>
      <c r="H22" s="2">
        <f>IF('Binding Energies'!H22 = "","",IF('Binding Energies'!H22&lt;HV,Crosssection!H22*(1+(GPartPolEff!H22))*IMFP!H22,""))</f>
        <v>6.4131676321391959E-21</v>
      </c>
      <c r="I22" s="2" t="str">
        <f>IF('Binding Energies'!I22 = "","",IF('Binding Energies'!I22&lt;HV,Crosssection!I22*(1+(GPartPolEff!I22))*IMFP!I22,""))</f>
        <v/>
      </c>
      <c r="J22" s="2" t="str">
        <f>IF('Binding Energies'!J22 = "","",IF('Binding Energies'!J22&lt;HV,Crosssection!J22*(1+(GPartPolEff!J22))*IMFP!J22,""))</f>
        <v/>
      </c>
      <c r="K22" s="2" t="str">
        <f>IF('Binding Energies'!K22 = "","",IF('Binding Energies'!K22&lt;HV,Crosssection!K22*(1+(GPartPolEff!K22))*IMFP!K22,""))</f>
        <v/>
      </c>
      <c r="L22" s="2" t="str">
        <f>IF('Binding Energies'!L22 = "","",IF('Binding Energies'!L22&lt;HV,Crosssection!L22*(1+(GPartPolEff!L22))*IMFP!L22,""))</f>
        <v/>
      </c>
      <c r="M22" s="2" t="str">
        <f>IF('Binding Energies'!M22 = "","",IF('Binding Energies'!M22&lt;HV,Crosssection!M22*(1+(GPartPolEff!M22))*IMFP!M22,""))</f>
        <v/>
      </c>
      <c r="N22" s="2" t="str">
        <f>IF('Binding Energies'!N22 = "","",IF('Binding Energies'!N22&lt;HV,Crosssection!N22*(1+(GPartPolEff!N22))*IMFP!N22,""))</f>
        <v/>
      </c>
      <c r="O22" s="2" t="str">
        <f>IF('Binding Energies'!O22 = "","",IF('Binding Energies'!O22&lt;HV,Crosssection!O22*(1+(GPartPolEff!O22))*IMFP!O22,""))</f>
        <v/>
      </c>
      <c r="P22" s="2" t="str">
        <f>IF('Binding Energies'!P22 = "","",IF('Binding Energies'!P22&lt;HV,Crosssection!P22*(1+(GPartPolEff!P22))*IMFP!P22,""))</f>
        <v/>
      </c>
      <c r="Q22" s="2" t="str">
        <f>IF('Binding Energies'!Q22 = "","",IF('Binding Energies'!Q22&lt;HV,Crosssection!Q22*(1+(GPartPolEff!Q22))*IMFP!Q22,""))</f>
        <v/>
      </c>
      <c r="R22" s="2" t="str">
        <f>IF('Binding Energies'!R22 = "","",IF('Binding Energies'!R22&lt;HV,Crosssection!R22*(1+(GPartPolEff!R22))*IMFP!R22,""))</f>
        <v/>
      </c>
      <c r="S22" s="2" t="str">
        <f>IF('Binding Energies'!S22 = "","",IF('Binding Energies'!S22&lt;HV,Crosssection!S22*(1+(GPartPolEff!S22))*IMFP!S22,""))</f>
        <v/>
      </c>
      <c r="T22" s="2" t="str">
        <f>IF('Binding Energies'!T22 = "","",IF('Binding Energies'!T22&lt;HV,Crosssection!T22*(1+(GPartPolEff!T22))*IMFP!T22,""))</f>
        <v/>
      </c>
    </row>
    <row r="23" spans="1:20" x14ac:dyDescent="0.35">
      <c r="A23" s="43">
        <v>23</v>
      </c>
      <c r="B23" s="2">
        <f>IF('Binding Energies'!B23 = "","",IF('Binding Energies'!B23&lt;HV,Crosssection!B23*(1+(GPartPolEff!B23))*IMFP!B23,""))</f>
        <v>3.560773117804001E-20</v>
      </c>
      <c r="C23" s="2">
        <f>IF('Binding Energies'!C23 = "","",IF('Binding Energies'!C23&lt;HV,Crosssection!C23*(1+(GPartPolEff!C23))*IMFP!C23,""))</f>
        <v>1.5943652328605572E-20</v>
      </c>
      <c r="D23" s="2">
        <f>IF('Binding Energies'!D23 = "","",IF('Binding Energies'!D23&lt;HV,Crosssection!D23*(1+(GPartPolEff!D23))*IMFP!D23,""))</f>
        <v>2.2546666975894894E-21</v>
      </c>
      <c r="E23" s="2" t="str">
        <f>IF('Binding Energies'!E23 = "","",IF('Binding Energies'!E23&lt;HV,Crosssection!E23*(1+(GPartPolEff!E23))*IMFP!E23,""))</f>
        <v/>
      </c>
      <c r="F23" s="2" t="str">
        <f>IF('Binding Energies'!F23 = "","",IF('Binding Energies'!F23&lt;HV,Crosssection!F23*(1+(GPartPolEff!F23))*IMFP!F23,""))</f>
        <v/>
      </c>
      <c r="G23" s="2">
        <f>IF('Binding Energies'!G23 = "","",IF('Binding Energies'!G23&lt;HV,Crosssection!G23*(1+(GPartPolEff!G23))*IMFP!G23,""))</f>
        <v>4.2540775961102023E-21</v>
      </c>
      <c r="H23" s="2">
        <f>IF('Binding Energies'!H23 = "","",IF('Binding Energies'!H23&lt;HV,Crosssection!H23*(1+(GPartPolEff!H23))*IMFP!H23,""))</f>
        <v>8.1133717170305533E-21</v>
      </c>
      <c r="I23" s="2" t="str">
        <f>IF('Binding Energies'!I23 = "","",IF('Binding Energies'!I23&lt;HV,Crosssection!I23*(1+(GPartPolEff!I23))*IMFP!I23,""))</f>
        <v/>
      </c>
      <c r="J23" s="2" t="str">
        <f>IF('Binding Energies'!J23 = "","",IF('Binding Energies'!J23&lt;HV,Crosssection!J23*(1+(GPartPolEff!J23))*IMFP!J23,""))</f>
        <v/>
      </c>
      <c r="K23" s="2" t="str">
        <f>IF('Binding Energies'!K23 = "","",IF('Binding Energies'!K23&lt;HV,Crosssection!K23*(1+(GPartPolEff!K23))*IMFP!K23,""))</f>
        <v/>
      </c>
      <c r="L23" s="2" t="str">
        <f>IF('Binding Energies'!L23 = "","",IF('Binding Energies'!L23&lt;HV,Crosssection!L23*(1+(GPartPolEff!L23))*IMFP!L23,""))</f>
        <v/>
      </c>
      <c r="M23" s="2" t="str">
        <f>IF('Binding Energies'!M23 = "","",IF('Binding Energies'!M23&lt;HV,Crosssection!M23*(1+(GPartPolEff!M23))*IMFP!M23,""))</f>
        <v/>
      </c>
      <c r="N23" s="2" t="str">
        <f>IF('Binding Energies'!N23 = "","",IF('Binding Energies'!N23&lt;HV,Crosssection!N23*(1+(GPartPolEff!N23))*IMFP!N23,""))</f>
        <v/>
      </c>
      <c r="O23" s="2" t="str">
        <f>IF('Binding Energies'!O23 = "","",IF('Binding Energies'!O23&lt;HV,Crosssection!O23*(1+(GPartPolEff!O23))*IMFP!O23,""))</f>
        <v/>
      </c>
      <c r="P23" s="2" t="str">
        <f>IF('Binding Energies'!P23 = "","",IF('Binding Energies'!P23&lt;HV,Crosssection!P23*(1+(GPartPolEff!P23))*IMFP!P23,""))</f>
        <v/>
      </c>
      <c r="Q23" s="2" t="str">
        <f>IF('Binding Energies'!Q23 = "","",IF('Binding Energies'!Q23&lt;HV,Crosssection!Q23*(1+(GPartPolEff!Q23))*IMFP!Q23,""))</f>
        <v/>
      </c>
      <c r="R23" s="2" t="str">
        <f>IF('Binding Energies'!R23 = "","",IF('Binding Energies'!R23&lt;HV,Crosssection!R23*(1+(GPartPolEff!R23))*IMFP!R23,""))</f>
        <v/>
      </c>
      <c r="S23" s="2" t="str">
        <f>IF('Binding Energies'!S23 = "","",IF('Binding Energies'!S23&lt;HV,Crosssection!S23*(1+(GPartPolEff!S23))*IMFP!S23,""))</f>
        <v/>
      </c>
      <c r="T23" s="2" t="str">
        <f>IF('Binding Energies'!T23 = "","",IF('Binding Energies'!T23&lt;HV,Crosssection!T23*(1+(GPartPolEff!T23))*IMFP!T23,""))</f>
        <v/>
      </c>
    </row>
    <row r="24" spans="1:20" x14ac:dyDescent="0.35">
      <c r="A24" s="43">
        <v>24</v>
      </c>
      <c r="B24" s="2">
        <f>IF('Binding Energies'!B24 = "","",IF('Binding Energies'!B24&lt;HV,Crosssection!B24*(1+(GPartPolEff!B24))*IMFP!B24,""))</f>
        <v>1.0440479606225177E-20</v>
      </c>
      <c r="C24" s="2">
        <f>IF('Binding Energies'!C24 = "","",IF('Binding Energies'!C24&lt;HV,Crosssection!C24*(1+(GPartPolEff!C24))*IMFP!C24,""))</f>
        <v>1.7997709985536942E-20</v>
      </c>
      <c r="D24" s="2">
        <f>IF('Binding Energies'!D24 = "","",IF('Binding Energies'!D24&lt;HV,Crosssection!D24*(1+(GPartPolEff!D24))*IMFP!D24,""))</f>
        <v>2.5935926976948017E-21</v>
      </c>
      <c r="E24" s="2" t="str">
        <f>IF('Binding Energies'!E24 = "","",IF('Binding Energies'!E24&lt;HV,Crosssection!E24*(1+(GPartPolEff!E24))*IMFP!E24,""))</f>
        <v/>
      </c>
      <c r="F24" s="2" t="str">
        <f>IF('Binding Energies'!F24 = "","",IF('Binding Energies'!F24&lt;HV,Crosssection!F24*(1+(GPartPolEff!F24))*IMFP!F24,""))</f>
        <v/>
      </c>
      <c r="G24" s="2">
        <f>IF('Binding Energies'!G24 = "","",IF('Binding Energies'!G24&lt;HV,Crosssection!G24*(1+(GPartPolEff!G24))*IMFP!G24,""))</f>
        <v>5.3189021450610821E-21</v>
      </c>
      <c r="H24" s="2">
        <f>IF('Binding Energies'!H24 = "","",IF('Binding Energies'!H24&lt;HV,Crosssection!H24*(1+(GPartPolEff!H24))*IMFP!H24,""))</f>
        <v>1.0112640434362028E-20</v>
      </c>
      <c r="I24" s="2" t="str">
        <f>IF('Binding Energies'!I24 = "","",IF('Binding Energies'!I24&lt;HV,Crosssection!I24*(1+(GPartPolEff!I24))*IMFP!I24,""))</f>
        <v/>
      </c>
      <c r="J24" s="2" t="str">
        <f>IF('Binding Energies'!J24 = "","",IF('Binding Energies'!J24&lt;HV,Crosssection!J24*(1+(GPartPolEff!J24))*IMFP!J24,""))</f>
        <v/>
      </c>
      <c r="K24" s="2" t="str">
        <f>IF('Binding Energies'!K24 = "","",IF('Binding Energies'!K24&lt;HV,Crosssection!K24*(1+(GPartPolEff!K24))*IMFP!K24,""))</f>
        <v/>
      </c>
      <c r="L24" s="2" t="str">
        <f>IF('Binding Energies'!L24 = "","",IF('Binding Energies'!L24&lt;HV,Crosssection!L24*(1+(GPartPolEff!L24))*IMFP!L24,""))</f>
        <v/>
      </c>
      <c r="M24" s="2" t="str">
        <f>IF('Binding Energies'!M24 = "","",IF('Binding Energies'!M24&lt;HV,Crosssection!M24*(1+(GPartPolEff!M24))*IMFP!M24,""))</f>
        <v/>
      </c>
      <c r="N24" s="2" t="str">
        <f>IF('Binding Energies'!N24 = "","",IF('Binding Energies'!N24&lt;HV,Crosssection!N24*(1+(GPartPolEff!N24))*IMFP!N24,""))</f>
        <v/>
      </c>
      <c r="O24" s="2" t="str">
        <f>IF('Binding Energies'!O24 = "","",IF('Binding Energies'!O24&lt;HV,Crosssection!O24*(1+(GPartPolEff!O24))*IMFP!O24,""))</f>
        <v/>
      </c>
      <c r="P24" s="2" t="str">
        <f>IF('Binding Energies'!P24 = "","",IF('Binding Energies'!P24&lt;HV,Crosssection!P24*(1+(GPartPolEff!P24))*IMFP!P24,""))</f>
        <v/>
      </c>
      <c r="Q24" s="2" t="str">
        <f>IF('Binding Energies'!Q24 = "","",IF('Binding Energies'!Q24&lt;HV,Crosssection!Q24*(1+(GPartPolEff!Q24))*IMFP!Q24,""))</f>
        <v/>
      </c>
      <c r="R24" s="2" t="str">
        <f>IF('Binding Energies'!R24 = "","",IF('Binding Energies'!R24&lt;HV,Crosssection!R24*(1+(GPartPolEff!R24))*IMFP!R24,""))</f>
        <v/>
      </c>
      <c r="S24" s="2" t="str">
        <f>IF('Binding Energies'!S24 = "","",IF('Binding Energies'!S24&lt;HV,Crosssection!S24*(1+(GPartPolEff!S24))*IMFP!S24,""))</f>
        <v/>
      </c>
      <c r="T24" s="2" t="str">
        <f>IF('Binding Energies'!T24 = "","",IF('Binding Energies'!T24&lt;HV,Crosssection!T24*(1+(GPartPolEff!T24))*IMFP!T24,""))</f>
        <v/>
      </c>
    </row>
    <row r="25" spans="1:20" x14ac:dyDescent="0.35">
      <c r="A25" s="43">
        <v>25</v>
      </c>
      <c r="B25" s="2" t="str">
        <f>IF('Binding Energies'!B25 = "","",IF('Binding Energies'!B25&lt;HV,Crosssection!B25*(1+(GPartPolEff!B25))*IMFP!B25,""))</f>
        <v/>
      </c>
      <c r="C25" s="2">
        <f>IF('Binding Energies'!C25 = "","",IF('Binding Energies'!C25&lt;HV,Crosssection!C25*(1+(GPartPolEff!C25))*IMFP!C25,""))</f>
        <v>2.0110880162922292E-20</v>
      </c>
      <c r="D25" s="2">
        <f>IF('Binding Energies'!D25 = "","",IF('Binding Energies'!D25&lt;HV,Crosssection!D25*(1+(GPartPolEff!D25))*IMFP!D25,""))</f>
        <v>2.9646362796281397E-21</v>
      </c>
      <c r="E25" s="2" t="str">
        <f>IF('Binding Energies'!E25 = "","",IF('Binding Energies'!E25&lt;HV,Crosssection!E25*(1+(GPartPolEff!E25))*IMFP!E25,""))</f>
        <v/>
      </c>
      <c r="F25" s="2" t="str">
        <f>IF('Binding Energies'!F25 = "","",IF('Binding Energies'!F25&lt;HV,Crosssection!F25*(1+(GPartPolEff!F25))*IMFP!F25,""))</f>
        <v/>
      </c>
      <c r="G25" s="2">
        <f>IF('Binding Energies'!G25 = "","",IF('Binding Energies'!G25&lt;HV,Crosssection!G25*(1+(GPartPolEff!G25))*IMFP!G25,""))</f>
        <v>6.5602094148437014E-21</v>
      </c>
      <c r="H25" s="2">
        <f>IF('Binding Energies'!H25 = "","",IF('Binding Energies'!H25&lt;HV,Crosssection!H25*(1+(GPartPolEff!H25))*IMFP!H25,""))</f>
        <v>1.2434449956218792E-20</v>
      </c>
      <c r="I25" s="2">
        <f>IF('Binding Energies'!I25 = "","",IF('Binding Energies'!I25&lt;HV,Crosssection!I25*(1+(GPartPolEff!I25))*IMFP!I25,""))</f>
        <v>7.9315281416699258E-22</v>
      </c>
      <c r="J25" s="2" t="str">
        <f>IF('Binding Energies'!J25 = "","",IF('Binding Energies'!J25&lt;HV,Crosssection!J25*(1+(GPartPolEff!J25))*IMFP!J25,""))</f>
        <v/>
      </c>
      <c r="K25" s="2" t="str">
        <f>IF('Binding Energies'!K25 = "","",IF('Binding Energies'!K25&lt;HV,Crosssection!K25*(1+(GPartPolEff!K25))*IMFP!K25,""))</f>
        <v/>
      </c>
      <c r="L25" s="2" t="str">
        <f>IF('Binding Energies'!L25 = "","",IF('Binding Energies'!L25&lt;HV,Crosssection!L25*(1+(GPartPolEff!L25))*IMFP!L25,""))</f>
        <v/>
      </c>
      <c r="M25" s="2" t="str">
        <f>IF('Binding Energies'!M25 = "","",IF('Binding Energies'!M25&lt;HV,Crosssection!M25*(1+(GPartPolEff!M25))*IMFP!M25,""))</f>
        <v/>
      </c>
      <c r="N25" s="2" t="str">
        <f>IF('Binding Energies'!N25 = "","",IF('Binding Energies'!N25&lt;HV,Crosssection!N25*(1+(GPartPolEff!N25))*IMFP!N25,""))</f>
        <v/>
      </c>
      <c r="O25" s="2" t="str">
        <f>IF('Binding Energies'!O25 = "","",IF('Binding Energies'!O25&lt;HV,Crosssection!O25*(1+(GPartPolEff!O25))*IMFP!O25,""))</f>
        <v/>
      </c>
      <c r="P25" s="2" t="str">
        <f>IF('Binding Energies'!P25 = "","",IF('Binding Energies'!P25&lt;HV,Crosssection!P25*(1+(GPartPolEff!P25))*IMFP!P25,""))</f>
        <v/>
      </c>
      <c r="Q25" s="2" t="str">
        <f>IF('Binding Energies'!Q25 = "","",IF('Binding Energies'!Q25&lt;HV,Crosssection!Q25*(1+(GPartPolEff!Q25))*IMFP!Q25,""))</f>
        <v/>
      </c>
      <c r="R25" s="2" t="str">
        <f>IF('Binding Energies'!R25 = "","",IF('Binding Energies'!R25&lt;HV,Crosssection!R25*(1+(GPartPolEff!R25))*IMFP!R25,""))</f>
        <v/>
      </c>
      <c r="S25" s="2" t="str">
        <f>IF('Binding Energies'!S25 = "","",IF('Binding Energies'!S25&lt;HV,Crosssection!S25*(1+(GPartPolEff!S25))*IMFP!S25,""))</f>
        <v/>
      </c>
      <c r="T25" s="2" t="str">
        <f>IF('Binding Energies'!T25 = "","",IF('Binding Energies'!T25&lt;HV,Crosssection!T25*(1+(GPartPolEff!T25))*IMFP!T25,""))</f>
        <v/>
      </c>
    </row>
    <row r="26" spans="1:20" x14ac:dyDescent="0.35">
      <c r="A26" s="43">
        <v>26</v>
      </c>
      <c r="B26" s="2" t="str">
        <f>IF('Binding Energies'!B26 = "","",IF('Binding Energies'!B26&lt;HV,Crosssection!B26*(1+(GPartPolEff!B26))*IMFP!B26,""))</f>
        <v/>
      </c>
      <c r="C26" s="2">
        <f>IF('Binding Energies'!C26 = "","",IF('Binding Energies'!C26&lt;HV,Crosssection!C26*(1+(GPartPolEff!C26))*IMFP!C26,""))</f>
        <v>2.2279107770446041E-20</v>
      </c>
      <c r="D26" s="2">
        <f>IF('Binding Energies'!D26 = "","",IF('Binding Energies'!D26&lt;HV,Crosssection!D26*(1+(GPartPolEff!D26))*IMFP!D26,""))</f>
        <v>3.3699825809233582E-21</v>
      </c>
      <c r="E26" s="2" t="str">
        <f>IF('Binding Energies'!E26 = "","",IF('Binding Energies'!E26&lt;HV,Crosssection!E26*(1+(GPartPolEff!E26))*IMFP!E26,""))</f>
        <v/>
      </c>
      <c r="F26" s="2" t="str">
        <f>IF('Binding Energies'!F26 = "","",IF('Binding Energies'!F26&lt;HV,Crosssection!F26*(1+(GPartPolEff!F26))*IMFP!F26,""))</f>
        <v/>
      </c>
      <c r="G26" s="2">
        <f>IF('Binding Energies'!G26 = "","",IF('Binding Energies'!G26&lt;HV,Crosssection!G26*(1+(GPartPolEff!G26))*IMFP!G26,""))</f>
        <v>7.9935400466460831E-21</v>
      </c>
      <c r="H26" s="2">
        <f>IF('Binding Energies'!H26 = "","",IF('Binding Energies'!H26&lt;HV,Crosssection!H26*(1+(GPartPolEff!H26))*IMFP!H26,""))</f>
        <v>1.5105282027183344E-20</v>
      </c>
      <c r="I26" s="2">
        <f>IF('Binding Energies'!I26 = "","",IF('Binding Energies'!I26&lt;HV,Crosssection!I26*(1+(GPartPolEff!I26))*IMFP!I26,""))</f>
        <v>9.804716045234614E-22</v>
      </c>
      <c r="J26" s="2">
        <f>IF('Binding Energies'!J26 = "","",IF('Binding Energies'!J26&lt;HV,Crosssection!J26*(1+(GPartPolEff!J26))*IMFP!J26,""))</f>
        <v>1.842531379193268E-21</v>
      </c>
      <c r="K26" s="2" t="str">
        <f>IF('Binding Energies'!K26 = "","",IF('Binding Energies'!K26&lt;HV,Crosssection!K26*(1+(GPartPolEff!K26))*IMFP!K26,""))</f>
        <v/>
      </c>
      <c r="L26" s="2" t="str">
        <f>IF('Binding Energies'!L26 = "","",IF('Binding Energies'!L26&lt;HV,Crosssection!L26*(1+(GPartPolEff!L26))*IMFP!L26,""))</f>
        <v/>
      </c>
      <c r="M26" s="2" t="str">
        <f>IF('Binding Energies'!M26 = "","",IF('Binding Energies'!M26&lt;HV,Crosssection!M26*(1+(GPartPolEff!M26))*IMFP!M26,""))</f>
        <v/>
      </c>
      <c r="N26" s="2" t="str">
        <f>IF('Binding Energies'!N26 = "","",IF('Binding Energies'!N26&lt;HV,Crosssection!N26*(1+(GPartPolEff!N26))*IMFP!N26,""))</f>
        <v/>
      </c>
      <c r="O26" s="2" t="str">
        <f>IF('Binding Energies'!O26 = "","",IF('Binding Energies'!O26&lt;HV,Crosssection!O26*(1+(GPartPolEff!O26))*IMFP!O26,""))</f>
        <v/>
      </c>
      <c r="P26" s="2" t="str">
        <f>IF('Binding Energies'!P26 = "","",IF('Binding Energies'!P26&lt;HV,Crosssection!P26*(1+(GPartPolEff!P26))*IMFP!P26,""))</f>
        <v/>
      </c>
      <c r="Q26" s="2" t="str">
        <f>IF('Binding Energies'!Q26 = "","",IF('Binding Energies'!Q26&lt;HV,Crosssection!Q26*(1+(GPartPolEff!Q26))*IMFP!Q26,""))</f>
        <v/>
      </c>
      <c r="R26" s="2" t="str">
        <f>IF('Binding Energies'!R26 = "","",IF('Binding Energies'!R26&lt;HV,Crosssection!R26*(1+(GPartPolEff!R26))*IMFP!R26,""))</f>
        <v/>
      </c>
      <c r="S26" s="2" t="str">
        <f>IF('Binding Energies'!S26 = "","",IF('Binding Energies'!S26&lt;HV,Crosssection!S26*(1+(GPartPolEff!S26))*IMFP!S26,""))</f>
        <v/>
      </c>
      <c r="T26" s="2" t="str">
        <f>IF('Binding Energies'!T26 = "","",IF('Binding Energies'!T26&lt;HV,Crosssection!T26*(1+(GPartPolEff!T26))*IMFP!T26,""))</f>
        <v/>
      </c>
    </row>
    <row r="27" spans="1:20" x14ac:dyDescent="0.35">
      <c r="A27" s="43">
        <v>27</v>
      </c>
      <c r="B27" s="2" t="str">
        <f>IF('Binding Energies'!B27 = "","",IF('Binding Energies'!B27&lt;HV,Crosssection!B27*(1+(GPartPolEff!B27))*IMFP!B27,""))</f>
        <v/>
      </c>
      <c r="C27" s="2">
        <f>IF('Binding Energies'!C27 = "","",IF('Binding Energies'!C27&lt;HV,Crosssection!C27*(1+(GPartPolEff!C27))*IMFP!C27,""))</f>
        <v>2.4485590345412106E-20</v>
      </c>
      <c r="D27" s="2">
        <f>IF('Binding Energies'!D27 = "","",IF('Binding Energies'!D27&lt;HV,Crosssection!D27*(1+(GPartPolEff!D27))*IMFP!D27,""))</f>
        <v>3.8109589487005258E-21</v>
      </c>
      <c r="E27" s="2" t="str">
        <f>IF('Binding Energies'!E27 = "","",IF('Binding Energies'!E27&lt;HV,Crosssection!E27*(1+(GPartPolEff!E27))*IMFP!E27,""))</f>
        <v/>
      </c>
      <c r="F27" s="2" t="str">
        <f>IF('Binding Energies'!F27 = "","",IF('Binding Energies'!F27&lt;HV,Crosssection!F27*(1+(GPartPolEff!F27))*IMFP!F27,""))</f>
        <v/>
      </c>
      <c r="G27" s="2">
        <f>IF('Binding Energies'!G27 = "","",IF('Binding Energies'!G27&lt;HV,Crosssection!G27*(1+(GPartPolEff!G27))*IMFP!G27,""))</f>
        <v>9.6302904282617958E-21</v>
      </c>
      <c r="H27" s="2">
        <f>IF('Binding Energies'!H27 = "","",IF('Binding Energies'!H27&lt;HV,Crosssection!H27*(1+(GPartPolEff!H27))*IMFP!H27,""))</f>
        <v>1.814445797654141E-20</v>
      </c>
      <c r="I27" s="2">
        <f>IF('Binding Energies'!I27 = "","",IF('Binding Energies'!I27&lt;HV,Crosssection!I27*(1+(GPartPolEff!I27))*IMFP!I27,""))</f>
        <v>1.2016506161090236E-21</v>
      </c>
      <c r="J27" s="2">
        <f>IF('Binding Energies'!J27 = "","",IF('Binding Energies'!J27&lt;HV,Crosssection!J27*(1+(GPartPolEff!J27))*IMFP!J27,""))</f>
        <v>2.2753546454563203E-21</v>
      </c>
      <c r="K27" s="2" t="str">
        <f>IF('Binding Energies'!K27 = "","",IF('Binding Energies'!K27&lt;HV,Crosssection!K27*(1+(GPartPolEff!K27))*IMFP!K27,""))</f>
        <v/>
      </c>
      <c r="L27" s="2" t="str">
        <f>IF('Binding Energies'!L27 = "","",IF('Binding Energies'!L27&lt;HV,Crosssection!L27*(1+(GPartPolEff!L27))*IMFP!L27,""))</f>
        <v/>
      </c>
      <c r="M27" s="2" t="str">
        <f>IF('Binding Energies'!M27 = "","",IF('Binding Energies'!M27&lt;HV,Crosssection!M27*(1+(GPartPolEff!M27))*IMFP!M27,""))</f>
        <v/>
      </c>
      <c r="N27" s="2" t="str">
        <f>IF('Binding Energies'!N27 = "","",IF('Binding Energies'!N27&lt;HV,Crosssection!N27*(1+(GPartPolEff!N27))*IMFP!N27,""))</f>
        <v/>
      </c>
      <c r="O27" s="2" t="str">
        <f>IF('Binding Energies'!O27 = "","",IF('Binding Energies'!O27&lt;HV,Crosssection!O27*(1+(GPartPolEff!O27))*IMFP!O27,""))</f>
        <v/>
      </c>
      <c r="P27" s="2" t="str">
        <f>IF('Binding Energies'!P27 = "","",IF('Binding Energies'!P27&lt;HV,Crosssection!P27*(1+(GPartPolEff!P27))*IMFP!P27,""))</f>
        <v/>
      </c>
      <c r="Q27" s="2" t="str">
        <f>IF('Binding Energies'!Q27 = "","",IF('Binding Energies'!Q27&lt;HV,Crosssection!Q27*(1+(GPartPolEff!Q27))*IMFP!Q27,""))</f>
        <v/>
      </c>
      <c r="R27" s="2" t="str">
        <f>IF('Binding Energies'!R27 = "","",IF('Binding Energies'!R27&lt;HV,Crosssection!R27*(1+(GPartPolEff!R27))*IMFP!R27,""))</f>
        <v/>
      </c>
      <c r="S27" s="2" t="str">
        <f>IF('Binding Energies'!S27 = "","",IF('Binding Energies'!S27&lt;HV,Crosssection!S27*(1+(GPartPolEff!S27))*IMFP!S27,""))</f>
        <v/>
      </c>
      <c r="T27" s="2" t="str">
        <f>IF('Binding Energies'!T27 = "","",IF('Binding Energies'!T27&lt;HV,Crosssection!T27*(1+(GPartPolEff!T27))*IMFP!T27,""))</f>
        <v/>
      </c>
    </row>
    <row r="28" spans="1:20" x14ac:dyDescent="0.35">
      <c r="A28" s="43">
        <v>28</v>
      </c>
      <c r="B28" s="2" t="str">
        <f>IF('Binding Energies'!B28 = "","",IF('Binding Energies'!B28&lt;HV,Crosssection!B28*(1+(GPartPolEff!B28))*IMFP!B28,""))</f>
        <v/>
      </c>
      <c r="C28" s="2">
        <f>IF('Binding Energies'!C28 = "","",IF('Binding Energies'!C28&lt;HV,Crosssection!C28*(1+(GPartPolEff!C28))*IMFP!C28,""))</f>
        <v>2.6709566747490546E-20</v>
      </c>
      <c r="D28" s="2">
        <f>IF('Binding Energies'!D28 = "","",IF('Binding Energies'!D28&lt;HV,Crosssection!D28*(1+(GPartPolEff!D28))*IMFP!D28,""))</f>
        <v>4.2858861528737393E-21</v>
      </c>
      <c r="E28" s="2" t="str">
        <f>IF('Binding Energies'!E28 = "","",IF('Binding Energies'!E28&lt;HV,Crosssection!E28*(1+(GPartPolEff!E28))*IMFP!E28,""))</f>
        <v/>
      </c>
      <c r="F28" s="2" t="str">
        <f>IF('Binding Energies'!F28 = "","",IF('Binding Energies'!F28&lt;HV,Crosssection!F28*(1+(GPartPolEff!F28))*IMFP!F28,""))</f>
        <v/>
      </c>
      <c r="G28" s="2">
        <f>IF('Binding Energies'!G28 = "","",IF('Binding Energies'!G28&lt;HV,Crosssection!G28*(1+(GPartPolEff!G28))*IMFP!G28,""))</f>
        <v>1.1475017933388935E-20</v>
      </c>
      <c r="H28" s="2">
        <f>IF('Binding Energies'!H28 = "","",IF('Binding Energies'!H28&lt;HV,Crosssection!H28*(1+(GPartPolEff!H28))*IMFP!H28,""))</f>
        <v>2.1558816485411349E-20</v>
      </c>
      <c r="I28" s="2">
        <f>IF('Binding Energies'!I28 = "","",IF('Binding Energies'!I28&lt;HV,Crosssection!I28*(1+(GPartPolEff!I28))*IMFP!I28,""))</f>
        <v>1.4601133822305782E-21</v>
      </c>
      <c r="J28" s="2">
        <f>IF('Binding Energies'!J28 = "","",IF('Binding Energies'!J28&lt;HV,Crosssection!J28*(1+(GPartPolEff!J28))*IMFP!J28,""))</f>
        <v>2.7776899530017452E-21</v>
      </c>
      <c r="K28" s="2" t="str">
        <f>IF('Binding Energies'!K28 = "","",IF('Binding Energies'!K28&lt;HV,Crosssection!K28*(1+(GPartPolEff!K28))*IMFP!K28,""))</f>
        <v/>
      </c>
      <c r="L28" s="2" t="str">
        <f>IF('Binding Energies'!L28 = "","",IF('Binding Energies'!L28&lt;HV,Crosssection!L28*(1+(GPartPolEff!L28))*IMFP!L28,""))</f>
        <v/>
      </c>
      <c r="M28" s="2" t="str">
        <f>IF('Binding Energies'!M28 = "","",IF('Binding Energies'!M28&lt;HV,Crosssection!M28*(1+(GPartPolEff!M28))*IMFP!M28,""))</f>
        <v/>
      </c>
      <c r="N28" s="2" t="str">
        <f>IF('Binding Energies'!N28 = "","",IF('Binding Energies'!N28&lt;HV,Crosssection!N28*(1+(GPartPolEff!N28))*IMFP!N28,""))</f>
        <v/>
      </c>
      <c r="O28" s="2" t="str">
        <f>IF('Binding Energies'!O28 = "","",IF('Binding Energies'!O28&lt;HV,Crosssection!O28*(1+(GPartPolEff!O28))*IMFP!O28,""))</f>
        <v/>
      </c>
      <c r="P28" s="2" t="str">
        <f>IF('Binding Energies'!P28 = "","",IF('Binding Energies'!P28&lt;HV,Crosssection!P28*(1+(GPartPolEff!P28))*IMFP!P28,""))</f>
        <v/>
      </c>
      <c r="Q28" s="2" t="str">
        <f>IF('Binding Energies'!Q28 = "","",IF('Binding Energies'!Q28&lt;HV,Crosssection!Q28*(1+(GPartPolEff!Q28))*IMFP!Q28,""))</f>
        <v/>
      </c>
      <c r="R28" s="2" t="str">
        <f>IF('Binding Energies'!R28 = "","",IF('Binding Energies'!R28&lt;HV,Crosssection!R28*(1+(GPartPolEff!R28))*IMFP!R28,""))</f>
        <v/>
      </c>
      <c r="S28" s="2" t="str">
        <f>IF('Binding Energies'!S28 = "","",IF('Binding Energies'!S28&lt;HV,Crosssection!S28*(1+(GPartPolEff!S28))*IMFP!S28,""))</f>
        <v/>
      </c>
      <c r="T28" s="2" t="str">
        <f>IF('Binding Energies'!T28 = "","",IF('Binding Energies'!T28&lt;HV,Crosssection!T28*(1+(GPartPolEff!T28))*IMFP!T28,""))</f>
        <v/>
      </c>
    </row>
    <row r="29" spans="1:20" x14ac:dyDescent="0.35">
      <c r="A29" s="43">
        <v>29</v>
      </c>
      <c r="B29" s="2" t="str">
        <f>IF('Binding Energies'!B29 = "","",IF('Binding Energies'!B29&lt;HV,Crosssection!B29*(1+(GPartPolEff!B29))*IMFP!B29,""))</f>
        <v/>
      </c>
      <c r="C29" s="2">
        <f>IF('Binding Energies'!C29 = "","",IF('Binding Energies'!C29&lt;HV,Crosssection!C29*(1+(GPartPolEff!C29))*IMFP!C29,""))</f>
        <v>2.8919759982526072E-20</v>
      </c>
      <c r="D29" s="2">
        <f>IF('Binding Energies'!D29 = "","",IF('Binding Energies'!D29&lt;HV,Crosssection!D29*(1+(GPartPolEff!D29))*IMFP!D29,""))</f>
        <v>4.7990966326394238E-21</v>
      </c>
      <c r="E29" s="2" t="str">
        <f>IF('Binding Energies'!E29 = "","",IF('Binding Energies'!E29&lt;HV,Crosssection!E29*(1+(GPartPolEff!E29))*IMFP!E29,""))</f>
        <v/>
      </c>
      <c r="F29" s="2" t="str">
        <f>IF('Binding Energies'!F29 = "","",IF('Binding Energies'!F29&lt;HV,Crosssection!F29*(1+(GPartPolEff!F29))*IMFP!F29,""))</f>
        <v/>
      </c>
      <c r="G29" s="2">
        <f>IF('Binding Energies'!G29 = "","",IF('Binding Energies'!G29&lt;HV,Crosssection!G29*(1+(GPartPolEff!G29))*IMFP!G29,""))</f>
        <v>1.3544271257976145E-20</v>
      </c>
      <c r="H29" s="2">
        <f>IF('Binding Energies'!H29 = "","",IF('Binding Energies'!H29&lt;HV,Crosssection!H29*(1+(GPartPolEff!H29))*IMFP!H29,""))</f>
        <v>2.5379251845222208E-20</v>
      </c>
      <c r="I29" s="2">
        <f>IF('Binding Energies'!I29 = "","",IF('Binding Energies'!I29&lt;HV,Crosssection!I29*(1+(GPartPolEff!I29))*IMFP!I29,""))</f>
        <v>1.7613089182101447E-21</v>
      </c>
      <c r="J29" s="2">
        <f>IF('Binding Energies'!J29 = "","",IF('Binding Energies'!J29&lt;HV,Crosssection!J29*(1+(GPartPolEff!J29))*IMFP!J29,""))</f>
        <v>3.3617766622942663E-21</v>
      </c>
      <c r="K29" s="2" t="str">
        <f>IF('Binding Energies'!K29 = "","",IF('Binding Energies'!K29&lt;HV,Crosssection!K29*(1+(GPartPolEff!K29))*IMFP!K29,""))</f>
        <v/>
      </c>
      <c r="L29" s="2" t="str">
        <f>IF('Binding Energies'!L29 = "","",IF('Binding Energies'!L29&lt;HV,Crosssection!L29*(1+(GPartPolEff!L29))*IMFP!L29,""))</f>
        <v/>
      </c>
      <c r="M29" s="2" t="str">
        <f>IF('Binding Energies'!M29 = "","",IF('Binding Energies'!M29&lt;HV,Crosssection!M29*(1+(GPartPolEff!M29))*IMFP!M29,""))</f>
        <v/>
      </c>
      <c r="N29" s="2" t="str">
        <f>IF('Binding Energies'!N29 = "","",IF('Binding Energies'!N29&lt;HV,Crosssection!N29*(1+(GPartPolEff!N29))*IMFP!N29,""))</f>
        <v/>
      </c>
      <c r="O29" s="2" t="str">
        <f>IF('Binding Energies'!O29 = "","",IF('Binding Energies'!O29&lt;HV,Crosssection!O29*(1+(GPartPolEff!O29))*IMFP!O29,""))</f>
        <v/>
      </c>
      <c r="P29" s="2" t="str">
        <f>IF('Binding Energies'!P29 = "","",IF('Binding Energies'!P29&lt;HV,Crosssection!P29*(1+(GPartPolEff!P29))*IMFP!P29,""))</f>
        <v/>
      </c>
      <c r="Q29" s="2" t="str">
        <f>IF('Binding Energies'!Q29 = "","",IF('Binding Energies'!Q29&lt;HV,Crosssection!Q29*(1+(GPartPolEff!Q29))*IMFP!Q29,""))</f>
        <v/>
      </c>
      <c r="R29" s="2" t="str">
        <f>IF('Binding Energies'!R29 = "","",IF('Binding Energies'!R29&lt;HV,Crosssection!R29*(1+(GPartPolEff!R29))*IMFP!R29,""))</f>
        <v/>
      </c>
      <c r="S29" s="2" t="str">
        <f>IF('Binding Energies'!S29 = "","",IF('Binding Energies'!S29&lt;HV,Crosssection!S29*(1+(GPartPolEff!S29))*IMFP!S29,""))</f>
        <v/>
      </c>
      <c r="T29" s="2" t="str">
        <f>IF('Binding Energies'!T29 = "","",IF('Binding Energies'!T29&lt;HV,Crosssection!T29*(1+(GPartPolEff!T29))*IMFP!T29,""))</f>
        <v/>
      </c>
    </row>
    <row r="30" spans="1:20" x14ac:dyDescent="0.35">
      <c r="A30" s="43">
        <v>30</v>
      </c>
      <c r="B30" s="2" t="str">
        <f>IF('Binding Energies'!B30 = "","",IF('Binding Energies'!B30&lt;HV,Crosssection!B30*(1+(GPartPolEff!B30))*IMFP!B30,""))</f>
        <v/>
      </c>
      <c r="C30" s="2">
        <f>IF('Binding Energies'!C30 = "","",IF('Binding Energies'!C30&lt;HV,Crosssection!C30*(1+(GPartPolEff!C30))*IMFP!C30,""))</f>
        <v>3.1072326233276203E-20</v>
      </c>
      <c r="D30" s="2">
        <f>IF('Binding Energies'!D30 = "","",IF('Binding Energies'!D30&lt;HV,Crosssection!D30*(1+(GPartPolEff!D30))*IMFP!D30,""))</f>
        <v>5.3432423293791057E-21</v>
      </c>
      <c r="E30" s="2" t="str">
        <f>IF('Binding Energies'!E30 = "","",IF('Binding Energies'!E30&lt;HV,Crosssection!E30*(1+(GPartPolEff!E30))*IMFP!E30,""))</f>
        <v/>
      </c>
      <c r="F30" s="2" t="str">
        <f>IF('Binding Energies'!F30 = "","",IF('Binding Energies'!F30&lt;HV,Crosssection!F30*(1+(GPartPolEff!F30))*IMFP!F30,""))</f>
        <v/>
      </c>
      <c r="G30" s="2">
        <f>IF('Binding Energies'!G30 = "","",IF('Binding Energies'!G30&lt;HV,Crosssection!G30*(1+(GPartPolEff!G30))*IMFP!G30,""))</f>
        <v>1.5813245702989035E-20</v>
      </c>
      <c r="H30" s="2">
        <f>IF('Binding Energies'!H30 = "","",IF('Binding Energies'!H30&lt;HV,Crosssection!H30*(1+(GPartPolEff!H30))*IMFP!H30,""))</f>
        <v>2.955897352898533E-20</v>
      </c>
      <c r="I30" s="2">
        <f>IF('Binding Energies'!I30 = "","",IF('Binding Energies'!I30&lt;HV,Crosssection!I30*(1+(GPartPolEff!I30))*IMFP!I30,""))</f>
        <v>2.1060642910870604E-21</v>
      </c>
      <c r="J30" s="2">
        <f>IF('Binding Energies'!J30 = "","",IF('Binding Energies'!J30&lt;HV,Crosssection!J30*(1+(GPartPolEff!J30))*IMFP!J30,""))</f>
        <v>4.0260415876921717E-21</v>
      </c>
      <c r="K30" s="2" t="str">
        <f>IF('Binding Energies'!K30 = "","",IF('Binding Energies'!K30&lt;HV,Crosssection!K30*(1+(GPartPolEff!K30))*IMFP!K30,""))</f>
        <v/>
      </c>
      <c r="L30" s="2" t="str">
        <f>IF('Binding Energies'!L30 = "","",IF('Binding Energies'!L30&lt;HV,Crosssection!L30*(1+(GPartPolEff!L30))*IMFP!L30,""))</f>
        <v/>
      </c>
      <c r="M30" s="2" t="str">
        <f>IF('Binding Energies'!M30 = "","",IF('Binding Energies'!M30&lt;HV,Crosssection!M30*(1+(GPartPolEff!M30))*IMFP!M30,""))</f>
        <v/>
      </c>
      <c r="N30" s="2" t="str">
        <f>IF('Binding Energies'!N30 = "","",IF('Binding Energies'!N30&lt;HV,Crosssection!N30*(1+(GPartPolEff!N30))*IMFP!N30,""))</f>
        <v/>
      </c>
      <c r="O30" s="2" t="str">
        <f>IF('Binding Energies'!O30 = "","",IF('Binding Energies'!O30&lt;HV,Crosssection!O30*(1+(GPartPolEff!O30))*IMFP!O30,""))</f>
        <v/>
      </c>
      <c r="P30" s="2" t="str">
        <f>IF('Binding Energies'!P30 = "","",IF('Binding Energies'!P30&lt;HV,Crosssection!P30*(1+(GPartPolEff!P30))*IMFP!P30,""))</f>
        <v/>
      </c>
      <c r="Q30" s="2" t="str">
        <f>IF('Binding Energies'!Q30 = "","",IF('Binding Energies'!Q30&lt;HV,Crosssection!Q30*(1+(GPartPolEff!Q30))*IMFP!Q30,""))</f>
        <v/>
      </c>
      <c r="R30" s="2" t="str">
        <f>IF('Binding Energies'!R30 = "","",IF('Binding Energies'!R30&lt;HV,Crosssection!R30*(1+(GPartPolEff!R30))*IMFP!R30,""))</f>
        <v/>
      </c>
      <c r="S30" s="2" t="str">
        <f>IF('Binding Energies'!S30 = "","",IF('Binding Energies'!S30&lt;HV,Crosssection!S30*(1+(GPartPolEff!S30))*IMFP!S30,""))</f>
        <v/>
      </c>
      <c r="T30" s="2" t="str">
        <f>IF('Binding Energies'!T30 = "","",IF('Binding Energies'!T30&lt;HV,Crosssection!T30*(1+(GPartPolEff!T30))*IMFP!T30,""))</f>
        <v/>
      </c>
    </row>
    <row r="31" spans="1:20" x14ac:dyDescent="0.35">
      <c r="A31" s="43">
        <v>31</v>
      </c>
      <c r="B31" s="2" t="str">
        <f>IF('Binding Energies'!B31 = "","",IF('Binding Energies'!B31&lt;HV,Crosssection!B31*(1+(GPartPolEff!B31))*IMFP!B31,""))</f>
        <v/>
      </c>
      <c r="C31" s="2">
        <f>IF('Binding Energies'!C31 = "","",IF('Binding Energies'!C31&lt;HV,Crosssection!C31*(1+(GPartPolEff!C31))*IMFP!C31,""))</f>
        <v>3.3156480104847657E-20</v>
      </c>
      <c r="D31" s="2">
        <f>IF('Binding Energies'!D31 = "","",IF('Binding Energies'!D31&lt;HV,Crosssection!D31*(1+(GPartPolEff!D31))*IMFP!D31,""))</f>
        <v>5.9183095689639337E-21</v>
      </c>
      <c r="E31" s="2" t="str">
        <f>IF('Binding Energies'!E31 = "","",IF('Binding Energies'!E31&lt;HV,Crosssection!E31*(1+(GPartPolEff!E31))*IMFP!E31,""))</f>
        <v/>
      </c>
      <c r="F31" s="2" t="str">
        <f>IF('Binding Energies'!F31 = "","",IF('Binding Energies'!F31&lt;HV,Crosssection!F31*(1+(GPartPolEff!F31))*IMFP!F31,""))</f>
        <v/>
      </c>
      <c r="G31" s="2">
        <f>IF('Binding Energies'!G31 = "","",IF('Binding Energies'!G31&lt;HV,Crosssection!G31*(1+(GPartPolEff!G31))*IMFP!G31,""))</f>
        <v>1.8286681540549294E-20</v>
      </c>
      <c r="H31" s="2">
        <f>IF('Binding Energies'!H31 = "","",IF('Binding Energies'!H31&lt;HV,Crosssection!H31*(1+(GPartPolEff!H31))*IMFP!H31,""))</f>
        <v>3.4108270556655465E-20</v>
      </c>
      <c r="I31" s="2">
        <f>IF('Binding Energies'!I31 = "","",IF('Binding Energies'!I31&lt;HV,Crosssection!I31*(1+(GPartPolEff!I31))*IMFP!I31,""))</f>
        <v>2.4985913437330493E-21</v>
      </c>
      <c r="J31" s="2">
        <f>IF('Binding Energies'!J31 = "","",IF('Binding Energies'!J31&lt;HV,Crosssection!J31*(1+(GPartPolEff!J31))*IMFP!J31,""))</f>
        <v>4.7774166759987235E-21</v>
      </c>
      <c r="K31" s="2" t="str">
        <f>IF('Binding Energies'!K31 = "","",IF('Binding Energies'!K31&lt;HV,Crosssection!K31*(1+(GPartPolEff!K31))*IMFP!K31,""))</f>
        <v/>
      </c>
      <c r="L31" s="2" t="str">
        <f>IF('Binding Energies'!L31 = "","",IF('Binding Energies'!L31&lt;HV,Crosssection!L31*(1+(GPartPolEff!L31))*IMFP!L31,""))</f>
        <v/>
      </c>
      <c r="M31" s="2" t="str">
        <f>IF('Binding Energies'!M31 = "","",IF('Binding Energies'!M31&lt;HV,Crosssection!M31*(1+(GPartPolEff!M31))*IMFP!M31,""))</f>
        <v/>
      </c>
      <c r="N31" s="2" t="str">
        <f>IF('Binding Energies'!N31 = "","",IF('Binding Energies'!N31&lt;HV,Crosssection!N31*(1+(GPartPolEff!N31))*IMFP!N31,""))</f>
        <v/>
      </c>
      <c r="O31" s="2" t="str">
        <f>IF('Binding Energies'!O31 = "","",IF('Binding Energies'!O31&lt;HV,Crosssection!O31*(1+(GPartPolEff!O31))*IMFP!O31,""))</f>
        <v/>
      </c>
      <c r="P31" s="2" t="str">
        <f>IF('Binding Energies'!P31 = "","",IF('Binding Energies'!P31&lt;HV,Crosssection!P31*(1+(GPartPolEff!P31))*IMFP!P31,""))</f>
        <v/>
      </c>
      <c r="Q31" s="2" t="str">
        <f>IF('Binding Energies'!Q31 = "","",IF('Binding Energies'!Q31&lt;HV,Crosssection!Q31*(1+(GPartPolEff!Q31))*IMFP!Q31,""))</f>
        <v/>
      </c>
      <c r="R31" s="2" t="str">
        <f>IF('Binding Energies'!R31 = "","",IF('Binding Energies'!R31&lt;HV,Crosssection!R31*(1+(GPartPolEff!R31))*IMFP!R31,""))</f>
        <v/>
      </c>
      <c r="S31" s="2" t="str">
        <f>IF('Binding Energies'!S31 = "","",IF('Binding Energies'!S31&lt;HV,Crosssection!S31*(1+(GPartPolEff!S31))*IMFP!S31,""))</f>
        <v/>
      </c>
      <c r="T31" s="2" t="str">
        <f>IF('Binding Energies'!T31 = "","",IF('Binding Energies'!T31&lt;HV,Crosssection!T31*(1+(GPartPolEff!T31))*IMFP!T31,""))</f>
        <v/>
      </c>
    </row>
    <row r="32" spans="1:20" x14ac:dyDescent="0.35">
      <c r="A32" s="43">
        <v>32</v>
      </c>
      <c r="B32" s="2" t="str">
        <f>IF('Binding Energies'!B32 = "","",IF('Binding Energies'!B32&lt;HV,Crosssection!B32*(1+(GPartPolEff!B32))*IMFP!B32,""))</f>
        <v/>
      </c>
      <c r="C32" s="2">
        <f>IF('Binding Energies'!C32 = "","",IF('Binding Energies'!C32&lt;HV,Crosssection!C32*(1+(GPartPolEff!C32))*IMFP!C32,""))</f>
        <v>3.5111556110314868E-20</v>
      </c>
      <c r="D32" s="2">
        <f>IF('Binding Energies'!D32 = "","",IF('Binding Energies'!D32&lt;HV,Crosssection!D32*(1+(GPartPolEff!D32))*IMFP!D32,""))</f>
        <v>6.5287106373656066E-21</v>
      </c>
      <c r="E32" s="2" t="str">
        <f>IF('Binding Energies'!E32 = "","",IF('Binding Energies'!E32&lt;HV,Crosssection!E32*(1+(GPartPolEff!E32))*IMFP!E32,""))</f>
        <v/>
      </c>
      <c r="F32" s="2" t="str">
        <f>IF('Binding Energies'!F32 = "","",IF('Binding Energies'!F32&lt;HV,Crosssection!F32*(1+(GPartPolEff!F32))*IMFP!F32,""))</f>
        <v/>
      </c>
      <c r="G32" s="2">
        <f>IF('Binding Energies'!G32 = "","",IF('Binding Energies'!G32&lt;HV,Crosssection!G32*(1+(GPartPolEff!G32))*IMFP!G32,""))</f>
        <v>2.0961255882398662E-20</v>
      </c>
      <c r="H32" s="2">
        <f>IF('Binding Energies'!H32 = "","",IF('Binding Energies'!H32&lt;HV,Crosssection!H32*(1+(GPartPolEff!H32))*IMFP!H32,""))</f>
        <v>3.9021450852524685E-20</v>
      </c>
      <c r="I32" s="2">
        <f>IF('Binding Energies'!I32 = "","",IF('Binding Energies'!I32&lt;HV,Crosssection!I32*(1+(GPartPolEff!I32))*IMFP!I32,""))</f>
        <v>2.942780088502781E-21</v>
      </c>
      <c r="J32" s="2">
        <f>IF('Binding Energies'!J32 = "","",IF('Binding Energies'!J32&lt;HV,Crosssection!J32*(1+(GPartPolEff!J32))*IMFP!J32,""))</f>
        <v>5.6233072767163069E-21</v>
      </c>
      <c r="K32" s="2" t="str">
        <f>IF('Binding Energies'!K32 = "","",IF('Binding Energies'!K32&lt;HV,Crosssection!K32*(1+(GPartPolEff!K32))*IMFP!K32,""))</f>
        <v/>
      </c>
      <c r="L32" s="2" t="str">
        <f>IF('Binding Energies'!L32 = "","",IF('Binding Energies'!L32&lt;HV,Crosssection!L32*(1+(GPartPolEff!L32))*IMFP!L32,""))</f>
        <v/>
      </c>
      <c r="M32" s="2" t="str">
        <f>IF('Binding Energies'!M32 = "","",IF('Binding Energies'!M32&lt;HV,Crosssection!M32*(1+(GPartPolEff!M32))*IMFP!M32,""))</f>
        <v/>
      </c>
      <c r="N32" s="2" t="str">
        <f>IF('Binding Energies'!N32 = "","",IF('Binding Energies'!N32&lt;HV,Crosssection!N32*(1+(GPartPolEff!N32))*IMFP!N32,""))</f>
        <v/>
      </c>
      <c r="O32" s="2" t="str">
        <f>IF('Binding Energies'!O32 = "","",IF('Binding Energies'!O32&lt;HV,Crosssection!O32*(1+(GPartPolEff!O32))*IMFP!O32,""))</f>
        <v/>
      </c>
      <c r="P32" s="2" t="str">
        <f>IF('Binding Energies'!P32 = "","",IF('Binding Energies'!P32&lt;HV,Crosssection!P32*(1+(GPartPolEff!P32))*IMFP!P32,""))</f>
        <v/>
      </c>
      <c r="Q32" s="2" t="str">
        <f>IF('Binding Energies'!Q32 = "","",IF('Binding Energies'!Q32&lt;HV,Crosssection!Q32*(1+(GPartPolEff!Q32))*IMFP!Q32,""))</f>
        <v/>
      </c>
      <c r="R32" s="2" t="str">
        <f>IF('Binding Energies'!R32 = "","",IF('Binding Energies'!R32&lt;HV,Crosssection!R32*(1+(GPartPolEff!R32))*IMFP!R32,""))</f>
        <v/>
      </c>
      <c r="S32" s="2" t="str">
        <f>IF('Binding Energies'!S32 = "","",IF('Binding Energies'!S32&lt;HV,Crosssection!S32*(1+(GPartPolEff!S32))*IMFP!S32,""))</f>
        <v/>
      </c>
      <c r="T32" s="2" t="str">
        <f>IF('Binding Energies'!T32 = "","",IF('Binding Energies'!T32&lt;HV,Crosssection!T32*(1+(GPartPolEff!T32))*IMFP!T32,""))</f>
        <v/>
      </c>
    </row>
    <row r="33" spans="1:20" x14ac:dyDescent="0.35">
      <c r="A33" s="43">
        <v>33</v>
      </c>
      <c r="B33" s="2" t="str">
        <f>IF('Binding Energies'!B33 = "","",IF('Binding Energies'!B33&lt;HV,Crosssection!B33*(1+(GPartPolEff!B33))*IMFP!B33,""))</f>
        <v/>
      </c>
      <c r="C33" s="2">
        <f>IF('Binding Energies'!C33 = "","",IF('Binding Energies'!C33&lt;HV,Crosssection!C33*(1+(GPartPolEff!C33))*IMFP!C33,""))</f>
        <v>3.7022479429845222E-20</v>
      </c>
      <c r="D33" s="2">
        <f>IF('Binding Energies'!D33 = "","",IF('Binding Energies'!D33&lt;HV,Crosssection!D33*(1+(GPartPolEff!D33))*IMFP!D33,""))</f>
        <v>7.1723528777108267E-21</v>
      </c>
      <c r="E33" s="2" t="str">
        <f>IF('Binding Energies'!E33 = "","",IF('Binding Energies'!E33&lt;HV,Crosssection!E33*(1+(GPartPolEff!E33))*IMFP!E33,""))</f>
        <v/>
      </c>
      <c r="F33" s="2" t="str">
        <f>IF('Binding Energies'!F33 = "","",IF('Binding Energies'!F33&lt;HV,Crosssection!F33*(1+(GPartPolEff!F33))*IMFP!F33,""))</f>
        <v/>
      </c>
      <c r="G33" s="2">
        <f>IF('Binding Energies'!G33 = "","",IF('Binding Energies'!G33&lt;HV,Crosssection!G33*(1+(GPartPolEff!G33))*IMFP!G33,""))</f>
        <v>2.3828148616177371E-20</v>
      </c>
      <c r="H33" s="2">
        <f>IF('Binding Energies'!H33 = "","",IF('Binding Energies'!H33&lt;HV,Crosssection!H33*(1+(GPartPolEff!H33))*IMFP!H33,""))</f>
        <v>4.4282720652958927E-20</v>
      </c>
      <c r="I33" s="2">
        <f>IF('Binding Energies'!I33 = "","",IF('Binding Energies'!I33&lt;HV,Crosssection!I33*(1+(GPartPolEff!I33))*IMFP!I33,""))</f>
        <v>3.4444582214557293E-21</v>
      </c>
      <c r="J33" s="2">
        <f>IF('Binding Energies'!J33 = "","",IF('Binding Energies'!J33&lt;HV,Crosssection!J33*(1+(GPartPolEff!J33))*IMFP!J33,""))</f>
        <v>6.5678181749948919E-21</v>
      </c>
      <c r="K33" s="2" t="str">
        <f>IF('Binding Energies'!K33 = "","",IF('Binding Energies'!K33&lt;HV,Crosssection!K33*(1+(GPartPolEff!K33))*IMFP!K33,""))</f>
        <v/>
      </c>
      <c r="L33" s="2" t="str">
        <f>IF('Binding Energies'!L33 = "","",IF('Binding Energies'!L33&lt;HV,Crosssection!L33*(1+(GPartPolEff!L33))*IMFP!L33,""))</f>
        <v/>
      </c>
      <c r="M33" s="2" t="str">
        <f>IF('Binding Energies'!M33 = "","",IF('Binding Energies'!M33&lt;HV,Crosssection!M33*(1+(GPartPolEff!M33))*IMFP!M33,""))</f>
        <v/>
      </c>
      <c r="N33" s="2" t="str">
        <f>IF('Binding Energies'!N33 = "","",IF('Binding Energies'!N33&lt;HV,Crosssection!N33*(1+(GPartPolEff!N33))*IMFP!N33,""))</f>
        <v/>
      </c>
      <c r="O33" s="2" t="str">
        <f>IF('Binding Energies'!O33 = "","",IF('Binding Energies'!O33&lt;HV,Crosssection!O33*(1+(GPartPolEff!O33))*IMFP!O33,""))</f>
        <v/>
      </c>
      <c r="P33" s="2" t="str">
        <f>IF('Binding Energies'!P33 = "","",IF('Binding Energies'!P33&lt;HV,Crosssection!P33*(1+(GPartPolEff!P33))*IMFP!P33,""))</f>
        <v/>
      </c>
      <c r="Q33" s="2" t="str">
        <f>IF('Binding Energies'!Q33 = "","",IF('Binding Energies'!Q33&lt;HV,Crosssection!Q33*(1+(GPartPolEff!Q33))*IMFP!Q33,""))</f>
        <v/>
      </c>
      <c r="R33" s="2" t="str">
        <f>IF('Binding Energies'!R33 = "","",IF('Binding Energies'!R33&lt;HV,Crosssection!R33*(1+(GPartPolEff!R33))*IMFP!R33,""))</f>
        <v/>
      </c>
      <c r="S33" s="2" t="str">
        <f>IF('Binding Energies'!S33 = "","",IF('Binding Energies'!S33&lt;HV,Crosssection!S33*(1+(GPartPolEff!S33))*IMFP!S33,""))</f>
        <v/>
      </c>
      <c r="T33" s="2" t="str">
        <f>IF('Binding Energies'!T33 = "","",IF('Binding Energies'!T33&lt;HV,Crosssection!T33*(1+(GPartPolEff!T33))*IMFP!T33,""))</f>
        <v/>
      </c>
    </row>
    <row r="34" spans="1:20" x14ac:dyDescent="0.35">
      <c r="A34" s="43">
        <v>34</v>
      </c>
      <c r="B34" s="2" t="str">
        <f>IF('Binding Energies'!B34 = "","",IF('Binding Energies'!B34&lt;HV,Crosssection!B34*(1+(GPartPolEff!B34))*IMFP!B34,""))</f>
        <v/>
      </c>
      <c r="C34" s="2">
        <f>IF('Binding Energies'!C34 = "","",IF('Binding Energies'!C34&lt;HV,Crosssection!C34*(1+(GPartPolEff!C34))*IMFP!C34,""))</f>
        <v>3.8740377879829597E-20</v>
      </c>
      <c r="D34" s="2">
        <f>IF('Binding Energies'!D34 = "","",IF('Binding Energies'!D34&lt;HV,Crosssection!D34*(1+(GPartPolEff!D34))*IMFP!D34,""))</f>
        <v>7.8450756262939855E-21</v>
      </c>
      <c r="E34" s="2" t="str">
        <f>IF('Binding Energies'!E34 = "","",IF('Binding Energies'!E34&lt;HV,Crosssection!E34*(1+(GPartPolEff!E34))*IMFP!E34,""))</f>
        <v/>
      </c>
      <c r="F34" s="2" t="str">
        <f>IF('Binding Energies'!F34 = "","",IF('Binding Energies'!F34&lt;HV,Crosssection!F34*(1+(GPartPolEff!F34))*IMFP!F34,""))</f>
        <v/>
      </c>
      <c r="G34" s="2">
        <f>IF('Binding Energies'!G34 = "","",IF('Binding Energies'!G34&lt;HV,Crosssection!G34*(1+(GPartPolEff!G34))*IMFP!G34,""))</f>
        <v>2.6864152129774941E-20</v>
      </c>
      <c r="H34" s="2">
        <f>IF('Binding Energies'!H34 = "","",IF('Binding Energies'!H34&lt;HV,Crosssection!H34*(1+(GPartPolEff!H34))*IMFP!H34,""))</f>
        <v>4.9854413390921463E-20</v>
      </c>
      <c r="I34" s="2">
        <f>IF('Binding Energies'!I34 = "","",IF('Binding Energies'!I34&lt;HV,Crosssection!I34*(1+(GPartPolEff!I34))*IMFP!I34,""))</f>
        <v>4.0043782400827173E-21</v>
      </c>
      <c r="J34" s="2">
        <f>IF('Binding Energies'!J34 = "","",IF('Binding Energies'!J34&lt;HV,Crosssection!J34*(1+(GPartPolEff!J34))*IMFP!J34,""))</f>
        <v>7.6152941875377134E-21</v>
      </c>
      <c r="K34" s="2" t="str">
        <f>IF('Binding Energies'!K34 = "","",IF('Binding Energies'!K34&lt;HV,Crosssection!K34*(1+(GPartPolEff!K34))*IMFP!K34,""))</f>
        <v/>
      </c>
      <c r="L34" s="2" t="str">
        <f>IF('Binding Energies'!L34 = "","",IF('Binding Energies'!L34&lt;HV,Crosssection!L34*(1+(GPartPolEff!L34))*IMFP!L34,""))</f>
        <v/>
      </c>
      <c r="M34" s="2" t="str">
        <f>IF('Binding Energies'!M34 = "","",IF('Binding Energies'!M34&lt;HV,Crosssection!M34*(1+(GPartPolEff!M34))*IMFP!M34,""))</f>
        <v/>
      </c>
      <c r="N34" s="2" t="str">
        <f>IF('Binding Energies'!N34 = "","",IF('Binding Energies'!N34&lt;HV,Crosssection!N34*(1+(GPartPolEff!N34))*IMFP!N34,""))</f>
        <v/>
      </c>
      <c r="O34" s="2">
        <f>IF('Binding Energies'!O34 = "","",IF('Binding Energies'!O34&lt;HV,Crosssection!O34*(1+(GPartPolEff!O34))*IMFP!O34,""))</f>
        <v>5.4855234681712866E-22</v>
      </c>
      <c r="P34" s="2">
        <f>IF('Binding Energies'!P34 = "","",IF('Binding Energies'!P34&lt;HV,Crosssection!P34*(1+(GPartPolEff!P34))*IMFP!P34,""))</f>
        <v>8.2185762256179039E-22</v>
      </c>
      <c r="Q34" s="2" t="str">
        <f>IF('Binding Energies'!Q34 = "","",IF('Binding Energies'!Q34&lt;HV,Crosssection!Q34*(1+(GPartPolEff!Q34))*IMFP!Q34,""))</f>
        <v/>
      </c>
      <c r="R34" s="2" t="str">
        <f>IF('Binding Energies'!R34 = "","",IF('Binding Energies'!R34&lt;HV,Crosssection!R34*(1+(GPartPolEff!R34))*IMFP!R34,""))</f>
        <v/>
      </c>
      <c r="S34" s="2" t="str">
        <f>IF('Binding Energies'!S34 = "","",IF('Binding Energies'!S34&lt;HV,Crosssection!S34*(1+(GPartPolEff!S34))*IMFP!S34,""))</f>
        <v/>
      </c>
      <c r="T34" s="2" t="str">
        <f>IF('Binding Energies'!T34 = "","",IF('Binding Energies'!T34&lt;HV,Crosssection!T34*(1+(GPartPolEff!T34))*IMFP!T34,""))</f>
        <v/>
      </c>
    </row>
    <row r="35" spans="1:20" x14ac:dyDescent="0.35">
      <c r="A35" s="43">
        <v>35</v>
      </c>
      <c r="B35" s="2" t="str">
        <f>IF('Binding Energies'!B35 = "","",IF('Binding Energies'!B35&lt;HV,Crosssection!B35*(1+(GPartPolEff!B35))*IMFP!B35,""))</f>
        <v/>
      </c>
      <c r="C35" s="2">
        <f>IF('Binding Energies'!C35 = "","",IF('Binding Energies'!C35&lt;HV,Crosssection!C35*(1+(GPartPolEff!C35))*IMFP!C35,""))</f>
        <v>4.0347092435915516E-20</v>
      </c>
      <c r="D35" s="2">
        <f>IF('Binding Energies'!D35 = "","",IF('Binding Energies'!D35&lt;HV,Crosssection!D35*(1+(GPartPolEff!D35))*IMFP!D35,""))</f>
        <v>8.5542345214063081E-21</v>
      </c>
      <c r="E35" s="2" t="str">
        <f>IF('Binding Energies'!E35 = "","",IF('Binding Energies'!E35&lt;HV,Crosssection!E35*(1+(GPartPolEff!E35))*IMFP!E35,""))</f>
        <v/>
      </c>
      <c r="F35" s="2" t="str">
        <f>IF('Binding Energies'!F35 = "","",IF('Binding Energies'!F35&lt;HV,Crosssection!F35*(1+(GPartPolEff!F35))*IMFP!F35,""))</f>
        <v/>
      </c>
      <c r="G35" s="2">
        <f>IF('Binding Energies'!G35 = "","",IF('Binding Energies'!G35&lt;HV,Crosssection!G35*(1+(GPartPolEff!G35))*IMFP!G35,""))</f>
        <v>3.0072600990657446E-20</v>
      </c>
      <c r="H35" s="2">
        <f>IF('Binding Energies'!H35 = "","",IF('Binding Energies'!H35&lt;HV,Crosssection!H35*(1+(GPartPolEff!H35))*IMFP!H35,""))</f>
        <v>5.5750523015579588E-20</v>
      </c>
      <c r="I35" s="2">
        <f>IF('Binding Energies'!I35 = "","",IF('Binding Energies'!I35&lt;HV,Crosssection!I35*(1+(GPartPolEff!I35))*IMFP!I35,""))</f>
        <v>4.6276082045445701E-21</v>
      </c>
      <c r="J35" s="2">
        <f>IF('Binding Energies'!J35 = "","",IF('Binding Energies'!J35&lt;HV,Crosssection!J35*(1+(GPartPolEff!J35))*IMFP!J35,""))</f>
        <v>8.7737601117450076E-21</v>
      </c>
      <c r="K35" s="2" t="str">
        <f>IF('Binding Energies'!K35 = "","",IF('Binding Energies'!K35&lt;HV,Crosssection!K35*(1+(GPartPolEff!K35))*IMFP!K35,""))</f>
        <v/>
      </c>
      <c r="L35" s="2" t="str">
        <f>IF('Binding Energies'!L35 = "","",IF('Binding Energies'!L35&lt;HV,Crosssection!L35*(1+(GPartPolEff!L35))*IMFP!L35,""))</f>
        <v/>
      </c>
      <c r="M35" s="2" t="str">
        <f>IF('Binding Energies'!M35 = "","",IF('Binding Energies'!M35&lt;HV,Crosssection!M35*(1+(GPartPolEff!M35))*IMFP!M35,""))</f>
        <v/>
      </c>
      <c r="N35" s="2" t="str">
        <f>IF('Binding Energies'!N35 = "","",IF('Binding Energies'!N35&lt;HV,Crosssection!N35*(1+(GPartPolEff!N35))*IMFP!N35,""))</f>
        <v/>
      </c>
      <c r="O35" s="2">
        <f>IF('Binding Energies'!O35 = "","",IF('Binding Energies'!O35&lt;HV,Crosssection!O35*(1+(GPartPolEff!O35))*IMFP!O35,""))</f>
        <v>7.1727301314869136E-22</v>
      </c>
      <c r="P35" s="2">
        <f>IF('Binding Energies'!P35 = "","",IF('Binding Energies'!P35&lt;HV,Crosssection!P35*(1+(GPartPolEff!P35))*IMFP!P35,""))</f>
        <v>1.0744408425882862E-21</v>
      </c>
      <c r="Q35" s="2" t="str">
        <f>IF('Binding Energies'!Q35 = "","",IF('Binding Energies'!Q35&lt;HV,Crosssection!Q35*(1+(GPartPolEff!Q35))*IMFP!Q35,""))</f>
        <v/>
      </c>
      <c r="R35" s="2" t="str">
        <f>IF('Binding Energies'!R35 = "","",IF('Binding Energies'!R35&lt;HV,Crosssection!R35*(1+(GPartPolEff!R35))*IMFP!R35,""))</f>
        <v/>
      </c>
      <c r="S35" s="2" t="str">
        <f>IF('Binding Energies'!S35 = "","",IF('Binding Energies'!S35&lt;HV,Crosssection!S35*(1+(GPartPolEff!S35))*IMFP!S35,""))</f>
        <v/>
      </c>
      <c r="T35" s="2" t="str">
        <f>IF('Binding Energies'!T35 = "","",IF('Binding Energies'!T35&lt;HV,Crosssection!T35*(1+(GPartPolEff!T35))*IMFP!T35,""))</f>
        <v/>
      </c>
    </row>
    <row r="36" spans="1:20" x14ac:dyDescent="0.35">
      <c r="A36" s="43">
        <v>36</v>
      </c>
      <c r="B36" s="2" t="str">
        <f>IF('Binding Energies'!B36 = "","",IF('Binding Energies'!B36&lt;HV,Crosssection!B36*(1+(GPartPolEff!B36))*IMFP!B36,""))</f>
        <v/>
      </c>
      <c r="C36" s="2">
        <f>IF('Binding Energies'!C36 = "","",IF('Binding Energies'!C36&lt;HV,Crosssection!C36*(1+(GPartPolEff!C36))*IMFP!C36,""))</f>
        <v>4.1747922161373354E-20</v>
      </c>
      <c r="D36" s="2">
        <f>IF('Binding Energies'!D36 = "","",IF('Binding Energies'!D36&lt;HV,Crosssection!D36*(1+(GPartPolEff!D36))*IMFP!D36,""))</f>
        <v>9.281562533630997E-21</v>
      </c>
      <c r="E36" s="2" t="str">
        <f>IF('Binding Energies'!E36 = "","",IF('Binding Energies'!E36&lt;HV,Crosssection!E36*(1+(GPartPolEff!E36))*IMFP!E36,""))</f>
        <v/>
      </c>
      <c r="F36" s="2" t="str">
        <f>IF('Binding Energies'!F36 = "","",IF('Binding Energies'!F36&lt;HV,Crosssection!F36*(1+(GPartPolEff!F36))*IMFP!F36,""))</f>
        <v/>
      </c>
      <c r="G36" s="2">
        <f>IF('Binding Energies'!G36 = "","",IF('Binding Energies'!G36&lt;HV,Crosssection!G36*(1+(GPartPolEff!G36))*IMFP!G36,""))</f>
        <v>3.3373042914810834E-20</v>
      </c>
      <c r="H36" s="2">
        <f>IF('Binding Energies'!H36 = "","",IF('Binding Energies'!H36&lt;HV,Crosssection!H36*(1+(GPartPolEff!H36))*IMFP!H36,""))</f>
        <v>6.1826054053127971E-20</v>
      </c>
      <c r="I36" s="2">
        <f>IF('Binding Energies'!I36 = "","",IF('Binding Energies'!I36&lt;HV,Crosssection!I36*(1+(GPartPolEff!I36))*IMFP!I36,""))</f>
        <v>5.3077739311384259E-21</v>
      </c>
      <c r="J36" s="2">
        <f>IF('Binding Energies'!J36 = "","",IF('Binding Energies'!J36&lt;HV,Crosssection!J36*(1+(GPartPolEff!J36))*IMFP!J36,""))</f>
        <v>1.0026616364809265E-20</v>
      </c>
      <c r="K36" s="2" t="str">
        <f>IF('Binding Energies'!K36 = "","",IF('Binding Energies'!K36&lt;HV,Crosssection!K36*(1+(GPartPolEff!K36))*IMFP!K36,""))</f>
        <v/>
      </c>
      <c r="L36" s="2" t="str">
        <f>IF('Binding Energies'!L36 = "","",IF('Binding Energies'!L36&lt;HV,Crosssection!L36*(1+(GPartPolEff!L36))*IMFP!L36,""))</f>
        <v/>
      </c>
      <c r="M36" s="2" t="str">
        <f>IF('Binding Energies'!M36 = "","",IF('Binding Energies'!M36&lt;HV,Crosssection!M36*(1+(GPartPolEff!M36))*IMFP!M36,""))</f>
        <v/>
      </c>
      <c r="N36" s="2" t="str">
        <f>IF('Binding Energies'!N36 = "","",IF('Binding Energies'!N36&lt;HV,Crosssection!N36*(1+(GPartPolEff!N36))*IMFP!N36,""))</f>
        <v/>
      </c>
      <c r="O36" s="2">
        <f>IF('Binding Energies'!O36 = "","",IF('Binding Energies'!O36&lt;HV,Crosssection!O36*(1+(GPartPolEff!O36))*IMFP!O36,""))</f>
        <v>9.2139822018252739E-22</v>
      </c>
      <c r="P36" s="2">
        <f>IF('Binding Energies'!P36 = "","",IF('Binding Energies'!P36&lt;HV,Crosssection!P36*(1+(GPartPolEff!P36))*IMFP!P36,""))</f>
        <v>1.3793475230082507E-21</v>
      </c>
      <c r="Q36" s="2" t="str">
        <f>IF('Binding Energies'!Q36 = "","",IF('Binding Energies'!Q36&lt;HV,Crosssection!Q36*(1+(GPartPolEff!Q36))*IMFP!Q36,""))</f>
        <v/>
      </c>
      <c r="R36" s="2" t="str">
        <f>IF('Binding Energies'!R36 = "","",IF('Binding Energies'!R36&lt;HV,Crosssection!R36*(1+(GPartPolEff!R36))*IMFP!R36,""))</f>
        <v/>
      </c>
      <c r="S36" s="2" t="str">
        <f>IF('Binding Energies'!S36 = "","",IF('Binding Energies'!S36&lt;HV,Crosssection!S36*(1+(GPartPolEff!S36))*IMFP!S36,""))</f>
        <v/>
      </c>
      <c r="T36" s="2" t="str">
        <f>IF('Binding Energies'!T36 = "","",IF('Binding Energies'!T36&lt;HV,Crosssection!T36*(1+(GPartPolEff!T36))*IMFP!T36,""))</f>
        <v/>
      </c>
    </row>
    <row r="37" spans="1:20" x14ac:dyDescent="0.35">
      <c r="A37" s="43">
        <v>37</v>
      </c>
      <c r="B37" s="2" t="str">
        <f>IF('Binding Energies'!B37 = "","",IF('Binding Energies'!B37&lt;HV,Crosssection!B37*(1+(GPartPolEff!B37))*IMFP!B37,""))</f>
        <v/>
      </c>
      <c r="C37" s="2">
        <f>IF('Binding Energies'!C37 = "","",IF('Binding Energies'!C37&lt;HV,Crosssection!C37*(1+(GPartPolEff!C37))*IMFP!C37,""))</f>
        <v>4.297199993081E-20</v>
      </c>
      <c r="D37" s="2">
        <f>IF('Binding Energies'!D37 = "","",IF('Binding Energies'!D37&lt;HV,Crosssection!D37*(1+(GPartPolEff!D37))*IMFP!D37,""))</f>
        <v>1.0046410525716927E-20</v>
      </c>
      <c r="E37" s="2" t="str">
        <f>IF('Binding Energies'!E37 = "","",IF('Binding Energies'!E37&lt;HV,Crosssection!E37*(1+(GPartPolEff!E37))*IMFP!E37,""))</f>
        <v/>
      </c>
      <c r="F37" s="2" t="str">
        <f>IF('Binding Energies'!F37 = "","",IF('Binding Energies'!F37&lt;HV,Crosssection!F37*(1+(GPartPolEff!F37))*IMFP!F37,""))</f>
        <v/>
      </c>
      <c r="G37" s="2">
        <f>IF('Binding Energies'!G37 = "","",IF('Binding Energies'!G37&lt;HV,Crosssection!G37*(1+(GPartPolEff!G37))*IMFP!G37,""))</f>
        <v>3.6763259844558262E-20</v>
      </c>
      <c r="H37" s="2">
        <f>IF('Binding Energies'!H37 = "","",IF('Binding Energies'!H37&lt;HV,Crosssection!H37*(1+(GPartPolEff!H37))*IMFP!H37,""))</f>
        <v>6.8091253528292965E-20</v>
      </c>
      <c r="I37" s="2">
        <f>IF('Binding Energies'!I37 = "","",IF('Binding Energies'!I37&lt;HV,Crosssection!I37*(1+(GPartPolEff!I37))*IMFP!I37,""))</f>
        <v>6.060362234095483E-21</v>
      </c>
      <c r="J37" s="2">
        <f>IF('Binding Energies'!J37 = "","",IF('Binding Energies'!J37&lt;HV,Crosssection!J37*(1+(GPartPolEff!J37))*IMFP!J37,""))</f>
        <v>1.1405314847385132E-20</v>
      </c>
      <c r="K37" s="2" t="str">
        <f>IF('Binding Energies'!K37 = "","",IF('Binding Energies'!K37&lt;HV,Crosssection!K37*(1+(GPartPolEff!K37))*IMFP!K37,""))</f>
        <v/>
      </c>
      <c r="L37" s="2" t="str">
        <f>IF('Binding Energies'!L37 = "","",IF('Binding Energies'!L37&lt;HV,Crosssection!L37*(1+(GPartPolEff!L37))*IMFP!L37,""))</f>
        <v/>
      </c>
      <c r="M37" s="2" t="str">
        <f>IF('Binding Energies'!M37 = "","",IF('Binding Energies'!M37&lt;HV,Crosssection!M37*(1+(GPartPolEff!M37))*IMFP!M37,""))</f>
        <v/>
      </c>
      <c r="N37" s="2" t="str">
        <f>IF('Binding Energies'!N37 = "","",IF('Binding Energies'!N37&lt;HV,Crosssection!N37*(1+(GPartPolEff!N37))*IMFP!N37,""))</f>
        <v/>
      </c>
      <c r="O37" s="2">
        <f>IF('Binding Energies'!O37 = "","",IF('Binding Energies'!O37&lt;HV,Crosssection!O37*(1+(GPartPolEff!O37))*IMFP!O37,""))</f>
        <v>1.168479779714515E-21</v>
      </c>
      <c r="P37" s="2">
        <f>IF('Binding Energies'!P37 = "","",IF('Binding Energies'!P37&lt;HV,Crosssection!P37*(1+(GPartPolEff!P37))*IMFP!P37,""))</f>
        <v>1.747642133038914E-21</v>
      </c>
      <c r="Q37" s="2" t="str">
        <f>IF('Binding Energies'!Q37 = "","",IF('Binding Energies'!Q37&lt;HV,Crosssection!Q37*(1+(GPartPolEff!Q37))*IMFP!Q37,""))</f>
        <v/>
      </c>
      <c r="R37" s="2" t="str">
        <f>IF('Binding Energies'!R37 = "","",IF('Binding Energies'!R37&lt;HV,Crosssection!R37*(1+(GPartPolEff!R37))*IMFP!R37,""))</f>
        <v/>
      </c>
      <c r="S37" s="2" t="str">
        <f>IF('Binding Energies'!S37 = "","",IF('Binding Energies'!S37&lt;HV,Crosssection!S37*(1+(GPartPolEff!S37))*IMFP!S37,""))</f>
        <v/>
      </c>
      <c r="T37" s="2" t="str">
        <f>IF('Binding Energies'!T37 = "","",IF('Binding Energies'!T37&lt;HV,Crosssection!T37*(1+(GPartPolEff!T37))*IMFP!T37,""))</f>
        <v/>
      </c>
    </row>
    <row r="38" spans="1:20" x14ac:dyDescent="0.35">
      <c r="A38" s="43">
        <v>38</v>
      </c>
      <c r="B38" s="2" t="str">
        <f>IF('Binding Energies'!B38 = "","",IF('Binding Energies'!B38&lt;HV,Crosssection!B38*(1+(GPartPolEff!B38))*IMFP!B38,""))</f>
        <v/>
      </c>
      <c r="C38" s="2">
        <f>IF('Binding Energies'!C38 = "","",IF('Binding Energies'!C38&lt;HV,Crosssection!C38*(1+(GPartPolEff!C38))*IMFP!C38,""))</f>
        <v>4.3988284478623237E-20</v>
      </c>
      <c r="D38" s="2">
        <f>IF('Binding Energies'!D38 = "","",IF('Binding Energies'!D38&lt;HV,Crosssection!D38*(1+(GPartPolEff!D38))*IMFP!D38,""))</f>
        <v>1.0832046220693532E-20</v>
      </c>
      <c r="E38" s="2" t="str">
        <f>IF('Binding Energies'!E38 = "","",IF('Binding Energies'!E38&lt;HV,Crosssection!E38*(1+(GPartPolEff!E38))*IMFP!E38,""))</f>
        <v/>
      </c>
      <c r="F38" s="2" t="str">
        <f>IF('Binding Energies'!F38 = "","",IF('Binding Energies'!F38&lt;HV,Crosssection!F38*(1+(GPartPolEff!F38))*IMFP!F38,""))</f>
        <v/>
      </c>
      <c r="G38" s="2">
        <f>IF('Binding Energies'!G38 = "","",IF('Binding Energies'!G38&lt;HV,Crosssection!G38*(1+(GPartPolEff!G38))*IMFP!G38,""))</f>
        <v>4.0198853527651314E-20</v>
      </c>
      <c r="H38" s="2">
        <f>IF('Binding Energies'!H38 = "","",IF('Binding Energies'!H38&lt;HV,Crosssection!H38*(1+(GPartPolEff!H38))*IMFP!H38,""))</f>
        <v>7.446750638234055E-20</v>
      </c>
      <c r="I38" s="2">
        <f>IF('Binding Energies'!I38 = "","",IF('Binding Energies'!I38&lt;HV,Crosssection!I38*(1+(GPartPolEff!I38))*IMFP!I38,""))</f>
        <v>6.8752859521270021E-21</v>
      </c>
      <c r="J38" s="2">
        <f>IF('Binding Energies'!J38 = "","",IF('Binding Energies'!J38&lt;HV,Crosssection!J38*(1+(GPartPolEff!J38))*IMFP!J38,""))</f>
        <v>1.2889584023028957E-20</v>
      </c>
      <c r="K38" s="2" t="str">
        <f>IF('Binding Energies'!K38 = "","",IF('Binding Energies'!K38&lt;HV,Crosssection!K38*(1+(GPartPolEff!K38))*IMFP!K38,""))</f>
        <v/>
      </c>
      <c r="L38" s="2" t="str">
        <f>IF('Binding Energies'!L38 = "","",IF('Binding Energies'!L38&lt;HV,Crosssection!L38*(1+(GPartPolEff!L38))*IMFP!L38,""))</f>
        <v/>
      </c>
      <c r="M38" s="2" t="str">
        <f>IF('Binding Energies'!M38 = "","",IF('Binding Energies'!M38&lt;HV,Crosssection!M38*(1+(GPartPolEff!M38))*IMFP!M38,""))</f>
        <v/>
      </c>
      <c r="N38" s="2" t="str">
        <f>IF('Binding Energies'!N38 = "","",IF('Binding Energies'!N38&lt;HV,Crosssection!N38*(1+(GPartPolEff!N38))*IMFP!N38,""))</f>
        <v/>
      </c>
      <c r="O38" s="2">
        <f>IF('Binding Energies'!O38 = "","",IF('Binding Energies'!O38&lt;HV,Crosssection!O38*(1+(GPartPolEff!O38))*IMFP!O38,""))</f>
        <v>1.4621780152791237E-21</v>
      </c>
      <c r="P38" s="2">
        <f>IF('Binding Energies'!P38 = "","",IF('Binding Energies'!P38&lt;HV,Crosssection!P38*(1+(GPartPolEff!P38))*IMFP!P38,""))</f>
        <v>2.1844569978851059E-21</v>
      </c>
      <c r="Q38" s="2" t="str">
        <f>IF('Binding Energies'!Q38 = "","",IF('Binding Energies'!Q38&lt;HV,Crosssection!Q38*(1+(GPartPolEff!Q38))*IMFP!Q38,""))</f>
        <v/>
      </c>
      <c r="R38" s="2" t="str">
        <f>IF('Binding Energies'!R38 = "","",IF('Binding Energies'!R38&lt;HV,Crosssection!R38*(1+(GPartPolEff!R38))*IMFP!R38,""))</f>
        <v/>
      </c>
      <c r="S38" s="2" t="str">
        <f>IF('Binding Energies'!S38 = "","",IF('Binding Energies'!S38&lt;HV,Crosssection!S38*(1+(GPartPolEff!S38))*IMFP!S38,""))</f>
        <v/>
      </c>
      <c r="T38" s="2" t="str">
        <f>IF('Binding Energies'!T38 = "","",IF('Binding Energies'!T38&lt;HV,Crosssection!T38*(1+(GPartPolEff!T38))*IMFP!T38,""))</f>
        <v/>
      </c>
    </row>
    <row r="39" spans="1:20" x14ac:dyDescent="0.35">
      <c r="A39" s="43">
        <v>39</v>
      </c>
      <c r="B39" s="2" t="str">
        <f>IF('Binding Energies'!B39 = "","",IF('Binding Energies'!B39&lt;HV,Crosssection!B39*(1+(GPartPolEff!B39))*IMFP!B39,""))</f>
        <v/>
      </c>
      <c r="C39" s="2">
        <f>IF('Binding Energies'!C39 = "","",IF('Binding Energies'!C39&lt;HV,Crosssection!C39*(1+(GPartPolEff!C39))*IMFP!C39,""))</f>
        <v>4.4804523579192467E-20</v>
      </c>
      <c r="D39" s="2">
        <f>IF('Binding Energies'!D39 = "","",IF('Binding Energies'!D39&lt;HV,Crosssection!D39*(1+(GPartPolEff!D39))*IMFP!D39,""))</f>
        <v>1.1643345934632559E-20</v>
      </c>
      <c r="E39" s="2" t="str">
        <f>IF('Binding Energies'!E39 = "","",IF('Binding Energies'!E39&lt;HV,Crosssection!E39*(1+(GPartPolEff!E39))*IMFP!E39,""))</f>
        <v/>
      </c>
      <c r="F39" s="2" t="str">
        <f>IF('Binding Energies'!F39 = "","",IF('Binding Energies'!F39&lt;HV,Crosssection!F39*(1+(GPartPolEff!F39))*IMFP!F39,""))</f>
        <v/>
      </c>
      <c r="G39" s="2">
        <f>IF('Binding Energies'!G39 = "","",IF('Binding Energies'!G39&lt;HV,Crosssection!G39*(1+(GPartPolEff!G39))*IMFP!G39,""))</f>
        <v>4.3637415404738709E-20</v>
      </c>
      <c r="H39" s="2">
        <f>IF('Binding Energies'!H39 = "","",IF('Binding Energies'!H39&lt;HV,Crosssection!H39*(1+(GPartPolEff!H39))*IMFP!H39,""))</f>
        <v>8.0888364926680846E-20</v>
      </c>
      <c r="I39" s="2">
        <f>IF('Binding Energies'!I39 = "","",IF('Binding Energies'!I39&lt;HV,Crosssection!I39*(1+(GPartPolEff!I39))*IMFP!I39,""))</f>
        <v>7.7590546319640664E-21</v>
      </c>
      <c r="J39" s="2">
        <f>IF('Binding Energies'!J39 = "","",IF('Binding Energies'!J39&lt;HV,Crosssection!J39*(1+(GPartPolEff!J39))*IMFP!J39,""))</f>
        <v>1.4489171933875554E-20</v>
      </c>
      <c r="K39" s="2" t="str">
        <f>IF('Binding Energies'!K39 = "","",IF('Binding Energies'!K39&lt;HV,Crosssection!K39*(1+(GPartPolEff!K39))*IMFP!K39,""))</f>
        <v/>
      </c>
      <c r="L39" s="2" t="str">
        <f>IF('Binding Energies'!L39 = "","",IF('Binding Energies'!L39&lt;HV,Crosssection!L39*(1+(GPartPolEff!L39))*IMFP!L39,""))</f>
        <v/>
      </c>
      <c r="M39" s="2" t="str">
        <f>IF('Binding Energies'!M39 = "","",IF('Binding Energies'!M39&lt;HV,Crosssection!M39*(1+(GPartPolEff!M39))*IMFP!M39,""))</f>
        <v/>
      </c>
      <c r="N39" s="2" t="str">
        <f>IF('Binding Energies'!N39 = "","",IF('Binding Energies'!N39&lt;HV,Crosssection!N39*(1+(GPartPolEff!N39))*IMFP!N39,""))</f>
        <v/>
      </c>
      <c r="O39" s="2">
        <f>IF('Binding Energies'!O39 = "","",IF('Binding Energies'!O39&lt;HV,Crosssection!O39*(1+(GPartPolEff!O39))*IMFP!O39,""))</f>
        <v>1.8090417107141849E-21</v>
      </c>
      <c r="P39" s="2">
        <f>IF('Binding Energies'!P39 = "","",IF('Binding Energies'!P39&lt;HV,Crosssection!P39*(1+(GPartPolEff!P39))*IMFP!P39,""))</f>
        <v>2.6991465465095873E-21</v>
      </c>
      <c r="Q39" s="2" t="str">
        <f>IF('Binding Energies'!Q39 = "","",IF('Binding Energies'!Q39&lt;HV,Crosssection!Q39*(1+(GPartPolEff!Q39))*IMFP!Q39,""))</f>
        <v/>
      </c>
      <c r="R39" s="2" t="str">
        <f>IF('Binding Energies'!R39 = "","",IF('Binding Energies'!R39&lt;HV,Crosssection!R39*(1+(GPartPolEff!R39))*IMFP!R39,""))</f>
        <v/>
      </c>
      <c r="S39" s="2" t="str">
        <f>IF('Binding Energies'!S39 = "","",IF('Binding Energies'!S39&lt;HV,Crosssection!S39*(1+(GPartPolEff!S39))*IMFP!S39,""))</f>
        <v/>
      </c>
      <c r="T39" s="2" t="str">
        <f>IF('Binding Energies'!T39 = "","",IF('Binding Energies'!T39&lt;HV,Crosssection!T39*(1+(GPartPolEff!T39))*IMFP!T39,""))</f>
        <v/>
      </c>
    </row>
    <row r="40" spans="1:20" x14ac:dyDescent="0.35">
      <c r="A40" s="43">
        <v>40</v>
      </c>
      <c r="B40" s="2" t="str">
        <f>IF('Binding Energies'!B40 = "","",IF('Binding Energies'!B40&lt;HV,Crosssection!B40*(1+(GPartPolEff!B40))*IMFP!B40,""))</f>
        <v/>
      </c>
      <c r="C40" s="2">
        <f>IF('Binding Energies'!C40 = "","",IF('Binding Energies'!C40&lt;HV,Crosssection!C40*(1+(GPartPolEff!C40))*IMFP!C40,""))</f>
        <v>4.543483430406219E-20</v>
      </c>
      <c r="D40" s="2">
        <f>IF('Binding Energies'!D40 = "","",IF('Binding Energies'!D40&lt;HV,Crosssection!D40*(1+(GPartPolEff!D40))*IMFP!D40,""))</f>
        <v>1.2478848743740718E-20</v>
      </c>
      <c r="E40" s="2">
        <f>IF('Binding Energies'!E40 = "","",IF('Binding Energies'!E40&lt;HV,Crosssection!E40*(1+(GPartPolEff!E40))*IMFP!E40,""))</f>
        <v>1.9471470933244596E-21</v>
      </c>
      <c r="F40" s="2" t="str">
        <f>IF('Binding Energies'!F40 = "","",IF('Binding Energies'!F40&lt;HV,Crosssection!F40*(1+(GPartPolEff!F40))*IMFP!F40,""))</f>
        <v/>
      </c>
      <c r="G40" s="2">
        <f>IF('Binding Energies'!G40 = "","",IF('Binding Energies'!G40&lt;HV,Crosssection!G40*(1+(GPartPolEff!G40))*IMFP!G40,""))</f>
        <v>4.7064263782412431E-20</v>
      </c>
      <c r="H40" s="2">
        <f>IF('Binding Energies'!H40 = "","",IF('Binding Energies'!H40&lt;HV,Crosssection!H40*(1+(GPartPolEff!H40))*IMFP!H40,""))</f>
        <v>8.7337877230641753E-20</v>
      </c>
      <c r="I40" s="2">
        <f>IF('Binding Energies'!I40 = "","",IF('Binding Energies'!I40&lt;HV,Crosssection!I40*(1+(GPartPolEff!I40))*IMFP!I40,""))</f>
        <v>8.7136489021417704E-21</v>
      </c>
      <c r="J40" s="2">
        <f>IF('Binding Energies'!J40 = "","",IF('Binding Energies'!J40&lt;HV,Crosssection!J40*(1+(GPartPolEff!J40))*IMFP!J40,""))</f>
        <v>1.6208465438249057E-20</v>
      </c>
      <c r="K40" s="2" t="str">
        <f>IF('Binding Energies'!K40 = "","",IF('Binding Energies'!K40&lt;HV,Crosssection!K40*(1+(GPartPolEff!K40))*IMFP!K40,""))</f>
        <v/>
      </c>
      <c r="L40" s="2" t="str">
        <f>IF('Binding Energies'!L40 = "","",IF('Binding Energies'!L40&lt;HV,Crosssection!L40*(1+(GPartPolEff!L40))*IMFP!L40,""))</f>
        <v/>
      </c>
      <c r="M40" s="2" t="str">
        <f>IF('Binding Energies'!M40 = "","",IF('Binding Energies'!M40&lt;HV,Crosssection!M40*(1+(GPartPolEff!M40))*IMFP!M40,""))</f>
        <v/>
      </c>
      <c r="N40" s="2" t="str">
        <f>IF('Binding Energies'!N40 = "","",IF('Binding Energies'!N40&lt;HV,Crosssection!N40*(1+(GPartPolEff!N40))*IMFP!N40,""))</f>
        <v/>
      </c>
      <c r="O40" s="2">
        <f>IF('Binding Energies'!O40 = "","",IF('Binding Energies'!O40&lt;HV,Crosssection!O40*(1+(GPartPolEff!O40))*IMFP!O40,""))</f>
        <v>2.2162848290692541E-21</v>
      </c>
      <c r="P40" s="2">
        <f>IF('Binding Energies'!P40 = "","",IF('Binding Energies'!P40&lt;HV,Crosssection!P40*(1+(GPartPolEff!P40))*IMFP!P40,""))</f>
        <v>3.3020348965958326E-21</v>
      </c>
      <c r="Q40" s="2" t="str">
        <f>IF('Binding Energies'!Q40 = "","",IF('Binding Energies'!Q40&lt;HV,Crosssection!Q40*(1+(GPartPolEff!Q40))*IMFP!Q40,""))</f>
        <v/>
      </c>
      <c r="R40" s="2" t="str">
        <f>IF('Binding Energies'!R40 = "","",IF('Binding Energies'!R40&lt;HV,Crosssection!R40*(1+(GPartPolEff!R40))*IMFP!R40,""))</f>
        <v/>
      </c>
      <c r="S40" s="2" t="str">
        <f>IF('Binding Energies'!S40 = "","",IF('Binding Energies'!S40&lt;HV,Crosssection!S40*(1+(GPartPolEff!S40))*IMFP!S40,""))</f>
        <v/>
      </c>
      <c r="T40" s="2" t="str">
        <f>IF('Binding Energies'!T40 = "","",IF('Binding Energies'!T40&lt;HV,Crosssection!T40*(1+(GPartPolEff!T40))*IMFP!T40,""))</f>
        <v/>
      </c>
    </row>
    <row r="41" spans="1:20" x14ac:dyDescent="0.35">
      <c r="A41" s="43">
        <v>41</v>
      </c>
      <c r="B41" s="2" t="str">
        <f>IF('Binding Energies'!B41 = "","",IF('Binding Energies'!B41&lt;HV,Crosssection!B41*(1+(GPartPolEff!B41))*IMFP!B41,""))</f>
        <v/>
      </c>
      <c r="C41" s="2">
        <f>IF('Binding Energies'!C41 = "","",IF('Binding Energies'!C41&lt;HV,Crosssection!C41*(1+(GPartPolEff!C41))*IMFP!C41,""))</f>
        <v>4.5829303982142203E-20</v>
      </c>
      <c r="D41" s="2">
        <f>IF('Binding Energies'!D41 = "","",IF('Binding Energies'!D41&lt;HV,Crosssection!D41*(1+(GPartPolEff!D41))*IMFP!D41,""))</f>
        <v>1.3335227044202907E-20</v>
      </c>
      <c r="E41" s="2">
        <f>IF('Binding Energies'!E41 = "","",IF('Binding Energies'!E41&lt;HV,Crosssection!E41*(1+(GPartPolEff!E41))*IMFP!E41,""))</f>
        <v>2.1670710989016162E-21</v>
      </c>
      <c r="F41" s="2" t="str">
        <f>IF('Binding Energies'!F41 = "","",IF('Binding Energies'!F41&lt;HV,Crosssection!F41*(1+(GPartPolEff!F41))*IMFP!F41,""))</f>
        <v/>
      </c>
      <c r="G41" s="2">
        <f>IF('Binding Energies'!G41 = "","",IF('Binding Energies'!G41&lt;HV,Crosssection!G41*(1+(GPartPolEff!G41))*IMFP!G41,""))</f>
        <v>5.0382342764884132E-20</v>
      </c>
      <c r="H41" s="2">
        <f>IF('Binding Energies'!H41 = "","",IF('Binding Energies'!H41&lt;HV,Crosssection!H41*(1+(GPartPolEff!H41))*IMFP!H41,""))</f>
        <v>9.365757678146855E-20</v>
      </c>
      <c r="I41" s="2">
        <f>IF('Binding Energies'!I41 = "","",IF('Binding Energies'!I41&lt;HV,Crosssection!I41*(1+(GPartPolEff!I41))*IMFP!I41,""))</f>
        <v>9.7350755414463571E-21</v>
      </c>
      <c r="J41" s="2">
        <f>IF('Binding Energies'!J41 = "","",IF('Binding Energies'!J41&lt;HV,Crosssection!J41*(1+(GPartPolEff!J41))*IMFP!J41,""))</f>
        <v>1.8040036581628879E-20</v>
      </c>
      <c r="K41" s="2" t="str">
        <f>IF('Binding Energies'!K41 = "","",IF('Binding Energies'!K41&lt;HV,Crosssection!K41*(1+(GPartPolEff!K41))*IMFP!K41,""))</f>
        <v/>
      </c>
      <c r="L41" s="2" t="str">
        <f>IF('Binding Energies'!L41 = "","",IF('Binding Energies'!L41&lt;HV,Crosssection!L41*(1+(GPartPolEff!L41))*IMFP!L41,""))</f>
        <v/>
      </c>
      <c r="M41" s="2" t="str">
        <f>IF('Binding Energies'!M41 = "","",IF('Binding Energies'!M41&lt;HV,Crosssection!M41*(1+(GPartPolEff!M41))*IMFP!M41,""))</f>
        <v/>
      </c>
      <c r="N41" s="2" t="str">
        <f>IF('Binding Energies'!N41 = "","",IF('Binding Energies'!N41&lt;HV,Crosssection!N41*(1+(GPartPolEff!N41))*IMFP!N41,""))</f>
        <v/>
      </c>
      <c r="O41" s="2">
        <f>IF('Binding Energies'!O41 = "","",IF('Binding Energies'!O41&lt;HV,Crosssection!O41*(1+(GPartPolEff!O41))*IMFP!O41,""))</f>
        <v>2.6894812809582445E-21</v>
      </c>
      <c r="P41" s="2">
        <f>IF('Binding Energies'!P41 = "","",IF('Binding Energies'!P41&lt;HV,Crosssection!P41*(1+(GPartPolEff!P41))*IMFP!P41,""))</f>
        <v>4.0011101318496389E-21</v>
      </c>
      <c r="Q41" s="2" t="str">
        <f>IF('Binding Energies'!Q41 = "","",IF('Binding Energies'!Q41&lt;HV,Crosssection!Q41*(1+(GPartPolEff!Q41))*IMFP!Q41,""))</f>
        <v/>
      </c>
      <c r="R41" s="2" t="str">
        <f>IF('Binding Energies'!R41 = "","",IF('Binding Energies'!R41&lt;HV,Crosssection!R41*(1+(GPartPolEff!R41))*IMFP!R41,""))</f>
        <v/>
      </c>
      <c r="S41" s="2" t="str">
        <f>IF('Binding Energies'!S41 = "","",IF('Binding Energies'!S41&lt;HV,Crosssection!S41*(1+(GPartPolEff!S41))*IMFP!S41,""))</f>
        <v/>
      </c>
      <c r="T41" s="2" t="str">
        <f>IF('Binding Energies'!T41 = "","",IF('Binding Energies'!T41&lt;HV,Crosssection!T41*(1+(GPartPolEff!T41))*IMFP!T41,""))</f>
        <v/>
      </c>
    </row>
    <row r="42" spans="1:20" x14ac:dyDescent="0.35">
      <c r="A42" s="43">
        <v>42</v>
      </c>
      <c r="B42" s="2" t="str">
        <f>IF('Binding Energies'!B42 = "","",IF('Binding Energies'!B42&lt;HV,Crosssection!B42*(1+(GPartPolEff!B42))*IMFP!B42,""))</f>
        <v/>
      </c>
      <c r="C42" s="2">
        <f>IF('Binding Energies'!C42 = "","",IF('Binding Energies'!C42&lt;HV,Crosssection!C42*(1+(GPartPolEff!C42))*IMFP!C42,""))</f>
        <v>4.6041451776392204E-20</v>
      </c>
      <c r="D42" s="2">
        <f>IF('Binding Energies'!D42 = "","",IF('Binding Energies'!D42&lt;HV,Crosssection!D42*(1+(GPartPolEff!D42))*IMFP!D42,""))</f>
        <v>1.4217468231976366E-20</v>
      </c>
      <c r="E42" s="2">
        <f>IF('Binding Energies'!E42 = "","",IF('Binding Energies'!E42&lt;HV,Crosssection!E42*(1+(GPartPolEff!E42))*IMFP!E42,""))</f>
        <v>2.4007918143191552E-21</v>
      </c>
      <c r="F42" s="2" t="str">
        <f>IF('Binding Energies'!F42 = "","",IF('Binding Energies'!F42&lt;HV,Crosssection!F42*(1+(GPartPolEff!F42))*IMFP!F42,""))</f>
        <v/>
      </c>
      <c r="G42" s="2">
        <f>IF('Binding Energies'!G42 = "","",IF('Binding Energies'!G42&lt;HV,Crosssection!G42*(1+(GPartPolEff!G42))*IMFP!G42,""))</f>
        <v>5.3585960939298785E-20</v>
      </c>
      <c r="H42" s="2">
        <f>IF('Binding Energies'!H42 = "","",IF('Binding Energies'!H42&lt;HV,Crosssection!H42*(1+(GPartPolEff!H42))*IMFP!H42,""))</f>
        <v>9.9852114214098461E-20</v>
      </c>
      <c r="I42" s="2">
        <f>IF('Binding Energies'!I42 = "","",IF('Binding Energies'!I42&lt;HV,Crosssection!I42*(1+(GPartPolEff!I42))*IMFP!I42,""))</f>
        <v>1.0830358895099152E-20</v>
      </c>
      <c r="J42" s="2">
        <f>IF('Binding Energies'!J42 = "","",IF('Binding Energies'!J42&lt;HV,Crosssection!J42*(1+(GPartPolEff!J42))*IMFP!J42,""))</f>
        <v>1.9997768362808957E-20</v>
      </c>
      <c r="K42" s="2" t="str">
        <f>IF('Binding Energies'!K42 = "","",IF('Binding Energies'!K42&lt;HV,Crosssection!K42*(1+(GPartPolEff!K42))*IMFP!K42,""))</f>
        <v/>
      </c>
      <c r="L42" s="2" t="str">
        <f>IF('Binding Energies'!L42 = "","",IF('Binding Energies'!L42&lt;HV,Crosssection!L42*(1+(GPartPolEff!L42))*IMFP!L42,""))</f>
        <v/>
      </c>
      <c r="M42" s="2" t="str">
        <f>IF('Binding Energies'!M42 = "","",IF('Binding Energies'!M42&lt;HV,Crosssection!M42*(1+(GPartPolEff!M42))*IMFP!M42,""))</f>
        <v/>
      </c>
      <c r="N42" s="2" t="str">
        <f>IF('Binding Energies'!N42 = "","",IF('Binding Energies'!N42&lt;HV,Crosssection!N42*(1+(GPartPolEff!N42))*IMFP!N42,""))</f>
        <v/>
      </c>
      <c r="O42" s="2">
        <f>IF('Binding Energies'!O42 = "","",IF('Binding Energies'!O42&lt;HV,Crosssection!O42*(1+(GPartPolEff!O42))*IMFP!O42,""))</f>
        <v>3.2372472807831016E-21</v>
      </c>
      <c r="P42" s="2">
        <f>IF('Binding Energies'!P42 = "","",IF('Binding Energies'!P42&lt;HV,Crosssection!P42*(1+(GPartPolEff!P42))*IMFP!P42,""))</f>
        <v>4.8087023743817382E-21</v>
      </c>
      <c r="Q42" s="2" t="str">
        <f>IF('Binding Energies'!Q42 = "","",IF('Binding Energies'!Q42&lt;HV,Crosssection!Q42*(1+(GPartPolEff!Q42))*IMFP!Q42,""))</f>
        <v/>
      </c>
      <c r="R42" s="2" t="str">
        <f>IF('Binding Energies'!R42 = "","",IF('Binding Energies'!R42&lt;HV,Crosssection!R42*(1+(GPartPolEff!R42))*IMFP!R42,""))</f>
        <v/>
      </c>
      <c r="S42" s="2" t="str">
        <f>IF('Binding Energies'!S42 = "","",IF('Binding Energies'!S42&lt;HV,Crosssection!S42*(1+(GPartPolEff!S42))*IMFP!S42,""))</f>
        <v/>
      </c>
      <c r="T42" s="2" t="str">
        <f>IF('Binding Energies'!T42 = "","",IF('Binding Energies'!T42&lt;HV,Crosssection!T42*(1+(GPartPolEff!T42))*IMFP!T42,""))</f>
        <v/>
      </c>
    </row>
    <row r="43" spans="1:20" x14ac:dyDescent="0.35">
      <c r="A43" s="43">
        <v>43</v>
      </c>
      <c r="B43" s="2" t="str">
        <f>IF('Binding Energies'!B43 = "","",IF('Binding Energies'!B43&lt;HV,Crosssection!B43*(1+(GPartPolEff!B43))*IMFP!B43,""))</f>
        <v/>
      </c>
      <c r="C43" s="2">
        <f>IF('Binding Energies'!C43 = "","",IF('Binding Energies'!C43&lt;HV,Crosssection!C43*(1+(GPartPolEff!C43))*IMFP!C43,""))</f>
        <v>4.5976869572588845E-20</v>
      </c>
      <c r="D43" s="2">
        <f>IF('Binding Energies'!D43 = "","",IF('Binding Energies'!D43&lt;HV,Crosssection!D43*(1+(GPartPolEff!D43))*IMFP!D43,""))</f>
        <v>1.51130059398512E-20</v>
      </c>
      <c r="E43" s="2">
        <f>IF('Binding Energies'!E43 = "","",IF('Binding Energies'!E43&lt;HV,Crosssection!E43*(1+(GPartPolEff!E43))*IMFP!E43,""))</f>
        <v>2.6461804288539164E-21</v>
      </c>
      <c r="F43" s="2" t="str">
        <f>IF('Binding Energies'!F43 = "","",IF('Binding Energies'!F43&lt;HV,Crosssection!F43*(1+(GPartPolEff!F43))*IMFP!F43,""))</f>
        <v/>
      </c>
      <c r="G43" s="2">
        <f>IF('Binding Energies'!G43 = "","",IF('Binding Energies'!G43&lt;HV,Crosssection!G43*(1+(GPartPolEff!G43))*IMFP!G43,""))</f>
        <v>5.6542216751344564E-20</v>
      </c>
      <c r="H43" s="2">
        <f>IF('Binding Energies'!H43 = "","",IF('Binding Energies'!H43&lt;HV,Crosssection!H43*(1+(GPartPolEff!H43))*IMFP!H43,""))</f>
        <v>1.0569055955347255E-19</v>
      </c>
      <c r="I43" s="2">
        <f>IF('Binding Energies'!I43 = "","",IF('Binding Energies'!I43&lt;HV,Crosssection!I43*(1+(GPartPolEff!I43))*IMFP!I43,""))</f>
        <v>1.1987939400739245E-20</v>
      </c>
      <c r="J43" s="2">
        <f>IF('Binding Energies'!J43 = "","",IF('Binding Energies'!J43&lt;HV,Crosssection!J43*(1+(GPartPolEff!J43))*IMFP!J43,""))</f>
        <v>2.2062336503572107E-20</v>
      </c>
      <c r="K43" s="2" t="str">
        <f>IF('Binding Energies'!K43 = "","",IF('Binding Energies'!K43&lt;HV,Crosssection!K43*(1+(GPartPolEff!K43))*IMFP!K43,""))</f>
        <v/>
      </c>
      <c r="L43" s="2" t="str">
        <f>IF('Binding Energies'!L43 = "","",IF('Binding Energies'!L43&lt;HV,Crosssection!L43*(1+(GPartPolEff!L43))*IMFP!L43,""))</f>
        <v/>
      </c>
      <c r="M43" s="2" t="str">
        <f>IF('Binding Energies'!M43 = "","",IF('Binding Energies'!M43&lt;HV,Crosssection!M43*(1+(GPartPolEff!M43))*IMFP!M43,""))</f>
        <v/>
      </c>
      <c r="N43" s="2" t="str">
        <f>IF('Binding Energies'!N43 = "","",IF('Binding Energies'!N43&lt;HV,Crosssection!N43*(1+(GPartPolEff!N43))*IMFP!N43,""))</f>
        <v/>
      </c>
      <c r="O43" s="2">
        <f>IF('Binding Energies'!O43 = "","",IF('Binding Energies'!O43&lt;HV,Crosssection!O43*(1+(GPartPolEff!O43))*IMFP!O43,""))</f>
        <v>3.8645419539822773E-21</v>
      </c>
      <c r="P43" s="2">
        <f>IF('Binding Energies'!P43 = "","",IF('Binding Energies'!P43&lt;HV,Crosssection!P43*(1+(GPartPolEff!P43))*IMFP!P43,""))</f>
        <v>5.7313651726875001E-21</v>
      </c>
      <c r="Q43" s="2" t="str">
        <f>IF('Binding Energies'!Q43 = "","",IF('Binding Energies'!Q43&lt;HV,Crosssection!Q43*(1+(GPartPolEff!Q43))*IMFP!Q43,""))</f>
        <v/>
      </c>
      <c r="R43" s="2" t="str">
        <f>IF('Binding Energies'!R43 = "","",IF('Binding Energies'!R43&lt;HV,Crosssection!R43*(1+(GPartPolEff!R43))*IMFP!R43,""))</f>
        <v/>
      </c>
      <c r="S43" s="2" t="str">
        <f>IF('Binding Energies'!S43 = "","",IF('Binding Energies'!S43&lt;HV,Crosssection!S43*(1+(GPartPolEff!S43))*IMFP!S43,""))</f>
        <v/>
      </c>
      <c r="T43" s="2" t="str">
        <f>IF('Binding Energies'!T43 = "","",IF('Binding Energies'!T43&lt;HV,Crosssection!T43*(1+(GPartPolEff!T43))*IMFP!T43,""))</f>
        <v/>
      </c>
    </row>
    <row r="44" spans="1:20" x14ac:dyDescent="0.35">
      <c r="A44" s="43">
        <v>44</v>
      </c>
      <c r="B44" s="2" t="str">
        <f>IF('Binding Energies'!B44 = "","",IF('Binding Energies'!B44&lt;HV,Crosssection!B44*(1+(GPartPolEff!B44))*IMFP!B44,""))</f>
        <v/>
      </c>
      <c r="C44" s="2">
        <f>IF('Binding Energies'!C44 = "","",IF('Binding Energies'!C44&lt;HV,Crosssection!C44*(1+(GPartPolEff!C44))*IMFP!C44,""))</f>
        <v>4.5683282274111095E-20</v>
      </c>
      <c r="D44" s="2">
        <f>IF('Binding Energies'!D44 = "","",IF('Binding Energies'!D44&lt;HV,Crosssection!D44*(1+(GPartPolEff!D44))*IMFP!D44,""))</f>
        <v>1.6022658205210336E-20</v>
      </c>
      <c r="E44" s="2">
        <f>IF('Binding Energies'!E44 = "","",IF('Binding Energies'!E44&lt;HV,Crosssection!E44*(1+(GPartPolEff!E44))*IMFP!E44,""))</f>
        <v>2.9045246035096887E-21</v>
      </c>
      <c r="F44" s="2" t="str">
        <f>IF('Binding Energies'!F44 = "","",IF('Binding Energies'!F44&lt;HV,Crosssection!F44*(1+(GPartPolEff!F44))*IMFP!F44,""))</f>
        <v/>
      </c>
      <c r="G44" s="2">
        <f>IF('Binding Energies'!G44 = "","",IF('Binding Energies'!G44&lt;HV,Crosssection!G44*(1+(GPartPolEff!G44))*IMFP!G44,""))</f>
        <v>5.9205169416123237E-20</v>
      </c>
      <c r="H44" s="2">
        <f>IF('Binding Energies'!H44 = "","",IF('Binding Energies'!H44&lt;HV,Crosssection!H44*(1+(GPartPolEff!H44))*IMFP!H44,""))</f>
        <v>1.1112343158363508E-19</v>
      </c>
      <c r="I44" s="2">
        <f>IF('Binding Energies'!I44 = "","",IF('Binding Energies'!I44&lt;HV,Crosssection!I44*(1+(GPartPolEff!I44))*IMFP!I44,""))</f>
        <v>1.3206515329025531E-20</v>
      </c>
      <c r="J44" s="2">
        <f>IF('Binding Energies'!J44 = "","",IF('Binding Energies'!J44&lt;HV,Crosssection!J44*(1+(GPartPolEff!J44))*IMFP!J44,""))</f>
        <v>2.4230695046862845E-20</v>
      </c>
      <c r="K44" s="2" t="str">
        <f>IF('Binding Energies'!K44 = "","",IF('Binding Energies'!K44&lt;HV,Crosssection!K44*(1+(GPartPolEff!K44))*IMFP!K44,""))</f>
        <v/>
      </c>
      <c r="L44" s="2" t="str">
        <f>IF('Binding Energies'!L44 = "","",IF('Binding Energies'!L44&lt;HV,Crosssection!L44*(1+(GPartPolEff!L44))*IMFP!L44,""))</f>
        <v/>
      </c>
      <c r="M44" s="2" t="str">
        <f>IF('Binding Energies'!M44 = "","",IF('Binding Energies'!M44&lt;HV,Crosssection!M44*(1+(GPartPolEff!M44))*IMFP!M44,""))</f>
        <v/>
      </c>
      <c r="N44" s="2" t="str">
        <f>IF('Binding Energies'!N44 = "","",IF('Binding Energies'!N44&lt;HV,Crosssection!N44*(1+(GPartPolEff!N44))*IMFP!N44,""))</f>
        <v/>
      </c>
      <c r="O44" s="2">
        <f>IF('Binding Energies'!O44 = "","",IF('Binding Energies'!O44&lt;HV,Crosssection!O44*(1+(GPartPolEff!O44))*IMFP!O44,""))</f>
        <v>4.5794447945290447E-21</v>
      </c>
      <c r="P44" s="2">
        <f>IF('Binding Energies'!P44 = "","",IF('Binding Energies'!P44&lt;HV,Crosssection!P44*(1+(GPartPolEff!P44))*IMFP!P44,""))</f>
        <v>6.781211798123201E-21</v>
      </c>
      <c r="Q44" s="2" t="str">
        <f>IF('Binding Energies'!Q44 = "","",IF('Binding Energies'!Q44&lt;HV,Crosssection!Q44*(1+(GPartPolEff!Q44))*IMFP!Q44,""))</f>
        <v/>
      </c>
      <c r="R44" s="2" t="str">
        <f>IF('Binding Energies'!R44 = "","",IF('Binding Energies'!R44&lt;HV,Crosssection!R44*(1+(GPartPolEff!R44))*IMFP!R44,""))</f>
        <v/>
      </c>
      <c r="S44" s="2" t="str">
        <f>IF('Binding Energies'!S44 = "","",IF('Binding Energies'!S44&lt;HV,Crosssection!S44*(1+(GPartPolEff!S44))*IMFP!S44,""))</f>
        <v/>
      </c>
      <c r="T44" s="2" t="str">
        <f>IF('Binding Energies'!T44 = "","",IF('Binding Energies'!T44&lt;HV,Crosssection!T44*(1+(GPartPolEff!T44))*IMFP!T44,""))</f>
        <v/>
      </c>
    </row>
    <row r="45" spans="1:20" x14ac:dyDescent="0.35">
      <c r="A45" s="43">
        <v>45</v>
      </c>
      <c r="B45" s="2" t="str">
        <f>IF('Binding Energies'!B45 = "","",IF('Binding Energies'!B45&lt;HV,Crosssection!B45*(1+(GPartPolEff!B45))*IMFP!B45,""))</f>
        <v/>
      </c>
      <c r="C45" s="2">
        <f>IF('Binding Energies'!C45 = "","",IF('Binding Energies'!C45&lt;HV,Crosssection!C45*(1+(GPartPolEff!C45))*IMFP!C45,""))</f>
        <v>4.5127015064715914E-20</v>
      </c>
      <c r="D45" s="2">
        <f>IF('Binding Energies'!D45 = "","",IF('Binding Energies'!D45&lt;HV,Crosssection!D45*(1+(GPartPolEff!D45))*IMFP!D45,""))</f>
        <v>1.6945257871977054E-20</v>
      </c>
      <c r="E45" s="2">
        <f>IF('Binding Energies'!E45 = "","",IF('Binding Energies'!E45&lt;HV,Crosssection!E45*(1+(GPartPolEff!E45))*IMFP!E45,""))</f>
        <v>3.1754029025647183E-21</v>
      </c>
      <c r="F45" s="2" t="str">
        <f>IF('Binding Energies'!F45 = "","",IF('Binding Energies'!F45&lt;HV,Crosssection!F45*(1+(GPartPolEff!F45))*IMFP!F45,""))</f>
        <v/>
      </c>
      <c r="G45" s="2">
        <f>IF('Binding Energies'!G45 = "","",IF('Binding Energies'!G45&lt;HV,Crosssection!G45*(1+(GPartPolEff!G45))*IMFP!G45,""))</f>
        <v>6.1499768469510165E-20</v>
      </c>
      <c r="H45" s="2">
        <f>IF('Binding Energies'!H45 = "","",IF('Binding Energies'!H45&lt;HV,Crosssection!H45*(1+(GPartPolEff!H45))*IMFP!H45,""))</f>
        <v>1.160131358056263E-19</v>
      </c>
      <c r="I45" s="2">
        <f>IF('Binding Energies'!I45 = "","",IF('Binding Energies'!I45&lt;HV,Crosssection!I45*(1+(GPartPolEff!I45))*IMFP!I45,""))</f>
        <v>1.4487571687801997E-20</v>
      </c>
      <c r="J45" s="2">
        <f>IF('Binding Energies'!J45 = "","",IF('Binding Energies'!J45&lt;HV,Crosssection!J45*(1+(GPartPolEff!J45))*IMFP!J45,""))</f>
        <v>2.6508987662232464E-20</v>
      </c>
      <c r="K45" s="2">
        <f>IF('Binding Energies'!K45 = "","",IF('Binding Energies'!K45&lt;HV,Crosssection!K45*(1+(GPartPolEff!K45))*IMFP!K45,""))</f>
        <v>2.2953568549988984E-21</v>
      </c>
      <c r="L45" s="2" t="str">
        <f>IF('Binding Energies'!L45 = "","",IF('Binding Energies'!L45&lt;HV,Crosssection!L45*(1+(GPartPolEff!L45))*IMFP!L45,""))</f>
        <v/>
      </c>
      <c r="M45" s="2" t="str">
        <f>IF('Binding Energies'!M45 = "","",IF('Binding Energies'!M45&lt;HV,Crosssection!M45*(1+(GPartPolEff!M45))*IMFP!M45,""))</f>
        <v/>
      </c>
      <c r="N45" s="2" t="str">
        <f>IF('Binding Energies'!N45 = "","",IF('Binding Energies'!N45&lt;HV,Crosssection!N45*(1+(GPartPolEff!N45))*IMFP!N45,""))</f>
        <v/>
      </c>
      <c r="O45" s="2">
        <f>IF('Binding Energies'!O45 = "","",IF('Binding Energies'!O45&lt;HV,Crosssection!O45*(1+(GPartPolEff!O45))*IMFP!O45,""))</f>
        <v>5.3895078843512401E-21</v>
      </c>
      <c r="P45" s="2">
        <f>IF('Binding Energies'!P45 = "","",IF('Binding Energies'!P45&lt;HV,Crosssection!P45*(1+(GPartPolEff!P45))*IMFP!P45,""))</f>
        <v>7.968309411417557E-21</v>
      </c>
      <c r="Q45" s="2" t="str">
        <f>IF('Binding Energies'!Q45 = "","",IF('Binding Energies'!Q45&lt;HV,Crosssection!Q45*(1+(GPartPolEff!Q45))*IMFP!Q45,""))</f>
        <v/>
      </c>
      <c r="R45" s="2" t="str">
        <f>IF('Binding Energies'!R45 = "","",IF('Binding Energies'!R45&lt;HV,Crosssection!R45*(1+(GPartPolEff!R45))*IMFP!R45,""))</f>
        <v/>
      </c>
      <c r="S45" s="2" t="str">
        <f>IF('Binding Energies'!S45 = "","",IF('Binding Energies'!S45&lt;HV,Crosssection!S45*(1+(GPartPolEff!S45))*IMFP!S45,""))</f>
        <v/>
      </c>
      <c r="T45" s="2" t="str">
        <f>IF('Binding Energies'!T45 = "","",IF('Binding Energies'!T45&lt;HV,Crosssection!T45*(1+(GPartPolEff!T45))*IMFP!T45,""))</f>
        <v/>
      </c>
    </row>
    <row r="46" spans="1:20" x14ac:dyDescent="0.35">
      <c r="A46" s="43">
        <v>46</v>
      </c>
      <c r="B46" s="2" t="str">
        <f>IF('Binding Energies'!B46 = "","",IF('Binding Energies'!B46&lt;HV,Crosssection!B46*(1+(GPartPolEff!B46))*IMFP!B46,""))</f>
        <v/>
      </c>
      <c r="C46" s="2">
        <f>IF('Binding Energies'!C46 = "","",IF('Binding Energies'!C46&lt;HV,Crosssection!C46*(1+(GPartPolEff!C46))*IMFP!C46,""))</f>
        <v>4.4322464443556028E-20</v>
      </c>
      <c r="D46" s="2">
        <f>IF('Binding Energies'!D46 = "","",IF('Binding Energies'!D46&lt;HV,Crosssection!D46*(1+(GPartPolEff!D46))*IMFP!D46,""))</f>
        <v>1.7879631610600814E-20</v>
      </c>
      <c r="E46" s="2">
        <f>IF('Binding Energies'!E46 = "","",IF('Binding Energies'!E46&lt;HV,Crosssection!E46*(1+(GPartPolEff!E46))*IMFP!E46,""))</f>
        <v>3.4590160707716861E-21</v>
      </c>
      <c r="F46" s="2" t="str">
        <f>IF('Binding Energies'!F46 = "","",IF('Binding Energies'!F46&lt;HV,Crosssection!F46*(1+(GPartPolEff!F46))*IMFP!F46,""))</f>
        <v/>
      </c>
      <c r="G46" s="2">
        <f>IF('Binding Energies'!G46 = "","",IF('Binding Energies'!G46&lt;HV,Crosssection!G46*(1+(GPartPolEff!G46))*IMFP!G46,""))</f>
        <v>6.3354847271865639E-20</v>
      </c>
      <c r="H46" s="2">
        <f>IF('Binding Energies'!H46 = "","",IF('Binding Energies'!H46&lt;HV,Crosssection!H46*(1+(GPartPolEff!H46))*IMFP!H46,""))</f>
        <v>1.202763743289049E-19</v>
      </c>
      <c r="I46" s="2">
        <f>IF('Binding Energies'!I46 = "","",IF('Binding Energies'!I46&lt;HV,Crosssection!I46*(1+(GPartPolEff!I46))*IMFP!I46,""))</f>
        <v>1.5829130841447206E-20</v>
      </c>
      <c r="J46" s="2">
        <f>IF('Binding Energies'!J46 = "","",IF('Binding Energies'!J46&lt;HV,Crosssection!J46*(1+(GPartPolEff!J46))*IMFP!J46,""))</f>
        <v>2.8895588017950165E-20</v>
      </c>
      <c r="K46" s="2">
        <f>IF('Binding Energies'!K46 = "","",IF('Binding Energies'!K46&lt;HV,Crosssection!K46*(1+(GPartPolEff!K46))*IMFP!K46,""))</f>
        <v>2.5985961150605432E-21</v>
      </c>
      <c r="L46" s="2">
        <f>IF('Binding Energies'!L46 = "","",IF('Binding Energies'!L46&lt;HV,Crosssection!L46*(1+(GPartPolEff!L46))*IMFP!L46,""))</f>
        <v>4.6574345905151446E-21</v>
      </c>
      <c r="M46" s="2" t="str">
        <f>IF('Binding Energies'!M46 = "","",IF('Binding Energies'!M46&lt;HV,Crosssection!M46*(1+(GPartPolEff!M46))*IMFP!M46,""))</f>
        <v/>
      </c>
      <c r="N46" s="2" t="str">
        <f>IF('Binding Energies'!N46 = "","",IF('Binding Energies'!N46&lt;HV,Crosssection!N46*(1+(GPartPolEff!N46))*IMFP!N46,""))</f>
        <v/>
      </c>
      <c r="O46" s="2">
        <f>IF('Binding Energies'!O46 = "","",IF('Binding Energies'!O46&lt;HV,Crosssection!O46*(1+(GPartPolEff!O46))*IMFP!O46,""))</f>
        <v>6.302938284049015E-21</v>
      </c>
      <c r="P46" s="2">
        <f>IF('Binding Energies'!P46 = "","",IF('Binding Energies'!P46&lt;HV,Crosssection!P46*(1+(GPartPolEff!P46))*IMFP!P46,""))</f>
        <v>9.3045392570347523E-21</v>
      </c>
      <c r="Q46" s="2" t="str">
        <f>IF('Binding Energies'!Q46 = "","",IF('Binding Energies'!Q46&lt;HV,Crosssection!Q46*(1+(GPartPolEff!Q46))*IMFP!Q46,""))</f>
        <v/>
      </c>
      <c r="R46" s="2" t="str">
        <f>IF('Binding Energies'!R46 = "","",IF('Binding Energies'!R46&lt;HV,Crosssection!R46*(1+(GPartPolEff!R46))*IMFP!R46,""))</f>
        <v/>
      </c>
      <c r="S46" s="2" t="str">
        <f>IF('Binding Energies'!S46 = "","",IF('Binding Energies'!S46&lt;HV,Crosssection!S46*(1+(GPartPolEff!S46))*IMFP!S46,""))</f>
        <v/>
      </c>
      <c r="T46" s="2" t="str">
        <f>IF('Binding Energies'!T46 = "","",IF('Binding Energies'!T46&lt;HV,Crosssection!T46*(1+(GPartPolEff!T46))*IMFP!T46,""))</f>
        <v/>
      </c>
    </row>
    <row r="47" spans="1:20" x14ac:dyDescent="0.35">
      <c r="A47" s="43">
        <v>47</v>
      </c>
      <c r="B47" s="2" t="str">
        <f>IF('Binding Energies'!B47 = "","",IF('Binding Energies'!B47&lt;HV,Crosssection!B47*(1+(GPartPolEff!B47))*IMFP!B47,""))</f>
        <v/>
      </c>
      <c r="C47" s="2">
        <f>IF('Binding Energies'!C47 = "","",IF('Binding Energies'!C47&lt;HV,Crosssection!C47*(1+(GPartPolEff!C47))*IMFP!C47,""))</f>
        <v>4.3184031727704242E-20</v>
      </c>
      <c r="D47" s="2">
        <f>IF('Binding Energies'!D47 = "","",IF('Binding Energies'!D47&lt;HV,Crosssection!D47*(1+(GPartPolEff!D47))*IMFP!D47,""))</f>
        <v>1.8811460163510762E-20</v>
      </c>
      <c r="E47" s="2">
        <f>IF('Binding Energies'!E47 = "","",IF('Binding Energies'!E47&lt;HV,Crosssection!E47*(1+(GPartPolEff!E47))*IMFP!E47,""))</f>
        <v>3.7531004308126921E-21</v>
      </c>
      <c r="F47" s="2" t="str">
        <f>IF('Binding Energies'!F47 = "","",IF('Binding Energies'!F47&lt;HV,Crosssection!F47*(1+(GPartPolEff!F47))*IMFP!F47,""))</f>
        <v/>
      </c>
      <c r="G47" s="2">
        <f>IF('Binding Energies'!G47 = "","",IF('Binding Energies'!G47&lt;HV,Crosssection!G47*(1+(GPartPolEff!G47))*IMFP!G47,""))</f>
        <v>6.4594545164890564E-20</v>
      </c>
      <c r="H47" s="2">
        <f>IF('Binding Energies'!H47 = "","",IF('Binding Energies'!H47&lt;HV,Crosssection!H47*(1+(GPartPolEff!H47))*IMFP!H47,""))</f>
        <v>1.2360079954143316E-19</v>
      </c>
      <c r="I47" s="2">
        <f>IF('Binding Energies'!I47 = "","",IF('Binding Energies'!I47&lt;HV,Crosssection!I47*(1+(GPartPolEff!I47))*IMFP!I47,""))</f>
        <v>1.7213967439408812E-20</v>
      </c>
      <c r="J47" s="2">
        <f>IF('Binding Energies'!J47 = "","",IF('Binding Energies'!J47&lt;HV,Crosssection!J47*(1+(GPartPolEff!J47))*IMFP!J47,""))</f>
        <v>3.1364188275844268E-20</v>
      </c>
      <c r="K47" s="2">
        <f>IF('Binding Energies'!K47 = "","",IF('Binding Energies'!K47&lt;HV,Crosssection!K47*(1+(GPartPolEff!K47))*IMFP!K47,""))</f>
        <v>2.9228751354531123E-21</v>
      </c>
      <c r="L47" s="2">
        <f>IF('Binding Energies'!L47 = "","",IF('Binding Energies'!L47&lt;HV,Crosssection!L47*(1+(GPartPolEff!L47))*IMFP!L47,""))</f>
        <v>5.3096512527993984E-21</v>
      </c>
      <c r="M47" s="2" t="str">
        <f>IF('Binding Energies'!M47 = "","",IF('Binding Energies'!M47&lt;HV,Crosssection!M47*(1+(GPartPolEff!M47))*IMFP!M47,""))</f>
        <v/>
      </c>
      <c r="N47" s="2" t="str">
        <f>IF('Binding Energies'!N47 = "","",IF('Binding Energies'!N47&lt;HV,Crosssection!N47*(1+(GPartPolEff!N47))*IMFP!N47,""))</f>
        <v/>
      </c>
      <c r="O47" s="2">
        <f>IF('Binding Energies'!O47 = "","",IF('Binding Energies'!O47&lt;HV,Crosssection!O47*(1+(GPartPolEff!O47))*IMFP!O47,""))</f>
        <v>7.3229923317730583E-21</v>
      </c>
      <c r="P47" s="2">
        <f>IF('Binding Energies'!P47 = "","",IF('Binding Energies'!P47&lt;HV,Crosssection!P47*(1+(GPartPolEff!P47))*IMFP!P47,""))</f>
        <v>1.0794371475921786E-20</v>
      </c>
      <c r="Q47" s="2" t="str">
        <f>IF('Binding Energies'!Q47 = "","",IF('Binding Energies'!Q47&lt;HV,Crosssection!Q47*(1+(GPartPolEff!Q47))*IMFP!Q47,""))</f>
        <v/>
      </c>
      <c r="R47" s="2" t="str">
        <f>IF('Binding Energies'!R47 = "","",IF('Binding Energies'!R47&lt;HV,Crosssection!R47*(1+(GPartPolEff!R47))*IMFP!R47,""))</f>
        <v/>
      </c>
      <c r="S47" s="2" t="str">
        <f>IF('Binding Energies'!S47 = "","",IF('Binding Energies'!S47&lt;HV,Crosssection!S47*(1+(GPartPolEff!S47))*IMFP!S47,""))</f>
        <v/>
      </c>
      <c r="T47" s="2" t="str">
        <f>IF('Binding Energies'!T47 = "","",IF('Binding Energies'!T47&lt;HV,Crosssection!T47*(1+(GPartPolEff!T47))*IMFP!T47,""))</f>
        <v/>
      </c>
    </row>
    <row r="48" spans="1:20" x14ac:dyDescent="0.35">
      <c r="A48" s="43">
        <v>48</v>
      </c>
      <c r="B48" s="2" t="str">
        <f>IF('Binding Energies'!B48 = "","",IF('Binding Energies'!B48&lt;HV,Crosssection!B48*(1+(GPartPolEff!B48))*IMFP!B48,""))</f>
        <v/>
      </c>
      <c r="C48" s="2">
        <f>IF('Binding Energies'!C48 = "","",IF('Binding Energies'!C48&lt;HV,Crosssection!C48*(1+(GPartPolEff!C48))*IMFP!C48,""))</f>
        <v>4.1653481291835917E-20</v>
      </c>
      <c r="D48" s="2">
        <f>IF('Binding Energies'!D48 = "","",IF('Binding Energies'!D48&lt;HV,Crosssection!D48*(1+(GPartPolEff!D48))*IMFP!D48,""))</f>
        <v>1.9735505269073943E-20</v>
      </c>
      <c r="E48" s="2">
        <f>IF('Binding Energies'!E48 = "","",IF('Binding Energies'!E48&lt;HV,Crosssection!E48*(1+(GPartPolEff!E48))*IMFP!E48,""))</f>
        <v>4.0569036502881456E-21</v>
      </c>
      <c r="F48" s="2" t="str">
        <f>IF('Binding Energies'!F48 = "","",IF('Binding Energies'!F48&lt;HV,Crosssection!F48*(1+(GPartPolEff!F48))*IMFP!F48,""))</f>
        <v/>
      </c>
      <c r="G48" s="2">
        <f>IF('Binding Energies'!G48 = "","",IF('Binding Energies'!G48&lt;HV,Crosssection!G48*(1+(GPartPolEff!G48))*IMFP!G48,""))</f>
        <v>6.5089532685047995E-20</v>
      </c>
      <c r="H48" s="2">
        <f>IF('Binding Energies'!H48 = "","",IF('Binding Energies'!H48&lt;HV,Crosssection!H48*(1+(GPartPolEff!H48))*IMFP!H48,""))</f>
        <v>1.2579242046168118E-19</v>
      </c>
      <c r="I48" s="2">
        <f>IF('Binding Energies'!I48 = "","",IF('Binding Energies'!I48&lt;HV,Crosssection!I48*(1+(GPartPolEff!I48))*IMFP!I48,""))</f>
        <v>1.863514231986561E-20</v>
      </c>
      <c r="J48" s="2">
        <f>IF('Binding Energies'!J48 = "","",IF('Binding Energies'!J48&lt;HV,Crosssection!J48*(1+(GPartPolEff!J48))*IMFP!J48,""))</f>
        <v>3.3901924503558119E-20</v>
      </c>
      <c r="K48" s="2">
        <f>IF('Binding Energies'!K48 = "","",IF('Binding Energies'!K48&lt;HV,Crosssection!K48*(1+(GPartPolEff!K48))*IMFP!K48,""))</f>
        <v>3.2701265875631432E-21</v>
      </c>
      <c r="L48" s="2">
        <f>IF('Binding Energies'!L48 = "","",IF('Binding Energies'!L48&lt;HV,Crosssection!L48*(1+(GPartPolEff!L48))*IMFP!L48,""))</f>
        <v>5.9914580614422769E-21</v>
      </c>
      <c r="M48" s="2" t="str">
        <f>IF('Binding Energies'!M48 = "","",IF('Binding Energies'!M48&lt;HV,Crosssection!M48*(1+(GPartPolEff!M48))*IMFP!M48,""))</f>
        <v/>
      </c>
      <c r="N48" s="2" t="str">
        <f>IF('Binding Energies'!N48 = "","",IF('Binding Energies'!N48&lt;HV,Crosssection!N48*(1+(GPartPolEff!N48))*IMFP!N48,""))</f>
        <v/>
      </c>
      <c r="O48" s="2">
        <f>IF('Binding Energies'!O48 = "","",IF('Binding Energies'!O48&lt;HV,Crosssection!O48*(1+(GPartPolEff!O48))*IMFP!O48,""))</f>
        <v>8.4548987973763506E-21</v>
      </c>
      <c r="P48" s="2">
        <f>IF('Binding Energies'!P48 = "","",IF('Binding Energies'!P48&lt;HV,Crosssection!P48*(1+(GPartPolEff!P48))*IMFP!P48,""))</f>
        <v>1.2444579719504991E-20</v>
      </c>
      <c r="Q48" s="2" t="str">
        <f>IF('Binding Energies'!Q48 = "","",IF('Binding Energies'!Q48&lt;HV,Crosssection!Q48*(1+(GPartPolEff!Q48))*IMFP!Q48,""))</f>
        <v/>
      </c>
      <c r="R48" s="2" t="str">
        <f>IF('Binding Energies'!R48 = "","",IF('Binding Energies'!R48&lt;HV,Crosssection!R48*(1+(GPartPolEff!R48))*IMFP!R48,""))</f>
        <v/>
      </c>
      <c r="S48" s="2" t="str">
        <f>IF('Binding Energies'!S48 = "","",IF('Binding Energies'!S48&lt;HV,Crosssection!S48*(1+(GPartPolEff!S48))*IMFP!S48,""))</f>
        <v/>
      </c>
      <c r="T48" s="2" t="str">
        <f>IF('Binding Energies'!T48 = "","",IF('Binding Energies'!T48&lt;HV,Crosssection!T48*(1+(GPartPolEff!T48))*IMFP!T48,""))</f>
        <v/>
      </c>
    </row>
    <row r="49" spans="1:20" x14ac:dyDescent="0.35">
      <c r="A49" s="43">
        <v>49</v>
      </c>
      <c r="B49" s="2" t="str">
        <f>IF('Binding Energies'!B49 = "","",IF('Binding Energies'!B49&lt;HV,Crosssection!B49*(1+(GPartPolEff!B49))*IMFP!B49,""))</f>
        <v/>
      </c>
      <c r="C49" s="2">
        <f>IF('Binding Energies'!C49 = "","",IF('Binding Energies'!C49&lt;HV,Crosssection!C49*(1+(GPartPolEff!C49))*IMFP!C49,""))</f>
        <v>3.9743987799742783E-20</v>
      </c>
      <c r="D49" s="2">
        <f>IF('Binding Energies'!D49 = "","",IF('Binding Energies'!D49&lt;HV,Crosssection!D49*(1+(GPartPolEff!D49))*IMFP!D49,""))</f>
        <v>2.0655208586716393E-20</v>
      </c>
      <c r="E49" s="2">
        <f>IF('Binding Energies'!E49 = "","",IF('Binding Energies'!E49&lt;HV,Crosssection!E49*(1+(GPartPolEff!E49))*IMFP!E49,""))</f>
        <v>4.370764793525324E-21</v>
      </c>
      <c r="F49" s="2" t="str">
        <f>IF('Binding Energies'!F49 = "","",IF('Binding Energies'!F49&lt;HV,Crosssection!F49*(1+(GPartPolEff!F49))*IMFP!F49,""))</f>
        <v/>
      </c>
      <c r="G49" s="2">
        <f>IF('Binding Energies'!G49 = "","",IF('Binding Energies'!G49&lt;HV,Crosssection!G49*(1+(GPartPolEff!G49))*IMFP!G49,""))</f>
        <v>6.4773596493243692E-20</v>
      </c>
      <c r="H49" s="2">
        <f>IF('Binding Energies'!H49 = "","",IF('Binding Energies'!H49&lt;HV,Crosssection!H49*(1+(GPartPolEff!H49))*IMFP!H49,""))</f>
        <v>1.2676905786522215E-19</v>
      </c>
      <c r="I49" s="2">
        <f>IF('Binding Energies'!I49 = "","",IF('Binding Energies'!I49&lt;HV,Crosssection!I49*(1+(GPartPolEff!I49))*IMFP!I49,""))</f>
        <v>2.0090170826798906E-20</v>
      </c>
      <c r="J49" s="2">
        <f>IF('Binding Energies'!J49 = "","",IF('Binding Energies'!J49&lt;HV,Crosssection!J49*(1+(GPartPolEff!J49))*IMFP!J49,""))</f>
        <v>3.6511230809943057E-20</v>
      </c>
      <c r="K49" s="2">
        <f>IF('Binding Energies'!K49 = "","",IF('Binding Energies'!K49&lt;HV,Crosssection!K49*(1+(GPartPolEff!K49))*IMFP!K49,""))</f>
        <v>3.638986099053846E-21</v>
      </c>
      <c r="L49" s="2">
        <f>IF('Binding Energies'!L49 = "","",IF('Binding Energies'!L49&lt;HV,Crosssection!L49*(1+(GPartPolEff!L49))*IMFP!L49,""))</f>
        <v>6.7038665387832994E-21</v>
      </c>
      <c r="M49" s="2" t="str">
        <f>IF('Binding Energies'!M49 = "","",IF('Binding Energies'!M49&lt;HV,Crosssection!M49*(1+(GPartPolEff!M49))*IMFP!M49,""))</f>
        <v/>
      </c>
      <c r="N49" s="2" t="str">
        <f>IF('Binding Energies'!N49 = "","",IF('Binding Energies'!N49&lt;HV,Crosssection!N49*(1+(GPartPolEff!N49))*IMFP!N49,""))</f>
        <v/>
      </c>
      <c r="O49" s="2">
        <f>IF('Binding Energies'!O49 = "","",IF('Binding Energies'!O49&lt;HV,Crosssection!O49*(1+(GPartPolEff!O49))*IMFP!O49,""))</f>
        <v>9.7070011203328611E-21</v>
      </c>
      <c r="P49" s="2">
        <f>IF('Binding Energies'!P49 = "","",IF('Binding Energies'!P49&lt;HV,Crosssection!P49*(1+(GPartPolEff!P49))*IMFP!P49,""))</f>
        <v>1.4267509816560661E-20</v>
      </c>
      <c r="Q49" s="2" t="str">
        <f>IF('Binding Energies'!Q49 = "","",IF('Binding Energies'!Q49&lt;HV,Crosssection!Q49*(1+(GPartPolEff!Q49))*IMFP!Q49,""))</f>
        <v/>
      </c>
      <c r="R49" s="2" t="str">
        <f>IF('Binding Energies'!R49 = "","",IF('Binding Energies'!R49&lt;HV,Crosssection!R49*(1+(GPartPolEff!R49))*IMFP!R49,""))</f>
        <v/>
      </c>
      <c r="S49" s="2" t="str">
        <f>IF('Binding Energies'!S49 = "","",IF('Binding Energies'!S49&lt;HV,Crosssection!S49*(1+(GPartPolEff!S49))*IMFP!S49,""))</f>
        <v/>
      </c>
      <c r="T49" s="2" t="str">
        <f>IF('Binding Energies'!T49 = "","",IF('Binding Energies'!T49&lt;HV,Crosssection!T49*(1+(GPartPolEff!T49))*IMFP!T49,""))</f>
        <v/>
      </c>
    </row>
    <row r="50" spans="1:20" x14ac:dyDescent="0.35">
      <c r="A50" s="43">
        <v>50</v>
      </c>
      <c r="B50" s="2" t="str">
        <f>IF('Binding Energies'!B50 = "","",IF('Binding Energies'!B50&lt;HV,Crosssection!B50*(1+(GPartPolEff!B50))*IMFP!B50,""))</f>
        <v/>
      </c>
      <c r="C50" s="2">
        <f>IF('Binding Energies'!C50 = "","",IF('Binding Energies'!C50&lt;HV,Crosssection!C50*(1+(GPartPolEff!C50))*IMFP!C50,""))</f>
        <v>3.7397723997676396E-20</v>
      </c>
      <c r="D50" s="2">
        <f>IF('Binding Energies'!D50 = "","",IF('Binding Energies'!D50&lt;HV,Crosssection!D50*(1+(GPartPolEff!D50))*IMFP!D50,""))</f>
        <v>2.1566902275533278E-20</v>
      </c>
      <c r="E50" s="2">
        <f>IF('Binding Energies'!E50 = "","",IF('Binding Energies'!E50&lt;HV,Crosssection!E50*(1+(GPartPolEff!E50))*IMFP!E50,""))</f>
        <v>4.6952257420115244E-21</v>
      </c>
      <c r="F50" s="2" t="str">
        <f>IF('Binding Energies'!F50 = "","",IF('Binding Energies'!F50&lt;HV,Crosssection!F50*(1+(GPartPolEff!F50))*IMFP!F50,""))</f>
        <v/>
      </c>
      <c r="G50" s="2">
        <f>IF('Binding Energies'!G50 = "","",IF('Binding Energies'!G50&lt;HV,Crosssection!G50*(1+(GPartPolEff!G50))*IMFP!G50,""))</f>
        <v>6.3546837034155176E-20</v>
      </c>
      <c r="H50" s="2">
        <f>IF('Binding Energies'!H50 = "","",IF('Binding Energies'!H50&lt;HV,Crosssection!H50*(1+(GPartPolEff!H50))*IMFP!H50,""))</f>
        <v>1.2635778526486738E-19</v>
      </c>
      <c r="I50" s="2">
        <f>IF('Binding Energies'!I50 = "","",IF('Binding Energies'!I50&lt;HV,Crosssection!I50*(1+(GPartPolEff!I50))*IMFP!I50,""))</f>
        <v>2.1573351205272093E-20</v>
      </c>
      <c r="J50" s="2">
        <f>IF('Binding Energies'!J50 = "","",IF('Binding Energies'!J50&lt;HV,Crosssection!J50*(1+(GPartPolEff!J50))*IMFP!J50,""))</f>
        <v>3.9185420975151542E-20</v>
      </c>
      <c r="K50" s="2">
        <f>IF('Binding Energies'!K50 = "","",IF('Binding Energies'!K50&lt;HV,Crosssection!K50*(1+(GPartPolEff!K50))*IMFP!K50,""))</f>
        <v>4.0300048347340632E-21</v>
      </c>
      <c r="L50" s="2">
        <f>IF('Binding Energies'!L50 = "","",IF('Binding Energies'!L50&lt;HV,Crosssection!L50*(1+(GPartPolEff!L50))*IMFP!L50,""))</f>
        <v>7.4466326330617765E-21</v>
      </c>
      <c r="M50" s="2" t="str">
        <f>IF('Binding Energies'!M50 = "","",IF('Binding Energies'!M50&lt;HV,Crosssection!M50*(1+(GPartPolEff!M50))*IMFP!M50,""))</f>
        <v/>
      </c>
      <c r="N50" s="2" t="str">
        <f>IF('Binding Energies'!N50 = "","",IF('Binding Energies'!N50&lt;HV,Crosssection!N50*(1+(GPartPolEff!N50))*IMFP!N50,""))</f>
        <v/>
      </c>
      <c r="O50" s="2">
        <f>IF('Binding Energies'!O50 = "","",IF('Binding Energies'!O50&lt;HV,Crosssection!O50*(1+(GPartPolEff!O50))*IMFP!O50,""))</f>
        <v>1.1085790518869927E-20</v>
      </c>
      <c r="P50" s="2">
        <f>IF('Binding Energies'!P50 = "","",IF('Binding Energies'!P50&lt;HV,Crosssection!P50*(1+(GPartPolEff!P50))*IMFP!P50,""))</f>
        <v>1.6271657367057848E-20</v>
      </c>
      <c r="Q50" s="2" t="str">
        <f>IF('Binding Energies'!Q50 = "","",IF('Binding Energies'!Q50&lt;HV,Crosssection!Q50*(1+(GPartPolEff!Q50))*IMFP!Q50,""))</f>
        <v/>
      </c>
      <c r="R50" s="2" t="str">
        <f>IF('Binding Energies'!R50 = "","",IF('Binding Energies'!R50&lt;HV,Crosssection!R50*(1+(GPartPolEff!R50))*IMFP!R50,""))</f>
        <v/>
      </c>
      <c r="S50" s="2" t="str">
        <f>IF('Binding Energies'!S50 = "","",IF('Binding Energies'!S50&lt;HV,Crosssection!S50*(1+(GPartPolEff!S50))*IMFP!S50,""))</f>
        <v/>
      </c>
      <c r="T50" s="2" t="str">
        <f>IF('Binding Energies'!T50 = "","",IF('Binding Energies'!T50&lt;HV,Crosssection!T50*(1+(GPartPolEff!T50))*IMFP!T50,""))</f>
        <v/>
      </c>
    </row>
    <row r="51" spans="1:20" x14ac:dyDescent="0.35">
      <c r="A51" s="43">
        <v>51</v>
      </c>
      <c r="B51" s="2" t="str">
        <f>IF('Binding Energies'!B51 = "","",IF('Binding Energies'!B51&lt;HV,Crosssection!B51*(1+(GPartPolEff!B51))*IMFP!B51,""))</f>
        <v/>
      </c>
      <c r="C51" s="2">
        <f>IF('Binding Energies'!C51 = "","",IF('Binding Energies'!C51&lt;HV,Crosssection!C51*(1+(GPartPolEff!C51))*IMFP!C51,""))</f>
        <v>3.4571150619541843E-20</v>
      </c>
      <c r="D51" s="2">
        <f>IF('Binding Energies'!D51 = "","",IF('Binding Energies'!D51&lt;HV,Crosssection!D51*(1+(GPartPolEff!D51))*IMFP!D51,""))</f>
        <v>2.2471276462125496E-20</v>
      </c>
      <c r="E51" s="2">
        <f>IF('Binding Energies'!E51 = "","",IF('Binding Energies'!E51&lt;HV,Crosssection!E51*(1+(GPartPolEff!E51))*IMFP!E51,""))</f>
        <v>5.0295244905988159E-21</v>
      </c>
      <c r="F51" s="2" t="str">
        <f>IF('Binding Energies'!F51 = "","",IF('Binding Energies'!F51&lt;HV,Crosssection!F51*(1+(GPartPolEff!F51))*IMFP!F51,""))</f>
        <v/>
      </c>
      <c r="G51" s="2">
        <f>IF('Binding Energies'!G51 = "","",IF('Binding Energies'!G51&lt;HV,Crosssection!G51*(1+(GPartPolEff!G51))*IMFP!G51,""))</f>
        <v>6.1317103843375083E-20</v>
      </c>
      <c r="H51" s="2">
        <f>IF('Binding Energies'!H51 = "","",IF('Binding Energies'!H51&lt;HV,Crosssection!H51*(1+(GPartPolEff!H51))*IMFP!H51,""))</f>
        <v>1.244449917419673E-19</v>
      </c>
      <c r="I51" s="2">
        <f>IF('Binding Energies'!I51 = "","",IF('Binding Energies'!I51&lt;HV,Crosssection!I51*(1+(GPartPolEff!I51))*IMFP!I51,""))</f>
        <v>2.3082343452926495E-20</v>
      </c>
      <c r="J51" s="2">
        <f>IF('Binding Energies'!J51 = "","",IF('Binding Energies'!J51&lt;HV,Crosssection!J51*(1+(GPartPolEff!J51))*IMFP!J51,""))</f>
        <v>4.1923171267480834E-20</v>
      </c>
      <c r="K51" s="2">
        <f>IF('Binding Energies'!K51 = "","",IF('Binding Energies'!K51&lt;HV,Crosssection!K51*(1+(GPartPolEff!K51))*IMFP!K51,""))</f>
        <v>4.4443064212044619E-21</v>
      </c>
      <c r="L51" s="2">
        <f>IF('Binding Energies'!L51 = "","",IF('Binding Energies'!L51&lt;HV,Crosssection!L51*(1+(GPartPolEff!L51))*IMFP!L51,""))</f>
        <v>8.2219111532235517E-21</v>
      </c>
      <c r="M51" s="2" t="str">
        <f>IF('Binding Energies'!M51 = "","",IF('Binding Energies'!M51&lt;HV,Crosssection!M51*(1+(GPartPolEff!M51))*IMFP!M51,""))</f>
        <v/>
      </c>
      <c r="N51" s="2" t="str">
        <f>IF('Binding Energies'!N51 = "","",IF('Binding Energies'!N51&lt;HV,Crosssection!N51*(1+(GPartPolEff!N51))*IMFP!N51,""))</f>
        <v/>
      </c>
      <c r="O51" s="2">
        <f>IF('Binding Energies'!O51 = "","",IF('Binding Energies'!O51&lt;HV,Crosssection!O51*(1+(GPartPolEff!O51))*IMFP!O51,""))</f>
        <v>1.2599023667849609E-20</v>
      </c>
      <c r="P51" s="2">
        <f>IF('Binding Energies'!P51 = "","",IF('Binding Energies'!P51&lt;HV,Crosssection!P51*(1+(GPartPolEff!P51))*IMFP!P51,""))</f>
        <v>1.8468409789055666E-20</v>
      </c>
      <c r="Q51" s="2" t="str">
        <f>IF('Binding Energies'!Q51 = "","",IF('Binding Energies'!Q51&lt;HV,Crosssection!Q51*(1+(GPartPolEff!Q51))*IMFP!Q51,""))</f>
        <v/>
      </c>
      <c r="R51" s="2" t="str">
        <f>IF('Binding Energies'!R51 = "","",IF('Binding Energies'!R51&lt;HV,Crosssection!R51*(1+(GPartPolEff!R51))*IMFP!R51,""))</f>
        <v/>
      </c>
      <c r="S51" s="2" t="str">
        <f>IF('Binding Energies'!S51 = "","",IF('Binding Energies'!S51&lt;HV,Crosssection!S51*(1+(GPartPolEff!S51))*IMFP!S51,""))</f>
        <v/>
      </c>
      <c r="T51" s="2" t="str">
        <f>IF('Binding Energies'!T51 = "","",IF('Binding Energies'!T51&lt;HV,Crosssection!T51*(1+(GPartPolEff!T51))*IMFP!T51,""))</f>
        <v/>
      </c>
    </row>
    <row r="52" spans="1:20" x14ac:dyDescent="0.35">
      <c r="A52" s="43">
        <v>52</v>
      </c>
      <c r="B52" s="2" t="str">
        <f>IF('Binding Energies'!B52 = "","",IF('Binding Energies'!B52&lt;HV,Crosssection!B52*(1+(GPartPolEff!B52))*IMFP!B52,""))</f>
        <v/>
      </c>
      <c r="C52" s="2">
        <f>IF('Binding Energies'!C52 = "","",IF('Binding Energies'!C52&lt;HV,Crosssection!C52*(1+(GPartPolEff!C52))*IMFP!C52,""))</f>
        <v>3.1155277917095557E-20</v>
      </c>
      <c r="D52" s="2">
        <f>IF('Binding Energies'!D52 = "","",IF('Binding Energies'!D52&lt;HV,Crosssection!D52*(1+(GPartPolEff!D52))*IMFP!D52,""))</f>
        <v>2.3362844825933995E-20</v>
      </c>
      <c r="E52" s="2">
        <f>IF('Binding Energies'!E52 = "","",IF('Binding Energies'!E52&lt;HV,Crosssection!E52*(1+(GPartPolEff!E52))*IMFP!E52,""))</f>
        <v>5.3733003021989732E-21</v>
      </c>
      <c r="F52" s="2" t="str">
        <f>IF('Binding Energies'!F52 = "","",IF('Binding Energies'!F52&lt;HV,Crosssection!F52*(1+(GPartPolEff!F52))*IMFP!F52,""))</f>
        <v/>
      </c>
      <c r="G52" s="2">
        <f>IF('Binding Energies'!G52 = "","",IF('Binding Energies'!G52&lt;HV,Crosssection!G52*(1+(GPartPolEff!G52))*IMFP!G52,""))</f>
        <v>5.7926000704589652E-20</v>
      </c>
      <c r="H52" s="2">
        <f>IF('Binding Energies'!H52 = "","",IF('Binding Energies'!H52&lt;HV,Crosssection!H52*(1+(GPartPolEff!H52))*IMFP!H52,""))</f>
        <v>1.2080559331376816E-19</v>
      </c>
      <c r="I52" s="2">
        <f>IF('Binding Energies'!I52 = "","",IF('Binding Energies'!I52&lt;HV,Crosssection!I52*(1+(GPartPolEff!I52))*IMFP!I52,""))</f>
        <v>2.4606490705466337E-20</v>
      </c>
      <c r="J52" s="2">
        <f>IF('Binding Energies'!J52 = "","",IF('Binding Energies'!J52&lt;HV,Crosssection!J52*(1+(GPartPolEff!J52))*IMFP!J52,""))</f>
        <v>4.4710934533487401E-20</v>
      </c>
      <c r="K52" s="2">
        <f>IF('Binding Energies'!K52 = "","",IF('Binding Energies'!K52&lt;HV,Crosssection!K52*(1+(GPartPolEff!K52))*IMFP!K52,""))</f>
        <v>4.8793863571416303E-21</v>
      </c>
      <c r="L52" s="2">
        <f>IF('Binding Energies'!L52 = "","",IF('Binding Energies'!L52&lt;HV,Crosssection!L52*(1+(GPartPolEff!L52))*IMFP!L52,""))</f>
        <v>9.0379296743611268E-21</v>
      </c>
      <c r="M52" s="2" t="str">
        <f>IF('Binding Energies'!M52 = "","",IF('Binding Energies'!M52&lt;HV,Crosssection!M52*(1+(GPartPolEff!M52))*IMFP!M52,""))</f>
        <v/>
      </c>
      <c r="N52" s="2" t="str">
        <f>IF('Binding Energies'!N52 = "","",IF('Binding Energies'!N52&lt;HV,Crosssection!N52*(1+(GPartPolEff!N52))*IMFP!N52,""))</f>
        <v/>
      </c>
      <c r="O52" s="2">
        <f>IF('Binding Energies'!O52 = "","",IF('Binding Energies'!O52&lt;HV,Crosssection!O52*(1+(GPartPolEff!O52))*IMFP!O52,""))</f>
        <v>1.4250758661987444E-20</v>
      </c>
      <c r="P52" s="2">
        <f>IF('Binding Energies'!P52 = "","",IF('Binding Energies'!P52&lt;HV,Crosssection!P52*(1+(GPartPolEff!P52))*IMFP!P52,""))</f>
        <v>2.0863387003726015E-20</v>
      </c>
      <c r="Q52" s="2" t="str">
        <f>IF('Binding Energies'!Q52 = "","",IF('Binding Energies'!Q52&lt;HV,Crosssection!Q52*(1+(GPartPolEff!Q52))*IMFP!Q52,""))</f>
        <v/>
      </c>
      <c r="R52" s="2" t="str">
        <f>IF('Binding Energies'!R52 = "","",IF('Binding Energies'!R52&lt;HV,Crosssection!R52*(1+(GPartPolEff!R52))*IMFP!R52,""))</f>
        <v/>
      </c>
      <c r="S52" s="2" t="str">
        <f>IF('Binding Energies'!S52 = "","",IF('Binding Energies'!S52&lt;HV,Crosssection!S52*(1+(GPartPolEff!S52))*IMFP!S52,""))</f>
        <v/>
      </c>
      <c r="T52" s="2" t="str">
        <f>IF('Binding Energies'!T52 = "","",IF('Binding Energies'!T52&lt;HV,Crosssection!T52*(1+(GPartPolEff!T52))*IMFP!T52,""))</f>
        <v/>
      </c>
    </row>
    <row r="53" spans="1:20" x14ac:dyDescent="0.35">
      <c r="A53" s="43">
        <v>53</v>
      </c>
      <c r="B53" s="2" t="str">
        <f>IF('Binding Energies'!B53 = "","",IF('Binding Energies'!B53&lt;HV,Crosssection!B53*(1+(GPartPolEff!B53))*IMFP!B53,""))</f>
        <v/>
      </c>
      <c r="C53" s="2">
        <f>IF('Binding Energies'!C53 = "","",IF('Binding Energies'!C53&lt;HV,Crosssection!C53*(1+(GPartPolEff!C53))*IMFP!C53,""))</f>
        <v>2.7002518188328971E-20</v>
      </c>
      <c r="D53" s="2">
        <f>IF('Binding Energies'!D53 = "","",IF('Binding Energies'!D53&lt;HV,Crosssection!D53*(1+(GPartPolEff!D53))*IMFP!D53,""))</f>
        <v>2.4232730813817544E-20</v>
      </c>
      <c r="E53" s="2">
        <f>IF('Binding Energies'!E53 = "","",IF('Binding Energies'!E53&lt;HV,Crosssection!E53*(1+(GPartPolEff!E53))*IMFP!E53,""))</f>
        <v>5.7252848731805562E-21</v>
      </c>
      <c r="F53" s="2" t="str">
        <f>IF('Binding Energies'!F53 = "","",IF('Binding Energies'!F53&lt;HV,Crosssection!F53*(1+(GPartPolEff!F53))*IMFP!F53,""))</f>
        <v/>
      </c>
      <c r="G53" s="2">
        <f>IF('Binding Energies'!G53 = "","",IF('Binding Energies'!G53&lt;HV,Crosssection!G53*(1+(GPartPolEff!G53))*IMFP!G53,""))</f>
        <v>5.3188068668744522E-20</v>
      </c>
      <c r="H53" s="2">
        <f>IF('Binding Energies'!H53 = "","",IF('Binding Energies'!H53&lt;HV,Crosssection!H53*(1+(GPartPolEff!H53))*IMFP!H53,""))</f>
        <v>1.1517788183565429E-19</v>
      </c>
      <c r="I53" s="2">
        <f>IF('Binding Energies'!I53 = "","",IF('Binding Energies'!I53&lt;HV,Crosssection!I53*(1+(GPartPolEff!I53))*IMFP!I53,""))</f>
        <v>2.613500784075449E-20</v>
      </c>
      <c r="J53" s="2">
        <f>IF('Binding Energies'!J53 = "","",IF('Binding Energies'!J53&lt;HV,Crosssection!J53*(1+(GPartPolEff!J53))*IMFP!J53,""))</f>
        <v>4.7532414176514817E-20</v>
      </c>
      <c r="K53" s="2">
        <f>IF('Binding Energies'!K53 = "","",IF('Binding Energies'!K53&lt;HV,Crosssection!K53*(1+(GPartPolEff!K53))*IMFP!K53,""))</f>
        <v>5.3353317567951248E-21</v>
      </c>
      <c r="L53" s="2">
        <f>IF('Binding Energies'!L53 = "","",IF('Binding Energies'!L53&lt;HV,Crosssection!L53*(1+(GPartPolEff!L53))*IMFP!L53,""))</f>
        <v>9.8585154987894795E-21</v>
      </c>
      <c r="M53" s="2" t="str">
        <f>IF('Binding Energies'!M53 = "","",IF('Binding Energies'!M53&lt;HV,Crosssection!M53*(1+(GPartPolEff!M53))*IMFP!M53,""))</f>
        <v/>
      </c>
      <c r="N53" s="2" t="str">
        <f>IF('Binding Energies'!N53 = "","",IF('Binding Energies'!N53&lt;HV,Crosssection!N53*(1+(GPartPolEff!N53))*IMFP!N53,""))</f>
        <v/>
      </c>
      <c r="O53" s="2">
        <f>IF('Binding Energies'!O53 = "","",IF('Binding Energies'!O53&lt;HV,Crosssection!O53*(1+(GPartPolEff!O53))*IMFP!O53,""))</f>
        <v>1.6042837313915251E-20</v>
      </c>
      <c r="P53" s="2">
        <f>IF('Binding Energies'!P53 = "","",IF('Binding Energies'!P53&lt;HV,Crosssection!P53*(1+(GPartPolEff!P53))*IMFP!P53,""))</f>
        <v>2.3460482515720222E-20</v>
      </c>
      <c r="Q53" s="2" t="str">
        <f>IF('Binding Energies'!Q53 = "","",IF('Binding Energies'!Q53&lt;HV,Crosssection!Q53*(1+(GPartPolEff!Q53))*IMFP!Q53,""))</f>
        <v/>
      </c>
      <c r="R53" s="2" t="str">
        <f>IF('Binding Energies'!R53 = "","",IF('Binding Energies'!R53&lt;HV,Crosssection!R53*(1+(GPartPolEff!R53))*IMFP!R53,""))</f>
        <v/>
      </c>
      <c r="S53" s="2" t="str">
        <f>IF('Binding Energies'!S53 = "","",IF('Binding Energies'!S53&lt;HV,Crosssection!S53*(1+(GPartPolEff!S53))*IMFP!S53,""))</f>
        <v/>
      </c>
      <c r="T53" s="2" t="str">
        <f>IF('Binding Energies'!T53 = "","",IF('Binding Energies'!T53&lt;HV,Crosssection!T53*(1+(GPartPolEff!T53))*IMFP!T53,""))</f>
        <v/>
      </c>
    </row>
    <row r="54" spans="1:20" x14ac:dyDescent="0.35">
      <c r="A54" s="43">
        <v>54</v>
      </c>
      <c r="B54" s="2" t="str">
        <f>IF('Binding Energies'!B54 = "","",IF('Binding Energies'!B54&lt;HV,Crosssection!B54*(1+(GPartPolEff!B54))*IMFP!B54,""))</f>
        <v/>
      </c>
      <c r="C54" s="2">
        <f>IF('Binding Energies'!C54 = "","",IF('Binding Energies'!C54&lt;HV,Crosssection!C54*(1+(GPartPolEff!C54))*IMFP!C54,""))</f>
        <v>2.1706659733571156E-20</v>
      </c>
      <c r="D54" s="2">
        <f>IF('Binding Energies'!D54 = "","",IF('Binding Energies'!D54&lt;HV,Crosssection!D54*(1+(GPartPolEff!D54))*IMFP!D54,""))</f>
        <v>2.5049452794960803E-20</v>
      </c>
      <c r="E54" s="2">
        <f>IF('Binding Energies'!E54 = "","",IF('Binding Energies'!E54&lt;HV,Crosssection!E54*(1+(GPartPolEff!E54))*IMFP!E54,""))</f>
        <v>6.0748153965016295E-21</v>
      </c>
      <c r="F54" s="2" t="str">
        <f>IF('Binding Energies'!F54 = "","",IF('Binding Energies'!F54&lt;HV,Crosssection!F54*(1+(GPartPolEff!F54))*IMFP!F54,""))</f>
        <v/>
      </c>
      <c r="G54" s="2">
        <f>IF('Binding Energies'!G54 = "","",IF('Binding Energies'!G54&lt;HV,Crosssection!G54*(1+(GPartPolEff!G54))*IMFP!G54,""))</f>
        <v>4.6812303708714428E-20</v>
      </c>
      <c r="H54" s="2">
        <f>IF('Binding Energies'!H54 = "","",IF('Binding Energies'!H54&lt;HV,Crosssection!H54*(1+(GPartPolEff!H54))*IMFP!H54,""))</f>
        <v>1.071423301729907E-19</v>
      </c>
      <c r="I54" s="2">
        <f>IF('Binding Energies'!I54 = "","",IF('Binding Energies'!I54&lt;HV,Crosssection!I54*(1+(GPartPolEff!I54))*IMFP!I54,""))</f>
        <v>2.7637830127515414E-20</v>
      </c>
      <c r="J54" s="2">
        <f>IF('Binding Energies'!J54 = "","",IF('Binding Energies'!J54&lt;HV,Crosssection!J54*(1+(GPartPolEff!J54))*IMFP!J54,""))</f>
        <v>5.0346325689304828E-20</v>
      </c>
      <c r="K54" s="2">
        <f>IF('Binding Energies'!K54 = "","",IF('Binding Energies'!K54&lt;HV,Crosssection!K54*(1+(GPartPolEff!K54))*IMFP!K54,""))</f>
        <v>5.7958803678354988E-21</v>
      </c>
      <c r="L54" s="2">
        <f>IF('Binding Energies'!L54 = "","",IF('Binding Energies'!L54&lt;HV,Crosssection!L54*(1+(GPartPolEff!L54))*IMFP!L54,""))</f>
        <v>1.0683702222660675E-20</v>
      </c>
      <c r="M54" s="2" t="str">
        <f>IF('Binding Energies'!M54 = "","",IF('Binding Energies'!M54&lt;HV,Crosssection!M54*(1+(GPartPolEff!M54))*IMFP!M54,""))</f>
        <v/>
      </c>
      <c r="N54" s="2" t="str">
        <f>IF('Binding Energies'!N54 = "","",IF('Binding Energies'!N54&lt;HV,Crosssection!N54*(1+(GPartPolEff!N54))*IMFP!N54,""))</f>
        <v/>
      </c>
      <c r="O54" s="2">
        <f>IF('Binding Energies'!O54 = "","",IF('Binding Energies'!O54&lt;HV,Crosssection!O54*(1+(GPartPolEff!O54))*IMFP!O54,""))</f>
        <v>1.7957727317163962E-20</v>
      </c>
      <c r="P54" s="2">
        <f>IF('Binding Energies'!P54 = "","",IF('Binding Energies'!P54&lt;HV,Crosssection!P54*(1+(GPartPolEff!P54))*IMFP!P54,""))</f>
        <v>2.6242701860465582E-20</v>
      </c>
      <c r="Q54" s="2">
        <f>IF('Binding Energies'!Q54 = "","",IF('Binding Energies'!Q54&lt;HV,Crosssection!Q54*(1+(GPartPolEff!Q54))*IMFP!Q54,""))</f>
        <v>2.9776083332906026E-21</v>
      </c>
      <c r="R54" s="2">
        <f>IF('Binding Energies'!R54 = "","",IF('Binding Energies'!R54&lt;HV,Crosssection!R54*(1+(GPartPolEff!R54))*IMFP!R54,""))</f>
        <v>4.4544078006786395E-21</v>
      </c>
      <c r="S54" s="2" t="str">
        <f>IF('Binding Energies'!S54 = "","",IF('Binding Energies'!S54&lt;HV,Crosssection!S54*(1+(GPartPolEff!S54))*IMFP!S54,""))</f>
        <v/>
      </c>
      <c r="T54" s="2" t="str">
        <f>IF('Binding Energies'!T54 = "","",IF('Binding Energies'!T54&lt;HV,Crosssection!T54*(1+(GPartPolEff!T54))*IMFP!T54,""))</f>
        <v/>
      </c>
    </row>
    <row r="55" spans="1:20" x14ac:dyDescent="0.35">
      <c r="A55" s="43">
        <v>55</v>
      </c>
      <c r="B55" s="2" t="str">
        <f>IF('Binding Energies'!B55 = "","",IF('Binding Energies'!B55&lt;HV,Crosssection!B55*(1+(GPartPolEff!B55))*IMFP!B55,""))</f>
        <v/>
      </c>
      <c r="C55" s="2">
        <f>IF('Binding Energies'!C55 = "","",IF('Binding Energies'!C55&lt;HV,Crosssection!C55*(1+(GPartPolEff!C55))*IMFP!C55,""))</f>
        <v>1.5399034043862431E-20</v>
      </c>
      <c r="D55" s="2">
        <f>IF('Binding Energies'!D55 = "","",IF('Binding Energies'!D55&lt;HV,Crosssection!D55*(1+(GPartPolEff!D55))*IMFP!D55,""))</f>
        <v>2.5885301249406487E-20</v>
      </c>
      <c r="E55" s="2">
        <f>IF('Binding Energies'!E55 = "","",IF('Binding Energies'!E55&lt;HV,Crosssection!E55*(1+(GPartPolEff!E55))*IMFP!E55,""))</f>
        <v>6.4487320144079864E-21</v>
      </c>
      <c r="F55" s="2" t="str">
        <f>IF('Binding Energies'!F55 = "","",IF('Binding Energies'!F55&lt;HV,Crosssection!F55*(1+(GPartPolEff!F55))*IMFP!F55,""))</f>
        <v/>
      </c>
      <c r="G55" s="2">
        <f>IF('Binding Energies'!G55 = "","",IF('Binding Energies'!G55&lt;HV,Crosssection!G55*(1+(GPartPolEff!G55))*IMFP!G55,""))</f>
        <v>3.8865063865295177E-20</v>
      </c>
      <c r="H55" s="2">
        <f>IF('Binding Energies'!H55 = "","",IF('Binding Energies'!H55&lt;HV,Crosssection!H55*(1+(GPartPolEff!H55))*IMFP!H55,""))</f>
        <v>9.6760450929331974E-20</v>
      </c>
      <c r="I55" s="2">
        <f>IF('Binding Energies'!I55 = "","",IF('Binding Energies'!I55&lt;HV,Crosssection!I55*(1+(GPartPolEff!I55))*IMFP!I55,""))</f>
        <v>2.9151429480954659E-20</v>
      </c>
      <c r="J55" s="2">
        <f>IF('Binding Energies'!J55 = "","",IF('Binding Energies'!J55&lt;HV,Crosssection!J55*(1+(GPartPolEff!J55))*IMFP!J55,""))</f>
        <v>5.3206738127155279E-20</v>
      </c>
      <c r="K55" s="2">
        <f>IF('Binding Energies'!K55 = "","",IF('Binding Energies'!K55&lt;HV,Crosssection!K55*(1+(GPartPolEff!K55))*IMFP!K55,""))</f>
        <v>6.2954116039956355E-21</v>
      </c>
      <c r="L55" s="2">
        <f>IF('Binding Energies'!L55 = "","",IF('Binding Energies'!L55&lt;HV,Crosssection!L55*(1+(GPartPolEff!L55))*IMFP!L55,""))</f>
        <v>1.1584014666641857E-20</v>
      </c>
      <c r="M55" s="2" t="str">
        <f>IF('Binding Energies'!M55 = "","",IF('Binding Energies'!M55&lt;HV,Crosssection!M55*(1+(GPartPolEff!M55))*IMFP!M55,""))</f>
        <v/>
      </c>
      <c r="N55" s="2" t="str">
        <f>IF('Binding Energies'!N55 = "","",IF('Binding Energies'!N55&lt;HV,Crosssection!N55*(1+(GPartPolEff!N55))*IMFP!N55,""))</f>
        <v/>
      </c>
      <c r="O55" s="2">
        <f>IF('Binding Energies'!O55 = "","",IF('Binding Energies'!O55&lt;HV,Crosssection!O55*(1+(GPartPolEff!O55))*IMFP!O55,""))</f>
        <v>2.0056069408635515E-20</v>
      </c>
      <c r="P55" s="2">
        <f>IF('Binding Energies'!P55 = "","",IF('Binding Energies'!P55&lt;HV,Crosssection!P55*(1+(GPartPolEff!P55))*IMFP!P55,""))</f>
        <v>2.9263406827980977E-20</v>
      </c>
      <c r="Q55" s="2">
        <f>IF('Binding Energies'!Q55 = "","",IF('Binding Energies'!Q55&lt;HV,Crosssection!Q55*(1+(GPartPolEff!Q55))*IMFP!Q55,""))</f>
        <v>3.3851929755912204E-21</v>
      </c>
      <c r="R55" s="2">
        <f>IF('Binding Energies'!R55 = "","",IF('Binding Energies'!R55&lt;HV,Crosssection!R55*(1+(GPartPolEff!R55))*IMFP!R55,""))</f>
        <v>5.0390032041710033E-21</v>
      </c>
      <c r="S55" s="2" t="str">
        <f>IF('Binding Energies'!S55 = "","",IF('Binding Energies'!S55&lt;HV,Crosssection!S55*(1+(GPartPolEff!S55))*IMFP!S55,""))</f>
        <v/>
      </c>
      <c r="T55" s="2" t="str">
        <f>IF('Binding Energies'!T55 = "","",IF('Binding Energies'!T55&lt;HV,Crosssection!T55*(1+(GPartPolEff!T55))*IMFP!T55,""))</f>
        <v/>
      </c>
    </row>
    <row r="56" spans="1:20" x14ac:dyDescent="0.35">
      <c r="A56" s="43">
        <v>56</v>
      </c>
      <c r="B56" s="2" t="str">
        <f>IF('Binding Energies'!B56 = "","",IF('Binding Energies'!B56&lt;HV,Crosssection!B56*(1+(GPartPolEff!B56))*IMFP!B56,""))</f>
        <v/>
      </c>
      <c r="C56" s="2">
        <f>IF('Binding Energies'!C56 = "","",IF('Binding Energies'!C56&lt;HV,Crosssection!C56*(1+(GPartPolEff!C56))*IMFP!C56,""))</f>
        <v>6.4455049284592933E-21</v>
      </c>
      <c r="D56" s="2">
        <f>IF('Binding Energies'!D56 = "","",IF('Binding Energies'!D56&lt;HV,Crosssection!D56*(1+(GPartPolEff!D56))*IMFP!D56,""))</f>
        <v>2.6674564181171558E-20</v>
      </c>
      <c r="E56" s="2">
        <f>IF('Binding Energies'!E56 = "","",IF('Binding Energies'!E56&lt;HV,Crosssection!E56*(1+(GPartPolEff!E56))*IMFP!E56,""))</f>
        <v>6.8226226456582501E-21</v>
      </c>
      <c r="F56" s="2" t="str">
        <f>IF('Binding Energies'!F56 = "","",IF('Binding Energies'!F56&lt;HV,Crosssection!F56*(1+(GPartPolEff!F56))*IMFP!F56,""))</f>
        <v/>
      </c>
      <c r="G56" s="2">
        <f>IF('Binding Energies'!G56 = "","",IF('Binding Energies'!G56&lt;HV,Crosssection!G56*(1+(GPartPolEff!G56))*IMFP!G56,""))</f>
        <v>2.8866635729267396E-20</v>
      </c>
      <c r="H56" s="2">
        <f>IF('Binding Energies'!H56 = "","",IF('Binding Energies'!H56&lt;HV,Crosssection!H56*(1+(GPartPolEff!H56))*IMFP!H56,""))</f>
        <v>8.3701948930501931E-20</v>
      </c>
      <c r="I56" s="2">
        <f>IF('Binding Energies'!I56 = "","",IF('Binding Energies'!I56&lt;HV,Crosssection!I56*(1+(GPartPolEff!I56))*IMFP!I56,""))</f>
        <v>3.062954877216192E-20</v>
      </c>
      <c r="J56" s="2">
        <f>IF('Binding Energies'!J56 = "","",IF('Binding Energies'!J56&lt;HV,Crosssection!J56*(1+(GPartPolEff!J56))*IMFP!J56,""))</f>
        <v>5.6055833620400947E-20</v>
      </c>
      <c r="K56" s="2">
        <f>IF('Binding Energies'!K56 = "","",IF('Binding Energies'!K56&lt;HV,Crosssection!K56*(1+(GPartPolEff!K56))*IMFP!K56,""))</f>
        <v>6.8045348558928949E-21</v>
      </c>
      <c r="L56" s="2">
        <f>IF('Binding Energies'!L56 = "","",IF('Binding Energies'!L56&lt;HV,Crosssection!L56*(1+(GPartPolEff!L56))*IMFP!L56,""))</f>
        <v>1.2492612771147156E-20</v>
      </c>
      <c r="M56" s="2" t="str">
        <f>IF('Binding Energies'!M56 = "","",IF('Binding Energies'!M56&lt;HV,Crosssection!M56*(1+(GPartPolEff!M56))*IMFP!M56,""))</f>
        <v/>
      </c>
      <c r="N56" s="2" t="str">
        <f>IF('Binding Energies'!N56 = "","",IF('Binding Energies'!N56&lt;HV,Crosssection!N56*(1+(GPartPolEff!N56))*IMFP!N56,""))</f>
        <v/>
      </c>
      <c r="O56" s="2">
        <f>IF('Binding Energies'!O56 = "","",IF('Binding Energies'!O56&lt;HV,Crosssection!O56*(1+(GPartPolEff!O56))*IMFP!O56,""))</f>
        <v>2.2289632555568574E-20</v>
      </c>
      <c r="P56" s="2">
        <f>IF('Binding Energies'!P56 = "","",IF('Binding Energies'!P56&lt;HV,Crosssection!P56*(1+(GPartPolEff!P56))*IMFP!P56,""))</f>
        <v>3.2490138632952333E-20</v>
      </c>
      <c r="Q56" s="2">
        <f>IF('Binding Energies'!Q56 = "","",IF('Binding Energies'!Q56&lt;HV,Crosssection!Q56*(1+(GPartPolEff!Q56))*IMFP!Q56,""))</f>
        <v>3.8318349014793433E-21</v>
      </c>
      <c r="R56" s="2">
        <f>IF('Binding Energies'!R56 = "","",IF('Binding Energies'!R56&lt;HV,Crosssection!R56*(1+(GPartPolEff!R56))*IMFP!R56,""))</f>
        <v>5.6771958945003267E-21</v>
      </c>
      <c r="S56" s="2" t="str">
        <f>IF('Binding Energies'!S56 = "","",IF('Binding Energies'!S56&lt;HV,Crosssection!S56*(1+(GPartPolEff!S56))*IMFP!S56,""))</f>
        <v/>
      </c>
      <c r="T56" s="2" t="str">
        <f>IF('Binding Energies'!T56 = "","",IF('Binding Energies'!T56&lt;HV,Crosssection!T56*(1+(GPartPolEff!T56))*IMFP!T56,""))</f>
        <v/>
      </c>
    </row>
    <row r="57" spans="1:20" x14ac:dyDescent="0.35">
      <c r="A57" s="43">
        <v>57</v>
      </c>
      <c r="B57" s="2" t="str">
        <f>IF('Binding Energies'!B57 = "","",IF('Binding Energies'!B57&lt;HV,Crosssection!B57*(1+(GPartPolEff!B57))*IMFP!B57,""))</f>
        <v/>
      </c>
      <c r="C57" s="2" t="str">
        <f>IF('Binding Energies'!C57 = "","",IF('Binding Energies'!C57&lt;HV,Crosssection!C57*(1+(GPartPolEff!C57))*IMFP!C57,""))</f>
        <v/>
      </c>
      <c r="D57" s="2">
        <f>IF('Binding Energies'!D57 = "","",IF('Binding Energies'!D57&lt;HV,Crosssection!D57*(1+(GPartPolEff!D57))*IMFP!D57,""))</f>
        <v>2.7481264448524974E-20</v>
      </c>
      <c r="E57" s="2">
        <f>IF('Binding Energies'!E57 = "","",IF('Binding Energies'!E57&lt;HV,Crosssection!E57*(1+(GPartPolEff!E57))*IMFP!E57,""))</f>
        <v>7.2091831954942265E-21</v>
      </c>
      <c r="F57" s="2" t="str">
        <f>IF('Binding Energies'!F57 = "","",IF('Binding Energies'!F57&lt;HV,Crosssection!F57*(1+(GPartPolEff!F57))*IMFP!F57,""))</f>
        <v/>
      </c>
      <c r="G57" s="2">
        <f>IF('Binding Energies'!G57 = "","",IF('Binding Energies'!G57&lt;HV,Crosssection!G57*(1+(GPartPolEff!G57))*IMFP!G57,""))</f>
        <v>1.6369786922161087E-20</v>
      </c>
      <c r="H57" s="2">
        <f>IF('Binding Energies'!H57 = "","",IF('Binding Energies'!H57&lt;HV,Crosssection!H57*(1+(GPartPolEff!H57))*IMFP!H57,""))</f>
        <v>6.8008324416262403E-20</v>
      </c>
      <c r="I57" s="2">
        <f>IF('Binding Energies'!I57 = "","",IF('Binding Energies'!I57&lt;HV,Crosssection!I57*(1+(GPartPolEff!I57))*IMFP!I57,""))</f>
        <v>3.2114089499758233E-20</v>
      </c>
      <c r="J57" s="2">
        <f>IF('Binding Energies'!J57 = "","",IF('Binding Energies'!J57&lt;HV,Crosssection!J57*(1+(GPartPolEff!J57))*IMFP!J57,""))</f>
        <v>5.8952056558093839E-20</v>
      </c>
      <c r="K57" s="2">
        <f>IF('Binding Energies'!K57 = "","",IF('Binding Energies'!K57&lt;HV,Crosssection!K57*(1+(GPartPolEff!K57))*IMFP!K57,""))</f>
        <v>7.3365677396763552E-21</v>
      </c>
      <c r="L57" s="2">
        <f>IF('Binding Energies'!L57 = "","",IF('Binding Energies'!L57&lt;HV,Crosssection!L57*(1+(GPartPolEff!L57))*IMFP!L57,""))</f>
        <v>1.344030799440613E-20</v>
      </c>
      <c r="M57" s="2" t="str">
        <f>IF('Binding Energies'!M57 = "","",IF('Binding Energies'!M57&lt;HV,Crosssection!M57*(1+(GPartPolEff!M57))*IMFP!M57,""))</f>
        <v/>
      </c>
      <c r="N57" s="2" t="str">
        <f>IF('Binding Energies'!N57 = "","",IF('Binding Energies'!N57&lt;HV,Crosssection!N57*(1+(GPartPolEff!N57))*IMFP!N57,""))</f>
        <v/>
      </c>
      <c r="O57" s="2">
        <f>IF('Binding Energies'!O57 = "","",IF('Binding Energies'!O57&lt;HV,Crosssection!O57*(1+(GPartPolEff!O57))*IMFP!O57,""))</f>
        <v>2.4700775166630132E-20</v>
      </c>
      <c r="P57" s="2">
        <f>IF('Binding Energies'!P57 = "","",IF('Binding Energies'!P57&lt;HV,Crosssection!P57*(1+(GPartPolEff!P57))*IMFP!P57,""))</f>
        <v>3.5970952993943198E-20</v>
      </c>
      <c r="Q57" s="2">
        <f>IF('Binding Energies'!Q57 = "","",IF('Binding Energies'!Q57&lt;HV,Crosssection!Q57*(1+(GPartPolEff!Q57))*IMFP!Q57,""))</f>
        <v>4.3248644650876814E-21</v>
      </c>
      <c r="R57" s="2">
        <f>IF('Binding Energies'!R57 = "","",IF('Binding Energies'!R57&lt;HV,Crosssection!R57*(1+(GPartPolEff!R57))*IMFP!R57,""))</f>
        <v>6.3795451272616951E-21</v>
      </c>
      <c r="S57" s="2" t="str">
        <f>IF('Binding Energies'!S57 = "","",IF('Binding Energies'!S57&lt;HV,Crosssection!S57*(1+(GPartPolEff!S57))*IMFP!S57,""))</f>
        <v/>
      </c>
      <c r="T57" s="2" t="str">
        <f>IF('Binding Energies'!T57 = "","",IF('Binding Energies'!T57&lt;HV,Crosssection!T57*(1+(GPartPolEff!T57))*IMFP!T57,""))</f>
        <v/>
      </c>
    </row>
    <row r="58" spans="1:20" x14ac:dyDescent="0.35">
      <c r="A58" s="43">
        <v>58</v>
      </c>
      <c r="B58" s="2" t="str">
        <f>IF('Binding Energies'!B58 = "","",IF('Binding Energies'!B58&lt;HV,Crosssection!B58*(1+(GPartPolEff!B58))*IMFP!B58,""))</f>
        <v/>
      </c>
      <c r="C58" s="2" t="str">
        <f>IF('Binding Energies'!C58 = "","",IF('Binding Energies'!C58&lt;HV,Crosssection!C58*(1+(GPartPolEff!C58))*IMFP!C58,""))</f>
        <v/>
      </c>
      <c r="D58" s="2">
        <f>IF('Binding Energies'!D58 = "","",IF('Binding Energies'!D58&lt;HV,Crosssection!D58*(1+(GPartPolEff!D58))*IMFP!D58,""))</f>
        <v>2.8246904889165417E-20</v>
      </c>
      <c r="E58" s="2">
        <f>IF('Binding Energies'!E58 = "","",IF('Binding Energies'!E58&lt;HV,Crosssection!E58*(1+(GPartPolEff!E58))*IMFP!E58,""))</f>
        <v>7.6015474616022443E-21</v>
      </c>
      <c r="F58" s="2" t="str">
        <f>IF('Binding Energies'!F58 = "","",IF('Binding Energies'!F58&lt;HV,Crosssection!F58*(1+(GPartPolEff!F58))*IMFP!F58,""))</f>
        <v/>
      </c>
      <c r="G58" s="2" t="str">
        <f>IF('Binding Energies'!G58 = "","",IF('Binding Energies'!G58&lt;HV,Crosssection!G58*(1+(GPartPolEff!G58))*IMFP!G58,""))</f>
        <v/>
      </c>
      <c r="H58" s="2">
        <f>IF('Binding Energies'!H58 = "","",IF('Binding Energies'!H58&lt;HV,Crosssection!H58*(1+(GPartPolEff!H58))*IMFP!H58,""))</f>
        <v>4.8722005002988506E-20</v>
      </c>
      <c r="I58" s="2">
        <f>IF('Binding Energies'!I58 = "","",IF('Binding Energies'!I58&lt;HV,Crosssection!I58*(1+(GPartPolEff!I58))*IMFP!I58,""))</f>
        <v>3.3575698460618905E-20</v>
      </c>
      <c r="J58" s="2">
        <f>IF('Binding Energies'!J58 = "","",IF('Binding Energies'!J58&lt;HV,Crosssection!J58*(1+(GPartPolEff!J58))*IMFP!J58,""))</f>
        <v>6.1850486634763996E-20</v>
      </c>
      <c r="K58" s="2">
        <f>IF('Binding Energies'!K58 = "","",IF('Binding Energies'!K58&lt;HV,Crosssection!K58*(1+(GPartPolEff!K58))*IMFP!K58,""))</f>
        <v>7.8820520869274847E-21</v>
      </c>
      <c r="L58" s="2">
        <f>IF('Binding Energies'!L58 = "","",IF('Binding Energies'!L58&lt;HV,Crosssection!L58*(1+(GPartPolEff!L58))*IMFP!L58,""))</f>
        <v>1.4408230799538807E-20</v>
      </c>
      <c r="M58" s="2" t="str">
        <f>IF('Binding Energies'!M58 = "","",IF('Binding Energies'!M58&lt;HV,Crosssection!M58*(1+(GPartPolEff!M58))*IMFP!M58,""))</f>
        <v/>
      </c>
      <c r="N58" s="2" t="str">
        <f>IF('Binding Energies'!N58 = "","",IF('Binding Energies'!N58&lt;HV,Crosssection!N58*(1+(GPartPolEff!N58))*IMFP!N58,""))</f>
        <v/>
      </c>
      <c r="O58" s="2">
        <f>IF('Binding Energies'!O58 = "","",IF('Binding Energies'!O58&lt;HV,Crosssection!O58*(1+(GPartPolEff!O58))*IMFP!O58,""))</f>
        <v>2.7278213403928967E-20</v>
      </c>
      <c r="P58" s="2">
        <f>IF('Binding Energies'!P58 = "","",IF('Binding Energies'!P58&lt;HV,Crosssection!P58*(1+(GPartPolEff!P58))*IMFP!P58,""))</f>
        <v>3.9687966159710403E-20</v>
      </c>
      <c r="Q58" s="2">
        <f>IF('Binding Energies'!Q58 = "","",IF('Binding Energies'!Q58&lt;HV,Crosssection!Q58*(1+(GPartPolEff!Q58))*IMFP!Q58,""))</f>
        <v>4.8628965034402043E-21</v>
      </c>
      <c r="R58" s="2">
        <f>IF('Binding Energies'!R58 = "","",IF('Binding Energies'!R58&lt;HV,Crosssection!R58*(1+(GPartPolEff!R58))*IMFP!R58,""))</f>
        <v>7.1436593145097688E-21</v>
      </c>
      <c r="S58" s="2" t="str">
        <f>IF('Binding Energies'!S58 = "","",IF('Binding Energies'!S58&lt;HV,Crosssection!S58*(1+(GPartPolEff!S58))*IMFP!S58,""))</f>
        <v/>
      </c>
      <c r="T58" s="2" t="str">
        <f>IF('Binding Energies'!T58 = "","",IF('Binding Energies'!T58&lt;HV,Crosssection!T58*(1+(GPartPolEff!T58))*IMFP!T58,""))</f>
        <v/>
      </c>
    </row>
    <row r="59" spans="1:20" x14ac:dyDescent="0.35">
      <c r="A59" s="43">
        <v>59</v>
      </c>
      <c r="B59" s="2" t="str">
        <f>IF('Binding Energies'!B59 = "","",IF('Binding Energies'!B59&lt;HV,Crosssection!B59*(1+(GPartPolEff!B59))*IMFP!B59,""))</f>
        <v/>
      </c>
      <c r="C59" s="2" t="str">
        <f>IF('Binding Energies'!C59 = "","",IF('Binding Energies'!C59&lt;HV,Crosssection!C59*(1+(GPartPolEff!C59))*IMFP!C59,""))</f>
        <v/>
      </c>
      <c r="D59" s="2">
        <f>IF('Binding Energies'!D59 = "","",IF('Binding Energies'!D59&lt;HV,Crosssection!D59*(1+(GPartPolEff!D59))*IMFP!D59,""))</f>
        <v>2.8976161884953787E-20</v>
      </c>
      <c r="E59" s="2">
        <f>IF('Binding Energies'!E59 = "","",IF('Binding Energies'!E59&lt;HV,Crosssection!E59*(1+(GPartPolEff!E59))*IMFP!E59,""))</f>
        <v>8.0061968412146172E-21</v>
      </c>
      <c r="F59" s="2" t="str">
        <f>IF('Binding Energies'!F59 = "","",IF('Binding Energies'!F59&lt;HV,Crosssection!F59*(1+(GPartPolEff!F59))*IMFP!F59,""))</f>
        <v/>
      </c>
      <c r="G59" s="2" t="str">
        <f>IF('Binding Energies'!G59 = "","",IF('Binding Energies'!G59&lt;HV,Crosssection!G59*(1+(GPartPolEff!G59))*IMFP!G59,""))</f>
        <v/>
      </c>
      <c r="H59" s="2">
        <f>IF('Binding Energies'!H59 = "","",IF('Binding Energies'!H59&lt;HV,Crosssection!H59*(1+(GPartPolEff!H59))*IMFP!H59,""))</f>
        <v>2.4250816212638836E-20</v>
      </c>
      <c r="I59" s="2">
        <f>IF('Binding Energies'!I59 = "","",IF('Binding Energies'!I59&lt;HV,Crosssection!I59*(1+(GPartPolEff!I59))*IMFP!I59,""))</f>
        <v>3.5035796905745259E-20</v>
      </c>
      <c r="J59" s="2">
        <f>IF('Binding Energies'!J59 = "","",IF('Binding Energies'!J59&lt;HV,Crosssection!J59*(1+(GPartPolEff!J59))*IMFP!J59,""))</f>
        <v>6.4808967189654423E-20</v>
      </c>
      <c r="K59" s="2">
        <f>IF('Binding Energies'!K59 = "","",IF('Binding Energies'!K59&lt;HV,Crosssection!K59*(1+(GPartPolEff!K59))*IMFP!K59,""))</f>
        <v>8.4483839349747485E-21</v>
      </c>
      <c r="L59" s="2">
        <f>IF('Binding Energies'!L59 = "","",IF('Binding Energies'!L59&lt;HV,Crosssection!L59*(1+(GPartPolEff!L59))*IMFP!L59,""))</f>
        <v>1.5414741961172029E-20</v>
      </c>
      <c r="M59" s="2" t="str">
        <f>IF('Binding Energies'!M59 = "","",IF('Binding Energies'!M59&lt;HV,Crosssection!M59*(1+(GPartPolEff!M59))*IMFP!M59,""))</f>
        <v/>
      </c>
      <c r="N59" s="2" t="str">
        <f>IF('Binding Energies'!N59 = "","",IF('Binding Energies'!N59&lt;HV,Crosssection!N59*(1+(GPartPolEff!N59))*IMFP!N59,""))</f>
        <v/>
      </c>
      <c r="O59" s="2">
        <f>IF('Binding Energies'!O59 = "","",IF('Binding Energies'!O59&lt;HV,Crosssection!O59*(1+(GPartPolEff!O59))*IMFP!O59,""))</f>
        <v>3.0041458922133814E-20</v>
      </c>
      <c r="P59" s="2">
        <f>IF('Binding Energies'!P59 = "","",IF('Binding Energies'!P59&lt;HV,Crosssection!P59*(1+(GPartPolEff!P59))*IMFP!P59,""))</f>
        <v>4.3676953574454864E-20</v>
      </c>
      <c r="Q59" s="2">
        <f>IF('Binding Energies'!Q59 = "","",IF('Binding Energies'!Q59&lt;HV,Crosssection!Q59*(1+(GPartPolEff!Q59))*IMFP!Q59,""))</f>
        <v>5.4546997805747069E-21</v>
      </c>
      <c r="R59" s="2">
        <f>IF('Binding Energies'!R59 = "","",IF('Binding Energies'!R59&lt;HV,Crosssection!R59*(1+(GPartPolEff!R59))*IMFP!R59,""))</f>
        <v>7.9821702661397783E-21</v>
      </c>
      <c r="S59" s="2" t="str">
        <f>IF('Binding Energies'!S59 = "","",IF('Binding Energies'!S59&lt;HV,Crosssection!S59*(1+(GPartPolEff!S59))*IMFP!S59,""))</f>
        <v/>
      </c>
      <c r="T59" s="2" t="str">
        <f>IF('Binding Energies'!T59 = "","",IF('Binding Energies'!T59&lt;HV,Crosssection!T59*(1+(GPartPolEff!T59))*IMFP!T59,""))</f>
        <v/>
      </c>
    </row>
    <row r="60" spans="1:20" x14ac:dyDescent="0.35">
      <c r="A60" s="43">
        <v>60</v>
      </c>
      <c r="B60" s="2" t="str">
        <f>IF('Binding Energies'!B60 = "","",IF('Binding Energies'!B60&lt;HV,Crosssection!B60*(1+(GPartPolEff!B60))*IMFP!B60,""))</f>
        <v/>
      </c>
      <c r="C60" s="2" t="str">
        <f>IF('Binding Energies'!C60 = "","",IF('Binding Energies'!C60&lt;HV,Crosssection!C60*(1+(GPartPolEff!C60))*IMFP!C60,""))</f>
        <v/>
      </c>
      <c r="D60" s="2">
        <f>IF('Binding Energies'!D60 = "","",IF('Binding Energies'!D60&lt;HV,Crosssection!D60*(1+(GPartPolEff!D60))*IMFP!D60,""))</f>
        <v>2.9750551120720987E-20</v>
      </c>
      <c r="E60" s="2">
        <f>IF('Binding Energies'!E60 = "","",IF('Binding Energies'!E60&lt;HV,Crosssection!E60*(1+(GPartPolEff!E60))*IMFP!E60,""))</f>
        <v>8.4234519702694471E-21</v>
      </c>
      <c r="F60" s="2" t="str">
        <f>IF('Binding Energies'!F60 = "","",IF('Binding Energies'!F60&lt;HV,Crosssection!F60*(1+(GPartPolEff!F60))*IMFP!F60,""))</f>
        <v/>
      </c>
      <c r="G60" s="2" t="str">
        <f>IF('Binding Energies'!G60 = "","",IF('Binding Energies'!G60&lt;HV,Crosssection!G60*(1+(GPartPolEff!G60))*IMFP!G60,""))</f>
        <v/>
      </c>
      <c r="H60" s="2" t="str">
        <f>IF('Binding Energies'!H60 = "","",IF('Binding Energies'!H60&lt;HV,Crosssection!H60*(1+(GPartPolEff!H60))*IMFP!H60,""))</f>
        <v/>
      </c>
      <c r="I60" s="2">
        <f>IF('Binding Energies'!I60 = "","",IF('Binding Energies'!I60&lt;HV,Crosssection!I60*(1+(GPartPolEff!I60))*IMFP!I60,""))</f>
        <v>3.6463030939880255E-20</v>
      </c>
      <c r="J60" s="2">
        <f>IF('Binding Energies'!J60 = "","",IF('Binding Energies'!J60&lt;HV,Crosssection!J60*(1+(GPartPolEff!J60))*IMFP!J60,""))</f>
        <v>6.7788513518210522E-20</v>
      </c>
      <c r="K60" s="2">
        <f>IF('Binding Energies'!K60 = "","",IF('Binding Energies'!K60&lt;HV,Crosssection!K60*(1+(GPartPolEff!K60))*IMFP!K60,""))</f>
        <v>9.0374056508696094E-21</v>
      </c>
      <c r="L60" s="2">
        <f>IF('Binding Energies'!L60 = "","",IF('Binding Energies'!L60&lt;HV,Crosssection!L60*(1+(GPartPolEff!L60))*IMFP!L60,""))</f>
        <v>1.6457232235559722E-20</v>
      </c>
      <c r="M60" s="2" t="str">
        <f>IF('Binding Energies'!M60 = "","",IF('Binding Energies'!M60&lt;HV,Crosssection!M60*(1+(GPartPolEff!M60))*IMFP!M60,""))</f>
        <v/>
      </c>
      <c r="N60" s="2" t="str">
        <f>IF('Binding Energies'!N60 = "","",IF('Binding Energies'!N60&lt;HV,Crosssection!N60*(1+(GPartPolEff!N60))*IMFP!N60,""))</f>
        <v/>
      </c>
      <c r="O60" s="2">
        <f>IF('Binding Energies'!O60 = "","",IF('Binding Energies'!O60&lt;HV,Crosssection!O60*(1+(GPartPolEff!O60))*IMFP!O60,""))</f>
        <v>3.2987053063593036E-20</v>
      </c>
      <c r="P60" s="2">
        <f>IF('Binding Energies'!P60 = "","",IF('Binding Energies'!P60&lt;HV,Crosssection!P60*(1+(GPartPolEff!P60))*IMFP!P60,""))</f>
        <v>4.79277126579099E-20</v>
      </c>
      <c r="Q60" s="2">
        <f>IF('Binding Energies'!Q60 = "","",IF('Binding Energies'!Q60&lt;HV,Crosssection!Q60*(1+(GPartPolEff!Q60))*IMFP!Q60,""))</f>
        <v>6.097803515789495E-21</v>
      </c>
      <c r="R60" s="2">
        <f>IF('Binding Energies'!R60 = "","",IF('Binding Energies'!R60&lt;HV,Crosssection!R60*(1+(GPartPolEff!R60))*IMFP!R60,""))</f>
        <v>8.8911600871430829E-21</v>
      </c>
      <c r="S60" s="2" t="str">
        <f>IF('Binding Energies'!S60 = "","",IF('Binding Energies'!S60&lt;HV,Crosssection!S60*(1+(GPartPolEff!S60))*IMFP!S60,""))</f>
        <v/>
      </c>
      <c r="T60" s="2" t="str">
        <f>IF('Binding Energies'!T60 = "","",IF('Binding Energies'!T60&lt;HV,Crosssection!T60*(1+(GPartPolEff!T60))*IMFP!T60,""))</f>
        <v/>
      </c>
    </row>
    <row r="61" spans="1:20" x14ac:dyDescent="0.35">
      <c r="A61" s="43">
        <v>61</v>
      </c>
      <c r="B61" s="2" t="str">
        <f>IF('Binding Energies'!B61 = "","",IF('Binding Energies'!B61&lt;HV,Crosssection!B61*(1+(GPartPolEff!B61))*IMFP!B61,""))</f>
        <v/>
      </c>
      <c r="C61" s="2" t="str">
        <f>IF('Binding Energies'!C61 = "","",IF('Binding Energies'!C61&lt;HV,Crosssection!C61*(1+(GPartPolEff!C61))*IMFP!C61,""))</f>
        <v/>
      </c>
      <c r="D61" s="2">
        <f>IF('Binding Energies'!D61 = "","",IF('Binding Energies'!D61&lt;HV,Crosssection!D61*(1+(GPartPolEff!D61))*IMFP!D61,""))</f>
        <v>3.0454553280902389E-20</v>
      </c>
      <c r="E61" s="2">
        <f>IF('Binding Energies'!E61 = "","",IF('Binding Energies'!E61&lt;HV,Crosssection!E61*(1+(GPartPolEff!E61))*IMFP!E61,""))</f>
        <v>8.8410968557281181E-21</v>
      </c>
      <c r="F61" s="2" t="str">
        <f>IF('Binding Energies'!F61 = "","",IF('Binding Energies'!F61&lt;HV,Crosssection!F61*(1+(GPartPolEff!F61))*IMFP!F61,""))</f>
        <v/>
      </c>
      <c r="G61" s="2" t="str">
        <f>IF('Binding Energies'!G61 = "","",IF('Binding Energies'!G61&lt;HV,Crosssection!G61*(1+(GPartPolEff!G61))*IMFP!G61,""))</f>
        <v/>
      </c>
      <c r="H61" s="2" t="str">
        <f>IF('Binding Energies'!H61 = "","",IF('Binding Energies'!H61&lt;HV,Crosssection!H61*(1+(GPartPolEff!H61))*IMFP!H61,""))</f>
        <v/>
      </c>
      <c r="I61" s="2">
        <f>IF('Binding Energies'!I61 = "","",IF('Binding Energies'!I61&lt;HV,Crosssection!I61*(1+(GPartPolEff!I61))*IMFP!I61,""))</f>
        <v>3.7835278384783174E-20</v>
      </c>
      <c r="J61" s="2">
        <f>IF('Binding Energies'!J61 = "","",IF('Binding Energies'!J61&lt;HV,Crosssection!J61*(1+(GPartPolEff!J61))*IMFP!J61,""))</f>
        <v>7.0713160367550404E-20</v>
      </c>
      <c r="K61" s="2">
        <f>IF('Binding Energies'!K61 = "","",IF('Binding Energies'!K61&lt;HV,Crosssection!K61*(1+(GPartPolEff!K61))*IMFP!K61,""))</f>
        <v>9.6357198957227488E-21</v>
      </c>
      <c r="L61" s="2">
        <f>IF('Binding Energies'!L61 = "","",IF('Binding Energies'!L61&lt;HV,Crosssection!L61*(1+(GPartPolEff!L61))*IMFP!L61,""))</f>
        <v>1.7517281701518647E-20</v>
      </c>
      <c r="M61" s="2" t="str">
        <f>IF('Binding Energies'!M61 = "","",IF('Binding Energies'!M61&lt;HV,Crosssection!M61*(1+(GPartPolEff!M61))*IMFP!M61,""))</f>
        <v/>
      </c>
      <c r="N61" s="2" t="str">
        <f>IF('Binding Energies'!N61 = "","",IF('Binding Energies'!N61&lt;HV,Crosssection!N61*(1+(GPartPolEff!N61))*IMFP!N61,""))</f>
        <v/>
      </c>
      <c r="O61" s="2">
        <f>IF('Binding Energies'!O61 = "","",IF('Binding Energies'!O61&lt;HV,Crosssection!O61*(1+(GPartPolEff!O61))*IMFP!O61,""))</f>
        <v>3.6096161844025042E-20</v>
      </c>
      <c r="P61" s="2">
        <f>IF('Binding Energies'!P61 = "","",IF('Binding Energies'!P61&lt;HV,Crosssection!P61*(1+(GPartPolEff!P61))*IMFP!P61,""))</f>
        <v>5.241570023139946E-20</v>
      </c>
      <c r="Q61" s="2">
        <f>IF('Binding Energies'!Q61 = "","",IF('Binding Energies'!Q61&lt;HV,Crosssection!Q61*(1+(GPartPolEff!Q61))*IMFP!Q61,""))</f>
        <v>6.7963462755270001E-21</v>
      </c>
      <c r="R61" s="2">
        <f>IF('Binding Energies'!R61 = "","",IF('Binding Energies'!R61&lt;HV,Crosssection!R61*(1+(GPartPolEff!R61))*IMFP!R61,""))</f>
        <v>9.8764863756387534E-21</v>
      </c>
      <c r="S61" s="2" t="str">
        <f>IF('Binding Energies'!S61 = "","",IF('Binding Energies'!S61&lt;HV,Crosssection!S61*(1+(GPartPolEff!S61))*IMFP!S61,""))</f>
        <v/>
      </c>
      <c r="T61" s="2" t="str">
        <f>IF('Binding Energies'!T61 = "","",IF('Binding Energies'!T61&lt;HV,Crosssection!T61*(1+(GPartPolEff!T61))*IMFP!T61,""))</f>
        <v/>
      </c>
    </row>
    <row r="62" spans="1:20" x14ac:dyDescent="0.35">
      <c r="A62" s="43">
        <v>62</v>
      </c>
      <c r="B62" s="2" t="str">
        <f>IF('Binding Energies'!B62 = "","",IF('Binding Energies'!B62&lt;HV,Crosssection!B62*(1+(GPartPolEff!B62))*IMFP!B62,""))</f>
        <v/>
      </c>
      <c r="C62" s="2" t="str">
        <f>IF('Binding Energies'!C62 = "","",IF('Binding Energies'!C62&lt;HV,Crosssection!C62*(1+(GPartPolEff!C62))*IMFP!C62,""))</f>
        <v/>
      </c>
      <c r="D62" s="2">
        <f>IF('Binding Energies'!D62 = "","",IF('Binding Energies'!D62&lt;HV,Crosssection!D62*(1+(GPartPolEff!D62))*IMFP!D62,""))</f>
        <v>3.1129895403764621E-20</v>
      </c>
      <c r="E62" s="2">
        <f>IF('Binding Energies'!E62 = "","",IF('Binding Energies'!E62&lt;HV,Crosssection!E62*(1+(GPartPolEff!E62))*IMFP!E62,""))</f>
        <v>9.2678447170570099E-21</v>
      </c>
      <c r="F62" s="2" t="str">
        <f>IF('Binding Energies'!F62 = "","",IF('Binding Energies'!F62&lt;HV,Crosssection!F62*(1+(GPartPolEff!F62))*IMFP!F62,""))</f>
        <v/>
      </c>
      <c r="G62" s="2" t="str">
        <f>IF('Binding Energies'!G62 = "","",IF('Binding Energies'!G62&lt;HV,Crosssection!G62*(1+(GPartPolEff!G62))*IMFP!G62,""))</f>
        <v/>
      </c>
      <c r="H62" s="2" t="str">
        <f>IF('Binding Energies'!H62 = "","",IF('Binding Energies'!H62&lt;HV,Crosssection!H62*(1+(GPartPolEff!H62))*IMFP!H62,""))</f>
        <v/>
      </c>
      <c r="I62" s="2">
        <f>IF('Binding Energies'!I62 = "","",IF('Binding Energies'!I62&lt;HV,Crosssection!I62*(1+(GPartPolEff!I62))*IMFP!I62,""))</f>
        <v>3.9162592628005097E-20</v>
      </c>
      <c r="J62" s="2">
        <f>IF('Binding Energies'!J62 = "","",IF('Binding Energies'!J62&lt;HV,Crosssection!J62*(1+(GPartPolEff!J62))*IMFP!J62,""))</f>
        <v>7.358008007510542E-20</v>
      </c>
      <c r="K62" s="2">
        <f>IF('Binding Energies'!K62 = "","",IF('Binding Energies'!K62&lt;HV,Crosssection!K62*(1+(GPartPolEff!K62))*IMFP!K62,""))</f>
        <v>1.0247967200071201E-20</v>
      </c>
      <c r="L62" s="2">
        <f>IF('Binding Energies'!L62 = "","",IF('Binding Energies'!L62&lt;HV,Crosssection!L62*(1+(GPartPolEff!L62))*IMFP!L62,""))</f>
        <v>1.8605509734832502E-20</v>
      </c>
      <c r="M62" s="2" t="str">
        <f>IF('Binding Energies'!M62 = "","",IF('Binding Energies'!M62&lt;HV,Crosssection!M62*(1+(GPartPolEff!M62))*IMFP!M62,""))</f>
        <v/>
      </c>
      <c r="N62" s="2" t="str">
        <f>IF('Binding Energies'!N62 = "","",IF('Binding Energies'!N62&lt;HV,Crosssection!N62*(1+(GPartPolEff!N62))*IMFP!N62,""))</f>
        <v/>
      </c>
      <c r="O62" s="2">
        <f>IF('Binding Energies'!O62 = "","",IF('Binding Energies'!O62&lt;HV,Crosssection!O62*(1+(GPartPolEff!O62))*IMFP!O62,""))</f>
        <v>3.9364898865299178E-20</v>
      </c>
      <c r="P62" s="2">
        <f>IF('Binding Energies'!P62 = "","",IF('Binding Energies'!P62&lt;HV,Crosssection!P62*(1+(GPartPolEff!P62))*IMFP!P62,""))</f>
        <v>5.7121862352046222E-20</v>
      </c>
      <c r="Q62" s="2">
        <f>IF('Binding Energies'!Q62 = "","",IF('Binding Energies'!Q62&lt;HV,Crosssection!Q62*(1+(GPartPolEff!Q62))*IMFP!Q62,""))</f>
        <v>7.5461462303489222E-21</v>
      </c>
      <c r="R62" s="2">
        <f>IF('Binding Energies'!R62 = "","",IF('Binding Energies'!R62&lt;HV,Crosssection!R62*(1+(GPartPolEff!R62))*IMFP!R62,""))</f>
        <v>1.0931918662040305E-20</v>
      </c>
      <c r="S62" s="2" t="str">
        <f>IF('Binding Energies'!S62 = "","",IF('Binding Energies'!S62&lt;HV,Crosssection!S62*(1+(GPartPolEff!S62))*IMFP!S62,""))</f>
        <v/>
      </c>
      <c r="T62" s="2" t="str">
        <f>IF('Binding Energies'!T62 = "","",IF('Binding Energies'!T62&lt;HV,Crosssection!T62*(1+(GPartPolEff!T62))*IMFP!T62,""))</f>
        <v/>
      </c>
    </row>
    <row r="63" spans="1:20" x14ac:dyDescent="0.35">
      <c r="A63" s="43">
        <v>63</v>
      </c>
      <c r="B63" s="2" t="str">
        <f>IF('Binding Energies'!B63 = "","",IF('Binding Energies'!B63&lt;HV,Crosssection!B63*(1+(GPartPolEff!B63))*IMFP!B63,""))</f>
        <v/>
      </c>
      <c r="C63" s="2" t="str">
        <f>IF('Binding Energies'!C63 = "","",IF('Binding Energies'!C63&lt;HV,Crosssection!C63*(1+(GPartPolEff!C63))*IMFP!C63,""))</f>
        <v/>
      </c>
      <c r="D63" s="2">
        <f>IF('Binding Energies'!D63 = "","",IF('Binding Energies'!D63&lt;HV,Crosssection!D63*(1+(GPartPolEff!D63))*IMFP!D63,""))</f>
        <v>3.1761813859604165E-20</v>
      </c>
      <c r="E63" s="2">
        <f>IF('Binding Energies'!E63 = "","",IF('Binding Energies'!E63&lt;HV,Crosssection!E63*(1+(GPartPolEff!E63))*IMFP!E63,""))</f>
        <v>9.7006806702767449E-21</v>
      </c>
      <c r="F63" s="2" t="str">
        <f>IF('Binding Energies'!F63 = "","",IF('Binding Energies'!F63&lt;HV,Crosssection!F63*(1+(GPartPolEff!F63))*IMFP!F63,""))</f>
        <v/>
      </c>
      <c r="G63" s="2" t="str">
        <f>IF('Binding Energies'!G63 = "","",IF('Binding Energies'!G63&lt;HV,Crosssection!G63*(1+(GPartPolEff!G63))*IMFP!G63,""))</f>
        <v/>
      </c>
      <c r="H63" s="2" t="str">
        <f>IF('Binding Energies'!H63 = "","",IF('Binding Energies'!H63&lt;HV,Crosssection!H63*(1+(GPartPolEff!H63))*IMFP!H63,""))</f>
        <v/>
      </c>
      <c r="I63" s="2">
        <f>IF('Binding Energies'!I63 = "","",IF('Binding Energies'!I63&lt;HV,Crosssection!I63*(1+(GPartPolEff!I63))*IMFP!I63,""))</f>
        <v>4.0416045944815139E-20</v>
      </c>
      <c r="J63" s="2">
        <f>IF('Binding Energies'!J63 = "","",IF('Binding Energies'!J63&lt;HV,Crosssection!J63*(1+(GPartPolEff!J63))*IMFP!J63,""))</f>
        <v>7.6451652622866292E-20</v>
      </c>
      <c r="K63" s="2">
        <f>IF('Binding Energies'!K63 = "","",IF('Binding Energies'!K63&lt;HV,Crosssection!K63*(1+(GPartPolEff!K63))*IMFP!K63,""))</f>
        <v>1.0861257650903325E-20</v>
      </c>
      <c r="L63" s="2">
        <f>IF('Binding Energies'!L63 = "","",IF('Binding Energies'!L63&lt;HV,Crosssection!L63*(1+(GPartPolEff!L63))*IMFP!L63,""))</f>
        <v>1.9726216825574414E-20</v>
      </c>
      <c r="M63" s="2" t="str">
        <f>IF('Binding Energies'!M63 = "","",IF('Binding Energies'!M63&lt;HV,Crosssection!M63*(1+(GPartPolEff!M63))*IMFP!M63,""))</f>
        <v/>
      </c>
      <c r="N63" s="2" t="str">
        <f>IF('Binding Energies'!N63 = "","",IF('Binding Energies'!N63&lt;HV,Crosssection!N63*(1+(GPartPolEff!N63))*IMFP!N63,""))</f>
        <v/>
      </c>
      <c r="O63" s="2">
        <f>IF('Binding Energies'!O63 = "","",IF('Binding Energies'!O63&lt;HV,Crosssection!O63*(1+(GPartPolEff!O63))*IMFP!O63,""))</f>
        <v>4.2809028719265596E-20</v>
      </c>
      <c r="P63" s="2">
        <f>IF('Binding Energies'!P63 = "","",IF('Binding Energies'!P63&lt;HV,Crosssection!P63*(1+(GPartPolEff!P63))*IMFP!P63,""))</f>
        <v>6.2107426931830769E-20</v>
      </c>
      <c r="Q63" s="2">
        <f>IF('Binding Energies'!Q63 = "","",IF('Binding Energies'!Q63&lt;HV,Crosssection!Q63*(1+(GPartPolEff!Q63))*IMFP!Q63,""))</f>
        <v>8.3574818467477702E-21</v>
      </c>
      <c r="R63" s="2">
        <f>IF('Binding Energies'!R63 = "","",IF('Binding Energies'!R63&lt;HV,Crosssection!R63*(1+(GPartPolEff!R63))*IMFP!R63,""))</f>
        <v>1.2072337309344428E-20</v>
      </c>
      <c r="S63" s="2" t="str">
        <f>IF('Binding Energies'!S63 = "","",IF('Binding Energies'!S63&lt;HV,Crosssection!S63*(1+(GPartPolEff!S63))*IMFP!S63,""))</f>
        <v/>
      </c>
      <c r="T63" s="2" t="str">
        <f>IF('Binding Energies'!T63 = "","",IF('Binding Energies'!T63&lt;HV,Crosssection!T63*(1+(GPartPolEff!T63))*IMFP!T63,""))</f>
        <v/>
      </c>
    </row>
    <row r="64" spans="1:20" x14ac:dyDescent="0.35">
      <c r="A64" s="43">
        <v>64</v>
      </c>
      <c r="B64" s="2" t="str">
        <f>IF('Binding Energies'!B64 = "","",IF('Binding Energies'!B64&lt;HV,Crosssection!B64*(1+(GPartPolEff!B64))*IMFP!B64,""))</f>
        <v/>
      </c>
      <c r="C64" s="2" t="str">
        <f>IF('Binding Energies'!C64 = "","",IF('Binding Energies'!C64&lt;HV,Crosssection!C64*(1+(GPartPolEff!C64))*IMFP!C64,""))</f>
        <v/>
      </c>
      <c r="D64" s="2">
        <f>IF('Binding Energies'!D64 = "","",IF('Binding Energies'!D64&lt;HV,Crosssection!D64*(1+(GPartPolEff!D64))*IMFP!D64,""))</f>
        <v>3.234338418074499E-20</v>
      </c>
      <c r="E64" s="2">
        <f>IF('Binding Energies'!E64 = "","",IF('Binding Energies'!E64&lt;HV,Crosssection!E64*(1+(GPartPolEff!E64))*IMFP!E64,""))</f>
        <v>1.0137833346937078E-20</v>
      </c>
      <c r="F64" s="2" t="str">
        <f>IF('Binding Energies'!F64 = "","",IF('Binding Energies'!F64&lt;HV,Crosssection!F64*(1+(GPartPolEff!F64))*IMFP!F64,""))</f>
        <v/>
      </c>
      <c r="G64" s="2" t="str">
        <f>IF('Binding Energies'!G64 = "","",IF('Binding Energies'!G64&lt;HV,Crosssection!G64*(1+(GPartPolEff!G64))*IMFP!G64,""))</f>
        <v/>
      </c>
      <c r="H64" s="2" t="str">
        <f>IF('Binding Energies'!H64 = "","",IF('Binding Energies'!H64&lt;HV,Crosssection!H64*(1+(GPartPolEff!H64))*IMFP!H64,""))</f>
        <v/>
      </c>
      <c r="I64" s="2">
        <f>IF('Binding Energies'!I64 = "","",IF('Binding Energies'!I64&lt;HV,Crosssection!I64*(1+(GPartPolEff!I64))*IMFP!I64,""))</f>
        <v>4.1608997862791035E-20</v>
      </c>
      <c r="J64" s="2">
        <f>IF('Binding Energies'!J64 = "","",IF('Binding Energies'!J64&lt;HV,Crosssection!J64*(1+(GPartPolEff!J64))*IMFP!J64,""))</f>
        <v>7.9259113834740111E-20</v>
      </c>
      <c r="K64" s="2">
        <f>IF('Binding Energies'!K64 = "","",IF('Binding Energies'!K64&lt;HV,Crosssection!K64*(1+(GPartPolEff!K64))*IMFP!K64,""))</f>
        <v>1.1505901512993323E-20</v>
      </c>
      <c r="L64" s="2">
        <f>IF('Binding Energies'!L64 = "","",IF('Binding Energies'!L64&lt;HV,Crosssection!L64*(1+(GPartPolEff!L64))*IMFP!L64,""))</f>
        <v>2.0859217298660597E-20</v>
      </c>
      <c r="M64" s="2" t="str">
        <f>IF('Binding Energies'!M64 = "","",IF('Binding Energies'!M64&lt;HV,Crosssection!M64*(1+(GPartPolEff!M64))*IMFP!M64,""))</f>
        <v/>
      </c>
      <c r="N64" s="2" t="str">
        <f>IF('Binding Energies'!N64 = "","",IF('Binding Energies'!N64&lt;HV,Crosssection!N64*(1+(GPartPolEff!N64))*IMFP!N64,""))</f>
        <v/>
      </c>
      <c r="O64" s="2">
        <f>IF('Binding Energies'!O64 = "","",IF('Binding Energies'!O64&lt;HV,Crosssection!O64*(1+(GPartPolEff!O64))*IMFP!O64,""))</f>
        <v>4.6412997546188351E-20</v>
      </c>
      <c r="P64" s="2">
        <f>IF('Binding Energies'!P64 = "","",IF('Binding Energies'!P64&lt;HV,Crosssection!P64*(1+(GPartPolEff!P64))*IMFP!P64,""))</f>
        <v>6.7308270639901831E-20</v>
      </c>
      <c r="Q64" s="2">
        <f>IF('Binding Energies'!Q64 = "","",IF('Binding Energies'!Q64&lt;HV,Crosssection!Q64*(1+(GPartPolEff!Q64))*IMFP!Q64,""))</f>
        <v>9.2265375706119673E-21</v>
      </c>
      <c r="R64" s="2">
        <f>IF('Binding Energies'!R64 = "","",IF('Binding Energies'!R64&lt;HV,Crosssection!R64*(1+(GPartPolEff!R64))*IMFP!R64,""))</f>
        <v>1.3292163393943991E-20</v>
      </c>
      <c r="S64" s="2" t="str">
        <f>IF('Binding Energies'!S64 = "","",IF('Binding Energies'!S64&lt;HV,Crosssection!S64*(1+(GPartPolEff!S64))*IMFP!S64,""))</f>
        <v/>
      </c>
      <c r="T64" s="2" t="str">
        <f>IF('Binding Energies'!T64 = "","",IF('Binding Energies'!T64&lt;HV,Crosssection!T64*(1+(GPartPolEff!T64))*IMFP!T64,""))</f>
        <v/>
      </c>
    </row>
    <row r="65" spans="1:20" x14ac:dyDescent="0.35">
      <c r="A65" s="43">
        <v>65</v>
      </c>
      <c r="B65" s="2" t="str">
        <f>IF('Binding Energies'!B65 = "","",IF('Binding Energies'!B65&lt;HV,Crosssection!B65*(1+(GPartPolEff!B65))*IMFP!B65,""))</f>
        <v/>
      </c>
      <c r="C65" s="2" t="str">
        <f>IF('Binding Energies'!C65 = "","",IF('Binding Energies'!C65&lt;HV,Crosssection!C65*(1+(GPartPolEff!C65))*IMFP!C65,""))</f>
        <v/>
      </c>
      <c r="D65" s="2">
        <f>IF('Binding Energies'!D65 = "","",IF('Binding Energies'!D65&lt;HV,Crosssection!D65*(1+(GPartPolEff!D65))*IMFP!D65,""))</f>
        <v>3.2855678109351057E-20</v>
      </c>
      <c r="E65" s="2">
        <f>IF('Binding Energies'!E65 = "","",IF('Binding Energies'!E65&lt;HV,Crosssection!E65*(1+(GPartPolEff!E65))*IMFP!E65,""))</f>
        <v>1.0570165109559995E-20</v>
      </c>
      <c r="F65" s="2" t="str">
        <f>IF('Binding Energies'!F65 = "","",IF('Binding Energies'!F65&lt;HV,Crosssection!F65*(1+(GPartPolEff!F65))*IMFP!F65,""))</f>
        <v/>
      </c>
      <c r="G65" s="2" t="str">
        <f>IF('Binding Energies'!G65 = "","",IF('Binding Energies'!G65&lt;HV,Crosssection!G65*(1+(GPartPolEff!G65))*IMFP!G65,""))</f>
        <v/>
      </c>
      <c r="H65" s="2" t="str">
        <f>IF('Binding Energies'!H65 = "","",IF('Binding Energies'!H65&lt;HV,Crosssection!H65*(1+(GPartPolEff!H65))*IMFP!H65,""))</f>
        <v/>
      </c>
      <c r="I65" s="2">
        <f>IF('Binding Energies'!I65 = "","",IF('Binding Energies'!I65&lt;HV,Crosssection!I65*(1+(GPartPolEff!I65))*IMFP!I65,""))</f>
        <v>4.2705787646378788E-20</v>
      </c>
      <c r="J65" s="2">
        <f>IF('Binding Energies'!J65 = "","",IF('Binding Energies'!J65&lt;HV,Crosssection!J65*(1+(GPartPolEff!J65))*IMFP!J65,""))</f>
        <v>8.1972248318433511E-20</v>
      </c>
      <c r="K65" s="2">
        <f>IF('Binding Energies'!K65 = "","",IF('Binding Energies'!K65&lt;HV,Crosssection!K65*(1+(GPartPolEff!K65))*IMFP!K65,""))</f>
        <v>1.2132702430052257E-20</v>
      </c>
      <c r="L65" s="2">
        <f>IF('Binding Energies'!L65 = "","",IF('Binding Energies'!L65&lt;HV,Crosssection!L65*(1+(GPartPolEff!L65))*IMFP!L65,""))</f>
        <v>2.2018119891193432E-20</v>
      </c>
      <c r="M65" s="2" t="str">
        <f>IF('Binding Energies'!M65 = "","",IF('Binding Energies'!M65&lt;HV,Crosssection!M65*(1+(GPartPolEff!M65))*IMFP!M65,""))</f>
        <v/>
      </c>
      <c r="N65" s="2" t="str">
        <f>IF('Binding Energies'!N65 = "","",IF('Binding Energies'!N65&lt;HV,Crosssection!N65*(1+(GPartPolEff!N65))*IMFP!N65,""))</f>
        <v/>
      </c>
      <c r="O65" s="2">
        <f>IF('Binding Energies'!O65 = "","",IF('Binding Energies'!O65&lt;HV,Crosssection!O65*(1+(GPartPolEff!O65))*IMFP!O65,""))</f>
        <v>5.0178557445322049E-20</v>
      </c>
      <c r="P65" s="2">
        <f>IF('Binding Energies'!P65 = "","",IF('Binding Energies'!P65&lt;HV,Crosssection!P65*(1+(GPartPolEff!P65))*IMFP!P65,""))</f>
        <v>7.2736546737246239E-20</v>
      </c>
      <c r="Q65" s="2">
        <f>IF('Binding Energies'!Q65 = "","",IF('Binding Energies'!Q65&lt;HV,Crosssection!Q65*(1+(GPartPolEff!Q65))*IMFP!Q65,""))</f>
        <v>1.0156656536946793E-20</v>
      </c>
      <c r="R65" s="2">
        <f>IF('Binding Energies'!R65 = "","",IF('Binding Energies'!R65&lt;HV,Crosssection!R65*(1+(GPartPolEff!R65))*IMFP!R65,""))</f>
        <v>1.4596280645268751E-20</v>
      </c>
      <c r="S65" s="2" t="str">
        <f>IF('Binding Energies'!S65 = "","",IF('Binding Energies'!S65&lt;HV,Crosssection!S65*(1+(GPartPolEff!S65))*IMFP!S65,""))</f>
        <v/>
      </c>
      <c r="T65" s="2" t="str">
        <f>IF('Binding Energies'!T65 = "","",IF('Binding Energies'!T65&lt;HV,Crosssection!T65*(1+(GPartPolEff!T65))*IMFP!T65,""))</f>
        <v/>
      </c>
    </row>
    <row r="66" spans="1:20" x14ac:dyDescent="0.35">
      <c r="A66" s="43">
        <v>66</v>
      </c>
      <c r="B66" s="2" t="str">
        <f>IF('Binding Energies'!B66 = "","",IF('Binding Energies'!B66&lt;HV,Crosssection!B66*(1+(GPartPolEff!B66))*IMFP!B66,""))</f>
        <v/>
      </c>
      <c r="C66" s="2" t="str">
        <f>IF('Binding Energies'!C66 = "","",IF('Binding Energies'!C66&lt;HV,Crosssection!C66*(1+(GPartPolEff!C66))*IMFP!C66,""))</f>
        <v/>
      </c>
      <c r="D66" s="2">
        <f>IF('Binding Energies'!D66 = "","",IF('Binding Energies'!D66&lt;HV,Crosssection!D66*(1+(GPartPolEff!D66))*IMFP!D66,""))</f>
        <v>3.3386338217425255E-20</v>
      </c>
      <c r="E66" s="2">
        <f>IF('Binding Energies'!E66 = "","",IF('Binding Energies'!E66&lt;HV,Crosssection!E66*(1+(GPartPolEff!E66))*IMFP!E66,""))</f>
        <v>1.101274436408606E-20</v>
      </c>
      <c r="F66" s="2">
        <f>IF('Binding Energies'!F66 = "","",IF('Binding Energies'!F66&lt;HV,Crosssection!F66*(1+(GPartPolEff!F66))*IMFP!F66,""))</f>
        <v>1.6695842793446807E-21</v>
      </c>
      <c r="G66" s="2" t="str">
        <f>IF('Binding Energies'!G66 = "","",IF('Binding Energies'!G66&lt;HV,Crosssection!G66*(1+(GPartPolEff!G66))*IMFP!G66,""))</f>
        <v/>
      </c>
      <c r="H66" s="2" t="str">
        <f>IF('Binding Energies'!H66 = "","",IF('Binding Energies'!H66&lt;HV,Crosssection!H66*(1+(GPartPolEff!H66))*IMFP!H66,""))</f>
        <v/>
      </c>
      <c r="I66" s="2">
        <f>IF('Binding Energies'!I66 = "","",IF('Binding Energies'!I66&lt;HV,Crosssection!I66*(1+(GPartPolEff!I66))*IMFP!I66,""))</f>
        <v>4.378601245616493E-20</v>
      </c>
      <c r="J66" s="2">
        <f>IF('Binding Energies'!J66 = "","",IF('Binding Energies'!J66&lt;HV,Crosssection!J66*(1+(GPartPolEff!J66))*IMFP!J66,""))</f>
        <v>8.4686453581522386E-20</v>
      </c>
      <c r="K66" s="2">
        <f>IF('Binding Energies'!K66 = "","",IF('Binding Energies'!K66&lt;HV,Crosssection!K66*(1+(GPartPolEff!K66))*IMFP!K66,""))</f>
        <v>1.2766208628624469E-20</v>
      </c>
      <c r="L66" s="2">
        <f>IF('Binding Energies'!L66 = "","",IF('Binding Energies'!L66&lt;HV,Crosssection!L66*(1+(GPartPolEff!L66))*IMFP!L66,""))</f>
        <v>2.3222408287180237E-20</v>
      </c>
      <c r="M66" s="2" t="str">
        <f>IF('Binding Energies'!M66 = "","",IF('Binding Energies'!M66&lt;HV,Crosssection!M66*(1+(GPartPolEff!M66))*IMFP!M66,""))</f>
        <v/>
      </c>
      <c r="N66" s="2" t="str">
        <f>IF('Binding Energies'!N66 = "","",IF('Binding Energies'!N66&lt;HV,Crosssection!N66*(1+(GPartPolEff!N66))*IMFP!N66,""))</f>
        <v/>
      </c>
      <c r="O66" s="2">
        <f>IF('Binding Energies'!O66 = "","",IF('Binding Energies'!O66&lt;HV,Crosssection!O66*(1+(GPartPolEff!O66))*IMFP!O66,""))</f>
        <v>5.4115466979757036E-20</v>
      </c>
      <c r="P66" s="2">
        <f>IF('Binding Energies'!P66 = "","",IF('Binding Energies'!P66&lt;HV,Crosssection!P66*(1+(GPartPolEff!P66))*IMFP!P66,""))</f>
        <v>7.8439822315360364E-20</v>
      </c>
      <c r="Q66" s="2">
        <f>IF('Binding Energies'!Q66 = "","",IF('Binding Energies'!Q66&lt;HV,Crosssection!Q66*(1+(GPartPolEff!Q66))*IMFP!Q66,""))</f>
        <v>1.1150485176729027E-20</v>
      </c>
      <c r="R66" s="2">
        <f>IF('Binding Energies'!R66 = "","",IF('Binding Energies'!R66&lt;HV,Crosssection!R66*(1+(GPartPolEff!R66))*IMFP!R66,""))</f>
        <v>1.5988602342174567E-20</v>
      </c>
      <c r="S66" s="2" t="str">
        <f>IF('Binding Energies'!S66 = "","",IF('Binding Energies'!S66&lt;HV,Crosssection!S66*(1+(GPartPolEff!S66))*IMFP!S66,""))</f>
        <v/>
      </c>
      <c r="T66" s="2" t="str">
        <f>IF('Binding Energies'!T66 = "","",IF('Binding Energies'!T66&lt;HV,Crosssection!T66*(1+(GPartPolEff!T66))*IMFP!T66,""))</f>
        <v/>
      </c>
    </row>
    <row r="67" spans="1:20" x14ac:dyDescent="0.35">
      <c r="A67" s="43">
        <v>67</v>
      </c>
      <c r="B67" s="2" t="str">
        <f>IF('Binding Energies'!B67 = "","",IF('Binding Energies'!B67&lt;HV,Crosssection!B67*(1+(GPartPolEff!B67))*IMFP!B67,""))</f>
        <v/>
      </c>
      <c r="C67" s="2" t="str">
        <f>IF('Binding Energies'!C67 = "","",IF('Binding Energies'!C67&lt;HV,Crosssection!C67*(1+(GPartPolEff!C67))*IMFP!C67,""))</f>
        <v/>
      </c>
      <c r="D67" s="2">
        <f>IF('Binding Energies'!D67 = "","",IF('Binding Energies'!D67&lt;HV,Crosssection!D67*(1+(GPartPolEff!D67))*IMFP!D67,""))</f>
        <v>3.3870641009301129E-20</v>
      </c>
      <c r="E67" s="2">
        <f>IF('Binding Energies'!E67 = "","",IF('Binding Energies'!E67&lt;HV,Crosssection!E67*(1+(GPartPolEff!E67))*IMFP!E67,""))</f>
        <v>1.145786824343686E-20</v>
      </c>
      <c r="F67" s="2">
        <f>IF('Binding Energies'!F67 = "","",IF('Binding Energies'!F67&lt;HV,Crosssection!F67*(1+(GPartPolEff!F67))*IMFP!F67,""))</f>
        <v>1.7440118585061518E-21</v>
      </c>
      <c r="G67" s="2" t="str">
        <f>IF('Binding Energies'!G67 = "","",IF('Binding Energies'!G67&lt;HV,Crosssection!G67*(1+(GPartPolEff!G67))*IMFP!G67,""))</f>
        <v/>
      </c>
      <c r="H67" s="2" t="str">
        <f>IF('Binding Energies'!H67 = "","",IF('Binding Energies'!H67&lt;HV,Crosssection!H67*(1+(GPartPolEff!H67))*IMFP!H67,""))</f>
        <v/>
      </c>
      <c r="I67" s="2">
        <f>IF('Binding Energies'!I67 = "","",IF('Binding Energies'!I67&lt;HV,Crosssection!I67*(1+(GPartPolEff!I67))*IMFP!I67,""))</f>
        <v>4.4744657756893078E-20</v>
      </c>
      <c r="J67" s="2">
        <f>IF('Binding Energies'!J67 = "","",IF('Binding Energies'!J67&lt;HV,Crosssection!J67*(1+(GPartPolEff!J67))*IMFP!J67,""))</f>
        <v>8.7332696003440184E-20</v>
      </c>
      <c r="K67" s="2">
        <f>IF('Binding Energies'!K67 = "","",IF('Binding Energies'!K67&lt;HV,Crosssection!K67*(1+(GPartPolEff!K67))*IMFP!K67,""))</f>
        <v>1.3423510133181005E-20</v>
      </c>
      <c r="L67" s="2">
        <f>IF('Binding Energies'!L67 = "","",IF('Binding Energies'!L67&lt;HV,Crosssection!L67*(1+(GPartPolEff!L67))*IMFP!L67,""))</f>
        <v>2.4433579320361329E-20</v>
      </c>
      <c r="M67" s="2" t="str">
        <f>IF('Binding Energies'!M67 = "","",IF('Binding Energies'!M67&lt;HV,Crosssection!M67*(1+(GPartPolEff!M67))*IMFP!M67,""))</f>
        <v/>
      </c>
      <c r="N67" s="2" t="str">
        <f>IF('Binding Energies'!N67 = "","",IF('Binding Energies'!N67&lt;HV,Crosssection!N67*(1+(GPartPolEff!N67))*IMFP!N67,""))</f>
        <v/>
      </c>
      <c r="O67" s="2">
        <f>IF('Binding Energies'!O67 = "","",IF('Binding Energies'!O67&lt;HV,Crosssection!O67*(1+(GPartPolEff!O67))*IMFP!O67,""))</f>
        <v>5.820305495739918E-20</v>
      </c>
      <c r="P67" s="2">
        <f>IF('Binding Energies'!P67 = "","",IF('Binding Energies'!P67&lt;HV,Crosssection!P67*(1+(GPartPolEff!P67))*IMFP!P67,""))</f>
        <v>8.4346279545379177E-20</v>
      </c>
      <c r="Q67" s="2">
        <f>IF('Binding Energies'!Q67 = "","",IF('Binding Energies'!Q67&lt;HV,Crosssection!Q67*(1+(GPartPolEff!Q67))*IMFP!Q67,""))</f>
        <v>1.220995104395149E-20</v>
      </c>
      <c r="R67" s="2">
        <f>IF('Binding Energies'!R67 = "","",IF('Binding Energies'!R67&lt;HV,Crosssection!R67*(1+(GPartPolEff!R67))*IMFP!R67,""))</f>
        <v>1.7472055699637221E-20</v>
      </c>
      <c r="S67" s="2" t="str">
        <f>IF('Binding Energies'!S67 = "","",IF('Binding Energies'!S67&lt;HV,Crosssection!S67*(1+(GPartPolEff!S67))*IMFP!S67,""))</f>
        <v/>
      </c>
      <c r="T67" s="2" t="str">
        <f>IF('Binding Energies'!T67 = "","",IF('Binding Energies'!T67&lt;HV,Crosssection!T67*(1+(GPartPolEff!T67))*IMFP!T67,""))</f>
        <v/>
      </c>
    </row>
    <row r="68" spans="1:20" x14ac:dyDescent="0.35">
      <c r="A68" s="43">
        <v>68</v>
      </c>
      <c r="B68" s="2" t="str">
        <f>IF('Binding Energies'!B68 = "","",IF('Binding Energies'!B68&lt;HV,Crosssection!B68*(1+(GPartPolEff!B68))*IMFP!B68,""))</f>
        <v/>
      </c>
      <c r="C68" s="2" t="str">
        <f>IF('Binding Energies'!C68 = "","",IF('Binding Energies'!C68&lt;HV,Crosssection!C68*(1+(GPartPolEff!C68))*IMFP!C68,""))</f>
        <v/>
      </c>
      <c r="D68" s="2">
        <f>IF('Binding Energies'!D68 = "","",IF('Binding Energies'!D68&lt;HV,Crosssection!D68*(1+(GPartPolEff!D68))*IMFP!D68,""))</f>
        <v>3.4271157925724241E-20</v>
      </c>
      <c r="E68" s="2">
        <f>IF('Binding Energies'!E68 = "","",IF('Binding Energies'!E68&lt;HV,Crosssection!E68*(1+(GPartPolEff!E68))*IMFP!E68,""))</f>
        <v>1.191750143857405E-20</v>
      </c>
      <c r="F68" s="2">
        <f>IF('Binding Energies'!F68 = "","",IF('Binding Energies'!F68&lt;HV,Crosssection!F68*(1+(GPartPolEff!F68))*IMFP!F68,""))</f>
        <v>1.8204544743294527E-21</v>
      </c>
      <c r="G68" s="2" t="str">
        <f>IF('Binding Energies'!G68 = "","",IF('Binding Energies'!G68&lt;HV,Crosssection!G68*(1+(GPartPolEff!G68))*IMFP!G68,""))</f>
        <v/>
      </c>
      <c r="H68" s="2" t="str">
        <f>IF('Binding Energies'!H68 = "","",IF('Binding Energies'!H68&lt;HV,Crosssection!H68*(1+(GPartPolEff!H68))*IMFP!H68,""))</f>
        <v/>
      </c>
      <c r="I68" s="2">
        <f>IF('Binding Energies'!I68 = "","",IF('Binding Energies'!I68&lt;HV,Crosssection!I68*(1+(GPartPolEff!I68))*IMFP!I68,""))</f>
        <v>4.5617708909347303E-20</v>
      </c>
      <c r="J68" s="2">
        <f>IF('Binding Energies'!J68 = "","",IF('Binding Energies'!J68&lt;HV,Crosssection!J68*(1+(GPartPolEff!J68))*IMFP!J68,""))</f>
        <v>8.9840306008942995E-20</v>
      </c>
      <c r="K68" s="2">
        <f>IF('Binding Energies'!K68 = "","",IF('Binding Energies'!K68&lt;HV,Crosssection!K68*(1+(GPartPolEff!K68))*IMFP!K68,""))</f>
        <v>1.4065267292369845E-20</v>
      </c>
      <c r="L68" s="2">
        <f>IF('Binding Energies'!L68 = "","",IF('Binding Energies'!L68&lt;HV,Crosssection!L68*(1+(GPartPolEff!L68))*IMFP!L68,""))</f>
        <v>2.567049693109428E-20</v>
      </c>
      <c r="M68" s="2" t="str">
        <f>IF('Binding Energies'!M68 = "","",IF('Binding Energies'!M68&lt;HV,Crosssection!M68*(1+(GPartPolEff!M68))*IMFP!M68,""))</f>
        <v/>
      </c>
      <c r="N68" s="2" t="str">
        <f>IF('Binding Energies'!N68 = "","",IF('Binding Energies'!N68&lt;HV,Crosssection!N68*(1+(GPartPolEff!N68))*IMFP!N68,""))</f>
        <v/>
      </c>
      <c r="O68" s="2">
        <f>IF('Binding Energies'!O68 = "","",IF('Binding Energies'!O68&lt;HV,Crosssection!O68*(1+(GPartPolEff!O68))*IMFP!O68,""))</f>
        <v>6.2419217365270449E-20</v>
      </c>
      <c r="P68" s="2">
        <f>IF('Binding Energies'!P68 = "","",IF('Binding Energies'!P68&lt;HV,Crosssection!P68*(1+(GPartPolEff!P68))*IMFP!P68,""))</f>
        <v>9.0464175063310875E-20</v>
      </c>
      <c r="Q68" s="2">
        <f>IF('Binding Energies'!Q68 = "","",IF('Binding Energies'!Q68&lt;HV,Crosssection!Q68*(1+(GPartPolEff!Q68))*IMFP!Q68,""))</f>
        <v>1.3328949849992181E-20</v>
      </c>
      <c r="R68" s="2">
        <f>IF('Binding Energies'!R68 = "","",IF('Binding Energies'!R68&lt;HV,Crosssection!R68*(1+(GPartPolEff!R68))*IMFP!R68,""))</f>
        <v>1.9038114360758252E-20</v>
      </c>
      <c r="S68" s="2" t="str">
        <f>IF('Binding Energies'!S68 = "","",IF('Binding Energies'!S68&lt;HV,Crosssection!S68*(1+(GPartPolEff!S68))*IMFP!S68,""))</f>
        <v/>
      </c>
      <c r="T68" s="2" t="str">
        <f>IF('Binding Energies'!T68 = "","",IF('Binding Energies'!T68&lt;HV,Crosssection!T68*(1+(GPartPolEff!T68))*IMFP!T68,""))</f>
        <v/>
      </c>
    </row>
    <row r="69" spans="1:20" x14ac:dyDescent="0.35">
      <c r="A69" s="43">
        <v>69</v>
      </c>
      <c r="B69" s="2" t="str">
        <f>IF('Binding Energies'!B69 = "","",IF('Binding Energies'!B69&lt;HV,Crosssection!B69*(1+(GPartPolEff!B69))*IMFP!B69,""))</f>
        <v/>
      </c>
      <c r="C69" s="2" t="str">
        <f>IF('Binding Energies'!C69 = "","",IF('Binding Energies'!C69&lt;HV,Crosssection!C69*(1+(GPartPolEff!C69))*IMFP!C69,""))</f>
        <v/>
      </c>
      <c r="D69" s="2">
        <f>IF('Binding Energies'!D69 = "","",IF('Binding Energies'!D69&lt;HV,Crosssection!D69*(1+(GPartPolEff!D69))*IMFP!D69,""))</f>
        <v>3.4622115761854402E-20</v>
      </c>
      <c r="E69" s="2">
        <f>IF('Binding Energies'!E69 = "","",IF('Binding Energies'!E69&lt;HV,Crosssection!E69*(1+(GPartPolEff!E69))*IMFP!E69,""))</f>
        <v>1.2364134272730156E-20</v>
      </c>
      <c r="F69" s="2">
        <f>IF('Binding Energies'!F69 = "","",IF('Binding Energies'!F69&lt;HV,Crosssection!F69*(1+(GPartPolEff!F69))*IMFP!F69,""))</f>
        <v>1.9083112640044823E-21</v>
      </c>
      <c r="G69" s="2" t="str">
        <f>IF('Binding Energies'!G69 = "","",IF('Binding Energies'!G69&lt;HV,Crosssection!G69*(1+(GPartPolEff!G69))*IMFP!G69,""))</f>
        <v/>
      </c>
      <c r="H69" s="2" t="str">
        <f>IF('Binding Energies'!H69 = "","",IF('Binding Energies'!H69&lt;HV,Crosssection!H69*(1+(GPartPolEff!H69))*IMFP!H69,""))</f>
        <v/>
      </c>
      <c r="I69" s="2">
        <f>IF('Binding Energies'!I69 = "","",IF('Binding Energies'!I69&lt;HV,Crosssection!I69*(1+(GPartPolEff!I69))*IMFP!I69,""))</f>
        <v>4.6411099917007462E-20</v>
      </c>
      <c r="J69" s="2">
        <f>IF('Binding Energies'!J69 = "","",IF('Binding Energies'!J69&lt;HV,Crosssection!J69*(1+(GPartPolEff!J69))*IMFP!J69,""))</f>
        <v>9.2246302190595194E-20</v>
      </c>
      <c r="K69" s="2">
        <f>IF('Binding Energies'!K69 = "","",IF('Binding Energies'!K69&lt;HV,Crosssection!K69*(1+(GPartPolEff!K69))*IMFP!K69,""))</f>
        <v>1.4715984340552706E-20</v>
      </c>
      <c r="L69" s="2">
        <f>IF('Binding Energies'!L69 = "","",IF('Binding Energies'!L69&lt;HV,Crosssection!L69*(1+(GPartPolEff!L69))*IMFP!L69,""))</f>
        <v>2.6919696352722802E-20</v>
      </c>
      <c r="M69" s="2" t="str">
        <f>IF('Binding Energies'!M69 = "","",IF('Binding Energies'!M69&lt;HV,Crosssection!M69*(1+(GPartPolEff!M69))*IMFP!M69,""))</f>
        <v/>
      </c>
      <c r="N69" s="2" t="str">
        <f>IF('Binding Energies'!N69 = "","",IF('Binding Energies'!N69&lt;HV,Crosssection!N69*(1+(GPartPolEff!N69))*IMFP!N69,""))</f>
        <v/>
      </c>
      <c r="O69" s="2">
        <f>IF('Binding Energies'!O69 = "","",IF('Binding Energies'!O69&lt;HV,Crosssection!O69*(1+(GPartPolEff!O69))*IMFP!O69,""))</f>
        <v>6.6792273377409633E-20</v>
      </c>
      <c r="P69" s="2">
        <f>IF('Binding Energies'!P69 = "","",IF('Binding Energies'!P69&lt;HV,Crosssection!P69*(1+(GPartPolEff!P69))*IMFP!P69,""))</f>
        <v>9.6798331133287909E-20</v>
      </c>
      <c r="Q69" s="2">
        <f>IF('Binding Energies'!Q69 = "","",IF('Binding Energies'!Q69&lt;HV,Crosssection!Q69*(1+(GPartPolEff!Q69))*IMFP!Q69,""))</f>
        <v>1.4520294395840968E-20</v>
      </c>
      <c r="R69" s="2">
        <f>IF('Binding Energies'!R69 = "","",IF('Binding Energies'!R69&lt;HV,Crosssection!R69*(1+(GPartPolEff!R69))*IMFP!R69,""))</f>
        <v>2.0705453237673852E-20</v>
      </c>
      <c r="S69" s="2" t="str">
        <f>IF('Binding Energies'!S69 = "","",IF('Binding Energies'!S69&lt;HV,Crosssection!S69*(1+(GPartPolEff!S69))*IMFP!S69,""))</f>
        <v/>
      </c>
      <c r="T69" s="2" t="str">
        <f>IF('Binding Energies'!T69 = "","",IF('Binding Energies'!T69&lt;HV,Crosssection!T69*(1+(GPartPolEff!T69))*IMFP!T69,""))</f>
        <v/>
      </c>
    </row>
    <row r="70" spans="1:20" x14ac:dyDescent="0.35">
      <c r="A70" s="43">
        <v>70</v>
      </c>
      <c r="B70" s="2" t="str">
        <f>IF('Binding Energies'!B70 = "","",IF('Binding Energies'!B70&lt;HV,Crosssection!B70*(1+(GPartPolEff!B70))*IMFP!B70,""))</f>
        <v/>
      </c>
      <c r="C70" s="2" t="str">
        <f>IF('Binding Energies'!C70 = "","",IF('Binding Energies'!C70&lt;HV,Crosssection!C70*(1+(GPartPolEff!C70))*IMFP!C70,""))</f>
        <v/>
      </c>
      <c r="D70" s="2">
        <f>IF('Binding Energies'!D70 = "","",IF('Binding Energies'!D70&lt;HV,Crosssection!D70*(1+(GPartPolEff!D70))*IMFP!D70,""))</f>
        <v>3.4925469546294469E-20</v>
      </c>
      <c r="E70" s="2">
        <f>IF('Binding Energies'!E70 = "","",IF('Binding Energies'!E70&lt;HV,Crosssection!E70*(1+(GPartPolEff!E70))*IMFP!E70,""))</f>
        <v>1.2827038807457203E-20</v>
      </c>
      <c r="F70" s="2">
        <f>IF('Binding Energies'!F70 = "","",IF('Binding Energies'!F70&lt;HV,Crosssection!F70*(1+(GPartPolEff!F70))*IMFP!F70,""))</f>
        <v>2.0023181274545107E-21</v>
      </c>
      <c r="G70" s="2" t="str">
        <f>IF('Binding Energies'!G70 = "","",IF('Binding Energies'!G70&lt;HV,Crosssection!G70*(1+(GPartPolEff!G70))*IMFP!G70,""))</f>
        <v/>
      </c>
      <c r="H70" s="2" t="str">
        <f>IF('Binding Energies'!H70 = "","",IF('Binding Energies'!H70&lt;HV,Crosssection!H70*(1+(GPartPolEff!H70))*IMFP!H70,""))</f>
        <v/>
      </c>
      <c r="I70" s="2">
        <f>IF('Binding Energies'!I70 = "","",IF('Binding Energies'!I70&lt;HV,Crosssection!I70*(1+(GPartPolEff!I70))*IMFP!I70,""))</f>
        <v>4.7140404373615038E-20</v>
      </c>
      <c r="J70" s="2">
        <f>IF('Binding Energies'!J70 = "","",IF('Binding Energies'!J70&lt;HV,Crosssection!J70*(1+(GPartPolEff!J70))*IMFP!J70,""))</f>
        <v>9.4719762866100041E-20</v>
      </c>
      <c r="K70" s="2">
        <f>IF('Binding Energies'!K70 = "","",IF('Binding Energies'!K70&lt;HV,Crosssection!K70*(1+(GPartPolEff!K70))*IMFP!K70,""))</f>
        <v>1.5388135044129639E-20</v>
      </c>
      <c r="L70" s="2">
        <f>IF('Binding Energies'!L70 = "","",IF('Binding Energies'!L70&lt;HV,Crosssection!L70*(1+(GPartPolEff!L70))*IMFP!L70,""))</f>
        <v>2.8231018037223787E-20</v>
      </c>
      <c r="M70" s="2" t="str">
        <f>IF('Binding Energies'!M70 = "","",IF('Binding Energies'!M70&lt;HV,Crosssection!M70*(1+(GPartPolEff!M70))*IMFP!M70,""))</f>
        <v/>
      </c>
      <c r="N70" s="2" t="str">
        <f>IF('Binding Energies'!N70 = "","",IF('Binding Energies'!N70&lt;HV,Crosssection!N70*(1+(GPartPolEff!N70))*IMFP!N70,""))</f>
        <v/>
      </c>
      <c r="O70" s="2">
        <f>IF('Binding Energies'!O70 = "","",IF('Binding Energies'!O70&lt;HV,Crosssection!O70*(1+(GPartPolEff!O70))*IMFP!O70,""))</f>
        <v>7.130634927047953E-20</v>
      </c>
      <c r="P70" s="2">
        <f>IF('Binding Energies'!P70 = "","",IF('Binding Energies'!P70&lt;HV,Crosssection!P70*(1+(GPartPolEff!P70))*IMFP!P70,""))</f>
        <v>1.0331690746015351E-19</v>
      </c>
      <c r="Q70" s="2">
        <f>IF('Binding Energies'!Q70 = "","",IF('Binding Energies'!Q70&lt;HV,Crosssection!Q70*(1+(GPartPolEff!Q70))*IMFP!Q70,""))</f>
        <v>1.5777772876706052E-20</v>
      </c>
      <c r="R70" s="2">
        <f>IF('Binding Energies'!R70 = "","",IF('Binding Energies'!R70&lt;HV,Crosssection!R70*(1+(GPartPolEff!R70))*IMFP!R70,""))</f>
        <v>2.2465523093965894E-20</v>
      </c>
      <c r="S70" s="2" t="str">
        <f>IF('Binding Energies'!S70 = "","",IF('Binding Energies'!S70&lt;HV,Crosssection!S70*(1+(GPartPolEff!S70))*IMFP!S70,""))</f>
        <v/>
      </c>
      <c r="T70" s="2" t="str">
        <f>IF('Binding Energies'!T70 = "","",IF('Binding Energies'!T70&lt;HV,Crosssection!T70*(1+(GPartPolEff!T70))*IMFP!T70,""))</f>
        <v/>
      </c>
    </row>
    <row r="71" spans="1:20" x14ac:dyDescent="0.35">
      <c r="A71" s="43">
        <v>71</v>
      </c>
      <c r="B71" s="2" t="str">
        <f>IF('Binding Energies'!B71 = "","",IF('Binding Energies'!B71&lt;HV,Crosssection!B71*(1+(GPartPolEff!B71))*IMFP!B71,""))</f>
        <v/>
      </c>
      <c r="C71" s="2" t="str">
        <f>IF('Binding Energies'!C71 = "","",IF('Binding Energies'!C71&lt;HV,Crosssection!C71*(1+(GPartPolEff!C71))*IMFP!C71,""))</f>
        <v/>
      </c>
      <c r="D71" s="2">
        <f>IF('Binding Energies'!D71 = "","",IF('Binding Energies'!D71&lt;HV,Crosssection!D71*(1+(GPartPolEff!D71))*IMFP!D71,""))</f>
        <v>3.5174631058506728E-20</v>
      </c>
      <c r="E71" s="2">
        <f>IF('Binding Energies'!E71 = "","",IF('Binding Energies'!E71&lt;HV,Crosssection!E71*(1+(GPartPolEff!E71))*IMFP!E71,""))</f>
        <v>1.3285979499125212E-20</v>
      </c>
      <c r="F71" s="2">
        <f>IF('Binding Energies'!F71 = "","",IF('Binding Energies'!F71&lt;HV,Crosssection!F71*(1+(GPartPolEff!F71))*IMFP!F71,""))</f>
        <v>2.1044614124159207E-21</v>
      </c>
      <c r="G71" s="2" t="str">
        <f>IF('Binding Energies'!G71 = "","",IF('Binding Energies'!G71&lt;HV,Crosssection!G71*(1+(GPartPolEff!G71))*IMFP!G71,""))</f>
        <v/>
      </c>
      <c r="H71" s="2" t="str">
        <f>IF('Binding Energies'!H71 = "","",IF('Binding Energies'!H71&lt;HV,Crosssection!H71*(1+(GPartPolEff!H71))*IMFP!H71,""))</f>
        <v/>
      </c>
      <c r="I71" s="2">
        <f>IF('Binding Energies'!I71 = "","",IF('Binding Energies'!I71&lt;HV,Crosssection!I71*(1+(GPartPolEff!I71))*IMFP!I71,""))</f>
        <v>4.7723428236737E-20</v>
      </c>
      <c r="J71" s="2">
        <f>IF('Binding Energies'!J71 = "","",IF('Binding Energies'!J71&lt;HV,Crosssection!J71*(1+(GPartPolEff!J71))*IMFP!J71,""))</f>
        <v>9.6965104545785284E-20</v>
      </c>
      <c r="K71" s="2">
        <f>IF('Binding Energies'!K71 = "","",IF('Binding Energies'!K71&lt;HV,Crosssection!K71*(1+(GPartPolEff!K71))*IMFP!K71,""))</f>
        <v>1.6057392997903988E-20</v>
      </c>
      <c r="L71" s="2">
        <f>IF('Binding Energies'!L71 = "","",IF('Binding Energies'!L71&lt;HV,Crosssection!L71*(1+(GPartPolEff!L71))*IMFP!L71,""))</f>
        <v>2.9531530620526084E-20</v>
      </c>
      <c r="M71" s="2" t="str">
        <f>IF('Binding Energies'!M71 = "","",IF('Binding Energies'!M71&lt;HV,Crosssection!M71*(1+(GPartPolEff!M71))*IMFP!M71,""))</f>
        <v/>
      </c>
      <c r="N71" s="2" t="str">
        <f>IF('Binding Energies'!N71 = "","",IF('Binding Energies'!N71&lt;HV,Crosssection!N71*(1+(GPartPolEff!N71))*IMFP!N71,""))</f>
        <v/>
      </c>
      <c r="O71" s="2">
        <f>IF('Binding Energies'!O71 = "","",IF('Binding Energies'!O71&lt;HV,Crosssection!O71*(1+(GPartPolEff!O71))*IMFP!O71,""))</f>
        <v>7.5939780583104542E-20</v>
      </c>
      <c r="P71" s="2">
        <f>IF('Binding Energies'!P71 = "","",IF('Binding Energies'!P71&lt;HV,Crosssection!P71*(1+(GPartPolEff!P71))*IMFP!P71,""))</f>
        <v>1.1002714771468864E-19</v>
      </c>
      <c r="Q71" s="2">
        <f>IF('Binding Energies'!Q71 = "","",IF('Binding Energies'!Q71&lt;HV,Crosssection!Q71*(1+(GPartPolEff!Q71))*IMFP!Q71,""))</f>
        <v>1.7102002048877337E-20</v>
      </c>
      <c r="R71" s="2">
        <f>IF('Binding Energies'!R71 = "","",IF('Binding Energies'!R71&lt;HV,Crosssection!R71*(1+(GPartPolEff!R71))*IMFP!R71,""))</f>
        <v>2.4319644410982844E-20</v>
      </c>
      <c r="S71" s="2" t="str">
        <f>IF('Binding Energies'!S71 = "","",IF('Binding Energies'!S71&lt;HV,Crosssection!S71*(1+(GPartPolEff!S71))*IMFP!S71,""))</f>
        <v/>
      </c>
      <c r="T71" s="2" t="str">
        <f>IF('Binding Energies'!T71 = "","",IF('Binding Energies'!T71&lt;HV,Crosssection!T71*(1+(GPartPolEff!T71))*IMFP!T71,""))</f>
        <v/>
      </c>
    </row>
    <row r="72" spans="1:20" x14ac:dyDescent="0.35">
      <c r="A72" s="43">
        <v>72</v>
      </c>
      <c r="B72" s="2" t="str">
        <f>IF('Binding Energies'!B72 = "","",IF('Binding Energies'!B72&lt;HV,Crosssection!B72*(1+(GPartPolEff!B72))*IMFP!B72,""))</f>
        <v/>
      </c>
      <c r="C72" s="2" t="str">
        <f>IF('Binding Energies'!C72 = "","",IF('Binding Energies'!C72&lt;HV,Crosssection!C72*(1+(GPartPolEff!C72))*IMFP!C72,""))</f>
        <v/>
      </c>
      <c r="D72" s="2">
        <f>IF('Binding Energies'!D72 = "","",IF('Binding Energies'!D72&lt;HV,Crosssection!D72*(1+(GPartPolEff!D72))*IMFP!D72,""))</f>
        <v>3.5241749688045443E-20</v>
      </c>
      <c r="E72" s="2">
        <f>IF('Binding Energies'!E72 = "","",IF('Binding Energies'!E72&lt;HV,Crosssection!E72*(1+(GPartPolEff!E72))*IMFP!E72,""))</f>
        <v>1.3719999268814102E-20</v>
      </c>
      <c r="F72" s="2">
        <f>IF('Binding Energies'!F72 = "","",IF('Binding Energies'!F72&lt;HV,Crosssection!F72*(1+(GPartPolEff!F72))*IMFP!F72,""))</f>
        <v>2.214136816701796E-21</v>
      </c>
      <c r="G72" s="2" t="str">
        <f>IF('Binding Energies'!G72 = "","",IF('Binding Energies'!G72&lt;HV,Crosssection!G72*(1+(GPartPolEff!G72))*IMFP!G72,""))</f>
        <v/>
      </c>
      <c r="H72" s="2" t="str">
        <f>IF('Binding Energies'!H72 = "","",IF('Binding Energies'!H72&lt;HV,Crosssection!H72*(1+(GPartPolEff!H72))*IMFP!H72,""))</f>
        <v/>
      </c>
      <c r="I72" s="2">
        <f>IF('Binding Energies'!I72 = "","",IF('Binding Energies'!I72&lt;HV,Crosssection!I72*(1+(GPartPolEff!I72))*IMFP!I72,""))</f>
        <v>4.8109855400842883E-20</v>
      </c>
      <c r="J72" s="2">
        <f>IF('Binding Energies'!J72 = "","",IF('Binding Energies'!J72&lt;HV,Crosssection!J72*(1+(GPartPolEff!J72))*IMFP!J72,""))</f>
        <v>9.8925512534504562E-20</v>
      </c>
      <c r="K72" s="2">
        <f>IF('Binding Energies'!K72 = "","",IF('Binding Energies'!K72&lt;HV,Crosssection!K72*(1+(GPartPolEff!K72))*IMFP!K72,""))</f>
        <v>1.6696417002304527E-20</v>
      </c>
      <c r="L72" s="2">
        <f>IF('Binding Energies'!L72 = "","",IF('Binding Energies'!L72&lt;HV,Crosssection!L72*(1+(GPartPolEff!L72))*IMFP!L72,""))</f>
        <v>3.0831764078881305E-20</v>
      </c>
      <c r="M72" s="2" t="str">
        <f>IF('Binding Energies'!M72 = "","",IF('Binding Energies'!M72&lt;HV,Crosssection!M72*(1+(GPartPolEff!M72))*IMFP!M72,""))</f>
        <v/>
      </c>
      <c r="N72" s="2" t="str">
        <f>IF('Binding Energies'!N72 = "","",IF('Binding Energies'!N72&lt;HV,Crosssection!N72*(1+(GPartPolEff!N72))*IMFP!N72,""))</f>
        <v/>
      </c>
      <c r="O72" s="2">
        <f>IF('Binding Energies'!O72 = "","",IF('Binding Energies'!O72&lt;HV,Crosssection!O72*(1+(GPartPolEff!O72))*IMFP!O72,""))</f>
        <v>8.0487805823155932E-20</v>
      </c>
      <c r="P72" s="2">
        <f>IF('Binding Energies'!P72 = "","",IF('Binding Energies'!P72&lt;HV,Crosssection!P72*(1+(GPartPolEff!P72))*IMFP!P72,""))</f>
        <v>1.1665217438095976E-19</v>
      </c>
      <c r="Q72" s="2">
        <f>IF('Binding Energies'!Q72 = "","",IF('Binding Energies'!Q72&lt;HV,Crosssection!Q72*(1+(GPartPolEff!Q72))*IMFP!Q72,""))</f>
        <v>1.8473908280937168E-20</v>
      </c>
      <c r="R72" s="2">
        <f>IF('Binding Energies'!R72 = "","",IF('Binding Energies'!R72&lt;HV,Crosssection!R72*(1+(GPartPolEff!R72))*IMFP!R72,""))</f>
        <v>2.6241137729693975E-20</v>
      </c>
      <c r="S72" s="2" t="str">
        <f>IF('Binding Energies'!S72 = "","",IF('Binding Energies'!S72&lt;HV,Crosssection!S72*(1+(GPartPolEff!S72))*IMFP!S72,""))</f>
        <v/>
      </c>
      <c r="T72" s="2" t="str">
        <f>IF('Binding Energies'!T72 = "","",IF('Binding Energies'!T72&lt;HV,Crosssection!T72*(1+(GPartPolEff!T72))*IMFP!T72,""))</f>
        <v/>
      </c>
    </row>
    <row r="73" spans="1:20" x14ac:dyDescent="0.35">
      <c r="A73" s="43">
        <v>73</v>
      </c>
      <c r="B73" s="2" t="str">
        <f>IF('Binding Energies'!B73 = "","",IF('Binding Energies'!B73&lt;HV,Crosssection!B73*(1+(GPartPolEff!B73))*IMFP!B73,""))</f>
        <v/>
      </c>
      <c r="C73" s="2" t="str">
        <f>IF('Binding Energies'!C73 = "","",IF('Binding Energies'!C73&lt;HV,Crosssection!C73*(1+(GPartPolEff!C73))*IMFP!C73,""))</f>
        <v/>
      </c>
      <c r="D73" s="2">
        <f>IF('Binding Energies'!D73 = "","",IF('Binding Energies'!D73&lt;HV,Crosssection!D73*(1+(GPartPolEff!D73))*IMFP!D73,""))</f>
        <v>3.5280973528027486E-20</v>
      </c>
      <c r="E73" s="2">
        <f>IF('Binding Energies'!E73 = "","",IF('Binding Energies'!E73&lt;HV,Crosssection!E73*(1+(GPartPolEff!E73))*IMFP!E73,""))</f>
        <v>1.4163586720709375E-20</v>
      </c>
      <c r="F73" s="2">
        <f>IF('Binding Energies'!F73 = "","",IF('Binding Energies'!F73&lt;HV,Crosssection!F73*(1+(GPartPolEff!F73))*IMFP!F73,""))</f>
        <v>2.3340797445037601E-21</v>
      </c>
      <c r="G73" s="2" t="str">
        <f>IF('Binding Energies'!G73 = "","",IF('Binding Energies'!G73&lt;HV,Crosssection!G73*(1+(GPartPolEff!G73))*IMFP!G73,""))</f>
        <v/>
      </c>
      <c r="H73" s="2" t="str">
        <f>IF('Binding Energies'!H73 = "","",IF('Binding Energies'!H73&lt;HV,Crosssection!H73*(1+(GPartPolEff!H73))*IMFP!H73,""))</f>
        <v/>
      </c>
      <c r="I73" s="2">
        <f>IF('Binding Energies'!I73 = "","",IF('Binding Energies'!I73&lt;HV,Crosssection!I73*(1+(GPartPolEff!I73))*IMFP!I73,""))</f>
        <v>4.8396891935146087E-20</v>
      </c>
      <c r="J73" s="2">
        <f>IF('Binding Energies'!J73 = "","",IF('Binding Energies'!J73&lt;HV,Crosssection!J73*(1+(GPartPolEff!J73))*IMFP!J73,""))</f>
        <v>1.0073804855835408E-19</v>
      </c>
      <c r="K73" s="2">
        <f>IF('Binding Energies'!K73 = "","",IF('Binding Energies'!K73&lt;HV,Crosssection!K73*(1+(GPartPolEff!K73))*IMFP!K73,""))</f>
        <v>1.7331137118992947E-20</v>
      </c>
      <c r="L73" s="2">
        <f>IF('Binding Energies'!L73 = "","",IF('Binding Energies'!L73&lt;HV,Crosssection!L73*(1+(GPartPolEff!L73))*IMFP!L73,""))</f>
        <v>3.2138983512944211E-20</v>
      </c>
      <c r="M73" s="2" t="str">
        <f>IF('Binding Energies'!M73 = "","",IF('Binding Energies'!M73&lt;HV,Crosssection!M73*(1+(GPartPolEff!M73))*IMFP!M73,""))</f>
        <v/>
      </c>
      <c r="N73" s="2" t="str">
        <f>IF('Binding Energies'!N73 = "","",IF('Binding Energies'!N73&lt;HV,Crosssection!N73*(1+(GPartPolEff!N73))*IMFP!N73,""))</f>
        <v/>
      </c>
      <c r="O73" s="2">
        <f>IF('Binding Energies'!O73 = "","",IF('Binding Energies'!O73&lt;HV,Crosssection!O73*(1+(GPartPolEff!O73))*IMFP!O73,""))</f>
        <v>8.5128504839291921E-20</v>
      </c>
      <c r="P73" s="2">
        <f>IF('Binding Energies'!P73 = "","",IF('Binding Energies'!P73&lt;HV,Crosssection!P73*(1+(GPartPolEff!P73))*IMFP!P73,""))</f>
        <v>1.2341347063758165E-19</v>
      </c>
      <c r="Q73" s="2">
        <f>IF('Binding Energies'!Q73 = "","",IF('Binding Energies'!Q73&lt;HV,Crosssection!Q73*(1+(GPartPolEff!Q73))*IMFP!Q73,""))</f>
        <v>1.9919860048954026E-20</v>
      </c>
      <c r="R73" s="2">
        <f>IF('Binding Energies'!R73 = "","",IF('Binding Energies'!R73&lt;HV,Crosssection!R73*(1+(GPartPolEff!R73))*IMFP!R73,""))</f>
        <v>2.8268197902747014E-20</v>
      </c>
      <c r="S73" s="2" t="str">
        <f>IF('Binding Energies'!S73 = "","",IF('Binding Energies'!S73&lt;HV,Crosssection!S73*(1+(GPartPolEff!S73))*IMFP!S73,""))</f>
        <v/>
      </c>
      <c r="T73" s="2" t="str">
        <f>IF('Binding Energies'!T73 = "","",IF('Binding Energies'!T73&lt;HV,Crosssection!T73*(1+(GPartPolEff!T73))*IMFP!T73,""))</f>
        <v/>
      </c>
    </row>
    <row r="74" spans="1:20" x14ac:dyDescent="0.35">
      <c r="A74" s="43">
        <v>74</v>
      </c>
      <c r="B74" s="2" t="str">
        <f>IF('Binding Energies'!B74 = "","",IF('Binding Energies'!B74&lt;HV,Crosssection!B74*(1+(GPartPolEff!B74))*IMFP!B74,""))</f>
        <v/>
      </c>
      <c r="C74" s="2" t="str">
        <f>IF('Binding Energies'!C74 = "","",IF('Binding Energies'!C74&lt;HV,Crosssection!C74*(1+(GPartPolEff!C74))*IMFP!C74,""))</f>
        <v/>
      </c>
      <c r="D74" s="2">
        <f>IF('Binding Energies'!D74 = "","",IF('Binding Energies'!D74&lt;HV,Crosssection!D74*(1+(GPartPolEff!D74))*IMFP!D74,""))</f>
        <v>3.5229316112329986E-20</v>
      </c>
      <c r="E74" s="2">
        <f>IF('Binding Energies'!E74 = "","",IF('Binding Energies'!E74&lt;HV,Crosssection!E74*(1+(GPartPolEff!E74))*IMFP!E74,""))</f>
        <v>1.4602467024583953E-20</v>
      </c>
      <c r="F74" s="2">
        <f>IF('Binding Energies'!F74 = "","",IF('Binding Energies'!F74&lt;HV,Crosssection!F74*(1+(GPartPolEff!F74))*IMFP!F74,""))</f>
        <v>2.4643722546510899E-21</v>
      </c>
      <c r="G74" s="2" t="str">
        <f>IF('Binding Energies'!G74 = "","",IF('Binding Energies'!G74&lt;HV,Crosssection!G74*(1+(GPartPolEff!G74))*IMFP!G74,""))</f>
        <v/>
      </c>
      <c r="H74" s="2" t="str">
        <f>IF('Binding Energies'!H74 = "","",IF('Binding Energies'!H74&lt;HV,Crosssection!H74*(1+(GPartPolEff!H74))*IMFP!H74,""))</f>
        <v/>
      </c>
      <c r="I74" s="2">
        <f>IF('Binding Energies'!I74 = "","",IF('Binding Energies'!I74&lt;HV,Crosssection!I74*(1+(GPartPolEff!I74))*IMFP!I74,""))</f>
        <v>4.8567165792027981E-20</v>
      </c>
      <c r="J74" s="2">
        <f>IF('Binding Energies'!J74 = "","",IF('Binding Energies'!J74&lt;HV,Crosssection!J74*(1+(GPartPolEff!J74))*IMFP!J74,""))</f>
        <v>1.0243347974275488E-19</v>
      </c>
      <c r="K74" s="2">
        <f>IF('Binding Energies'!K74 = "","",IF('Binding Energies'!K74&lt;HV,Crosssection!K74*(1+(GPartPolEff!K74))*IMFP!K74,""))</f>
        <v>1.7965257912419694E-20</v>
      </c>
      <c r="L74" s="2">
        <f>IF('Binding Energies'!L74 = "","",IF('Binding Energies'!L74&lt;HV,Crosssection!L74*(1+(GPartPolEff!L74))*IMFP!L74,""))</f>
        <v>3.3481592163862236E-20</v>
      </c>
      <c r="M74" s="2" t="str">
        <f>IF('Binding Energies'!M74 = "","",IF('Binding Energies'!M74&lt;HV,Crosssection!M74*(1+(GPartPolEff!M74))*IMFP!M74,""))</f>
        <v/>
      </c>
      <c r="N74" s="2" t="str">
        <f>IF('Binding Energies'!N74 = "","",IF('Binding Energies'!N74&lt;HV,Crosssection!N74*(1+(GPartPolEff!N74))*IMFP!N74,""))</f>
        <v/>
      </c>
      <c r="O74" s="2">
        <f>IF('Binding Energies'!O74 = "","",IF('Binding Energies'!O74&lt;HV,Crosssection!O74*(1+(GPartPolEff!O74))*IMFP!O74,""))</f>
        <v>8.9819747038321177E-20</v>
      </c>
      <c r="P74" s="2">
        <f>IF('Binding Energies'!P74 = "","",IF('Binding Energies'!P74&lt;HV,Crosssection!P74*(1+(GPartPolEff!P74))*IMFP!P74,""))</f>
        <v>1.3028303174154351E-19</v>
      </c>
      <c r="Q74" s="2">
        <f>IF('Binding Energies'!Q74 = "","",IF('Binding Energies'!Q74&lt;HV,Crosssection!Q74*(1+(GPartPolEff!Q74))*IMFP!Q74,""))</f>
        <v>2.1431156706302395E-20</v>
      </c>
      <c r="R74" s="2">
        <f>IF('Binding Energies'!R74 = "","",IF('Binding Energies'!R74&lt;HV,Crosssection!R74*(1+(GPartPolEff!R74))*IMFP!R74,""))</f>
        <v>3.0389041929366772E-20</v>
      </c>
      <c r="S74" s="2" t="str">
        <f>IF('Binding Energies'!S74 = "","",IF('Binding Energies'!S74&lt;HV,Crosssection!S74*(1+(GPartPolEff!S74))*IMFP!S74,""))</f>
        <v/>
      </c>
      <c r="T74" s="2" t="str">
        <f>IF('Binding Energies'!T74 = "","",IF('Binding Energies'!T74&lt;HV,Crosssection!T74*(1+(GPartPolEff!T74))*IMFP!T74,""))</f>
        <v/>
      </c>
    </row>
    <row r="75" spans="1:20" x14ac:dyDescent="0.35">
      <c r="A75" s="43">
        <v>75</v>
      </c>
      <c r="B75" s="2" t="str">
        <f>IF('Binding Energies'!B75 = "","",IF('Binding Energies'!B75&lt;HV,Crosssection!B75*(1+(GPartPolEff!B75))*IMFP!B75,""))</f>
        <v/>
      </c>
      <c r="C75" s="2" t="str">
        <f>IF('Binding Energies'!C75 = "","",IF('Binding Energies'!C75&lt;HV,Crosssection!C75*(1+(GPartPolEff!C75))*IMFP!C75,""))</f>
        <v/>
      </c>
      <c r="D75" s="2">
        <f>IF('Binding Energies'!D75 = "","",IF('Binding Energies'!D75&lt;HV,Crosssection!D75*(1+(GPartPolEff!D75))*IMFP!D75,""))</f>
        <v>3.5119383962183112E-20</v>
      </c>
      <c r="E75" s="2">
        <f>IF('Binding Energies'!E75 = "","",IF('Binding Energies'!E75&lt;HV,Crosssection!E75*(1+(GPartPolEff!E75))*IMFP!E75,""))</f>
        <v>1.5039456625751301E-20</v>
      </c>
      <c r="F75" s="2">
        <f>IF('Binding Energies'!F75 = "","",IF('Binding Energies'!F75&lt;HV,Crosssection!F75*(1+(GPartPolEff!F75))*IMFP!F75,""))</f>
        <v>2.6056064867533535E-21</v>
      </c>
      <c r="G75" s="2" t="str">
        <f>IF('Binding Energies'!G75 = "","",IF('Binding Energies'!G75&lt;HV,Crosssection!G75*(1+(GPartPolEff!G75))*IMFP!G75,""))</f>
        <v/>
      </c>
      <c r="H75" s="2" t="str">
        <f>IF('Binding Energies'!H75 = "","",IF('Binding Energies'!H75&lt;HV,Crosssection!H75*(1+(GPartPolEff!H75))*IMFP!H75,""))</f>
        <v/>
      </c>
      <c r="I75" s="2">
        <f>IF('Binding Energies'!I75 = "","",IF('Binding Energies'!I75&lt;HV,Crosssection!I75*(1+(GPartPolEff!I75))*IMFP!I75,""))</f>
        <v>4.8646343657111327E-20</v>
      </c>
      <c r="J75" s="2">
        <f>IF('Binding Energies'!J75 = "","",IF('Binding Energies'!J75&lt;HV,Crosssection!J75*(1+(GPartPolEff!J75))*IMFP!J75,""))</f>
        <v>1.0403720480421553E-19</v>
      </c>
      <c r="K75" s="2">
        <f>IF('Binding Energies'!K75 = "","",IF('Binding Energies'!K75&lt;HV,Crosssection!K75*(1+(GPartPolEff!K75))*IMFP!K75,""))</f>
        <v>1.8596956946910434E-20</v>
      </c>
      <c r="L75" s="2">
        <f>IF('Binding Energies'!L75 = "","",IF('Binding Energies'!L75&lt;HV,Crosssection!L75*(1+(GPartPolEff!L75))*IMFP!L75,""))</f>
        <v>3.4853494406470519E-20</v>
      </c>
      <c r="M75" s="2" t="str">
        <f>IF('Binding Energies'!M75 = "","",IF('Binding Energies'!M75&lt;HV,Crosssection!M75*(1+(GPartPolEff!M75))*IMFP!M75,""))</f>
        <v/>
      </c>
      <c r="N75" s="2" t="str">
        <f>IF('Binding Energies'!N75 = "","",IF('Binding Energies'!N75&lt;HV,Crosssection!N75*(1+(GPartPolEff!N75))*IMFP!N75,""))</f>
        <v/>
      </c>
      <c r="O75" s="2">
        <f>IF('Binding Energies'!O75 = "","",IF('Binding Energies'!O75&lt;HV,Crosssection!O75*(1+(GPartPolEff!O75))*IMFP!O75,""))</f>
        <v>9.4595715999164319E-20</v>
      </c>
      <c r="P75" s="2">
        <f>IF('Binding Energies'!P75 = "","",IF('Binding Energies'!P75&lt;HV,Crosssection!P75*(1+(GPartPolEff!P75))*IMFP!P75,""))</f>
        <v>1.3727220817784168E-19</v>
      </c>
      <c r="Q75" s="2">
        <f>IF('Binding Energies'!Q75 = "","",IF('Binding Energies'!Q75&lt;HV,Crosssection!Q75*(1+(GPartPolEff!Q75))*IMFP!Q75,""))</f>
        <v>2.3012633877939029E-20</v>
      </c>
      <c r="R75" s="2">
        <f>IF('Binding Energies'!R75 = "","",IF('Binding Energies'!R75&lt;HV,Crosssection!R75*(1+(GPartPolEff!R75))*IMFP!R75,""))</f>
        <v>3.2611235259230769E-20</v>
      </c>
      <c r="S75" s="2" t="str">
        <f>IF('Binding Energies'!S75 = "","",IF('Binding Energies'!S75&lt;HV,Crosssection!S75*(1+(GPartPolEff!S75))*IMFP!S75,""))</f>
        <v/>
      </c>
      <c r="T75" s="2" t="str">
        <f>IF('Binding Energies'!T75 = "","",IF('Binding Energies'!T75&lt;HV,Crosssection!T75*(1+(GPartPolEff!T75))*IMFP!T75,""))</f>
        <v/>
      </c>
    </row>
    <row r="76" spans="1:20" x14ac:dyDescent="0.35">
      <c r="A76" s="43">
        <v>76</v>
      </c>
      <c r="B76" s="2" t="str">
        <f>IF('Binding Energies'!B76 = "","",IF('Binding Energies'!B76&lt;HV,Crosssection!B76*(1+(GPartPolEff!B76))*IMFP!B76,""))</f>
        <v/>
      </c>
      <c r="C76" s="2" t="str">
        <f>IF('Binding Energies'!C76 = "","",IF('Binding Energies'!C76&lt;HV,Crosssection!C76*(1+(GPartPolEff!C76))*IMFP!C76,""))</f>
        <v/>
      </c>
      <c r="D76" s="2">
        <f>IF('Binding Energies'!D76 = "","",IF('Binding Energies'!D76&lt;HV,Crosssection!D76*(1+(GPartPolEff!D76))*IMFP!D76,""))</f>
        <v>3.4909370439674425E-20</v>
      </c>
      <c r="E76" s="2">
        <f>IF('Binding Energies'!E76 = "","",IF('Binding Energies'!E76&lt;HV,Crosssection!E76*(1+(GPartPolEff!E76))*IMFP!E76,""))</f>
        <v>1.547691434844207E-20</v>
      </c>
      <c r="F76" s="2">
        <f>IF('Binding Energies'!F76 = "","",IF('Binding Energies'!F76&lt;HV,Crosssection!F76*(1+(GPartPolEff!F76))*IMFP!F76,""))</f>
        <v>2.7600466187421366E-21</v>
      </c>
      <c r="G76" s="2" t="str">
        <f>IF('Binding Energies'!G76 = "","",IF('Binding Energies'!G76&lt;HV,Crosssection!G76*(1+(GPartPolEff!G76))*IMFP!G76,""))</f>
        <v/>
      </c>
      <c r="H76" s="2" t="str">
        <f>IF('Binding Energies'!H76 = "","",IF('Binding Energies'!H76&lt;HV,Crosssection!H76*(1+(GPartPolEff!H76))*IMFP!H76,""))</f>
        <v/>
      </c>
      <c r="I76" s="2">
        <f>IF('Binding Energies'!I76 = "","",IF('Binding Energies'!I76&lt;HV,Crosssection!I76*(1+(GPartPolEff!I76))*IMFP!I76,""))</f>
        <v>4.8595372598157433E-20</v>
      </c>
      <c r="J76" s="2">
        <f>IF('Binding Energies'!J76 = "","",IF('Binding Energies'!J76&lt;HV,Crosssection!J76*(1+(GPartPolEff!J76))*IMFP!J76,""))</f>
        <v>1.0544784764545385E-19</v>
      </c>
      <c r="K76" s="2">
        <f>IF('Binding Energies'!K76 = "","",IF('Binding Energies'!K76&lt;HV,Crosssection!K76*(1+(GPartPolEff!K76))*IMFP!K76,""))</f>
        <v>1.9217969364324219E-20</v>
      </c>
      <c r="L76" s="2">
        <f>IF('Binding Energies'!L76 = "","",IF('Binding Energies'!L76&lt;HV,Crosssection!L76*(1+(GPartPolEff!L76))*IMFP!L76,""))</f>
        <v>3.6222084424032444E-20</v>
      </c>
      <c r="M76" s="2">
        <f>IF('Binding Energies'!M76 = "","",IF('Binding Energies'!M76&lt;HV,Crosssection!M76*(1+(GPartPolEff!M76))*IMFP!M76,""))</f>
        <v>3.0540388490282015E-21</v>
      </c>
      <c r="N76" s="2" t="str">
        <f>IF('Binding Energies'!N76 = "","",IF('Binding Energies'!N76&lt;HV,Crosssection!N76*(1+(GPartPolEff!N76))*IMFP!N76,""))</f>
        <v/>
      </c>
      <c r="O76" s="2">
        <f>IF('Binding Energies'!O76 = "","",IF('Binding Energies'!O76&lt;HV,Crosssection!O76*(1+(GPartPolEff!O76))*IMFP!O76,""))</f>
        <v>9.9331753043197043E-20</v>
      </c>
      <c r="P76" s="2">
        <f>IF('Binding Energies'!P76 = "","",IF('Binding Energies'!P76&lt;HV,Crosssection!P76*(1+(GPartPolEff!P76))*IMFP!P76,""))</f>
        <v>1.4425230046140228E-19</v>
      </c>
      <c r="Q76" s="2">
        <f>IF('Binding Energies'!Q76 = "","",IF('Binding Energies'!Q76&lt;HV,Crosssection!Q76*(1+(GPartPolEff!Q76))*IMFP!Q76,""))</f>
        <v>2.466749711066484E-20</v>
      </c>
      <c r="R76" s="2">
        <f>IF('Binding Energies'!R76 = "","",IF('Binding Energies'!R76&lt;HV,Crosssection!R76*(1+(GPartPolEff!R76))*IMFP!R76,""))</f>
        <v>3.4940069912986598E-20</v>
      </c>
      <c r="S76" s="2">
        <f>IF('Binding Energies'!S76 = "","",IF('Binding Energies'!S76&lt;HV,Crosssection!S76*(1+(GPartPolEff!S76))*IMFP!S76,""))</f>
        <v>3.13161948327876E-21</v>
      </c>
      <c r="T76" s="2">
        <f>IF('Binding Energies'!T76 = "","",IF('Binding Energies'!T76&lt;HV,Crosssection!T76*(1+(GPartPolEff!T76))*IMFP!T76,""))</f>
        <v>4.2862600454812987E-21</v>
      </c>
    </row>
    <row r="77" spans="1:20" x14ac:dyDescent="0.35">
      <c r="A77" s="43">
        <v>77</v>
      </c>
      <c r="B77" s="2" t="str">
        <f>IF('Binding Energies'!B77 = "","",IF('Binding Energies'!B77&lt;HV,Crosssection!B77*(1+(GPartPolEff!B77))*IMFP!B77,""))</f>
        <v/>
      </c>
      <c r="C77" s="2" t="str">
        <f>IF('Binding Energies'!C77 = "","",IF('Binding Energies'!C77&lt;HV,Crosssection!C77*(1+(GPartPolEff!C77))*IMFP!C77,""))</f>
        <v/>
      </c>
      <c r="D77" s="2">
        <f>IF('Binding Energies'!D77 = "","",IF('Binding Energies'!D77&lt;HV,Crosssection!D77*(1+(GPartPolEff!D77))*IMFP!D77,""))</f>
        <v>3.4557401673662303E-20</v>
      </c>
      <c r="E77" s="2">
        <f>IF('Binding Energies'!E77 = "","",IF('Binding Energies'!E77&lt;HV,Crosssection!E77*(1+(GPartPolEff!E77))*IMFP!E77,""))</f>
        <v>1.5896575960060352E-20</v>
      </c>
      <c r="F77" s="2">
        <f>IF('Binding Energies'!F77 = "","",IF('Binding Energies'!F77&lt;HV,Crosssection!F77*(1+(GPartPolEff!F77))*IMFP!F77,""))</f>
        <v>2.9220309145149351E-21</v>
      </c>
      <c r="G77" s="2" t="str">
        <f>IF('Binding Energies'!G77 = "","",IF('Binding Energies'!G77&lt;HV,Crosssection!G77*(1+(GPartPolEff!G77))*IMFP!G77,""))</f>
        <v/>
      </c>
      <c r="H77" s="2" t="str">
        <f>IF('Binding Energies'!H77 = "","",IF('Binding Energies'!H77&lt;HV,Crosssection!H77*(1+(GPartPolEff!H77))*IMFP!H77,""))</f>
        <v/>
      </c>
      <c r="I77" s="2">
        <f>IF('Binding Energies'!I77 = "","",IF('Binding Energies'!I77&lt;HV,Crosssection!I77*(1+(GPartPolEff!I77))*IMFP!I77,""))</f>
        <v>4.8388185919836611E-20</v>
      </c>
      <c r="J77" s="2">
        <f>IF('Binding Energies'!J77 = "","",IF('Binding Energies'!J77&lt;HV,Crosssection!J77*(1+(GPartPolEff!J77))*IMFP!J77,""))</f>
        <v>1.0665427434128623E-19</v>
      </c>
      <c r="K77" s="2">
        <f>IF('Binding Energies'!K77 = "","",IF('Binding Energies'!K77&lt;HV,Crosssection!K77*(1+(GPartPolEff!K77))*IMFP!K77,""))</f>
        <v>1.9827808305080131E-20</v>
      </c>
      <c r="L77" s="2">
        <f>IF('Binding Energies'!L77 = "","",IF('Binding Energies'!L77&lt;HV,Crosssection!L77*(1+(GPartPolEff!L77))*IMFP!L77,""))</f>
        <v>3.7597397760849265E-20</v>
      </c>
      <c r="M77" s="2">
        <f>IF('Binding Energies'!M77 = "","",IF('Binding Energies'!M77&lt;HV,Crosssection!M77*(1+(GPartPolEff!M77))*IMFP!M77,""))</f>
        <v>3.2757364318343603E-21</v>
      </c>
      <c r="N77" s="2" t="str">
        <f>IF('Binding Energies'!N77 = "","",IF('Binding Energies'!N77&lt;HV,Crosssection!N77*(1+(GPartPolEff!N77))*IMFP!N77,""))</f>
        <v/>
      </c>
      <c r="O77" s="2">
        <f>IF('Binding Energies'!O77 = "","",IF('Binding Energies'!O77&lt;HV,Crosssection!O77*(1+(GPartPolEff!O77))*IMFP!O77,""))</f>
        <v>1.0402206312175383E-19</v>
      </c>
      <c r="P77" s="2">
        <f>IF('Binding Energies'!P77 = "","",IF('Binding Energies'!P77&lt;HV,Crosssection!P77*(1+(GPartPolEff!P77))*IMFP!P77,""))</f>
        <v>1.5119795233384967E-19</v>
      </c>
      <c r="Q77" s="2">
        <f>IF('Binding Energies'!Q77 = "","",IF('Binding Energies'!Q77&lt;HV,Crosssection!Q77*(1+(GPartPolEff!Q77))*IMFP!Q77,""))</f>
        <v>2.6354567392112196E-20</v>
      </c>
      <c r="R77" s="2">
        <f>IF('Binding Energies'!R77 = "","",IF('Binding Energies'!R77&lt;HV,Crosssection!R77*(1+(GPartPolEff!R77))*IMFP!R77,""))</f>
        <v>3.7317839446020608E-20</v>
      </c>
      <c r="S77" s="2">
        <f>IF('Binding Energies'!S77 = "","",IF('Binding Energies'!S77&lt;HV,Crosssection!S77*(1+(GPartPolEff!S77))*IMFP!S77,""))</f>
        <v>3.6820742748224532E-21</v>
      </c>
      <c r="T77" s="2">
        <f>IF('Binding Energies'!T77 = "","",IF('Binding Energies'!T77&lt;HV,Crosssection!T77*(1+(GPartPolEff!T77))*IMFP!T77,""))</f>
        <v>5.0302426782874421E-21</v>
      </c>
    </row>
    <row r="78" spans="1:20" x14ac:dyDescent="0.35">
      <c r="A78" s="43">
        <v>78</v>
      </c>
      <c r="B78" s="2" t="str">
        <f>IF('Binding Energies'!B78 = "","",IF('Binding Energies'!B78&lt;HV,Crosssection!B78*(1+(GPartPolEff!B78))*IMFP!B78,""))</f>
        <v/>
      </c>
      <c r="C78" s="2" t="str">
        <f>IF('Binding Energies'!C78 = "","",IF('Binding Energies'!C78&lt;HV,Crosssection!C78*(1+(GPartPolEff!C78))*IMFP!C78,""))</f>
        <v/>
      </c>
      <c r="D78" s="2">
        <f>IF('Binding Energies'!D78 = "","",IF('Binding Energies'!D78&lt;HV,Crosssection!D78*(1+(GPartPolEff!D78))*IMFP!D78,""))</f>
        <v>3.4157891444011046E-20</v>
      </c>
      <c r="E78" s="2">
        <f>IF('Binding Energies'!E78 = "","",IF('Binding Energies'!E78&lt;HV,Crosssection!E78*(1+(GPartPolEff!E78))*IMFP!E78,""))</f>
        <v>1.632122918183922E-20</v>
      </c>
      <c r="F78" s="2">
        <f>IF('Binding Energies'!F78 = "","",IF('Binding Energies'!F78&lt;HV,Crosssection!F78*(1+(GPartPolEff!F78))*IMFP!F78,""))</f>
        <v>3.0978963964546191E-21</v>
      </c>
      <c r="G78" s="2" t="str">
        <f>IF('Binding Energies'!G78 = "","",IF('Binding Energies'!G78&lt;HV,Crosssection!G78*(1+(GPartPolEff!G78))*IMFP!G78,""))</f>
        <v/>
      </c>
      <c r="H78" s="2" t="str">
        <f>IF('Binding Energies'!H78 = "","",IF('Binding Energies'!H78&lt;HV,Crosssection!H78*(1+(GPartPolEff!H78))*IMFP!H78,""))</f>
        <v/>
      </c>
      <c r="I78" s="2">
        <f>IF('Binding Energies'!I78 = "","",IF('Binding Energies'!I78&lt;HV,Crosssection!I78*(1+(GPartPolEff!I78))*IMFP!I78,""))</f>
        <v>4.8075547370636265E-20</v>
      </c>
      <c r="J78" s="2">
        <f>IF('Binding Energies'!J78 = "","",IF('Binding Energies'!J78&lt;HV,Crosssection!J78*(1+(GPartPolEff!J78))*IMFP!J78,""))</f>
        <v>1.0769797678163059E-19</v>
      </c>
      <c r="K78" s="2">
        <f>IF('Binding Energies'!K78 = "","",IF('Binding Energies'!K78&lt;HV,Crosssection!K78*(1+(GPartPolEff!K78))*IMFP!K78,""))</f>
        <v>2.0429122989042154E-20</v>
      </c>
      <c r="L78" s="2">
        <f>IF('Binding Energies'!L78 = "","",IF('Binding Energies'!L78&lt;HV,Crosssection!L78*(1+(GPartPolEff!L78))*IMFP!L78,""))</f>
        <v>3.8998985614083048E-20</v>
      </c>
      <c r="M78" s="2">
        <f>IF('Binding Energies'!M78 = "","",IF('Binding Energies'!M78&lt;HV,Crosssection!M78*(1+(GPartPolEff!M78))*IMFP!M78,""))</f>
        <v>3.5085395370190075E-21</v>
      </c>
      <c r="N78" s="2">
        <f>IF('Binding Energies'!N78 = "","",IF('Binding Energies'!N78&lt;HV,Crosssection!N78*(1+(GPartPolEff!N78))*IMFP!N78,""))</f>
        <v>6.372046312674579E-21</v>
      </c>
      <c r="O78" s="2">
        <f>IF('Binding Energies'!O78 = "","",IF('Binding Energies'!O78&lt;HV,Crosssection!O78*(1+(GPartPolEff!O78))*IMFP!O78,""))</f>
        <v>1.0871002970105145E-19</v>
      </c>
      <c r="P78" s="2">
        <f>IF('Binding Energies'!P78 = "","",IF('Binding Energies'!P78&lt;HV,Crosssection!P78*(1+(GPartPolEff!P78))*IMFP!P78,""))</f>
        <v>1.5815168811092175E-19</v>
      </c>
      <c r="Q78" s="2">
        <f>IF('Binding Energies'!Q78 = "","",IF('Binding Energies'!Q78&lt;HV,Crosssection!Q78*(1+(GPartPolEff!Q78))*IMFP!Q78,""))</f>
        <v>2.8115740888142643E-20</v>
      </c>
      <c r="R78" s="2">
        <f>IF('Binding Energies'!R78 = "","",IF('Binding Energies'!R78&lt;HV,Crosssection!R78*(1+(GPartPolEff!R78))*IMFP!R78,""))</f>
        <v>3.9804938678488733E-20</v>
      </c>
      <c r="S78" s="2">
        <f>IF('Binding Energies'!S78 = "","",IF('Binding Energies'!S78&lt;HV,Crosssection!S78*(1+(GPartPolEff!S78))*IMFP!S78,""))</f>
        <v>4.2937081703028985E-21</v>
      </c>
      <c r="T78" s="2">
        <f>IF('Binding Energies'!T78 = "","",IF('Binding Energies'!T78&lt;HV,Crosssection!T78*(1+(GPartPolEff!T78))*IMFP!T78,""))</f>
        <v>5.8556752897284115E-21</v>
      </c>
    </row>
    <row r="79" spans="1:20" x14ac:dyDescent="0.35">
      <c r="A79" s="43">
        <v>79</v>
      </c>
      <c r="B79" s="2" t="str">
        <f>IF('Binding Energies'!B79 = "","",IF('Binding Energies'!B79&lt;HV,Crosssection!B79*(1+(GPartPolEff!B79))*IMFP!B79,""))</f>
        <v/>
      </c>
      <c r="C79" s="2" t="str">
        <f>IF('Binding Energies'!C79 = "","",IF('Binding Energies'!C79&lt;HV,Crosssection!C79*(1+(GPartPolEff!C79))*IMFP!C79,""))</f>
        <v/>
      </c>
      <c r="D79" s="2">
        <f>IF('Binding Energies'!D79 = "","",IF('Binding Energies'!D79&lt;HV,Crosssection!D79*(1+(GPartPolEff!D79))*IMFP!D79,""))</f>
        <v>3.3648908574279751E-20</v>
      </c>
      <c r="E79" s="2">
        <f>IF('Binding Energies'!E79 = "","",IF('Binding Energies'!E79&lt;HV,Crosssection!E79*(1+(GPartPolEff!E79))*IMFP!E79,""))</f>
        <v>1.6734151690456564E-20</v>
      </c>
      <c r="F79" s="2">
        <f>IF('Binding Energies'!F79 = "","",IF('Binding Energies'!F79&lt;HV,Crosssection!F79*(1+(GPartPolEff!F79))*IMFP!F79,""))</f>
        <v>3.2859217497549684E-21</v>
      </c>
      <c r="G79" s="2" t="str">
        <f>IF('Binding Energies'!G79 = "","",IF('Binding Energies'!G79&lt;HV,Crosssection!G79*(1+(GPartPolEff!G79))*IMFP!G79,""))</f>
        <v/>
      </c>
      <c r="H79" s="2" t="str">
        <f>IF('Binding Energies'!H79 = "","",IF('Binding Energies'!H79&lt;HV,Crosssection!H79*(1+(GPartPolEff!H79))*IMFP!H79,""))</f>
        <v/>
      </c>
      <c r="I79" s="2">
        <f>IF('Binding Energies'!I79 = "","",IF('Binding Energies'!I79&lt;HV,Crosssection!I79*(1+(GPartPolEff!I79))*IMFP!I79,""))</f>
        <v>4.7637952743553415E-20</v>
      </c>
      <c r="J79" s="2">
        <f>IF('Binding Energies'!J79 = "","",IF('Binding Energies'!J79&lt;HV,Crosssection!J79*(1+(GPartPolEff!J79))*IMFP!J79,""))</f>
        <v>1.0855214863736364E-19</v>
      </c>
      <c r="K79" s="2">
        <f>IF('Binding Energies'!K79 = "","",IF('Binding Energies'!K79&lt;HV,Crosssection!K79*(1+(GPartPolEff!K79))*IMFP!K79,""))</f>
        <v>2.1011141907774136E-20</v>
      </c>
      <c r="L79" s="2">
        <f>IF('Binding Energies'!L79 = "","",IF('Binding Energies'!L79&lt;HV,Crosssection!L79*(1+(GPartPolEff!L79))*IMFP!L79,""))</f>
        <v>4.0409404795891402E-20</v>
      </c>
      <c r="M79" s="2">
        <f>IF('Binding Energies'!M79 = "","",IF('Binding Energies'!M79&lt;HV,Crosssection!M79*(1+(GPartPolEff!M79))*IMFP!M79,""))</f>
        <v>3.749067471371043E-21</v>
      </c>
      <c r="N79" s="2">
        <f>IF('Binding Energies'!N79 = "","",IF('Binding Energies'!N79&lt;HV,Crosssection!N79*(1+(GPartPolEff!N79))*IMFP!N79,""))</f>
        <v>6.8766184044222971E-21</v>
      </c>
      <c r="O79" s="2">
        <f>IF('Binding Energies'!O79 = "","",IF('Binding Energies'!O79&lt;HV,Crosssection!O79*(1+(GPartPolEff!O79))*IMFP!O79,""))</f>
        <v>1.1329186234394782E-19</v>
      </c>
      <c r="P79" s="2">
        <f>IF('Binding Energies'!P79 = "","",IF('Binding Energies'!P79&lt;HV,Crosssection!P79*(1+(GPartPolEff!P79))*IMFP!P79,""))</f>
        <v>1.6499589332006641E-19</v>
      </c>
      <c r="Q79" s="2">
        <f>IF('Binding Energies'!Q79 = "","",IF('Binding Energies'!Q79&lt;HV,Crosssection!Q79*(1+(GPartPolEff!Q79))*IMFP!Q79,""))</f>
        <v>2.9929285274225923E-20</v>
      </c>
      <c r="R79" s="2">
        <f>IF('Binding Energies'!R79 = "","",IF('Binding Energies'!R79&lt;HV,Crosssection!R79*(1+(GPartPolEff!R79))*IMFP!R79,""))</f>
        <v>4.2371392103477337E-20</v>
      </c>
      <c r="S79" s="2">
        <f>IF('Binding Energies'!S79 = "","",IF('Binding Energies'!S79&lt;HV,Crosssection!S79*(1+(GPartPolEff!S79))*IMFP!S79,""))</f>
        <v>4.9667394884215167E-21</v>
      </c>
      <c r="T79" s="2">
        <f>IF('Binding Energies'!T79 = "","",IF('Binding Energies'!T79&lt;HV,Crosssection!T79*(1+(GPartPolEff!T79))*IMFP!T79,""))</f>
        <v>6.7623888323725575E-21</v>
      </c>
    </row>
    <row r="80" spans="1:20" x14ac:dyDescent="0.35">
      <c r="A80" s="43">
        <v>80</v>
      </c>
      <c r="B80" s="2" t="str">
        <f>IF('Binding Energies'!B80 = "","",IF('Binding Energies'!B80&lt;HV,Crosssection!B80*(1+(GPartPolEff!B80))*IMFP!B80,""))</f>
        <v/>
      </c>
      <c r="C80" s="2" t="str">
        <f>IF('Binding Energies'!C80 = "","",IF('Binding Energies'!C80&lt;HV,Crosssection!C80*(1+(GPartPolEff!C80))*IMFP!C80,""))</f>
        <v/>
      </c>
      <c r="D80" s="2">
        <f>IF('Binding Energies'!D80 = "","",IF('Binding Energies'!D80&lt;HV,Crosssection!D80*(1+(GPartPolEff!D80))*IMFP!D80,""))</f>
        <v>3.297285023090443E-20</v>
      </c>
      <c r="E80" s="2">
        <f>IF('Binding Energies'!E80 = "","",IF('Binding Energies'!E80&lt;HV,Crosssection!E80*(1+(GPartPolEff!E80))*IMFP!E80,""))</f>
        <v>1.7120626001045758E-20</v>
      </c>
      <c r="F80" s="2">
        <f>IF('Binding Energies'!F80 = "","",IF('Binding Energies'!F80&lt;HV,Crosssection!F80*(1+(GPartPolEff!F80))*IMFP!F80,""))</f>
        <v>3.482546257590586E-21</v>
      </c>
      <c r="G80" s="2" t="str">
        <f>IF('Binding Energies'!G80 = "","",IF('Binding Energies'!G80&lt;HV,Crosssection!G80*(1+(GPartPolEff!G80))*IMFP!G80,""))</f>
        <v/>
      </c>
      <c r="H80" s="2" t="str">
        <f>IF('Binding Energies'!H80 = "","",IF('Binding Energies'!H80&lt;HV,Crosssection!H80*(1+(GPartPolEff!H80))*IMFP!H80,""))</f>
        <v/>
      </c>
      <c r="I80" s="2">
        <f>IF('Binding Energies'!I80 = "","",IF('Binding Energies'!I80&lt;HV,Crosssection!I80*(1+(GPartPolEff!I80))*IMFP!I80,""))</f>
        <v>4.6990744042008904E-20</v>
      </c>
      <c r="J80" s="2">
        <f>IF('Binding Energies'!J80 = "","",IF('Binding Energies'!J80&lt;HV,Crosssection!J80*(1+(GPartPolEff!J80))*IMFP!J80,""))</f>
        <v>1.0908762277158493E-19</v>
      </c>
      <c r="K80" s="2">
        <f>IF('Binding Energies'!K80 = "","",IF('Binding Energies'!K80&lt;HV,Crosssection!K80*(1+(GPartPolEff!K80))*IMFP!K80,""))</f>
        <v>2.1591412569982887E-20</v>
      </c>
      <c r="L80" s="2">
        <f>IF('Binding Energies'!L80 = "","",IF('Binding Energies'!L80&lt;HV,Crosssection!L80*(1+(GPartPolEff!L80))*IMFP!L80,""))</f>
        <v>4.1842958160989107E-20</v>
      </c>
      <c r="M80" s="2">
        <f>IF('Binding Energies'!M80 = "","",IF('Binding Energies'!M80&lt;HV,Crosssection!M80*(1+(GPartPolEff!M80))*IMFP!M80,""))</f>
        <v>3.9978521308248691E-21</v>
      </c>
      <c r="N80" s="2">
        <f>IF('Binding Energies'!N80 = "","",IF('Binding Energies'!N80&lt;HV,Crosssection!N80*(1+(GPartPolEff!N80))*IMFP!N80,""))</f>
        <v>7.410826936312516E-21</v>
      </c>
      <c r="O80" s="2">
        <f>IF('Binding Energies'!O80 = "","",IF('Binding Energies'!O80&lt;HV,Crosssection!O80*(1+(GPartPolEff!O80))*IMFP!O80,""))</f>
        <v>1.1771765579153209E-19</v>
      </c>
      <c r="P80" s="2">
        <f>IF('Binding Energies'!P80 = "","",IF('Binding Energies'!P80&lt;HV,Crosssection!P80*(1+(GPartPolEff!P80))*IMFP!P80,""))</f>
        <v>1.7162624209041113E-19</v>
      </c>
      <c r="Q80" s="2">
        <f>IF('Binding Energies'!Q80 = "","",IF('Binding Energies'!Q80&lt;HV,Crosssection!Q80*(1+(GPartPolEff!Q80))*IMFP!Q80,""))</f>
        <v>3.177694886502533E-20</v>
      </c>
      <c r="R80" s="2">
        <f>IF('Binding Energies'!R80 = "","",IF('Binding Energies'!R80&lt;HV,Crosssection!R80*(1+(GPartPolEff!R80))*IMFP!R80,""))</f>
        <v>4.4992219531033399E-20</v>
      </c>
      <c r="S80" s="2">
        <f>IF('Binding Energies'!S80 = "","",IF('Binding Energies'!S80&lt;HV,Crosssection!S80*(1+(GPartPolEff!S80))*IMFP!S80,""))</f>
        <v>5.7012299688386055E-21</v>
      </c>
      <c r="T80" s="2">
        <f>IF('Binding Energies'!T80 = "","",IF('Binding Energies'!T80&lt;HV,Crosssection!T80*(1+(GPartPolEff!T80))*IMFP!T80,""))</f>
        <v>7.7505755573204477E-21</v>
      </c>
    </row>
    <row r="81" spans="1:20" x14ac:dyDescent="0.35">
      <c r="A81" s="43">
        <v>81</v>
      </c>
      <c r="B81" s="2" t="str">
        <f>IF('Binding Energies'!B81 = "","",IF('Binding Energies'!B81&lt;HV,Crosssection!B81*(1+(GPartPolEff!B81))*IMFP!B81,""))</f>
        <v/>
      </c>
      <c r="C81" s="2" t="str">
        <f>IF('Binding Energies'!C81 = "","",IF('Binding Energies'!C81&lt;HV,Crosssection!C81*(1+(GPartPolEff!C81))*IMFP!C81,""))</f>
        <v/>
      </c>
      <c r="D81" s="2">
        <f>IF('Binding Energies'!D81 = "","",IF('Binding Energies'!D81&lt;HV,Crosssection!D81*(1+(GPartPolEff!D81))*IMFP!D81,""))</f>
        <v>3.2154876442457009E-20</v>
      </c>
      <c r="E81" s="2">
        <f>IF('Binding Energies'!E81 = "","",IF('Binding Energies'!E81&lt;HV,Crosssection!E81*(1+(GPartPolEff!E81))*IMFP!E81,""))</f>
        <v>1.7506238717279694E-20</v>
      </c>
      <c r="F81" s="2">
        <f>IF('Binding Energies'!F81 = "","",IF('Binding Energies'!F81&lt;HV,Crosssection!F81*(1+(GPartPolEff!F81))*IMFP!F81,""))</f>
        <v>3.6881430427951783E-21</v>
      </c>
      <c r="G81" s="2" t="str">
        <f>IF('Binding Energies'!G81 = "","",IF('Binding Energies'!G81&lt;HV,Crosssection!G81*(1+(GPartPolEff!G81))*IMFP!G81,""))</f>
        <v/>
      </c>
      <c r="H81" s="2" t="str">
        <f>IF('Binding Energies'!H81 = "","",IF('Binding Energies'!H81&lt;HV,Crosssection!H81*(1+(GPartPolEff!H81))*IMFP!H81,""))</f>
        <v/>
      </c>
      <c r="I81" s="2">
        <f>IF('Binding Energies'!I81 = "","",IF('Binding Energies'!I81&lt;HV,Crosssection!I81*(1+(GPartPolEff!I81))*IMFP!I81,""))</f>
        <v>4.6168554859782369E-20</v>
      </c>
      <c r="J81" s="2">
        <f>IF('Binding Energies'!J81 = "","",IF('Binding Energies'!J81&lt;HV,Crosssection!J81*(1+(GPartPolEff!J81))*IMFP!J81,""))</f>
        <v>1.0932264272454361E-19</v>
      </c>
      <c r="K81" s="2">
        <f>IF('Binding Energies'!K81 = "","",IF('Binding Energies'!K81&lt;HV,Crosssection!K81*(1+(GPartPolEff!K81))*IMFP!K81,""))</f>
        <v>2.2127025255074381E-20</v>
      </c>
      <c r="L81" s="2">
        <f>IF('Binding Energies'!L81 = "","",IF('Binding Energies'!L81&lt;HV,Crosssection!L81*(1+(GPartPolEff!L81))*IMFP!L81,""))</f>
        <v>4.3215548122623143E-20</v>
      </c>
      <c r="M81" s="2">
        <f>IF('Binding Energies'!M81 = "","",IF('Binding Energies'!M81&lt;HV,Crosssection!M81*(1+(GPartPolEff!M81))*IMFP!M81,""))</f>
        <v>4.2497128009416714E-21</v>
      </c>
      <c r="N81" s="2">
        <f>IF('Binding Energies'!N81 = "","",IF('Binding Energies'!N81&lt;HV,Crosssection!N81*(1+(GPartPolEff!N81))*IMFP!N81,""))</f>
        <v>7.963749331015899E-21</v>
      </c>
      <c r="O81" s="2">
        <f>IF('Binding Energies'!O81 = "","",IF('Binding Energies'!O81&lt;HV,Crosssection!O81*(1+(GPartPolEff!O81))*IMFP!O81,""))</f>
        <v>1.2189215333468246E-19</v>
      </c>
      <c r="P81" s="2">
        <f>IF('Binding Energies'!P81 = "","",IF('Binding Energies'!P81&lt;HV,Crosssection!P81*(1+(GPartPolEff!P81))*IMFP!P81,""))</f>
        <v>1.7797329632787072E-19</v>
      </c>
      <c r="Q81" s="2">
        <f>IF('Binding Energies'!Q81 = "","",IF('Binding Energies'!Q81&lt;HV,Crosssection!Q81*(1+(GPartPolEff!Q81))*IMFP!Q81,""))</f>
        <v>3.3674814193046483E-20</v>
      </c>
      <c r="R81" s="2">
        <f>IF('Binding Energies'!R81 = "","",IF('Binding Energies'!R81&lt;HV,Crosssection!R81*(1+(GPartPolEff!R81))*IMFP!R81,""))</f>
        <v>4.7691225523122733E-20</v>
      </c>
      <c r="S81" s="2">
        <f>IF('Binding Energies'!S81 = "","",IF('Binding Energies'!S81&lt;HV,Crosssection!S81*(1+(GPartPolEff!S81))*IMFP!S81,""))</f>
        <v>6.4961708846308269E-21</v>
      </c>
      <c r="T81" s="2">
        <f>IF('Binding Energies'!T81 = "","",IF('Binding Energies'!T81&lt;HV,Crosssection!T81*(1+(GPartPolEff!T81))*IMFP!T81,""))</f>
        <v>8.8188165016605981E-21</v>
      </c>
    </row>
    <row r="82" spans="1:20" x14ac:dyDescent="0.35">
      <c r="A82" s="43">
        <v>82</v>
      </c>
      <c r="B82" s="2" t="str">
        <f>IF('Binding Energies'!B82 = "","",IF('Binding Energies'!B82&lt;HV,Crosssection!B82*(1+(GPartPolEff!B82))*IMFP!B82,""))</f>
        <v/>
      </c>
      <c r="C82" s="2" t="str">
        <f>IF('Binding Energies'!C82 = "","",IF('Binding Energies'!C82&lt;HV,Crosssection!C82*(1+(GPartPolEff!C82))*IMFP!C82,""))</f>
        <v/>
      </c>
      <c r="D82" s="2">
        <f>IF('Binding Energies'!D82 = "","",IF('Binding Energies'!D82&lt;HV,Crosssection!D82*(1+(GPartPolEff!D82))*IMFP!D82,""))</f>
        <v>3.1206530005175044E-20</v>
      </c>
      <c r="E82" s="2">
        <f>IF('Binding Energies'!E82 = "","",IF('Binding Energies'!E82&lt;HV,Crosssection!E82*(1+(GPartPolEff!E82))*IMFP!E82,""))</f>
        <v>1.7869692382784889E-20</v>
      </c>
      <c r="F82" s="2">
        <f>IF('Binding Energies'!F82 = "","",IF('Binding Energies'!F82&lt;HV,Crosssection!F82*(1+(GPartPolEff!F82))*IMFP!F82,""))</f>
        <v>3.9060773481255546E-21</v>
      </c>
      <c r="G82" s="2" t="str">
        <f>IF('Binding Energies'!G82 = "","",IF('Binding Energies'!G82&lt;HV,Crosssection!G82*(1+(GPartPolEff!G82))*IMFP!G82,""))</f>
        <v/>
      </c>
      <c r="H82" s="2" t="str">
        <f>IF('Binding Energies'!H82 = "","",IF('Binding Energies'!H82&lt;HV,Crosssection!H82*(1+(GPartPolEff!H82))*IMFP!H82,""))</f>
        <v/>
      </c>
      <c r="I82" s="2">
        <f>IF('Binding Energies'!I82 = "","",IF('Binding Energies'!I82&lt;HV,Crosssection!I82*(1+(GPartPolEff!I82))*IMFP!I82,""))</f>
        <v>4.5238060717573135E-20</v>
      </c>
      <c r="J82" s="2">
        <f>IF('Binding Energies'!J82 = "","",IF('Binding Energies'!J82&lt;HV,Crosssection!J82*(1+(GPartPolEff!J82))*IMFP!J82,""))</f>
        <v>1.0938607639506348E-19</v>
      </c>
      <c r="K82" s="2">
        <f>IF('Binding Energies'!K82 = "","",IF('Binding Energies'!K82&lt;HV,Crosssection!K82*(1+(GPartPolEff!K82))*IMFP!K82,""))</f>
        <v>2.2657801548659188E-20</v>
      </c>
      <c r="L82" s="2">
        <f>IF('Binding Energies'!L82 = "","",IF('Binding Energies'!L82&lt;HV,Crosssection!L82*(1+(GPartPolEff!L82))*IMFP!L82,""))</f>
        <v>4.4617464580716794E-20</v>
      </c>
      <c r="M82" s="2">
        <f>IF('Binding Energies'!M82 = "","",IF('Binding Energies'!M82&lt;HV,Crosssection!M82*(1+(GPartPolEff!M82))*IMFP!M82,""))</f>
        <v>4.5192273213397433E-21</v>
      </c>
      <c r="N82" s="2">
        <f>IF('Binding Energies'!N82 = "","",IF('Binding Energies'!N82&lt;HV,Crosssection!N82*(1+(GPartPolEff!N82))*IMFP!N82,""))</f>
        <v>8.5502081807976546E-21</v>
      </c>
      <c r="O82" s="2">
        <f>IF('Binding Energies'!O82 = "","",IF('Binding Energies'!O82&lt;HV,Crosssection!O82*(1+(GPartPolEff!O82))*IMFP!O82,""))</f>
        <v>1.2594604137917964E-19</v>
      </c>
      <c r="P82" s="2">
        <f>IF('Binding Energies'!P82 = "","",IF('Binding Energies'!P82&lt;HV,Crosssection!P82*(1+(GPartPolEff!P82))*IMFP!P82,""))</f>
        <v>1.8418422310995437E-19</v>
      </c>
      <c r="Q82" s="2">
        <f>IF('Binding Energies'!Q82 = "","",IF('Binding Energies'!Q82&lt;HV,Crosssection!Q82*(1+(GPartPolEff!Q82))*IMFP!Q82,""))</f>
        <v>3.5620919965573989E-20</v>
      </c>
      <c r="R82" s="2">
        <f>IF('Binding Energies'!R82 = "","",IF('Binding Energies'!R82&lt;HV,Crosssection!R82*(1+(GPartPolEff!R82))*IMFP!R82,""))</f>
        <v>5.0466614916355957E-20</v>
      </c>
      <c r="S82" s="2">
        <f>IF('Binding Energies'!S82 = "","",IF('Binding Energies'!S82&lt;HV,Crosssection!S82*(1+(GPartPolEff!S82))*IMFP!S82,""))</f>
        <v>7.355085672581633E-21</v>
      </c>
      <c r="T82" s="2">
        <f>IF('Binding Energies'!T82 = "","",IF('Binding Energies'!T82&lt;HV,Crosssection!T82*(1+(GPartPolEff!T82))*IMFP!T82,""))</f>
        <v>9.9719107380784731E-21</v>
      </c>
    </row>
    <row r="83" spans="1:20" x14ac:dyDescent="0.35">
      <c r="A83" s="43">
        <v>83</v>
      </c>
      <c r="B83" s="2" t="str">
        <f>IF('Binding Energies'!B83 = "","",IF('Binding Energies'!B83&lt;HV,Crosssection!B83*(1+(GPartPolEff!B83))*IMFP!B83,""))</f>
        <v/>
      </c>
      <c r="C83" s="2" t="str">
        <f>IF('Binding Energies'!C83 = "","",IF('Binding Energies'!C83&lt;HV,Crosssection!C83*(1+(GPartPolEff!C83))*IMFP!C83,""))</f>
        <v/>
      </c>
      <c r="D83" s="2">
        <f>IF('Binding Energies'!D83 = "","",IF('Binding Energies'!D83&lt;HV,Crosssection!D83*(1+(GPartPolEff!D83))*IMFP!D83,""))</f>
        <v>3.014835203636834E-20</v>
      </c>
      <c r="E83" s="2">
        <f>IF('Binding Energies'!E83 = "","",IF('Binding Energies'!E83&lt;HV,Crosssection!E83*(1+(GPartPolEff!E83))*IMFP!E83,""))</f>
        <v>1.823650593924659E-20</v>
      </c>
      <c r="F83" s="2">
        <f>IF('Binding Energies'!F83 = "","",IF('Binding Energies'!F83&lt;HV,Crosssection!F83*(1+(GPartPolEff!F83))*IMFP!F83,""))</f>
        <v>4.1316477853068187E-21</v>
      </c>
      <c r="G83" s="2" t="str">
        <f>IF('Binding Energies'!G83 = "","",IF('Binding Energies'!G83&lt;HV,Crosssection!G83*(1+(GPartPolEff!G83))*IMFP!G83,""))</f>
        <v/>
      </c>
      <c r="H83" s="2" t="str">
        <f>IF('Binding Energies'!H83 = "","",IF('Binding Energies'!H83&lt;HV,Crosssection!H83*(1+(GPartPolEff!H83))*IMFP!H83,""))</f>
        <v/>
      </c>
      <c r="I83" s="2">
        <f>IF('Binding Energies'!I83 = "","",IF('Binding Energies'!I83&lt;HV,Crosssection!I83*(1+(GPartPolEff!I83))*IMFP!I83,""))</f>
        <v>4.4168045872344769E-20</v>
      </c>
      <c r="J83" s="2">
        <f>IF('Binding Energies'!J83 = "","",IF('Binding Energies'!J83&lt;HV,Crosssection!J83*(1+(GPartPolEff!J83))*IMFP!J83,""))</f>
        <v>1.0926219569428166E-19</v>
      </c>
      <c r="K83" s="2">
        <f>IF('Binding Energies'!K83 = "","",IF('Binding Energies'!K83&lt;HV,Crosssection!K83*(1+(GPartPolEff!K83))*IMFP!K83,""))</f>
        <v>2.3181961838246756E-20</v>
      </c>
      <c r="L83" s="2">
        <f>IF('Binding Energies'!L83 = "","",IF('Binding Energies'!L83&lt;HV,Crosssection!L83*(1+(GPartPolEff!L83))*IMFP!L83,""))</f>
        <v>4.6040891864816583E-20</v>
      </c>
      <c r="M83" s="2">
        <f>IF('Binding Energies'!M83 = "","",IF('Binding Energies'!M83&lt;HV,Crosssection!M83*(1+(GPartPolEff!M83))*IMFP!M83,""))</f>
        <v>4.7935491187739401E-21</v>
      </c>
      <c r="N83" s="2">
        <f>IF('Binding Energies'!N83 = "","",IF('Binding Energies'!N83&lt;HV,Crosssection!N83*(1+(GPartPolEff!N83))*IMFP!N83,""))</f>
        <v>9.1700846171093628E-21</v>
      </c>
      <c r="O83" s="2">
        <f>IF('Binding Energies'!O83 = "","",IF('Binding Energies'!O83&lt;HV,Crosssection!O83*(1+(GPartPolEff!O83))*IMFP!O83,""))</f>
        <v>1.29819522106982E-19</v>
      </c>
      <c r="P83" s="2">
        <f>IF('Binding Energies'!P83 = "","",IF('Binding Energies'!P83&lt;HV,Crosssection!P83*(1+(GPartPolEff!P83))*IMFP!P83,""))</f>
        <v>1.9020300382250203E-19</v>
      </c>
      <c r="Q83" s="2">
        <f>IF('Binding Energies'!Q83 = "","",IF('Binding Energies'!Q83&lt;HV,Crosssection!Q83*(1+(GPartPolEff!Q83))*IMFP!Q83,""))</f>
        <v>3.7611709083881494E-20</v>
      </c>
      <c r="R83" s="2">
        <f>IF('Binding Energies'!R83 = "","",IF('Binding Energies'!R83&lt;HV,Crosssection!R83*(1+(GPartPolEff!R83))*IMFP!R83,""))</f>
        <v>5.3314347513933125E-20</v>
      </c>
      <c r="S83" s="2">
        <f>IF('Binding Energies'!S83 = "","",IF('Binding Energies'!S83&lt;HV,Crosssection!S83*(1+(GPartPolEff!S83))*IMFP!S83,""))</f>
        <v>8.2747212523457226E-21</v>
      </c>
      <c r="T83" s="2">
        <f>IF('Binding Energies'!T83 = "","",IF('Binding Energies'!T83&lt;HV,Crosssection!T83*(1+(GPartPolEff!T83))*IMFP!T83,""))</f>
        <v>1.120458928447535E-20</v>
      </c>
    </row>
    <row r="84" spans="1:20" x14ac:dyDescent="0.35">
      <c r="A84" s="43">
        <v>84</v>
      </c>
      <c r="B84" s="2" t="str">
        <f>IF('Binding Energies'!B84 = "","",IF('Binding Energies'!B84&lt;HV,Crosssection!B84*(1+(GPartPolEff!B84))*IMFP!B84,""))</f>
        <v/>
      </c>
      <c r="C84" s="2" t="str">
        <f>IF('Binding Energies'!C84 = "","",IF('Binding Energies'!C84&lt;HV,Crosssection!C84*(1+(GPartPolEff!C84))*IMFP!C84,""))</f>
        <v/>
      </c>
      <c r="D84" s="2">
        <f>IF('Binding Energies'!D84 = "","",IF('Binding Energies'!D84&lt;HV,Crosssection!D84*(1+(GPartPolEff!D84))*IMFP!D84,""))</f>
        <v>2.8923757880392355E-20</v>
      </c>
      <c r="E84" s="2">
        <f>IF('Binding Energies'!E84 = "","",IF('Binding Energies'!E84&lt;HV,Crosssection!E84*(1+(GPartPolEff!E84))*IMFP!E84,""))</f>
        <v>1.8581835445268495E-20</v>
      </c>
      <c r="F84" s="2">
        <f>IF('Binding Energies'!F84 = "","",IF('Binding Energies'!F84&lt;HV,Crosssection!F84*(1+(GPartPolEff!F84))*IMFP!F84,""))</f>
        <v>4.3591366676674978E-21</v>
      </c>
      <c r="G84" s="2" t="str">
        <f>IF('Binding Energies'!G84 = "","",IF('Binding Energies'!G84&lt;HV,Crosssection!G84*(1+(GPartPolEff!G84))*IMFP!G84,""))</f>
        <v/>
      </c>
      <c r="H84" s="2" t="str">
        <f>IF('Binding Energies'!H84 = "","",IF('Binding Energies'!H84&lt;HV,Crosssection!H84*(1+(GPartPolEff!H84))*IMFP!H84,""))</f>
        <v/>
      </c>
      <c r="I84" s="2">
        <f>IF('Binding Energies'!I84 = "","",IF('Binding Energies'!I84&lt;HV,Crosssection!I84*(1+(GPartPolEff!I84))*IMFP!I84,""))</f>
        <v>4.2923673681548887E-20</v>
      </c>
      <c r="J84" s="2">
        <f>IF('Binding Energies'!J84 = "","",IF('Binding Energies'!J84&lt;HV,Crosssection!J84*(1+(GPartPolEff!J84))*IMFP!J84,""))</f>
        <v>1.087832537326025E-19</v>
      </c>
      <c r="K84" s="2">
        <f>IF('Binding Energies'!K84 = "","",IF('Binding Energies'!K84&lt;HV,Crosssection!K84*(1+(GPartPolEff!K84))*IMFP!K84,""))</f>
        <v>2.3680526647424773E-20</v>
      </c>
      <c r="L84" s="2">
        <f>IF('Binding Energies'!L84 = "","",IF('Binding Energies'!L84&lt;HV,Crosssection!L84*(1+(GPartPolEff!L84))*IMFP!L84,""))</f>
        <v>4.7465185219542956E-20</v>
      </c>
      <c r="M84" s="2">
        <f>IF('Binding Energies'!M84 = "","",IF('Binding Energies'!M84&lt;HV,Crosssection!M84*(1+(GPartPolEff!M84))*IMFP!M84,""))</f>
        <v>5.0745257800323166E-21</v>
      </c>
      <c r="N84" s="2">
        <f>IF('Binding Energies'!N84 = "","",IF('Binding Energies'!N84&lt;HV,Crosssection!N84*(1+(GPartPolEff!N84))*IMFP!N84,""))</f>
        <v>9.8175103600127232E-21</v>
      </c>
      <c r="O84" s="2">
        <f>IF('Binding Energies'!O84 = "","",IF('Binding Energies'!O84&lt;HV,Crosssection!O84*(1+(GPartPolEff!O84))*IMFP!O84,""))</f>
        <v>1.3339967176214416E-19</v>
      </c>
      <c r="P84" s="2">
        <f>IF('Binding Energies'!P84 = "","",IF('Binding Energies'!P84&lt;HV,Crosssection!P84*(1+(GPartPolEff!P84))*IMFP!P84,""))</f>
        <v>1.9584630135687855E-19</v>
      </c>
      <c r="Q84" s="2">
        <f>IF('Binding Energies'!Q84 = "","",IF('Binding Energies'!Q84&lt;HV,Crosssection!Q84*(1+(GPartPolEff!Q84))*IMFP!Q84,""))</f>
        <v>3.9630496017937391E-20</v>
      </c>
      <c r="R84" s="2">
        <f>IF('Binding Energies'!R84 = "","",IF('Binding Energies'!R84&lt;HV,Crosssection!R84*(1+(GPartPolEff!R84))*IMFP!R84,""))</f>
        <v>5.6211726569036936E-20</v>
      </c>
      <c r="S84" s="2">
        <f>IF('Binding Energies'!S84 = "","",IF('Binding Energies'!S84&lt;HV,Crosssection!S84*(1+(GPartPolEff!S84))*IMFP!S84,""))</f>
        <v>9.2532010323508569E-21</v>
      </c>
      <c r="T84" s="2">
        <f>IF('Binding Energies'!T84 = "","",IF('Binding Energies'!T84&lt;HV,Crosssection!T84*(1+(GPartPolEff!T84))*IMFP!T84,""))</f>
        <v>1.2515489590073811E-20</v>
      </c>
    </row>
    <row r="85" spans="1:20" x14ac:dyDescent="0.35">
      <c r="A85" s="43">
        <v>85</v>
      </c>
      <c r="B85" s="2" t="str">
        <f>IF('Binding Energies'!B85 = "","",IF('Binding Energies'!B85&lt;HV,Crosssection!B85*(1+(GPartPolEff!B85))*IMFP!B85,""))</f>
        <v/>
      </c>
      <c r="C85" s="2" t="str">
        <f>IF('Binding Energies'!C85 = "","",IF('Binding Energies'!C85&lt;HV,Crosssection!C85*(1+(GPartPolEff!C85))*IMFP!C85,""))</f>
        <v/>
      </c>
      <c r="D85" s="2">
        <f>IF('Binding Energies'!D85 = "","",IF('Binding Energies'!D85&lt;HV,Crosssection!D85*(1+(GPartPolEff!D85))*IMFP!D85,""))</f>
        <v>2.7550199856320272E-20</v>
      </c>
      <c r="E85" s="2">
        <f>IF('Binding Energies'!E85 = "","",IF('Binding Energies'!E85&lt;HV,Crosssection!E85*(1+(GPartPolEff!E85))*IMFP!E85,""))</f>
        <v>1.8914575407846244E-20</v>
      </c>
      <c r="F85" s="2">
        <f>IF('Binding Energies'!F85 = "","",IF('Binding Energies'!F85&lt;HV,Crosssection!F85*(1+(GPartPolEff!F85))*IMFP!F85,""))</f>
        <v>4.5902735539868346E-21</v>
      </c>
      <c r="G85" s="2" t="str">
        <f>IF('Binding Energies'!G85 = "","",IF('Binding Energies'!G85&lt;HV,Crosssection!G85*(1+(GPartPolEff!G85))*IMFP!G85,""))</f>
        <v/>
      </c>
      <c r="H85" s="2" t="str">
        <f>IF('Binding Energies'!H85 = "","",IF('Binding Energies'!H85&lt;HV,Crosssection!H85*(1+(GPartPolEff!H85))*IMFP!H85,""))</f>
        <v/>
      </c>
      <c r="I85" s="2">
        <f>IF('Binding Energies'!I85 = "","",IF('Binding Energies'!I85&lt;HV,Crosssection!I85*(1+(GPartPolEff!I85))*IMFP!I85,""))</f>
        <v>4.1534118530621843E-20</v>
      </c>
      <c r="J85" s="2">
        <f>IF('Binding Energies'!J85 = "","",IF('Binding Energies'!J85&lt;HV,Crosssection!J85*(1+(GPartPolEff!J85))*IMFP!J85,""))</f>
        <v>1.0809863824734986E-19</v>
      </c>
      <c r="K85" s="2">
        <f>IF('Binding Energies'!K85 = "","",IF('Binding Energies'!K85&lt;HV,Crosssection!K85*(1+(GPartPolEff!K85))*IMFP!K85,""))</f>
        <v>2.4163025629303892E-20</v>
      </c>
      <c r="L85" s="2">
        <f>IF('Binding Energies'!L85 = "","",IF('Binding Energies'!L85&lt;HV,Crosssection!L85*(1+(GPartPolEff!L85))*IMFP!L85,""))</f>
        <v>4.8886698833325392E-20</v>
      </c>
      <c r="M85" s="2">
        <f>IF('Binding Energies'!M85 = "","",IF('Binding Energies'!M85&lt;HV,Crosssection!M85*(1+(GPartPolEff!M85))*IMFP!M85,""))</f>
        <v>5.3649129473116338E-21</v>
      </c>
      <c r="N85" s="2">
        <f>IF('Binding Energies'!N85 = "","",IF('Binding Energies'!N85&lt;HV,Crosssection!N85*(1+(GPartPolEff!N85))*IMFP!N85,""))</f>
        <v>1.0498805864212615E-20</v>
      </c>
      <c r="O85" s="2">
        <f>IF('Binding Energies'!O85 = "","",IF('Binding Energies'!O85&lt;HV,Crosssection!O85*(1+(GPartPolEff!O85))*IMFP!O85,""))</f>
        <v>1.3670556984035832E-19</v>
      </c>
      <c r="P85" s="2">
        <f>IF('Binding Energies'!P85 = "","",IF('Binding Energies'!P85&lt;HV,Crosssection!P85*(1+(GPartPolEff!P85))*IMFP!P85,""))</f>
        <v>2.0115992900909851E-19</v>
      </c>
      <c r="Q85" s="2">
        <f>IF('Binding Energies'!Q85 = "","",IF('Binding Energies'!Q85&lt;HV,Crosssection!Q85*(1+(GPartPolEff!Q85))*IMFP!Q85,""))</f>
        <v>4.1686031081601435E-20</v>
      </c>
      <c r="R85" s="2">
        <f>IF('Binding Energies'!R85 = "","",IF('Binding Energies'!R85&lt;HV,Crosssection!R85*(1+(GPartPolEff!R85))*IMFP!R85,""))</f>
        <v>5.9172212582857862E-20</v>
      </c>
      <c r="S85" s="2">
        <f>IF('Binding Energies'!S85 = "","",IF('Binding Energies'!S85&lt;HV,Crosssection!S85*(1+(GPartPolEff!S85))*IMFP!S85,""))</f>
        <v>1.0290699736278716E-20</v>
      </c>
      <c r="T85" s="2">
        <f>IF('Binding Energies'!T85 = "","",IF('Binding Energies'!T85&lt;HV,Crosssection!T85*(1+(GPartPolEff!T85))*IMFP!T85,""))</f>
        <v>1.390404431414709E-20</v>
      </c>
    </row>
    <row r="86" spans="1:20" x14ac:dyDescent="0.35">
      <c r="A86" s="43">
        <v>86</v>
      </c>
      <c r="B86" s="2" t="str">
        <f>IF('Binding Energies'!B86 = "","",IF('Binding Energies'!B86&lt;HV,Crosssection!B86*(1+(GPartPolEff!B86))*IMFP!B86,""))</f>
        <v/>
      </c>
      <c r="C86" s="2" t="str">
        <f>IF('Binding Energies'!C86 = "","",IF('Binding Energies'!C86&lt;HV,Crosssection!C86*(1+(GPartPolEff!C86))*IMFP!C86,""))</f>
        <v/>
      </c>
      <c r="D86" s="2">
        <f>IF('Binding Energies'!D86 = "","",IF('Binding Energies'!D86&lt;HV,Crosssection!D86*(1+(GPartPolEff!D86))*IMFP!D86,""))</f>
        <v>2.6010797408832076E-20</v>
      </c>
      <c r="E86" s="2">
        <f>IF('Binding Energies'!E86 = "","",IF('Binding Energies'!E86&lt;HV,Crosssection!E86*(1+(GPartPolEff!E86))*IMFP!E86,""))</f>
        <v>1.9233342083981501E-20</v>
      </c>
      <c r="F86" s="2">
        <f>IF('Binding Energies'!F86 = "","",IF('Binding Energies'!F86&lt;HV,Crosssection!F86*(1+(GPartPolEff!F86))*IMFP!F86,""))</f>
        <v>4.8191352652632134E-21</v>
      </c>
      <c r="G86" s="2" t="str">
        <f>IF('Binding Energies'!G86 = "","",IF('Binding Energies'!G86&lt;HV,Crosssection!G86*(1+(GPartPolEff!G86))*IMFP!G86,""))</f>
        <v/>
      </c>
      <c r="H86" s="2" t="str">
        <f>IF('Binding Energies'!H86 = "","",IF('Binding Energies'!H86&lt;HV,Crosssection!H86*(1+(GPartPolEff!H86))*IMFP!H86,""))</f>
        <v/>
      </c>
      <c r="I86" s="2">
        <f>IF('Binding Energies'!I86 = "","",IF('Binding Energies'!I86&lt;HV,Crosssection!I86*(1+(GPartPolEff!I86))*IMFP!I86,""))</f>
        <v>3.9983567192142148E-20</v>
      </c>
      <c r="J86" s="2">
        <f>IF('Binding Energies'!J86 = "","",IF('Binding Energies'!J86&lt;HV,Crosssection!J86*(1+(GPartPolEff!J86))*IMFP!J86,""))</f>
        <v>1.0712690517156743E-19</v>
      </c>
      <c r="K86" s="2">
        <f>IF('Binding Energies'!K86 = "","",IF('Binding Energies'!K86&lt;HV,Crosssection!K86*(1+(GPartPolEff!K86))*IMFP!K86,""))</f>
        <v>2.4627125426160563E-20</v>
      </c>
      <c r="L86" s="2">
        <f>IF('Binding Energies'!L86 = "","",IF('Binding Energies'!L86&lt;HV,Crosssection!L86*(1+(GPartPolEff!L86))*IMFP!L86,""))</f>
        <v>5.0328430760070833E-20</v>
      </c>
      <c r="M86" s="2">
        <f>IF('Binding Energies'!M86 = "","",IF('Binding Energies'!M86&lt;HV,Crosssection!M86*(1+(GPartPolEff!M86))*IMFP!M86,""))</f>
        <v>5.6636226703056173E-21</v>
      </c>
      <c r="N86" s="2">
        <f>IF('Binding Energies'!N86 = "","",IF('Binding Energies'!N86&lt;HV,Crosssection!N86*(1+(GPartPolEff!N86))*IMFP!N86,""))</f>
        <v>1.1212387163578148E-20</v>
      </c>
      <c r="O86" s="2">
        <f>IF('Binding Energies'!O86 = "","",IF('Binding Energies'!O86&lt;HV,Crosssection!O86*(1+(GPartPolEff!O86))*IMFP!O86,""))</f>
        <v>1.3969728613644034E-19</v>
      </c>
      <c r="P86" s="2">
        <f>IF('Binding Energies'!P86 = "","",IF('Binding Energies'!P86&lt;HV,Crosssection!P86*(1+(GPartPolEff!P86))*IMFP!P86,""))</f>
        <v>2.0609264148674733E-19</v>
      </c>
      <c r="Q86" s="2">
        <f>IF('Binding Energies'!Q86 = "","",IF('Binding Energies'!Q86&lt;HV,Crosssection!Q86*(1+(GPartPolEff!Q86))*IMFP!Q86,""))</f>
        <v>4.3771405704467554E-20</v>
      </c>
      <c r="R86" s="2">
        <f>IF('Binding Energies'!R86 = "","",IF('Binding Energies'!R86&lt;HV,Crosssection!R86*(1+(GPartPolEff!R86))*IMFP!R86,""))</f>
        <v>6.218700731686894E-20</v>
      </c>
      <c r="S86" s="2">
        <f>IF('Binding Energies'!S86 = "","",IF('Binding Energies'!S86&lt;HV,Crosssection!S86*(1+(GPartPolEff!S86))*IMFP!S86,""))</f>
        <v>1.1384162483813524E-20</v>
      </c>
      <c r="T86" s="2">
        <f>IF('Binding Energies'!T86 = "","",IF('Binding Energies'!T86&lt;HV,Crosssection!T86*(1+(GPartPolEff!T86))*IMFP!T86,""))</f>
        <v>1.5365880031279441E-20</v>
      </c>
    </row>
    <row r="87" spans="1:20" x14ac:dyDescent="0.35">
      <c r="A87" s="43">
        <v>87</v>
      </c>
      <c r="B87" s="2" t="str">
        <f>IF('Binding Energies'!B87 = "","",IF('Binding Energies'!B87&lt;HV,Crosssection!B87*(1+(GPartPolEff!B87))*IMFP!B87,""))</f>
        <v/>
      </c>
      <c r="C87" s="2" t="str">
        <f>IF('Binding Energies'!C87 = "","",IF('Binding Energies'!C87&lt;HV,Crosssection!C87*(1+(GPartPolEff!C87))*IMFP!C87,""))</f>
        <v/>
      </c>
      <c r="D87" s="2">
        <f>IF('Binding Energies'!D87 = "","",IF('Binding Energies'!D87&lt;HV,Crosssection!D87*(1+(GPartPolEff!D87))*IMFP!D87,""))</f>
        <v>2.4234306420789442E-20</v>
      </c>
      <c r="E87" s="2">
        <f>IF('Binding Energies'!E87 = "","",IF('Binding Energies'!E87&lt;HV,Crosssection!E87*(1+(GPartPolEff!E87))*IMFP!E87,""))</f>
        <v>1.952194814358413E-20</v>
      </c>
      <c r="F87" s="2">
        <f>IF('Binding Energies'!F87 = "","",IF('Binding Energies'!F87&lt;HV,Crosssection!F87*(1+(GPartPolEff!F87))*IMFP!F87,""))</f>
        <v>5.0365108070167727E-21</v>
      </c>
      <c r="G87" s="2" t="str">
        <f>IF('Binding Energies'!G87 = "","",IF('Binding Energies'!G87&lt;HV,Crosssection!G87*(1+(GPartPolEff!G87))*IMFP!G87,""))</f>
        <v/>
      </c>
      <c r="H87" s="2" t="str">
        <f>IF('Binding Energies'!H87 = "","",IF('Binding Energies'!H87&lt;HV,Crosssection!H87*(1+(GPartPolEff!H87))*IMFP!H87,""))</f>
        <v/>
      </c>
      <c r="I87" s="2">
        <f>IF('Binding Energies'!I87 = "","",IF('Binding Energies'!I87&lt;HV,Crosssection!I87*(1+(GPartPolEff!I87))*IMFP!I87,""))</f>
        <v>3.8191181911448953E-20</v>
      </c>
      <c r="J87" s="2">
        <f>IF('Binding Energies'!J87 = "","",IF('Binding Energies'!J87&lt;HV,Crosssection!J87*(1+(GPartPolEff!J87))*IMFP!J87,""))</f>
        <v>1.0572188264386906E-19</v>
      </c>
      <c r="K87" s="2">
        <f>IF('Binding Energies'!K87 = "","",IF('Binding Energies'!K87&lt;HV,Crosssection!K87*(1+(GPartPolEff!K87))*IMFP!K87,""))</f>
        <v>2.5055728167606417E-20</v>
      </c>
      <c r="L87" s="2">
        <f>IF('Binding Energies'!L87 = "","",IF('Binding Energies'!L87&lt;HV,Crosssection!L87*(1+(GPartPolEff!L87))*IMFP!L87,""))</f>
        <v>5.1732136061658961E-20</v>
      </c>
      <c r="M87" s="2">
        <f>IF('Binding Energies'!M87 = "","",IF('Binding Energies'!M87&lt;HV,Crosssection!M87*(1+(GPartPolEff!M87))*IMFP!M87,""))</f>
        <v>5.9658878932291777E-21</v>
      </c>
      <c r="N87" s="2">
        <f>IF('Binding Energies'!N87 = "","",IF('Binding Energies'!N87&lt;HV,Crosssection!N87*(1+(GPartPolEff!N87))*IMFP!N87,""))</f>
        <v>1.1949635183134619E-20</v>
      </c>
      <c r="O87" s="2">
        <f>IF('Binding Energies'!O87 = "","",IF('Binding Energies'!O87&lt;HV,Crosssection!O87*(1+(GPartPolEff!O87))*IMFP!O87,""))</f>
        <v>1.4215472783282061E-19</v>
      </c>
      <c r="P87" s="2">
        <f>IF('Binding Energies'!P87 = "","",IF('Binding Energies'!P87&lt;HV,Crosssection!P87*(1+(GPartPolEff!P87))*IMFP!P87,""))</f>
        <v>2.1030134547777433E-19</v>
      </c>
      <c r="Q87" s="2">
        <f>IF('Binding Energies'!Q87 = "","",IF('Binding Energies'!Q87&lt;HV,Crosssection!Q87*(1+(GPartPolEff!Q87))*IMFP!Q87,""))</f>
        <v>4.5852029722573881E-20</v>
      </c>
      <c r="R87" s="2">
        <f>IF('Binding Energies'!R87 = "","",IF('Binding Energies'!R87&lt;HV,Crosssection!R87*(1+(GPartPolEff!R87))*IMFP!R87,""))</f>
        <v>6.5207836602766879E-20</v>
      </c>
      <c r="S87" s="2">
        <f>IF('Binding Energies'!S87 = "","",IF('Binding Energies'!S87&lt;HV,Crosssection!S87*(1+(GPartPolEff!S87))*IMFP!S87,""))</f>
        <v>1.2522177055262247E-20</v>
      </c>
      <c r="T87" s="2">
        <f>IF('Binding Energies'!T87 = "","",IF('Binding Energies'!T87&lt;HV,Crosssection!T87*(1+(GPartPolEff!T87))*IMFP!T87,""))</f>
        <v>1.6886696716721405E-20</v>
      </c>
    </row>
    <row r="88" spans="1:20" x14ac:dyDescent="0.35">
      <c r="A88" s="43">
        <v>88</v>
      </c>
      <c r="B88" s="2" t="str">
        <f>IF('Binding Energies'!B88 = "","",IF('Binding Energies'!B88&lt;HV,Crosssection!B88*(1+(GPartPolEff!B88))*IMFP!B88,""))</f>
        <v/>
      </c>
      <c r="C88" s="2" t="str">
        <f>IF('Binding Energies'!C88 = "","",IF('Binding Energies'!C88&lt;HV,Crosssection!C88*(1+(GPartPolEff!C88))*IMFP!C88,""))</f>
        <v/>
      </c>
      <c r="D88" s="2">
        <f>IF('Binding Energies'!D88 = "","",IF('Binding Energies'!D88&lt;HV,Crosssection!D88*(1+(GPartPolEff!D88))*IMFP!D88,""))</f>
        <v>2.2255840858042826E-20</v>
      </c>
      <c r="E88" s="2">
        <f>IF('Binding Energies'!E88 = "","",IF('Binding Energies'!E88&lt;HV,Crosssection!E88*(1+(GPartPolEff!E88))*IMFP!E88,""))</f>
        <v>1.979665891010539E-20</v>
      </c>
      <c r="F88" s="2">
        <f>IF('Binding Energies'!F88 = "","",IF('Binding Energies'!F88&lt;HV,Crosssection!F88*(1+(GPartPolEff!F88))*IMFP!F88,""))</f>
        <v>5.2368817810461992E-21</v>
      </c>
      <c r="G88" s="2" t="str">
        <f>IF('Binding Energies'!G88 = "","",IF('Binding Energies'!G88&lt;HV,Crosssection!G88*(1+(GPartPolEff!G88))*IMFP!G88,""))</f>
        <v/>
      </c>
      <c r="H88" s="2" t="str">
        <f>IF('Binding Energies'!H88 = "","",IF('Binding Energies'!H88&lt;HV,Crosssection!H88*(1+(GPartPolEff!H88))*IMFP!H88,""))</f>
        <v/>
      </c>
      <c r="I88" s="2">
        <f>IF('Binding Energies'!I88 = "","",IF('Binding Energies'!I88&lt;HV,Crosssection!I88*(1+(GPartPolEff!I88))*IMFP!I88,""))</f>
        <v>3.6203387610925792E-20</v>
      </c>
      <c r="J88" s="2">
        <f>IF('Binding Energies'!J88 = "","",IF('Binding Energies'!J88&lt;HV,Crosssection!J88*(1+(GPartPolEff!J88))*IMFP!J88,""))</f>
        <v>1.0400498064211557E-19</v>
      </c>
      <c r="K88" s="2">
        <f>IF('Binding Energies'!K88 = "","",IF('Binding Energies'!K88&lt;HV,Crosssection!K88*(1+(GPartPolEff!K88))*IMFP!K88,""))</f>
        <v>2.5461203320476732E-20</v>
      </c>
      <c r="L88" s="2">
        <f>IF('Binding Energies'!L88 = "","",IF('Binding Energies'!L88&lt;HV,Crosssection!L88*(1+(GPartPolEff!L88))*IMFP!L88,""))</f>
        <v>5.3144633016141877E-20</v>
      </c>
      <c r="M88" s="2">
        <f>IF('Binding Energies'!M88 = "","",IF('Binding Energies'!M88&lt;HV,Crosssection!M88*(1+(GPartPolEff!M88))*IMFP!M88,""))</f>
        <v>6.2733216580282379E-21</v>
      </c>
      <c r="N88" s="2">
        <f>IF('Binding Energies'!N88 = "","",IF('Binding Energies'!N88&lt;HV,Crosssection!N88*(1+(GPartPolEff!N88))*IMFP!N88,""))</f>
        <v>1.2721656596816646E-20</v>
      </c>
      <c r="O88" s="2">
        <f>IF('Binding Energies'!O88 = "","",IF('Binding Energies'!O88&lt;HV,Crosssection!O88*(1+(GPartPolEff!O88))*IMFP!O88,""))</f>
        <v>1.4424144523291684E-19</v>
      </c>
      <c r="P88" s="2">
        <f>IF('Binding Energies'!P88 = "","",IF('Binding Energies'!P88&lt;HV,Crosssection!P88*(1+(GPartPolEff!P88))*IMFP!P88,""))</f>
        <v>2.1415972547372172E-19</v>
      </c>
      <c r="Q88" s="2">
        <f>IF('Binding Energies'!Q88 = "","",IF('Binding Energies'!Q88&lt;HV,Crosssection!Q88*(1+(GPartPolEff!Q88))*IMFP!Q88,""))</f>
        <v>4.7963787523371713E-20</v>
      </c>
      <c r="R88" s="2">
        <f>IF('Binding Energies'!R88 = "","",IF('Binding Energies'!R88&lt;HV,Crosssection!R88*(1+(GPartPolEff!R88))*IMFP!R88,""))</f>
        <v>6.8286789694309168E-20</v>
      </c>
      <c r="S88" s="2">
        <f>IF('Binding Energies'!S88 = "","",IF('Binding Energies'!S88&lt;HV,Crosssection!S88*(1+(GPartPolEff!S88))*IMFP!S88,""))</f>
        <v>1.3708221262983622E-20</v>
      </c>
      <c r="T88" s="2">
        <f>IF('Binding Energies'!T88 = "","",IF('Binding Energies'!T88&lt;HV,Crosssection!T88*(1+(GPartPolEff!T88))*IMFP!T88,""))</f>
        <v>1.8470725443426519E-20</v>
      </c>
    </row>
    <row r="89" spans="1:20" x14ac:dyDescent="0.35">
      <c r="A89" s="43">
        <v>89</v>
      </c>
      <c r="B89" s="2" t="str">
        <f>IF('Binding Energies'!B89 = "","",IF('Binding Energies'!B89&lt;HV,Crosssection!B89*(1+(GPartPolEff!B89))*IMFP!B89,""))</f>
        <v/>
      </c>
      <c r="C89" s="2" t="str">
        <f>IF('Binding Energies'!C89 = "","",IF('Binding Energies'!C89&lt;HV,Crosssection!C89*(1+(GPartPolEff!C89))*IMFP!C89,""))</f>
        <v/>
      </c>
      <c r="D89" s="2">
        <f>IF('Binding Energies'!D89 = "","",IF('Binding Energies'!D89&lt;HV,Crosssection!D89*(1+(GPartPolEff!D89))*IMFP!D89,""))</f>
        <v>2.0095880803886127E-20</v>
      </c>
      <c r="E89" s="2">
        <f>IF('Binding Energies'!E89 = "","",IF('Binding Energies'!E89&lt;HV,Crosssection!E89*(1+(GPartPolEff!E89))*IMFP!E89,""))</f>
        <v>2.005444717182928E-20</v>
      </c>
      <c r="F89" s="2">
        <f>IF('Binding Energies'!F89 = "","",IF('Binding Energies'!F89&lt;HV,Crosssection!F89*(1+(GPartPolEff!F89))*IMFP!F89,""))</f>
        <v>5.4162359249727211E-21</v>
      </c>
      <c r="G89" s="2" t="str">
        <f>IF('Binding Energies'!G89 = "","",IF('Binding Energies'!G89&lt;HV,Crosssection!G89*(1+(GPartPolEff!G89))*IMFP!G89,""))</f>
        <v/>
      </c>
      <c r="H89" s="2" t="str">
        <f>IF('Binding Energies'!H89 = "","",IF('Binding Energies'!H89&lt;HV,Crosssection!H89*(1+(GPartPolEff!H89))*IMFP!H89,""))</f>
        <v/>
      </c>
      <c r="I89" s="2">
        <f>IF('Binding Energies'!I89 = "","",IF('Binding Energies'!I89&lt;HV,Crosssection!I89*(1+(GPartPolEff!I89))*IMFP!I89,""))</f>
        <v>3.4023788904337011E-20</v>
      </c>
      <c r="J89" s="2">
        <f>IF('Binding Energies'!J89 = "","",IF('Binding Energies'!J89&lt;HV,Crosssection!J89*(1+(GPartPolEff!J89))*IMFP!J89,""))</f>
        <v>1.0202132013809495E-19</v>
      </c>
      <c r="K89" s="2" t="str">
        <f>IF('Binding Energies'!K89 = "","",IF('Binding Energies'!K89&lt;HV,Crosssection!K89*(1+(GPartPolEff!K89))*IMFP!K89,""))</f>
        <v/>
      </c>
      <c r="L89" s="2">
        <f>IF('Binding Energies'!L89 = "","",IF('Binding Energies'!L89&lt;HV,Crosssection!L89*(1+(GPartPolEff!L89))*IMFP!L89,""))</f>
        <v>5.4556416064768467E-20</v>
      </c>
      <c r="M89" s="2">
        <f>IF('Binding Energies'!M89 = "","",IF('Binding Energies'!M89&lt;HV,Crosssection!M89*(1+(GPartPolEff!M89))*IMFP!M89,""))</f>
        <v>6.5928278222968467E-21</v>
      </c>
      <c r="N89" s="2">
        <f>IF('Binding Energies'!N89 = "","",IF('Binding Energies'!N89&lt;HV,Crosssection!N89*(1+(GPartPolEff!N89))*IMFP!N89,""))</f>
        <v>1.3525292983124412E-20</v>
      </c>
      <c r="O89" s="2">
        <f>IF('Binding Energies'!O89 = "","",IF('Binding Energies'!O89&lt;HV,Crosssection!O89*(1+(GPartPolEff!O89))*IMFP!O89,""))</f>
        <v>1.4584648727844506E-19</v>
      </c>
      <c r="P89" s="2">
        <f>IF('Binding Energies'!P89 = "","",IF('Binding Energies'!P89&lt;HV,Crosssection!P89*(1+(GPartPolEff!P89))*IMFP!P89,""))</f>
        <v>2.1729355830592784E-19</v>
      </c>
      <c r="Q89" s="2">
        <f>IF('Binding Energies'!Q89 = "","",IF('Binding Energies'!Q89&lt;HV,Crosssection!Q89*(1+(GPartPolEff!Q89))*IMFP!Q89,""))</f>
        <v>5.0071887526652934E-20</v>
      </c>
      <c r="R89" s="2">
        <f>IF('Binding Energies'!R89 = "","",IF('Binding Energies'!R89&lt;HV,Crosssection!R89*(1+(GPartPolEff!R89))*IMFP!R89,""))</f>
        <v>7.1375211024175939E-20</v>
      </c>
      <c r="S89" s="2">
        <f>IF('Binding Energies'!S89 = "","",IF('Binding Energies'!S89&lt;HV,Crosssection!S89*(1+(GPartPolEff!S89))*IMFP!S89,""))</f>
        <v>1.4942091204646369E-20</v>
      </c>
      <c r="T89" s="2">
        <f>IF('Binding Energies'!T89 = "","",IF('Binding Energies'!T89&lt;HV,Crosssection!T89*(1+(GPartPolEff!T89))*IMFP!T89,""))</f>
        <v>2.0117697749908188E-20</v>
      </c>
    </row>
    <row r="90" spans="1:20" x14ac:dyDescent="0.35">
      <c r="A90" s="43">
        <v>90</v>
      </c>
      <c r="B90" s="2" t="str">
        <f>IF('Binding Energies'!B90 = "","",IF('Binding Energies'!B90&lt;HV,Crosssection!B90*(1+(GPartPolEff!B90))*IMFP!B90,""))</f>
        <v/>
      </c>
      <c r="C90" s="2" t="str">
        <f>IF('Binding Energies'!C90 = "","",IF('Binding Energies'!C90&lt;HV,Crosssection!C90*(1+(GPartPolEff!C90))*IMFP!C90,""))</f>
        <v/>
      </c>
      <c r="D90" s="2">
        <f>IF('Binding Energies'!D90 = "","",IF('Binding Energies'!D90&lt;HV,Crosssection!D90*(1+(GPartPolEff!D90))*IMFP!D90,""))</f>
        <v>1.772399070336602E-20</v>
      </c>
      <c r="E90" s="2">
        <f>IF('Binding Energies'!E90 = "","",IF('Binding Energies'!E90&lt;HV,Crosssection!E90*(1+(GPartPolEff!E90))*IMFP!E90,""))</f>
        <v>2.0303627876166268E-20</v>
      </c>
      <c r="F90" s="2">
        <f>IF('Binding Energies'!F90 = "","",IF('Binding Energies'!F90&lt;HV,Crosssection!F90*(1+(GPartPolEff!F90))*IMFP!F90,""))</f>
        <v>5.5620917378439151E-21</v>
      </c>
      <c r="G90" s="2" t="str">
        <f>IF('Binding Energies'!G90 = "","",IF('Binding Energies'!G90&lt;HV,Crosssection!G90*(1+(GPartPolEff!G90))*IMFP!G90,""))</f>
        <v/>
      </c>
      <c r="H90" s="2" t="str">
        <f>IF('Binding Energies'!H90 = "","",IF('Binding Energies'!H90&lt;HV,Crosssection!H90*(1+(GPartPolEff!H90))*IMFP!H90,""))</f>
        <v/>
      </c>
      <c r="I90" s="2">
        <f>IF('Binding Energies'!I90 = "","",IF('Binding Energies'!I90&lt;HV,Crosssection!I90*(1+(GPartPolEff!I90))*IMFP!I90,""))</f>
        <v>3.1637093515054449E-20</v>
      </c>
      <c r="J90" s="2">
        <f>IF('Binding Energies'!J90 = "","",IF('Binding Energies'!J90&lt;HV,Crosssection!J90*(1+(GPartPolEff!J90))*IMFP!J90,""))</f>
        <v>9.9815265051843623E-20</v>
      </c>
      <c r="K90" s="2" t="str">
        <f>IF('Binding Energies'!K90 = "","",IF('Binding Energies'!K90&lt;HV,Crosssection!K90*(1+(GPartPolEff!K90))*IMFP!K90,""))</f>
        <v/>
      </c>
      <c r="L90" s="2">
        <f>IF('Binding Energies'!L90 = "","",IF('Binding Energies'!L90&lt;HV,Crosssection!L90*(1+(GPartPolEff!L90))*IMFP!L90,""))</f>
        <v>5.5997443605726331E-20</v>
      </c>
      <c r="M90" s="2">
        <f>IF('Binding Energies'!M90 = "","",IF('Binding Energies'!M90&lt;HV,Crosssection!M90*(1+(GPartPolEff!M90))*IMFP!M90,""))</f>
        <v>6.921027935511603E-21</v>
      </c>
      <c r="N90" s="2">
        <f>IF('Binding Energies'!N90 = "","",IF('Binding Energies'!N90&lt;HV,Crosssection!N90*(1+(GPartPolEff!N90))*IMFP!N90,""))</f>
        <v>1.4368611930514681E-20</v>
      </c>
      <c r="O90" s="2">
        <f>IF('Binding Energies'!O90 = "","",IF('Binding Energies'!O90&lt;HV,Crosssection!O90*(1+(GPartPolEff!O90))*IMFP!O90,""))</f>
        <v>1.4710466381141497E-19</v>
      </c>
      <c r="P90" s="2">
        <f>IF('Binding Energies'!P90 = "","",IF('Binding Energies'!P90&lt;HV,Crosssection!P90*(1+(GPartPolEff!P90))*IMFP!P90,""))</f>
        <v>2.2010316224852812E-19</v>
      </c>
      <c r="Q90" s="2">
        <f>IF('Binding Energies'!Q90 = "","",IF('Binding Energies'!Q90&lt;HV,Crosssection!Q90*(1+(GPartPolEff!Q90))*IMFP!Q90,""))</f>
        <v>5.2214875300667536E-20</v>
      </c>
      <c r="R90" s="2">
        <f>IF('Binding Energies'!R90 = "","",IF('Binding Energies'!R90&lt;HV,Crosssection!R90*(1+(GPartPolEff!R90))*IMFP!R90,""))</f>
        <v>7.4529080735518163E-20</v>
      </c>
      <c r="S90" s="2">
        <f>IF('Binding Energies'!S90 = "","",IF('Binding Energies'!S90&lt;HV,Crosssection!S90*(1+(GPartPolEff!S90))*IMFP!S90,""))</f>
        <v>1.6219969633414954E-20</v>
      </c>
      <c r="T90" s="2">
        <f>IF('Binding Energies'!T90 = "","",IF('Binding Energies'!T90&lt;HV,Crosssection!T90*(1+(GPartPolEff!T90))*IMFP!T90,""))</f>
        <v>2.1825443258980584E-20</v>
      </c>
    </row>
    <row r="91" spans="1:20" x14ac:dyDescent="0.35">
      <c r="A91" s="43">
        <v>91</v>
      </c>
      <c r="B91" s="2" t="str">
        <f>IF('Binding Energies'!B91 = "","",IF('Binding Energies'!B91&lt;HV,Crosssection!B91*(1+(GPartPolEff!B91))*IMFP!B91,""))</f>
        <v/>
      </c>
      <c r="C91" s="2" t="str">
        <f>IF('Binding Energies'!C91 = "","",IF('Binding Energies'!C91&lt;HV,Crosssection!C91*(1+(GPartPolEff!C91))*IMFP!C91,""))</f>
        <v/>
      </c>
      <c r="D91" s="2">
        <f>IF('Binding Energies'!D91 = "","",IF('Binding Energies'!D91&lt;HV,Crosssection!D91*(1+(GPartPolEff!D91))*IMFP!D91,""))</f>
        <v>1.5115971527386723E-20</v>
      </c>
      <c r="E91" s="2">
        <f>IF('Binding Energies'!E91 = "","",IF('Binding Energies'!E91&lt;HV,Crosssection!E91*(1+(GPartPolEff!E91))*IMFP!E91,""))</f>
        <v>2.0550083188931739E-20</v>
      </c>
      <c r="F91" s="2">
        <f>IF('Binding Energies'!F91 = "","",IF('Binding Energies'!F91&lt;HV,Crosssection!F91*(1+(GPartPolEff!F91))*IMFP!F91,""))</f>
        <v>5.6566160436553357E-21</v>
      </c>
      <c r="G91" s="2" t="str">
        <f>IF('Binding Energies'!G91 = "","",IF('Binding Energies'!G91&lt;HV,Crosssection!G91*(1+(GPartPolEff!G91))*IMFP!G91,""))</f>
        <v/>
      </c>
      <c r="H91" s="2" t="str">
        <f>IF('Binding Energies'!H91 = "","",IF('Binding Energies'!H91&lt;HV,Crosssection!H91*(1+(GPartPolEff!H91))*IMFP!H91,""))</f>
        <v/>
      </c>
      <c r="I91" s="2">
        <f>IF('Binding Energies'!I91 = "","",IF('Binding Energies'!I91&lt;HV,Crosssection!I91*(1+(GPartPolEff!I91))*IMFP!I91,""))</f>
        <v>2.9058172181069445E-20</v>
      </c>
      <c r="J91" s="2">
        <f>IF('Binding Energies'!J91 = "","",IF('Binding Energies'!J91&lt;HV,Crosssection!J91*(1+(GPartPolEff!J91))*IMFP!J91,""))</f>
        <v>9.7418354794729212E-20</v>
      </c>
      <c r="K91" s="2" t="str">
        <f>IF('Binding Energies'!K91 = "","",IF('Binding Energies'!K91&lt;HV,Crosssection!K91*(1+(GPartPolEff!K91))*IMFP!K91,""))</f>
        <v/>
      </c>
      <c r="L91" s="2">
        <f>IF('Binding Energies'!L91 = "","",IF('Binding Energies'!L91&lt;HV,Crosssection!L91*(1+(GPartPolEff!L91))*IMFP!L91,""))</f>
        <v>5.7479864409863109E-20</v>
      </c>
      <c r="M91" s="2">
        <f>IF('Binding Energies'!M91 = "","",IF('Binding Energies'!M91&lt;HV,Crosssection!M91*(1+(GPartPolEff!M91))*IMFP!M91,""))</f>
        <v>7.2590648381214306E-21</v>
      </c>
      <c r="N91" s="2">
        <f>IF('Binding Energies'!N91 = "","",IF('Binding Energies'!N91&lt;HV,Crosssection!N91*(1+(GPartPolEff!N91))*IMFP!N91,""))</f>
        <v>1.5269279177787212E-20</v>
      </c>
      <c r="O91" s="2">
        <f>IF('Binding Energies'!O91 = "","",IF('Binding Energies'!O91&lt;HV,Crosssection!O91*(1+(GPartPolEff!O91))*IMFP!O91,""))</f>
        <v>1.4819050636173564E-19</v>
      </c>
      <c r="P91" s="2">
        <f>IF('Binding Energies'!P91 = "","",IF('Binding Energies'!P91&lt;HV,Crosssection!P91*(1+(GPartPolEff!P91))*IMFP!P91,""))</f>
        <v>2.2274253201446801E-19</v>
      </c>
      <c r="Q91" s="2">
        <f>IF('Binding Energies'!Q91 = "","",IF('Binding Energies'!Q91&lt;HV,Crosssection!Q91*(1+(GPartPolEff!Q91))*IMFP!Q91,""))</f>
        <v>5.4399385245989017E-20</v>
      </c>
      <c r="R91" s="2">
        <f>IF('Binding Energies'!R91 = "","",IF('Binding Energies'!R91&lt;HV,Crosssection!R91*(1+(GPartPolEff!R91))*IMFP!R91,""))</f>
        <v>7.775895172969319E-20</v>
      </c>
      <c r="S91" s="2">
        <f>IF('Binding Energies'!S91 = "","",IF('Binding Energies'!S91&lt;HV,Crosssection!S91*(1+(GPartPolEff!S91))*IMFP!S91,""))</f>
        <v>1.7540224087974093E-20</v>
      </c>
      <c r="T91" s="2">
        <f>IF('Binding Energies'!T91 = "","",IF('Binding Energies'!T91&lt;HV,Crosssection!T91*(1+(GPartPolEff!T91))*IMFP!T91,""))</f>
        <v>2.359255198403689E-20</v>
      </c>
    </row>
    <row r="92" spans="1:20" x14ac:dyDescent="0.35">
      <c r="A92" s="43">
        <v>92</v>
      </c>
      <c r="B92" s="2" t="str">
        <f>IF('Binding Energies'!B92 = "","",IF('Binding Energies'!B92&lt;HV,Crosssection!B92*(1+(GPartPolEff!B92))*IMFP!B92,""))</f>
        <v/>
      </c>
      <c r="C92" s="2" t="str">
        <f>IF('Binding Energies'!C92 = "","",IF('Binding Energies'!C92&lt;HV,Crosssection!C92*(1+(GPartPolEff!C92))*IMFP!C92,""))</f>
        <v/>
      </c>
      <c r="D92" s="2">
        <f>IF('Binding Energies'!D92 = "","",IF('Binding Energies'!D92&lt;HV,Crosssection!D92*(1+(GPartPolEff!D92))*IMFP!D92,""))</f>
        <v>1.2340428636712738E-20</v>
      </c>
      <c r="E92" s="2">
        <f>IF('Binding Energies'!E92 = "","",IF('Binding Energies'!E92&lt;HV,Crosssection!E92*(1+(GPartPolEff!E92))*IMFP!E92,""))</f>
        <v>2.0799519259710689E-20</v>
      </c>
      <c r="F92" s="2">
        <f>IF('Binding Energies'!F92 = "","",IF('Binding Energies'!F92&lt;HV,Crosssection!F92*(1+(GPartPolEff!F92))*IMFP!F92,""))</f>
        <v>5.6902011039764437E-21</v>
      </c>
      <c r="G92" s="2" t="str">
        <f>IF('Binding Energies'!G92 = "","",IF('Binding Energies'!G92&lt;HV,Crosssection!G92*(1+(GPartPolEff!G92))*IMFP!G92,""))</f>
        <v/>
      </c>
      <c r="H92" s="2" t="str">
        <f>IF('Binding Energies'!H92 = "","",IF('Binding Energies'!H92&lt;HV,Crosssection!H92*(1+(GPartPolEff!H92))*IMFP!H92,""))</f>
        <v/>
      </c>
      <c r="I92" s="2">
        <f>IF('Binding Energies'!I92 = "","",IF('Binding Energies'!I92&lt;HV,Crosssection!I92*(1+(GPartPolEff!I92))*IMFP!I92,""))</f>
        <v>2.6057889597901947E-20</v>
      </c>
      <c r="J92" s="2">
        <f>IF('Binding Energies'!J92 = "","",IF('Binding Energies'!J92&lt;HV,Crosssection!J92*(1+(GPartPolEff!J92))*IMFP!J92,""))</f>
        <v>9.4681324246685001E-20</v>
      </c>
      <c r="K92" s="2" t="str">
        <f>IF('Binding Energies'!K92 = "","",IF('Binding Energies'!K92&lt;HV,Crosssection!K92*(1+(GPartPolEff!K92))*IMFP!K92,""))</f>
        <v/>
      </c>
      <c r="L92" s="2">
        <f>IF('Binding Energies'!L92 = "","",IF('Binding Energies'!L92&lt;HV,Crosssection!L92*(1+(GPartPolEff!L92))*IMFP!L92,""))</f>
        <v>5.8986960413015898E-20</v>
      </c>
      <c r="M92" s="2">
        <f>IF('Binding Energies'!M92 = "","",IF('Binding Energies'!M92&lt;HV,Crosssection!M92*(1+(GPartPolEff!M92))*IMFP!M92,""))</f>
        <v>7.6018366641320293E-21</v>
      </c>
      <c r="N92" s="2">
        <f>IF('Binding Energies'!N92 = "","",IF('Binding Energies'!N92&lt;HV,Crosssection!N92*(1+(GPartPolEff!N92))*IMFP!N92,""))</f>
        <v>1.619605397276075E-20</v>
      </c>
      <c r="O92" s="2">
        <f>IF('Binding Energies'!O92 = "","",IF('Binding Energies'!O92&lt;HV,Crosssection!O92*(1+(GPartPolEff!O92))*IMFP!O92,""))</f>
        <v>1.4856370562510835E-19</v>
      </c>
      <c r="P92" s="2">
        <f>IF('Binding Energies'!P92 = "","",IF('Binding Energies'!P92&lt;HV,Crosssection!P92*(1+(GPartPolEff!P92))*IMFP!P92,""))</f>
        <v>2.2450800807766381E-19</v>
      </c>
      <c r="Q92" s="2" t="str">
        <f>IF('Binding Energies'!Q92 = "","",IF('Binding Energies'!Q92&lt;HV,Crosssection!Q92*(1+(GPartPolEff!Q92))*IMFP!Q92,""))</f>
        <v/>
      </c>
      <c r="R92" s="2">
        <f>IF('Binding Energies'!R92 = "","",IF('Binding Energies'!R92&lt;HV,Crosssection!R92*(1+(GPartPolEff!R92))*IMFP!R92,""))</f>
        <v>8.1044064754573607E-20</v>
      </c>
      <c r="S92" s="2">
        <f>IF('Binding Energies'!S92 = "","",IF('Binding Energies'!S92&lt;HV,Crosssection!S92*(1+(GPartPolEff!S92))*IMFP!S92,""))</f>
        <v>1.8917069595877092E-20</v>
      </c>
      <c r="T92" s="2">
        <f>IF('Binding Energies'!T92 = "","",IF('Binding Energies'!T92&lt;HV,Crosssection!T92*(1+(GPartPolEff!T92))*IMFP!T92,""))</f>
        <v>2.5423125830031277E-20</v>
      </c>
    </row>
    <row r="93" spans="1:20" x14ac:dyDescent="0.35">
      <c r="A93" s="43">
        <v>93</v>
      </c>
      <c r="B93" s="2" t="str">
        <f>IF('Binding Energies'!B93 = "","",IF('Binding Energies'!B93&lt;HV,Crosssection!B93*(1+(GPartPolEff!B93))*IMFP!B93,""))</f>
        <v/>
      </c>
      <c r="C93" s="2" t="str">
        <f>IF('Binding Energies'!C93 = "","",IF('Binding Energies'!C93&lt;HV,Crosssection!C93*(1+(GPartPolEff!C93))*IMFP!C93,""))</f>
        <v/>
      </c>
      <c r="D93" s="2">
        <f>IF('Binding Energies'!D93 = "","",IF('Binding Energies'!D93&lt;HV,Crosssection!D93*(1+(GPartPolEff!D93))*IMFP!D93,""))</f>
        <v>9.0816387649898613E-21</v>
      </c>
      <c r="E93" s="2">
        <f>IF('Binding Energies'!E93 = "","",IF('Binding Energies'!E93&lt;HV,Crosssection!E93*(1+(GPartPolEff!E93))*IMFP!E93,""))</f>
        <v>2.1015883270442368E-20</v>
      </c>
      <c r="F93" s="2">
        <f>IF('Binding Energies'!F93 = "","",IF('Binding Energies'!F93&lt;HV,Crosssection!F93*(1+(GPartPolEff!F93))*IMFP!F93,""))</f>
        <v>5.635945568193169E-21</v>
      </c>
      <c r="G93" s="2" t="str">
        <f>IF('Binding Energies'!G93 = "","",IF('Binding Energies'!G93&lt;HV,Crosssection!G93*(1+(GPartPolEff!G93))*IMFP!G93,""))</f>
        <v/>
      </c>
      <c r="H93" s="2" t="str">
        <f>IF('Binding Energies'!H93 = "","",IF('Binding Energies'!H93&lt;HV,Crosssection!H93*(1+(GPartPolEff!H93))*IMFP!H93,""))</f>
        <v/>
      </c>
      <c r="I93" s="2">
        <f>IF('Binding Energies'!I93 = "","",IF('Binding Energies'!I93&lt;HV,Crosssection!I93*(1+(GPartPolEff!I93))*IMFP!I93,""))</f>
        <v>2.256202236991533E-20</v>
      </c>
      <c r="J93" s="2">
        <f>IF('Binding Energies'!J93 = "","",IF('Binding Energies'!J93&lt;HV,Crosssection!J93*(1+(GPartPolEff!J93))*IMFP!J93,""))</f>
        <v>9.1645439920638247E-20</v>
      </c>
      <c r="K93" s="2" t="str">
        <f>IF('Binding Energies'!K93 = "","",IF('Binding Energies'!K93&lt;HV,Crosssection!K93*(1+(GPartPolEff!K93))*IMFP!K93,""))</f>
        <v/>
      </c>
      <c r="L93" s="2">
        <f>IF('Binding Energies'!L93 = "","",IF('Binding Energies'!L93&lt;HV,Crosssection!L93*(1+(GPartPolEff!L93))*IMFP!L93,""))</f>
        <v>6.0478953163672041E-20</v>
      </c>
      <c r="M93" s="2">
        <f>IF('Binding Energies'!M93 = "","",IF('Binding Energies'!M93&lt;HV,Crosssection!M93*(1+(GPartPolEff!M93))*IMFP!M93,""))</f>
        <v>7.9400021690567827E-21</v>
      </c>
      <c r="N93" s="2">
        <f>IF('Binding Energies'!N93 = "","",IF('Binding Energies'!N93&lt;HV,Crosssection!N93*(1+(GPartPolEff!N93))*IMFP!N93,""))</f>
        <v>1.7159122548740006E-20</v>
      </c>
      <c r="O93" s="2">
        <f>IF('Binding Energies'!O93 = "","",IF('Binding Energies'!O93&lt;HV,Crosssection!O93*(1+(GPartPolEff!O93))*IMFP!O93,""))</f>
        <v>1.4839433563115544E-19</v>
      </c>
      <c r="P93" s="2">
        <f>IF('Binding Energies'!P93 = "","",IF('Binding Energies'!P93&lt;HV,Crosssection!P93*(1+(GPartPolEff!P93))*IMFP!P93,""))</f>
        <v>2.2559085064479417E-19</v>
      </c>
      <c r="Q93" s="2" t="str">
        <f>IF('Binding Energies'!Q93 = "","",IF('Binding Energies'!Q93&lt;HV,Crosssection!Q93*(1+(GPartPolEff!Q93))*IMFP!Q93,""))</f>
        <v/>
      </c>
      <c r="R93" s="2">
        <f>IF('Binding Energies'!R93 = "","",IF('Binding Energies'!R93&lt;HV,Crosssection!R93*(1+(GPartPolEff!R93))*IMFP!R93,""))</f>
        <v>8.4310826116239845E-20</v>
      </c>
      <c r="S93" s="2">
        <f>IF('Binding Energies'!S93 = "","",IF('Binding Energies'!S93&lt;HV,Crosssection!S93*(1+(GPartPolEff!S93))*IMFP!S93,""))</f>
        <v>2.0316281914363707E-20</v>
      </c>
      <c r="T93" s="2">
        <f>IF('Binding Energies'!T93 = "","",IF('Binding Energies'!T93&lt;HV,Crosssection!T93*(1+(GPartPolEff!T93))*IMFP!T93,""))</f>
        <v>2.7286323937951249E-20</v>
      </c>
    </row>
    <row r="94" spans="1:20" x14ac:dyDescent="0.35">
      <c r="A94" s="43">
        <v>94</v>
      </c>
      <c r="B94" s="2" t="str">
        <f>IF('Binding Energies'!B94 = "","",IF('Binding Energies'!B94&lt;HV,Crosssection!B94*(1+(GPartPolEff!B94))*IMFP!B94,""))</f>
        <v/>
      </c>
      <c r="C94" s="2" t="str">
        <f>IF('Binding Energies'!C94 = "","",IF('Binding Energies'!C94&lt;HV,Crosssection!C94*(1+(GPartPolEff!C94))*IMFP!C94,""))</f>
        <v/>
      </c>
      <c r="D94" s="2">
        <f>IF('Binding Energies'!D94 = "","",IF('Binding Energies'!D94&lt;HV,Crosssection!D94*(1+(GPartPolEff!D94))*IMFP!D94,""))</f>
        <v>5.2527480813995944E-21</v>
      </c>
      <c r="E94" s="2">
        <f>IF('Binding Energies'!E94 = "","",IF('Binding Energies'!E94&lt;HV,Crosssection!E94*(1+(GPartPolEff!E94))*IMFP!E94,""))</f>
        <v>2.1220095412836894E-20</v>
      </c>
      <c r="F94" s="2" t="str">
        <f>IF('Binding Energies'!F94 = "","",IF('Binding Energies'!F94&lt;HV,Crosssection!F94*(1+(GPartPolEff!F94))*IMFP!F94,""))</f>
        <v/>
      </c>
      <c r="G94" s="2" t="str">
        <f>IF('Binding Energies'!G94 = "","",IF('Binding Energies'!G94&lt;HV,Crosssection!G94*(1+(GPartPolEff!G94))*IMFP!G94,""))</f>
        <v/>
      </c>
      <c r="H94" s="2" t="str">
        <f>IF('Binding Energies'!H94 = "","",IF('Binding Energies'!H94&lt;HV,Crosssection!H94*(1+(GPartPolEff!H94))*IMFP!H94,""))</f>
        <v/>
      </c>
      <c r="I94" s="2">
        <f>IF('Binding Energies'!I94 = "","",IF('Binding Energies'!I94&lt;HV,Crosssection!I94*(1+(GPartPolEff!I94))*IMFP!I94,""))</f>
        <v>1.881494878896902E-20</v>
      </c>
      <c r="J94" s="2">
        <f>IF('Binding Energies'!J94 = "","",IF('Binding Energies'!J94&lt;HV,Crosssection!J94*(1+(GPartPolEff!J94))*IMFP!J94,""))</f>
        <v>8.8609028266203129E-20</v>
      </c>
      <c r="K94" s="2" t="str">
        <f>IF('Binding Energies'!K94 = "","",IF('Binding Energies'!K94&lt;HV,Crosssection!K94*(1+(GPartPolEff!K94))*IMFP!K94,""))</f>
        <v/>
      </c>
      <c r="L94" s="2">
        <f>IF('Binding Energies'!L94 = "","",IF('Binding Energies'!L94&lt;HV,Crosssection!L94*(1+(GPartPolEff!L94))*IMFP!L94,""))</f>
        <v>6.2045124354703075E-20</v>
      </c>
      <c r="M94" s="2">
        <f>IF('Binding Energies'!M94 = "","",IF('Binding Energies'!M94&lt;HV,Crosssection!M94*(1+(GPartPolEff!M94))*IMFP!M94,""))</f>
        <v>8.3145946135833956E-21</v>
      </c>
      <c r="N94" s="2">
        <f>IF('Binding Energies'!N94 = "","",IF('Binding Energies'!N94&lt;HV,Crosssection!N94*(1+(GPartPolEff!N94))*IMFP!N94,""))</f>
        <v>1.8163309239000033E-20</v>
      </c>
      <c r="O94" s="2">
        <f>IF('Binding Energies'!O94 = "","",IF('Binding Energies'!O94&lt;HV,Crosssection!O94*(1+(GPartPolEff!O94))*IMFP!O94,""))</f>
        <v>1.4765994592612462E-19</v>
      </c>
      <c r="P94" s="2">
        <f>IF('Binding Energies'!P94 = "","",IF('Binding Energies'!P94&lt;HV,Crosssection!P94*(1+(GPartPolEff!P94))*IMFP!P94,""))</f>
        <v>2.2607855013385739E-19</v>
      </c>
      <c r="Q94" s="2" t="str">
        <f>IF('Binding Energies'!Q94 = "","",IF('Binding Energies'!Q94&lt;HV,Crosssection!Q94*(1+(GPartPolEff!Q94))*IMFP!Q94,""))</f>
        <v/>
      </c>
      <c r="R94" s="2">
        <f>IF('Binding Energies'!R94 = "","",IF('Binding Energies'!R94&lt;HV,Crosssection!R94*(1+(GPartPolEff!R94))*IMFP!R94,""))</f>
        <v>8.762571886686239E-20</v>
      </c>
      <c r="S94" s="2">
        <f>IF('Binding Energies'!S94 = "","",IF('Binding Energies'!S94&lt;HV,Crosssection!S94*(1+(GPartPolEff!S94))*IMFP!S94,""))</f>
        <v>2.1746164982802155E-20</v>
      </c>
      <c r="T94" s="2">
        <f>IF('Binding Energies'!T94 = "","",IF('Binding Energies'!T94&lt;HV,Crosssection!T94*(1+(GPartPolEff!T94))*IMFP!T94,""))</f>
        <v>2.9194827568284627E-20</v>
      </c>
    </row>
    <row r="95" spans="1:20" x14ac:dyDescent="0.35">
      <c r="A95" s="43">
        <v>95</v>
      </c>
      <c r="B95" s="2" t="str">
        <f>IF('Binding Energies'!B95 = "","",IF('Binding Energies'!B95&lt;HV,Crosssection!B95*(1+(GPartPolEff!B95))*IMFP!B95,""))</f>
        <v/>
      </c>
      <c r="C95" s="2" t="str">
        <f>IF('Binding Energies'!C95 = "","",IF('Binding Energies'!C95&lt;HV,Crosssection!C95*(1+(GPartPolEff!C95))*IMFP!C95,""))</f>
        <v/>
      </c>
      <c r="D95" s="2" t="str">
        <f>IF('Binding Energies'!D95 = "","",IF('Binding Energies'!D95&lt;HV,Crosssection!D95*(1+(GPartPolEff!D95))*IMFP!D95,""))</f>
        <v/>
      </c>
      <c r="E95" s="2">
        <f>IF('Binding Energies'!E95 = "","",IF('Binding Energies'!E95&lt;HV,Crosssection!E95*(1+(GPartPolEff!E95))*IMFP!E95,""))</f>
        <v>2.1408751843287019E-20</v>
      </c>
      <c r="F95" s="2" t="str">
        <f>IF('Binding Energies'!F95 = "","",IF('Binding Energies'!F95&lt;HV,Crosssection!F95*(1+(GPartPolEff!F95))*IMFP!F95,""))</f>
        <v/>
      </c>
      <c r="G95" s="2" t="str">
        <f>IF('Binding Energies'!G95 = "","",IF('Binding Energies'!G95&lt;HV,Crosssection!G95*(1+(GPartPolEff!G95))*IMFP!G95,""))</f>
        <v/>
      </c>
      <c r="H95" s="2" t="str">
        <f>IF('Binding Energies'!H95 = "","",IF('Binding Energies'!H95&lt;HV,Crosssection!H95*(1+(GPartPolEff!H95))*IMFP!H95,""))</f>
        <v/>
      </c>
      <c r="I95" s="2">
        <f>IF('Binding Energies'!I95 = "","",IF('Binding Energies'!I95&lt;HV,Crosssection!I95*(1+(GPartPolEff!I95))*IMFP!I95,""))</f>
        <v>1.3486098636250111E-20</v>
      </c>
      <c r="J95" s="2">
        <f>IF('Binding Energies'!J95 = "","",IF('Binding Energies'!J95&lt;HV,Crosssection!J95*(1+(GPartPolEff!J95))*IMFP!J95,""))</f>
        <v>8.4082057171835634E-20</v>
      </c>
      <c r="K95" s="2" t="str">
        <f>IF('Binding Energies'!K95 = "","",IF('Binding Energies'!K95&lt;HV,Crosssection!K95*(1+(GPartPolEff!K95))*IMFP!K95,""))</f>
        <v/>
      </c>
      <c r="L95" s="2">
        <f>IF('Binding Energies'!L95 = "","",IF('Binding Energies'!L95&lt;HV,Crosssection!L95*(1+(GPartPolEff!L95))*IMFP!L95,""))</f>
        <v>6.3499610036113322E-20</v>
      </c>
      <c r="M95" s="2">
        <f>IF('Binding Energies'!M95 = "","",IF('Binding Energies'!M95&lt;HV,Crosssection!M95*(1+(GPartPolEff!M95))*IMFP!M95,""))</f>
        <v>8.6689714255406611E-21</v>
      </c>
      <c r="N95" s="2">
        <f>IF('Binding Energies'!N95 = "","",IF('Binding Energies'!N95&lt;HV,Crosssection!N95*(1+(GPartPolEff!N95))*IMFP!N95,""))</f>
        <v>1.9237129722123913E-20</v>
      </c>
      <c r="O95" s="2">
        <f>IF('Binding Energies'!O95 = "","",IF('Binding Energies'!O95&lt;HV,Crosssection!O95*(1+(GPartPolEff!O95))*IMFP!O95,""))</f>
        <v>1.4654418910458909E-19</v>
      </c>
      <c r="P95" s="2">
        <f>IF('Binding Energies'!P95 = "","",IF('Binding Energies'!P95&lt;HV,Crosssection!P95*(1+(GPartPolEff!P95))*IMFP!P95,""))</f>
        <v>2.2622450445975389E-19</v>
      </c>
      <c r="Q95" s="2" t="str">
        <f>IF('Binding Energies'!Q95 = "","",IF('Binding Energies'!Q95&lt;HV,Crosssection!Q95*(1+(GPartPolEff!Q95))*IMFP!Q95,""))</f>
        <v/>
      </c>
      <c r="R95" s="2">
        <f>IF('Binding Energies'!R95 = "","",IF('Binding Energies'!R95&lt;HV,Crosssection!R95*(1+(GPartPolEff!R95))*IMFP!R95,""))</f>
        <v>9.0983993106185065E-20</v>
      </c>
      <c r="S95" s="2">
        <f>IF('Binding Energies'!S95 = "","",IF('Binding Energies'!S95&lt;HV,Crosssection!S95*(1+(GPartPolEff!S95))*IMFP!S95,""))</f>
        <v>2.3191136131503409E-20</v>
      </c>
      <c r="T95" s="2">
        <f>IF('Binding Energies'!T95 = "","",IF('Binding Energies'!T95&lt;HV,Crosssection!T95*(1+(GPartPolEff!T95))*IMFP!T95,""))</f>
        <v>3.1127431440401549E-20</v>
      </c>
    </row>
    <row r="96" spans="1:20" x14ac:dyDescent="0.35">
      <c r="A96" s="43">
        <v>96</v>
      </c>
      <c r="B96" s="2" t="str">
        <f>IF('Binding Energies'!B96 = "","",IF('Binding Energies'!B96&lt;HV,Crosssection!B96*(1+(GPartPolEff!B96))*IMFP!B96,""))</f>
        <v/>
      </c>
      <c r="C96" s="2" t="str">
        <f>IF('Binding Energies'!C96 = "","",IF('Binding Energies'!C96&lt;HV,Crosssection!C96*(1+(GPartPolEff!C96))*IMFP!C96,""))</f>
        <v/>
      </c>
      <c r="D96" s="2" t="str">
        <f>IF('Binding Energies'!D96 = "","",IF('Binding Energies'!D96&lt;HV,Crosssection!D96*(1+(GPartPolEff!D96))*IMFP!D96,""))</f>
        <v/>
      </c>
      <c r="E96" s="2">
        <f>IF('Binding Energies'!E96 = "","",IF('Binding Energies'!E96&lt;HV,Crosssection!E96*(1+(GPartPolEff!E96))*IMFP!E96,""))</f>
        <v>2.1545061187604186E-20</v>
      </c>
      <c r="F96" s="2" t="str">
        <f>IF('Binding Energies'!F96 = "","",IF('Binding Energies'!F96&lt;HV,Crosssection!F96*(1+(GPartPolEff!F96))*IMFP!F96,""))</f>
        <v/>
      </c>
      <c r="G96" s="2" t="str">
        <f>IF('Binding Energies'!G96 = "","",IF('Binding Energies'!G96&lt;HV,Crosssection!G96*(1+(GPartPolEff!G96))*IMFP!G96,""))</f>
        <v/>
      </c>
      <c r="H96" s="2" t="str">
        <f>IF('Binding Energies'!H96 = "","",IF('Binding Energies'!H96&lt;HV,Crosssection!H96*(1+(GPartPolEff!H96))*IMFP!H96,""))</f>
        <v/>
      </c>
      <c r="I96" s="2">
        <f>IF('Binding Energies'!I96 = "","",IF('Binding Energies'!I96&lt;HV,Crosssection!I96*(1+(GPartPolEff!I96))*IMFP!I96,""))</f>
        <v>7.3296016002618854E-21</v>
      </c>
      <c r="J96" s="2">
        <f>IF('Binding Energies'!J96 = "","",IF('Binding Energies'!J96&lt;HV,Crosssection!J96*(1+(GPartPolEff!J96))*IMFP!J96,""))</f>
        <v>7.9800605557154759E-20</v>
      </c>
      <c r="K96" s="2" t="str">
        <f>IF('Binding Energies'!K96 = "","",IF('Binding Energies'!K96&lt;HV,Crosssection!K96*(1+(GPartPolEff!K96))*IMFP!K96,""))</f>
        <v/>
      </c>
      <c r="L96" s="2">
        <f>IF('Binding Energies'!L96 = "","",IF('Binding Energies'!L96&lt;HV,Crosssection!L96*(1+(GPartPolEff!L96))*IMFP!L96,""))</f>
        <v>6.5005830216789622E-20</v>
      </c>
      <c r="M96" s="2">
        <f>IF('Binding Energies'!M96 = "","",IF('Binding Energies'!M96&lt;HV,Crosssection!M96*(1+(GPartPolEff!M96))*IMFP!M96,""))</f>
        <v>9.0361766048223876E-21</v>
      </c>
      <c r="N96" s="2">
        <f>IF('Binding Energies'!N96 = "","",IF('Binding Energies'!N96&lt;HV,Crosssection!N96*(1+(GPartPolEff!N96))*IMFP!N96,""))</f>
        <v>2.02984042803595E-20</v>
      </c>
      <c r="O96" s="2">
        <f>IF('Binding Energies'!O96 = "","",IF('Binding Energies'!O96&lt;HV,Crosssection!O96*(1+(GPartPolEff!O96))*IMFP!O96,""))</f>
        <v>1.4374212406216316E-19</v>
      </c>
      <c r="P96" s="2">
        <f>IF('Binding Energies'!P96 = "","",IF('Binding Energies'!P96&lt;HV,Crosssection!P96*(1+(GPartPolEff!P96))*IMFP!P96,""))</f>
        <v>2.239726565217371E-19</v>
      </c>
      <c r="Q96" s="2" t="str">
        <f>IF('Binding Energies'!Q96 = "","",IF('Binding Energies'!Q96&lt;HV,Crosssection!Q96*(1+(GPartPolEff!Q96))*IMFP!Q96,""))</f>
        <v/>
      </c>
      <c r="R96" s="2">
        <f>IF('Binding Energies'!R96 = "","",IF('Binding Energies'!R96&lt;HV,Crosssection!R96*(1+(GPartPolEff!R96))*IMFP!R96,""))</f>
        <v>9.4261999123475991E-20</v>
      </c>
      <c r="S96" s="2">
        <f>IF('Binding Energies'!S96 = "","",IF('Binding Energies'!S96&lt;HV,Crosssection!S96*(1+(GPartPolEff!S96))*IMFP!S96,""))</f>
        <v>2.4662338681400576E-20</v>
      </c>
      <c r="T96" s="2">
        <f>IF('Binding Energies'!T96 = "","",IF('Binding Energies'!T96&lt;HV,Crosssection!T96*(1+(GPartPolEff!T96))*IMFP!T96,""))</f>
        <v>3.3087103769897334E-20</v>
      </c>
    </row>
    <row r="97" spans="1:20" x14ac:dyDescent="0.35">
      <c r="A97" s="43">
        <v>97</v>
      </c>
      <c r="B97" s="2" t="str">
        <f>IF('Binding Energies'!B97 = "","",IF('Binding Energies'!B97&lt;HV,Crosssection!B97*(1+(GPartPolEff!B97))*IMFP!B97,""))</f>
        <v/>
      </c>
      <c r="C97" s="2" t="str">
        <f>IF('Binding Energies'!C97 = "","",IF('Binding Energies'!C97&lt;HV,Crosssection!C97*(1+(GPartPolEff!C97))*IMFP!C97,""))</f>
        <v/>
      </c>
      <c r="D97" s="2" t="str">
        <f>IF('Binding Energies'!D97 = "","",IF('Binding Energies'!D97&lt;HV,Crosssection!D97*(1+(GPartPolEff!D97))*IMFP!D97,""))</f>
        <v/>
      </c>
      <c r="E97" s="2">
        <f>IF('Binding Energies'!E97 = "","",IF('Binding Energies'!E97&lt;HV,Crosssection!E97*(1+(GPartPolEff!E97))*IMFP!E97,""))</f>
        <v>2.1707593371570343E-20</v>
      </c>
      <c r="F97" s="2" t="str">
        <f>IF('Binding Energies'!F97 = "","",IF('Binding Energies'!F97&lt;HV,Crosssection!F97*(1+(GPartPolEff!F97))*IMFP!F97,""))</f>
        <v/>
      </c>
      <c r="G97" s="2" t="str">
        <f>IF('Binding Energies'!G97 = "","",IF('Binding Energies'!G97&lt;HV,Crosssection!G97*(1+(GPartPolEff!G97))*IMFP!G97,""))</f>
        <v/>
      </c>
      <c r="H97" s="2" t="str">
        <f>IF('Binding Energies'!H97 = "","",IF('Binding Energies'!H97&lt;HV,Crosssection!H97*(1+(GPartPolEff!H97))*IMFP!H97,""))</f>
        <v/>
      </c>
      <c r="I97" s="2" t="str">
        <f>IF('Binding Energies'!I97 = "","",IF('Binding Energies'!I97&lt;HV,Crosssection!I97*(1+(GPartPolEff!I97))*IMFP!I97,""))</f>
        <v/>
      </c>
      <c r="J97" s="2">
        <f>IF('Binding Energies'!J97 = "","",IF('Binding Energies'!J97&lt;HV,Crosssection!J97*(1+(GPartPolEff!J97))*IMFP!J97,""))</f>
        <v>7.5211901218948342E-20</v>
      </c>
      <c r="K97" s="2" t="str">
        <f>IF('Binding Energies'!K97 = "","",IF('Binding Energies'!K97&lt;HV,Crosssection!K97*(1+(GPartPolEff!K97))*IMFP!K97,""))</f>
        <v/>
      </c>
      <c r="L97" s="2">
        <f>IF('Binding Energies'!L97 = "","",IF('Binding Energies'!L97&lt;HV,Crosssection!L97*(1+(GPartPolEff!L97))*IMFP!L97,""))</f>
        <v>6.6589009564034298E-20</v>
      </c>
      <c r="M97" s="2" t="str">
        <f>IF('Binding Energies'!M97 = "","",IF('Binding Energies'!M97&lt;HV,Crosssection!M97*(1+(GPartPolEff!M97))*IMFP!M97,""))</f>
        <v/>
      </c>
      <c r="N97" s="2">
        <f>IF('Binding Energies'!N97 = "","",IF('Binding Energies'!N97&lt;HV,Crosssection!N97*(1+(GPartPolEff!N97))*IMFP!N97,""))</f>
        <v>2.1401718933665552E-20</v>
      </c>
      <c r="O97" s="2">
        <f>IF('Binding Energies'!O97 = "","",IF('Binding Energies'!O97&lt;HV,Crosssection!O97*(1+(GPartPolEff!O97))*IMFP!O97,""))</f>
        <v>1.4105427104095555E-19</v>
      </c>
      <c r="P97" s="2">
        <f>IF('Binding Energies'!P97 = "","",IF('Binding Energies'!P97&lt;HV,Crosssection!P97*(1+(GPartPolEff!P97))*IMFP!P97,""))</f>
        <v>2.2209976294059383E-19</v>
      </c>
      <c r="Q97" s="2" t="str">
        <f>IF('Binding Energies'!Q97 = "","",IF('Binding Energies'!Q97&lt;HV,Crosssection!Q97*(1+(GPartPolEff!Q97))*IMFP!Q97,""))</f>
        <v/>
      </c>
      <c r="R97" s="2" t="str">
        <f>IF('Binding Energies'!R97 = "","",IF('Binding Energies'!R97&lt;HV,Crosssection!R97*(1+(GPartPolEff!R97))*IMFP!R97,""))</f>
        <v/>
      </c>
      <c r="S97" s="2" t="str">
        <f>IF('Binding Energies'!S97 = "","",IF('Binding Energies'!S97&lt;HV,Crosssection!S97*(1+(GPartPolEff!S97))*IMFP!S97,""))</f>
        <v/>
      </c>
      <c r="T97" s="2" t="str">
        <f>IF('Binding Energies'!T97 = "","",IF('Binding Energies'!T97&lt;HV,Crosssection!T97*(1+(GPartPolEff!T97))*IMFP!T97,""))</f>
        <v/>
      </c>
    </row>
    <row r="98" spans="1:20" x14ac:dyDescent="0.35">
      <c r="A98" s="43">
        <v>98</v>
      </c>
      <c r="B98" s="2" t="str">
        <f>IF('Binding Energies'!B98 = "","",IF('Binding Energies'!B98&lt;HV,Crosssection!B98*(1+(GPartPolEff!B98))*IMFP!B98,""))</f>
        <v/>
      </c>
      <c r="C98" s="2" t="str">
        <f>IF('Binding Energies'!C98 = "","",IF('Binding Energies'!C98&lt;HV,Crosssection!C98*(1+(GPartPolEff!C98))*IMFP!C98,""))</f>
        <v/>
      </c>
      <c r="D98" s="2" t="str">
        <f>IF('Binding Energies'!D98 = "","",IF('Binding Energies'!D98&lt;HV,Crosssection!D98*(1+(GPartPolEff!D98))*IMFP!D98,""))</f>
        <v/>
      </c>
      <c r="E98" s="2">
        <f>IF('Binding Energies'!E98 = "","",IF('Binding Energies'!E98&lt;HV,Crosssection!E98*(1+(GPartPolEff!E98))*IMFP!E98,""))</f>
        <v>2.1822380584580134E-20</v>
      </c>
      <c r="F98" s="2" t="str">
        <f>IF('Binding Energies'!F98 = "","",IF('Binding Energies'!F98&lt;HV,Crosssection!F98*(1+(GPartPolEff!F98))*IMFP!F98,""))</f>
        <v/>
      </c>
      <c r="G98" s="2" t="str">
        <f>IF('Binding Energies'!G98 = "","",IF('Binding Energies'!G98&lt;HV,Crosssection!G98*(1+(GPartPolEff!G98))*IMFP!G98,""))</f>
        <v/>
      </c>
      <c r="H98" s="2" t="str">
        <f>IF('Binding Energies'!H98 = "","",IF('Binding Energies'!H98&lt;HV,Crosssection!H98*(1+(GPartPolEff!H98))*IMFP!H98,""))</f>
        <v/>
      </c>
      <c r="I98" s="2" t="str">
        <f>IF('Binding Energies'!I98 = "","",IF('Binding Energies'!I98&lt;HV,Crosssection!I98*(1+(GPartPolEff!I98))*IMFP!I98,""))</f>
        <v/>
      </c>
      <c r="J98" s="2">
        <f>IF('Binding Energies'!J98 = "","",IF('Binding Energies'!J98&lt;HV,Crosssection!J98*(1+(GPartPolEff!J98))*IMFP!J98,""))</f>
        <v>6.975921300781963E-20</v>
      </c>
      <c r="K98" s="2" t="str">
        <f>IF('Binding Energies'!K98 = "","",IF('Binding Energies'!K98&lt;HV,Crosssection!K98*(1+(GPartPolEff!K98))*IMFP!K98,""))</f>
        <v/>
      </c>
      <c r="L98" s="2">
        <f>IF('Binding Energies'!L98 = "","",IF('Binding Energies'!L98&lt;HV,Crosssection!L98*(1+(GPartPolEff!L98))*IMFP!L98,""))</f>
        <v>6.8112012806756782E-20</v>
      </c>
      <c r="M98" s="2" t="str">
        <f>IF('Binding Energies'!M98 = "","",IF('Binding Energies'!M98&lt;HV,Crosssection!M98*(1+(GPartPolEff!M98))*IMFP!M98,""))</f>
        <v/>
      </c>
      <c r="N98" s="2">
        <f>IF('Binding Energies'!N98 = "","",IF('Binding Energies'!N98&lt;HV,Crosssection!N98*(1+(GPartPolEff!N98))*IMFP!N98,""))</f>
        <v>2.2593090941811063E-20</v>
      </c>
      <c r="O98" s="2">
        <f>IF('Binding Energies'!O98 = "","",IF('Binding Energies'!O98&lt;HV,Crosssection!O98*(1+(GPartPolEff!O98))*IMFP!O98,""))</f>
        <v>1.3714147763150565E-19</v>
      </c>
      <c r="P98" s="2">
        <f>IF('Binding Energies'!P98 = "","",IF('Binding Energies'!P98&lt;HV,Crosssection!P98*(1+(GPartPolEff!P98))*IMFP!P98,""))</f>
        <v>2.1865930331879191E-19</v>
      </c>
      <c r="Q98" s="2" t="str">
        <f>IF('Binding Energies'!Q98 = "","",IF('Binding Energies'!Q98&lt;HV,Crosssection!Q98*(1+(GPartPolEff!Q98))*IMFP!Q98,""))</f>
        <v/>
      </c>
      <c r="R98" s="2">
        <f>IF('Binding Energies'!R98 = "","",IF('Binding Energies'!R98&lt;HV,Crosssection!R98*(1+(GPartPolEff!R98))*IMFP!R98,""))</f>
        <v>1.0081827176071262E-19</v>
      </c>
      <c r="S98" s="2" t="str">
        <f>IF('Binding Energies'!S98 = "","",IF('Binding Energies'!S98&lt;HV,Crosssection!S98*(1+(GPartPolEff!S98))*IMFP!S98,""))</f>
        <v/>
      </c>
      <c r="T98" s="2" t="str">
        <f>IF('Binding Energies'!T98 = "","",IF('Binding Energies'!T98&lt;HV,Crosssection!T98*(1+(GPartPolEff!T98))*IMFP!T98,""))</f>
        <v/>
      </c>
    </row>
  </sheetData>
  <sheetProtection algorithmName="SHA-512" hashValue="w0MzNs9adX4XWmLlf3RodPAcE/yUZhv1hV8UCtNxWs2Yc797woScIZQoxv5pGwyQSXBLwnb19MKyJmY1sfFZUQ==" saltValue="y4eq5CBKF0gcgCuc3Bapug==" spinCount="100000" sheet="1" objects="1" scenarios="1"/>
  <mergeCells count="1">
    <mergeCell ref="B1:T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2DDD-A9D7-4389-9199-69251F75BDDD}">
  <dimension ref="A1:T98"/>
  <sheetViews>
    <sheetView zoomScale="85" zoomScaleNormal="85" workbookViewId="0">
      <selection activeCell="L20" sqref="L20"/>
    </sheetView>
  </sheetViews>
  <sheetFormatPr defaultRowHeight="14.5" x14ac:dyDescent="0.35"/>
  <cols>
    <col min="1" max="1" width="9.1796875" style="43"/>
    <col min="2" max="2" width="11" customWidth="1"/>
    <col min="3" max="3" width="11.26953125" customWidth="1"/>
    <col min="4" max="18" width="10" bestFit="1" customWidth="1"/>
  </cols>
  <sheetData>
    <row r="1" spans="1:20" ht="15" thickBot="1" x14ac:dyDescent="0.4">
      <c r="A1" s="41"/>
      <c r="B1" s="201" t="s">
        <v>0</v>
      </c>
      <c r="C1" s="201"/>
      <c r="D1" s="201"/>
      <c r="E1" s="201"/>
      <c r="F1" s="201"/>
      <c r="G1" s="201"/>
      <c r="H1" s="201"/>
      <c r="I1" s="201"/>
      <c r="J1" s="201"/>
      <c r="K1" s="201"/>
      <c r="L1" s="201"/>
      <c r="M1" s="201"/>
      <c r="N1" s="201"/>
      <c r="O1" s="201"/>
      <c r="P1" s="201"/>
      <c r="Q1" s="201"/>
      <c r="R1" s="201"/>
      <c r="S1" s="201"/>
      <c r="T1" s="201"/>
    </row>
    <row r="2" spans="1:20" ht="15" thickBot="1" x14ac:dyDescent="0.4">
      <c r="A2" s="42" t="s">
        <v>69</v>
      </c>
      <c r="B2" s="40" t="s">
        <v>1</v>
      </c>
      <c r="C2" s="39" t="s">
        <v>2</v>
      </c>
      <c r="D2" s="39" t="s">
        <v>5</v>
      </c>
      <c r="E2" s="39" t="s">
        <v>10</v>
      </c>
      <c r="F2" s="39" t="s">
        <v>16</v>
      </c>
      <c r="G2" s="39" t="s">
        <v>3</v>
      </c>
      <c r="H2" s="39" t="s">
        <v>4</v>
      </c>
      <c r="I2" s="39" t="s">
        <v>6</v>
      </c>
      <c r="J2" s="39" t="s">
        <v>7</v>
      </c>
      <c r="K2" s="39" t="s">
        <v>11</v>
      </c>
      <c r="L2" s="39" t="s">
        <v>12</v>
      </c>
      <c r="M2" s="39" t="s">
        <v>17</v>
      </c>
      <c r="N2" s="39" t="s">
        <v>18</v>
      </c>
      <c r="O2" s="39" t="s">
        <v>8</v>
      </c>
      <c r="P2" s="39" t="s">
        <v>9</v>
      </c>
      <c r="Q2" s="39" t="s">
        <v>41</v>
      </c>
      <c r="R2" s="39" t="s">
        <v>13</v>
      </c>
      <c r="S2" s="39" t="s">
        <v>14</v>
      </c>
      <c r="T2" s="39" t="s">
        <v>15</v>
      </c>
    </row>
    <row r="3" spans="1:20" x14ac:dyDescent="0.35">
      <c r="A3" s="43">
        <v>3</v>
      </c>
      <c r="B3" s="92">
        <f>IFERROR('SFs(unnormalised)'!B3/Normaliser,"")</f>
        <v>4.1412899689050965E-2</v>
      </c>
      <c r="C3" s="92" t="str">
        <f>IFERROR('SFs(unnormalised)'!C3/Normaliser,"")</f>
        <v/>
      </c>
      <c r="D3" s="92" t="str">
        <f>IFERROR('SFs(unnormalised)'!D3/Normaliser,"")</f>
        <v/>
      </c>
      <c r="E3" s="92" t="str">
        <f>IFERROR('SFs(unnormalised)'!E3/Normaliser,"")</f>
        <v/>
      </c>
      <c r="F3" s="92" t="str">
        <f>IFERROR('SFs(unnormalised)'!F3/Normaliser,"")</f>
        <v/>
      </c>
      <c r="G3" s="92" t="str">
        <f>IFERROR('SFs(unnormalised)'!G3/Normaliser,"")</f>
        <v/>
      </c>
      <c r="H3" s="92" t="str">
        <f>IFERROR('SFs(unnormalised)'!H3/Normaliser,"")</f>
        <v/>
      </c>
      <c r="I3" s="92" t="str">
        <f>IFERROR('SFs(unnormalised)'!I3/Normaliser,"")</f>
        <v/>
      </c>
      <c r="J3" s="92" t="str">
        <f>IFERROR('SFs(unnormalised)'!J3/Normaliser,"")</f>
        <v/>
      </c>
      <c r="K3" s="92" t="str">
        <f>IFERROR('SFs(unnormalised)'!K3/Normaliser,"")</f>
        <v/>
      </c>
      <c r="L3" s="92" t="str">
        <f>IFERROR('SFs(unnormalised)'!L3/Normaliser,"")</f>
        <v/>
      </c>
      <c r="M3" s="92" t="str">
        <f>IFERROR('SFs(unnormalised)'!M3/Normaliser,"")</f>
        <v/>
      </c>
      <c r="N3" s="92" t="str">
        <f>IFERROR('SFs(unnormalised)'!N3/Normaliser,"")</f>
        <v/>
      </c>
      <c r="O3" s="92" t="str">
        <f>IFERROR('SFs(unnormalised)'!O3/Normaliser,"")</f>
        <v/>
      </c>
      <c r="P3" s="92" t="str">
        <f>IFERROR('SFs(unnormalised)'!P3/Normaliser,"")</f>
        <v/>
      </c>
      <c r="Q3" s="92" t="str">
        <f>IFERROR('SFs(unnormalised)'!Q3/Normaliser,"")</f>
        <v/>
      </c>
      <c r="R3" s="92" t="str">
        <f>IFERROR('SFs(unnormalised)'!R3/Normaliser,"")</f>
        <v/>
      </c>
      <c r="S3" s="92" t="str">
        <f>IFERROR('SFs(unnormalised)'!S3/Normaliser,"")</f>
        <v/>
      </c>
      <c r="T3" s="92" t="str">
        <f>IFERROR('SFs(unnormalised)'!T3/Normaliser,"")</f>
        <v/>
      </c>
    </row>
    <row r="4" spans="1:20" x14ac:dyDescent="0.35">
      <c r="A4" s="43">
        <v>4</v>
      </c>
      <c r="B4" s="92">
        <f>IFERROR('SFs(unnormalised)'!B4/Normaliser,"")</f>
        <v>0.16505120738898915</v>
      </c>
      <c r="C4" s="92" t="str">
        <f>IFERROR('SFs(unnormalised)'!C4/Normaliser,"")</f>
        <v/>
      </c>
      <c r="D4" s="92" t="str">
        <f>IFERROR('SFs(unnormalised)'!D4/Normaliser,"")</f>
        <v/>
      </c>
      <c r="E4" s="92" t="str">
        <f>IFERROR('SFs(unnormalised)'!E4/Normaliser,"")</f>
        <v/>
      </c>
      <c r="F4" s="92" t="str">
        <f>IFERROR('SFs(unnormalised)'!F4/Normaliser,"")</f>
        <v/>
      </c>
      <c r="G4" s="92" t="str">
        <f>IFERROR('SFs(unnormalised)'!G4/Normaliser,"")</f>
        <v/>
      </c>
      <c r="H4" s="92" t="str">
        <f>IFERROR('SFs(unnormalised)'!H4/Normaliser,"")</f>
        <v/>
      </c>
      <c r="I4" s="92" t="str">
        <f>IFERROR('SFs(unnormalised)'!I4/Normaliser,"")</f>
        <v/>
      </c>
      <c r="J4" s="92" t="str">
        <f>IFERROR('SFs(unnormalised)'!J4/Normaliser,"")</f>
        <v/>
      </c>
      <c r="K4" s="92" t="str">
        <f>IFERROR('SFs(unnormalised)'!K4/Normaliser,"")</f>
        <v/>
      </c>
      <c r="L4" s="92" t="str">
        <f>IFERROR('SFs(unnormalised)'!L4/Normaliser,"")</f>
        <v/>
      </c>
      <c r="M4" s="92" t="str">
        <f>IFERROR('SFs(unnormalised)'!M4/Normaliser,"")</f>
        <v/>
      </c>
      <c r="N4" s="92" t="str">
        <f>IFERROR('SFs(unnormalised)'!N4/Normaliser,"")</f>
        <v/>
      </c>
      <c r="O4" s="92" t="str">
        <f>IFERROR('SFs(unnormalised)'!O4/Normaliser,"")</f>
        <v/>
      </c>
      <c r="P4" s="92" t="str">
        <f>IFERROR('SFs(unnormalised)'!P4/Normaliser,"")</f>
        <v/>
      </c>
      <c r="Q4" s="92" t="str">
        <f>IFERROR('SFs(unnormalised)'!Q4/Normaliser,"")</f>
        <v/>
      </c>
      <c r="R4" s="92" t="str">
        <f>IFERROR('SFs(unnormalised)'!R4/Normaliser,"")</f>
        <v/>
      </c>
      <c r="S4" s="92" t="str">
        <f>IFERROR('SFs(unnormalised)'!S4/Normaliser,"")</f>
        <v/>
      </c>
      <c r="T4" s="92" t="str">
        <f>IFERROR('SFs(unnormalised)'!T4/Normaliser,"")</f>
        <v/>
      </c>
    </row>
    <row r="5" spans="1:20" x14ac:dyDescent="0.35">
      <c r="A5" s="43">
        <v>5</v>
      </c>
      <c r="B5" s="92">
        <f>IFERROR('SFs(unnormalised)'!B5/Normaliser,"")</f>
        <v>0.45264954962576048</v>
      </c>
      <c r="C5" s="92" t="str">
        <f>IFERROR('SFs(unnormalised)'!C5/Normaliser,"")</f>
        <v/>
      </c>
      <c r="D5" s="92" t="str">
        <f>IFERROR('SFs(unnormalised)'!D5/Normaliser,"")</f>
        <v/>
      </c>
      <c r="E5" s="92" t="str">
        <f>IFERROR('SFs(unnormalised)'!E5/Normaliser,"")</f>
        <v/>
      </c>
      <c r="F5" s="92" t="str">
        <f>IFERROR('SFs(unnormalised)'!F5/Normaliser,"")</f>
        <v/>
      </c>
      <c r="G5" s="92" t="str">
        <f>IFERROR('SFs(unnormalised)'!G5/Normaliser,"")</f>
        <v/>
      </c>
      <c r="H5" s="92" t="str">
        <f>IFERROR('SFs(unnormalised)'!H5/Normaliser,"")</f>
        <v/>
      </c>
      <c r="I5" s="92" t="str">
        <f>IFERROR('SFs(unnormalised)'!I5/Normaliser,"")</f>
        <v/>
      </c>
      <c r="J5" s="92" t="str">
        <f>IFERROR('SFs(unnormalised)'!J5/Normaliser,"")</f>
        <v/>
      </c>
      <c r="K5" s="92" t="str">
        <f>IFERROR('SFs(unnormalised)'!K5/Normaliser,"")</f>
        <v/>
      </c>
      <c r="L5" s="92" t="str">
        <f>IFERROR('SFs(unnormalised)'!L5/Normaliser,"")</f>
        <v/>
      </c>
      <c r="M5" s="92" t="str">
        <f>IFERROR('SFs(unnormalised)'!M5/Normaliser,"")</f>
        <v/>
      </c>
      <c r="N5" s="92" t="str">
        <f>IFERROR('SFs(unnormalised)'!N5/Normaliser,"")</f>
        <v/>
      </c>
      <c r="O5" s="92" t="str">
        <f>IFERROR('SFs(unnormalised)'!O5/Normaliser,"")</f>
        <v/>
      </c>
      <c r="P5" s="92" t="str">
        <f>IFERROR('SFs(unnormalised)'!P5/Normaliser,"")</f>
        <v/>
      </c>
      <c r="Q5" s="92" t="str">
        <f>IFERROR('SFs(unnormalised)'!Q5/Normaliser,"")</f>
        <v/>
      </c>
      <c r="R5" s="92" t="str">
        <f>IFERROR('SFs(unnormalised)'!R5/Normaliser,"")</f>
        <v/>
      </c>
      <c r="S5" s="92" t="str">
        <f>IFERROR('SFs(unnormalised)'!S5/Normaliser,"")</f>
        <v/>
      </c>
      <c r="T5" s="92" t="str">
        <f>IFERROR('SFs(unnormalised)'!T5/Normaliser,"")</f>
        <v/>
      </c>
    </row>
    <row r="6" spans="1:20" x14ac:dyDescent="0.35">
      <c r="A6" s="43">
        <v>6</v>
      </c>
      <c r="B6" s="92">
        <f>IFERROR('SFs(unnormalised)'!B6/Normaliser,"")</f>
        <v>1</v>
      </c>
      <c r="C6" s="92" t="str">
        <f>IFERROR('SFs(unnormalised)'!C6/Normaliser,"")</f>
        <v/>
      </c>
      <c r="D6" s="92" t="str">
        <f>IFERROR('SFs(unnormalised)'!D6/Normaliser,"")</f>
        <v/>
      </c>
      <c r="E6" s="92" t="str">
        <f>IFERROR('SFs(unnormalised)'!E6/Normaliser,"")</f>
        <v/>
      </c>
      <c r="F6" s="92" t="str">
        <f>IFERROR('SFs(unnormalised)'!F6/Normaliser,"")</f>
        <v/>
      </c>
      <c r="G6" s="92" t="str">
        <f>IFERROR('SFs(unnormalised)'!G6/Normaliser,"")</f>
        <v/>
      </c>
      <c r="H6" s="92" t="str">
        <f>IFERROR('SFs(unnormalised)'!H6/Normaliser,"")</f>
        <v/>
      </c>
      <c r="I6" s="92" t="str">
        <f>IFERROR('SFs(unnormalised)'!I6/Normaliser,"")</f>
        <v/>
      </c>
      <c r="J6" s="92" t="str">
        <f>IFERROR('SFs(unnormalised)'!J6/Normaliser,"")</f>
        <v/>
      </c>
      <c r="K6" s="92" t="str">
        <f>IFERROR('SFs(unnormalised)'!K6/Normaliser,"")</f>
        <v/>
      </c>
      <c r="L6" s="92" t="str">
        <f>IFERROR('SFs(unnormalised)'!L6/Normaliser,"")</f>
        <v/>
      </c>
      <c r="M6" s="92" t="str">
        <f>IFERROR('SFs(unnormalised)'!M6/Normaliser,"")</f>
        <v/>
      </c>
      <c r="N6" s="92" t="str">
        <f>IFERROR('SFs(unnormalised)'!N6/Normaliser,"")</f>
        <v/>
      </c>
      <c r="O6" s="92" t="str">
        <f>IFERROR('SFs(unnormalised)'!O6/Normaliser,"")</f>
        <v/>
      </c>
      <c r="P6" s="92" t="str">
        <f>IFERROR('SFs(unnormalised)'!P6/Normaliser,"")</f>
        <v/>
      </c>
      <c r="Q6" s="92" t="str">
        <f>IFERROR('SFs(unnormalised)'!Q6/Normaliser,"")</f>
        <v/>
      </c>
      <c r="R6" s="92" t="str">
        <f>IFERROR('SFs(unnormalised)'!R6/Normaliser,"")</f>
        <v/>
      </c>
      <c r="S6" s="92" t="str">
        <f>IFERROR('SFs(unnormalised)'!S6/Normaliser,"")</f>
        <v/>
      </c>
      <c r="T6" s="92" t="str">
        <f>IFERROR('SFs(unnormalised)'!T6/Normaliser,"")</f>
        <v/>
      </c>
    </row>
    <row r="7" spans="1:20" x14ac:dyDescent="0.35">
      <c r="A7" s="43">
        <v>7</v>
      </c>
      <c r="B7" s="92">
        <f>IFERROR('SFs(unnormalised)'!B7/Normaliser,"")</f>
        <v>1.9119950919180146</v>
      </c>
      <c r="C7" s="92" t="str">
        <f>IFERROR('SFs(unnormalised)'!C7/Normaliser,"")</f>
        <v/>
      </c>
      <c r="D7" s="92" t="str">
        <f>IFERROR('SFs(unnormalised)'!D7/Normaliser,"")</f>
        <v/>
      </c>
      <c r="E7" s="92" t="str">
        <f>IFERROR('SFs(unnormalised)'!E7/Normaliser,"")</f>
        <v/>
      </c>
      <c r="F7" s="92" t="str">
        <f>IFERROR('SFs(unnormalised)'!F7/Normaliser,"")</f>
        <v/>
      </c>
      <c r="G7" s="92" t="str">
        <f>IFERROR('SFs(unnormalised)'!G7/Normaliser,"")</f>
        <v/>
      </c>
      <c r="H7" s="92" t="str">
        <f>IFERROR('SFs(unnormalised)'!H7/Normaliser,"")</f>
        <v/>
      </c>
      <c r="I7" s="92" t="str">
        <f>IFERROR('SFs(unnormalised)'!I7/Normaliser,"")</f>
        <v/>
      </c>
      <c r="J7" s="92" t="str">
        <f>IFERROR('SFs(unnormalised)'!J7/Normaliser,"")</f>
        <v/>
      </c>
      <c r="K7" s="92" t="str">
        <f>IFERROR('SFs(unnormalised)'!K7/Normaliser,"")</f>
        <v/>
      </c>
      <c r="L7" s="92" t="str">
        <f>IFERROR('SFs(unnormalised)'!L7/Normaliser,"")</f>
        <v/>
      </c>
      <c r="M7" s="92" t="str">
        <f>IFERROR('SFs(unnormalised)'!M7/Normaliser,"")</f>
        <v/>
      </c>
      <c r="N7" s="92" t="str">
        <f>IFERROR('SFs(unnormalised)'!N7/Normaliser,"")</f>
        <v/>
      </c>
      <c r="O7" s="92" t="str">
        <f>IFERROR('SFs(unnormalised)'!O7/Normaliser,"")</f>
        <v/>
      </c>
      <c r="P7" s="92" t="str">
        <f>IFERROR('SFs(unnormalised)'!P7/Normaliser,"")</f>
        <v/>
      </c>
      <c r="Q7" s="92" t="str">
        <f>IFERROR('SFs(unnormalised)'!Q7/Normaliser,"")</f>
        <v/>
      </c>
      <c r="R7" s="92" t="str">
        <f>IFERROR('SFs(unnormalised)'!R7/Normaliser,"")</f>
        <v/>
      </c>
      <c r="S7" s="92" t="str">
        <f>IFERROR('SFs(unnormalised)'!S7/Normaliser,"")</f>
        <v/>
      </c>
      <c r="T7" s="92" t="str">
        <f>IFERROR('SFs(unnormalised)'!T7/Normaliser,"")</f>
        <v/>
      </c>
    </row>
    <row r="8" spans="1:20" x14ac:dyDescent="0.35">
      <c r="A8" s="43">
        <v>8</v>
      </c>
      <c r="B8" s="92">
        <f>IFERROR('SFs(unnormalised)'!B8/Normaliser,"")</f>
        <v>3.294559166137276</v>
      </c>
      <c r="C8" s="92" t="str">
        <f>IFERROR('SFs(unnormalised)'!C8/Normaliser,"")</f>
        <v/>
      </c>
      <c r="D8" s="92" t="str">
        <f>IFERROR('SFs(unnormalised)'!D8/Normaliser,"")</f>
        <v/>
      </c>
      <c r="E8" s="92" t="str">
        <f>IFERROR('SFs(unnormalised)'!E8/Normaliser,"")</f>
        <v/>
      </c>
      <c r="F8" s="92" t="str">
        <f>IFERROR('SFs(unnormalised)'!F8/Normaliser,"")</f>
        <v/>
      </c>
      <c r="G8" s="92" t="str">
        <f>IFERROR('SFs(unnormalised)'!G8/Normaliser,"")</f>
        <v/>
      </c>
      <c r="H8" s="92" t="str">
        <f>IFERROR('SFs(unnormalised)'!H8/Normaliser,"")</f>
        <v/>
      </c>
      <c r="I8" s="92" t="str">
        <f>IFERROR('SFs(unnormalised)'!I8/Normaliser,"")</f>
        <v/>
      </c>
      <c r="J8" s="92" t="str">
        <f>IFERROR('SFs(unnormalised)'!J8/Normaliser,"")</f>
        <v/>
      </c>
      <c r="K8" s="92" t="str">
        <f>IFERROR('SFs(unnormalised)'!K8/Normaliser,"")</f>
        <v/>
      </c>
      <c r="L8" s="92" t="str">
        <f>IFERROR('SFs(unnormalised)'!L8/Normaliser,"")</f>
        <v/>
      </c>
      <c r="M8" s="92" t="str">
        <f>IFERROR('SFs(unnormalised)'!M8/Normaliser,"")</f>
        <v/>
      </c>
      <c r="N8" s="92" t="str">
        <f>IFERROR('SFs(unnormalised)'!N8/Normaliser,"")</f>
        <v/>
      </c>
      <c r="O8" s="92" t="str">
        <f>IFERROR('SFs(unnormalised)'!O8/Normaliser,"")</f>
        <v/>
      </c>
      <c r="P8" s="92" t="str">
        <f>IFERROR('SFs(unnormalised)'!P8/Normaliser,"")</f>
        <v/>
      </c>
      <c r="Q8" s="92" t="str">
        <f>IFERROR('SFs(unnormalised)'!Q8/Normaliser,"")</f>
        <v/>
      </c>
      <c r="R8" s="92" t="str">
        <f>IFERROR('SFs(unnormalised)'!R8/Normaliser,"")</f>
        <v/>
      </c>
      <c r="S8" s="92" t="str">
        <f>IFERROR('SFs(unnormalised)'!S8/Normaliser,"")</f>
        <v/>
      </c>
      <c r="T8" s="92" t="str">
        <f>IFERROR('SFs(unnormalised)'!T8/Normaliser,"")</f>
        <v/>
      </c>
    </row>
    <row r="9" spans="1:20" x14ac:dyDescent="0.35">
      <c r="A9" s="43">
        <v>9</v>
      </c>
      <c r="B9" s="92">
        <f>IFERROR('SFs(unnormalised)'!B9/Normaliser,"")</f>
        <v>5.2372233960474217</v>
      </c>
      <c r="C9" s="92" t="str">
        <f>IFERROR('SFs(unnormalised)'!C9/Normaliser,"")</f>
        <v/>
      </c>
      <c r="D9" s="92" t="str">
        <f>IFERROR('SFs(unnormalised)'!D9/Normaliser,"")</f>
        <v/>
      </c>
      <c r="E9" s="92" t="str">
        <f>IFERROR('SFs(unnormalised)'!E9/Normaliser,"")</f>
        <v/>
      </c>
      <c r="F9" s="92" t="str">
        <f>IFERROR('SFs(unnormalised)'!F9/Normaliser,"")</f>
        <v/>
      </c>
      <c r="G9" s="92" t="str">
        <f>IFERROR('SFs(unnormalised)'!G9/Normaliser,"")</f>
        <v/>
      </c>
      <c r="H9" s="92" t="str">
        <f>IFERROR('SFs(unnormalised)'!H9/Normaliser,"")</f>
        <v/>
      </c>
      <c r="I9" s="92" t="str">
        <f>IFERROR('SFs(unnormalised)'!I9/Normaliser,"")</f>
        <v/>
      </c>
      <c r="J9" s="92" t="str">
        <f>IFERROR('SFs(unnormalised)'!J9/Normaliser,"")</f>
        <v/>
      </c>
      <c r="K9" s="92" t="str">
        <f>IFERROR('SFs(unnormalised)'!K9/Normaliser,"")</f>
        <v/>
      </c>
      <c r="L9" s="92" t="str">
        <f>IFERROR('SFs(unnormalised)'!L9/Normaliser,"")</f>
        <v/>
      </c>
      <c r="M9" s="92" t="str">
        <f>IFERROR('SFs(unnormalised)'!M9/Normaliser,"")</f>
        <v/>
      </c>
      <c r="N9" s="92" t="str">
        <f>IFERROR('SFs(unnormalised)'!N9/Normaliser,"")</f>
        <v/>
      </c>
      <c r="O9" s="92" t="str">
        <f>IFERROR('SFs(unnormalised)'!O9/Normaliser,"")</f>
        <v/>
      </c>
      <c r="P9" s="92" t="str">
        <f>IFERROR('SFs(unnormalised)'!P9/Normaliser,"")</f>
        <v/>
      </c>
      <c r="Q9" s="92" t="str">
        <f>IFERROR('SFs(unnormalised)'!Q9/Normaliser,"")</f>
        <v/>
      </c>
      <c r="R9" s="92" t="str">
        <f>IFERROR('SFs(unnormalised)'!R9/Normaliser,"")</f>
        <v/>
      </c>
      <c r="S9" s="92" t="str">
        <f>IFERROR('SFs(unnormalised)'!S9/Normaliser,"")</f>
        <v/>
      </c>
      <c r="T9" s="92" t="str">
        <f>IFERROR('SFs(unnormalised)'!T9/Normaliser,"")</f>
        <v/>
      </c>
    </row>
    <row r="10" spans="1:20" x14ac:dyDescent="0.35">
      <c r="A10" s="43">
        <v>10</v>
      </c>
      <c r="B10" s="92">
        <f>IFERROR('SFs(unnormalised)'!B10/Normaliser,"")</f>
        <v>7.7932303323590641</v>
      </c>
      <c r="C10" s="92" t="str">
        <f>IFERROR('SFs(unnormalised)'!C10/Normaliser,"")</f>
        <v/>
      </c>
      <c r="D10" s="92" t="str">
        <f>IFERROR('SFs(unnormalised)'!D10/Normaliser,"")</f>
        <v/>
      </c>
      <c r="E10" s="92" t="str">
        <f>IFERROR('SFs(unnormalised)'!E10/Normaliser,"")</f>
        <v/>
      </c>
      <c r="F10" s="92" t="str">
        <f>IFERROR('SFs(unnormalised)'!F10/Normaliser,"")</f>
        <v/>
      </c>
      <c r="G10" s="92" t="str">
        <f>IFERROR('SFs(unnormalised)'!G10/Normaliser,"")</f>
        <v/>
      </c>
      <c r="H10" s="92" t="str">
        <f>IFERROR('SFs(unnormalised)'!H10/Normaliser,"")</f>
        <v/>
      </c>
      <c r="I10" s="92" t="str">
        <f>IFERROR('SFs(unnormalised)'!I10/Normaliser,"")</f>
        <v/>
      </c>
      <c r="J10" s="92" t="str">
        <f>IFERROR('SFs(unnormalised)'!J10/Normaliser,"")</f>
        <v/>
      </c>
      <c r="K10" s="92" t="str">
        <f>IFERROR('SFs(unnormalised)'!K10/Normaliser,"")</f>
        <v/>
      </c>
      <c r="L10" s="92" t="str">
        <f>IFERROR('SFs(unnormalised)'!L10/Normaliser,"")</f>
        <v/>
      </c>
      <c r="M10" s="92" t="str">
        <f>IFERROR('SFs(unnormalised)'!M10/Normaliser,"")</f>
        <v/>
      </c>
      <c r="N10" s="92" t="str">
        <f>IFERROR('SFs(unnormalised)'!N10/Normaliser,"")</f>
        <v/>
      </c>
      <c r="O10" s="92" t="str">
        <f>IFERROR('SFs(unnormalised)'!O10/Normaliser,"")</f>
        <v/>
      </c>
      <c r="P10" s="92" t="str">
        <f>IFERROR('SFs(unnormalised)'!P10/Normaliser,"")</f>
        <v/>
      </c>
      <c r="Q10" s="92" t="str">
        <f>IFERROR('SFs(unnormalised)'!Q10/Normaliser,"")</f>
        <v/>
      </c>
      <c r="R10" s="92" t="str">
        <f>IFERROR('SFs(unnormalised)'!R10/Normaliser,"")</f>
        <v/>
      </c>
      <c r="S10" s="92" t="str">
        <f>IFERROR('SFs(unnormalised)'!S10/Normaliser,"")</f>
        <v/>
      </c>
      <c r="T10" s="92" t="str">
        <f>IFERROR('SFs(unnormalised)'!T10/Normaliser,"")</f>
        <v/>
      </c>
    </row>
    <row r="11" spans="1:20" x14ac:dyDescent="0.35">
      <c r="A11" s="43">
        <v>11</v>
      </c>
      <c r="B11" s="92">
        <f>IFERROR('SFs(unnormalised)'!B11/Normaliser,"")</f>
        <v>11.000267972429317</v>
      </c>
      <c r="C11" s="92">
        <f>IFERROR('SFs(unnormalised)'!C11/Normaliser,"")</f>
        <v>0.67041395183138075</v>
      </c>
      <c r="D11" s="92" t="str">
        <f>IFERROR('SFs(unnormalised)'!D11/Normaliser,"")</f>
        <v/>
      </c>
      <c r="E11" s="92" t="str">
        <f>IFERROR('SFs(unnormalised)'!E11/Normaliser,"")</f>
        <v/>
      </c>
      <c r="F11" s="92" t="str">
        <f>IFERROR('SFs(unnormalised)'!F11/Normaliser,"")</f>
        <v/>
      </c>
      <c r="G11" s="92" t="str">
        <f>IFERROR('SFs(unnormalised)'!G11/Normaliser,"")</f>
        <v/>
      </c>
      <c r="H11" s="92" t="str">
        <f>IFERROR('SFs(unnormalised)'!H11/Normaliser,"")</f>
        <v/>
      </c>
      <c r="I11" s="92" t="str">
        <f>IFERROR('SFs(unnormalised)'!I11/Normaliser,"")</f>
        <v/>
      </c>
      <c r="J11" s="92" t="str">
        <f>IFERROR('SFs(unnormalised)'!J11/Normaliser,"")</f>
        <v/>
      </c>
      <c r="K11" s="92" t="str">
        <f>IFERROR('SFs(unnormalised)'!K11/Normaliser,"")</f>
        <v/>
      </c>
      <c r="L11" s="92" t="str">
        <f>IFERROR('SFs(unnormalised)'!L11/Normaliser,"")</f>
        <v/>
      </c>
      <c r="M11" s="92" t="str">
        <f>IFERROR('SFs(unnormalised)'!M11/Normaliser,"")</f>
        <v/>
      </c>
      <c r="N11" s="92" t="str">
        <f>IFERROR('SFs(unnormalised)'!N11/Normaliser,"")</f>
        <v/>
      </c>
      <c r="O11" s="92" t="str">
        <f>IFERROR('SFs(unnormalised)'!O11/Normaliser,"")</f>
        <v/>
      </c>
      <c r="P11" s="92" t="str">
        <f>IFERROR('SFs(unnormalised)'!P11/Normaliser,"")</f>
        <v/>
      </c>
      <c r="Q11" s="92" t="str">
        <f>IFERROR('SFs(unnormalised)'!Q11/Normaliser,"")</f>
        <v/>
      </c>
      <c r="R11" s="92" t="str">
        <f>IFERROR('SFs(unnormalised)'!R11/Normaliser,"")</f>
        <v/>
      </c>
      <c r="S11" s="92" t="str">
        <f>IFERROR('SFs(unnormalised)'!S11/Normaliser,"")</f>
        <v/>
      </c>
      <c r="T11" s="92" t="str">
        <f>IFERROR('SFs(unnormalised)'!T11/Normaliser,"")</f>
        <v/>
      </c>
    </row>
    <row r="12" spans="1:20" x14ac:dyDescent="0.35">
      <c r="A12" s="43">
        <v>12</v>
      </c>
      <c r="B12" s="92">
        <f>IFERROR('SFs(unnormalised)'!B12/Normaliser,"")</f>
        <v>14.809565487150509</v>
      </c>
      <c r="C12" s="92">
        <f>IFERROR('SFs(unnormalised)'!C12/Normaliser,"")</f>
        <v>0.99230057739706201</v>
      </c>
      <c r="D12" s="92" t="str">
        <f>IFERROR('SFs(unnormalised)'!D12/Normaliser,"")</f>
        <v/>
      </c>
      <c r="E12" s="92" t="str">
        <f>IFERROR('SFs(unnormalised)'!E12/Normaliser,"")</f>
        <v/>
      </c>
      <c r="F12" s="92" t="str">
        <f>IFERROR('SFs(unnormalised)'!F12/Normaliser,"")</f>
        <v/>
      </c>
      <c r="G12" s="92">
        <f>IFERROR('SFs(unnormalised)'!G12/Normaliser,"")</f>
        <v>5.1505671534360302E-2</v>
      </c>
      <c r="H12" s="92">
        <f>IFERROR('SFs(unnormalised)'!H12/Normaliser,"")</f>
        <v>9.9164944737858834E-2</v>
      </c>
      <c r="I12" s="92" t="str">
        <f>IFERROR('SFs(unnormalised)'!I12/Normaliser,"")</f>
        <v/>
      </c>
      <c r="J12" s="92" t="str">
        <f>IFERROR('SFs(unnormalised)'!J12/Normaliser,"")</f>
        <v/>
      </c>
      <c r="K12" s="92" t="str">
        <f>IFERROR('SFs(unnormalised)'!K12/Normaliser,"")</f>
        <v/>
      </c>
      <c r="L12" s="92" t="str">
        <f>IFERROR('SFs(unnormalised)'!L12/Normaliser,"")</f>
        <v/>
      </c>
      <c r="M12" s="92" t="str">
        <f>IFERROR('SFs(unnormalised)'!M12/Normaliser,"")</f>
        <v/>
      </c>
      <c r="N12" s="92" t="str">
        <f>IFERROR('SFs(unnormalised)'!N12/Normaliser,"")</f>
        <v/>
      </c>
      <c r="O12" s="92" t="str">
        <f>IFERROR('SFs(unnormalised)'!O12/Normaliser,"")</f>
        <v/>
      </c>
      <c r="P12" s="92" t="str">
        <f>IFERROR('SFs(unnormalised)'!P12/Normaliser,"")</f>
        <v/>
      </c>
      <c r="Q12" s="92" t="str">
        <f>IFERROR('SFs(unnormalised)'!Q12/Normaliser,"")</f>
        <v/>
      </c>
      <c r="R12" s="92" t="str">
        <f>IFERROR('SFs(unnormalised)'!R12/Normaliser,"")</f>
        <v/>
      </c>
      <c r="S12" s="92" t="str">
        <f>IFERROR('SFs(unnormalised)'!S12/Normaliser,"")</f>
        <v/>
      </c>
      <c r="T12" s="92" t="str">
        <f>IFERROR('SFs(unnormalised)'!T12/Normaliser,"")</f>
        <v/>
      </c>
    </row>
    <row r="13" spans="1:20" x14ac:dyDescent="0.35">
      <c r="A13" s="43">
        <v>13</v>
      </c>
      <c r="B13" s="92">
        <f>IFERROR('SFs(unnormalised)'!B13/Normaliser,"")</f>
        <v>19.150598931379712</v>
      </c>
      <c r="C13" s="92">
        <f>IFERROR('SFs(unnormalised)'!C13/Normaliser,"")</f>
        <v>1.3967098492165144</v>
      </c>
      <c r="D13" s="92" t="str">
        <f>IFERROR('SFs(unnormalised)'!D13/Normaliser,"")</f>
        <v/>
      </c>
      <c r="E13" s="92" t="str">
        <f>IFERROR('SFs(unnormalised)'!E13/Normaliser,"")</f>
        <v/>
      </c>
      <c r="F13" s="92" t="str">
        <f>IFERROR('SFs(unnormalised)'!F13/Normaliser,"")</f>
        <v/>
      </c>
      <c r="G13" s="92">
        <f>IFERROR('SFs(unnormalised)'!G13/Normaliser,"")</f>
        <v>9.0388229963526856E-2</v>
      </c>
      <c r="H13" s="92">
        <f>IFERROR('SFs(unnormalised)'!H13/Normaliser,"")</f>
        <v>0.17494691867692028</v>
      </c>
      <c r="I13" s="92" t="str">
        <f>IFERROR('SFs(unnormalised)'!I13/Normaliser,"")</f>
        <v/>
      </c>
      <c r="J13" s="92" t="str">
        <f>IFERROR('SFs(unnormalised)'!J13/Normaliser,"")</f>
        <v/>
      </c>
      <c r="K13" s="92" t="str">
        <f>IFERROR('SFs(unnormalised)'!K13/Normaliser,"")</f>
        <v/>
      </c>
      <c r="L13" s="92" t="str">
        <f>IFERROR('SFs(unnormalised)'!L13/Normaliser,"")</f>
        <v/>
      </c>
      <c r="M13" s="92" t="str">
        <f>IFERROR('SFs(unnormalised)'!M13/Normaliser,"")</f>
        <v/>
      </c>
      <c r="N13" s="92" t="str">
        <f>IFERROR('SFs(unnormalised)'!N13/Normaliser,"")</f>
        <v/>
      </c>
      <c r="O13" s="92" t="str">
        <f>IFERROR('SFs(unnormalised)'!O13/Normaliser,"")</f>
        <v/>
      </c>
      <c r="P13" s="92" t="str">
        <f>IFERROR('SFs(unnormalised)'!P13/Normaliser,"")</f>
        <v/>
      </c>
      <c r="Q13" s="92" t="str">
        <f>IFERROR('SFs(unnormalised)'!Q13/Normaliser,"")</f>
        <v/>
      </c>
      <c r="R13" s="92" t="str">
        <f>IFERROR('SFs(unnormalised)'!R13/Normaliser,"")</f>
        <v/>
      </c>
      <c r="S13" s="92" t="str">
        <f>IFERROR('SFs(unnormalised)'!S13/Normaliser,"")</f>
        <v/>
      </c>
      <c r="T13" s="92" t="str">
        <f>IFERROR('SFs(unnormalised)'!T13/Normaliser,"")</f>
        <v/>
      </c>
    </row>
    <row r="14" spans="1:20" x14ac:dyDescent="0.35">
      <c r="A14" s="43">
        <v>14</v>
      </c>
      <c r="B14" s="92">
        <f>IFERROR('SFs(unnormalised)'!B14/Normaliser,"")</f>
        <v>23.863555760668355</v>
      </c>
      <c r="C14" s="92">
        <f>IFERROR('SFs(unnormalised)'!C14/Normaliser,"")</f>
        <v>1.8900376717239031</v>
      </c>
      <c r="D14" s="92" t="str">
        <f>IFERROR('SFs(unnormalised)'!D14/Normaliser,"")</f>
        <v/>
      </c>
      <c r="E14" s="92" t="str">
        <f>IFERROR('SFs(unnormalised)'!E14/Normaliser,"")</f>
        <v/>
      </c>
      <c r="F14" s="92" t="str">
        <f>IFERROR('SFs(unnormalised)'!F14/Normaliser,"")</f>
        <v/>
      </c>
      <c r="G14" s="92">
        <f>IFERROR('SFs(unnormalised)'!G14/Normaliser,"")</f>
        <v>0.14868788488656709</v>
      </c>
      <c r="H14" s="92">
        <f>IFERROR('SFs(unnormalised)'!H14/Normaliser,"")</f>
        <v>0.28849895465197789</v>
      </c>
      <c r="I14" s="92" t="str">
        <f>IFERROR('SFs(unnormalised)'!I14/Normaliser,"")</f>
        <v/>
      </c>
      <c r="J14" s="92" t="str">
        <f>IFERROR('SFs(unnormalised)'!J14/Normaliser,"")</f>
        <v/>
      </c>
      <c r="K14" s="92" t="str">
        <f>IFERROR('SFs(unnormalised)'!K14/Normaliser,"")</f>
        <v/>
      </c>
      <c r="L14" s="92" t="str">
        <f>IFERROR('SFs(unnormalised)'!L14/Normaliser,"")</f>
        <v/>
      </c>
      <c r="M14" s="92" t="str">
        <f>IFERROR('SFs(unnormalised)'!M14/Normaliser,"")</f>
        <v/>
      </c>
      <c r="N14" s="92" t="str">
        <f>IFERROR('SFs(unnormalised)'!N14/Normaliser,"")</f>
        <v/>
      </c>
      <c r="O14" s="92" t="str">
        <f>IFERROR('SFs(unnormalised)'!O14/Normaliser,"")</f>
        <v/>
      </c>
      <c r="P14" s="92" t="str">
        <f>IFERROR('SFs(unnormalised)'!P14/Normaliser,"")</f>
        <v/>
      </c>
      <c r="Q14" s="92" t="str">
        <f>IFERROR('SFs(unnormalised)'!Q14/Normaliser,"")</f>
        <v/>
      </c>
      <c r="R14" s="92" t="str">
        <f>IFERROR('SFs(unnormalised)'!R14/Normaliser,"")</f>
        <v/>
      </c>
      <c r="S14" s="92" t="str">
        <f>IFERROR('SFs(unnormalised)'!S14/Normaliser,"")</f>
        <v/>
      </c>
      <c r="T14" s="92" t="str">
        <f>IFERROR('SFs(unnormalised)'!T14/Normaliser,"")</f>
        <v/>
      </c>
    </row>
    <row r="15" spans="1:20" x14ac:dyDescent="0.35">
      <c r="A15" s="43">
        <v>15</v>
      </c>
      <c r="B15" s="92">
        <f>IFERROR('SFs(unnormalised)'!B15/Normaliser,"")</f>
        <v>28.706945212985307</v>
      </c>
      <c r="C15" s="92">
        <f>IFERROR('SFs(unnormalised)'!C15/Normaliser,"")</f>
        <v>2.4747795154810182</v>
      </c>
      <c r="D15" s="92" t="str">
        <f>IFERROR('SFs(unnormalised)'!D15/Normaliser,"")</f>
        <v/>
      </c>
      <c r="E15" s="92" t="str">
        <f>IFERROR('SFs(unnormalised)'!E15/Normaliser,"")</f>
        <v/>
      </c>
      <c r="F15" s="92" t="str">
        <f>IFERROR('SFs(unnormalised)'!F15/Normaliser,"")</f>
        <v/>
      </c>
      <c r="G15" s="92">
        <f>IFERROR('SFs(unnormalised)'!G15/Normaliser,"")</f>
        <v>0.23223635202652301</v>
      </c>
      <c r="H15" s="92">
        <f>IFERROR('SFs(unnormalised)'!H15/Normaliser,"")</f>
        <v>0.45093047241713785</v>
      </c>
      <c r="I15" s="92" t="str">
        <f>IFERROR('SFs(unnormalised)'!I15/Normaliser,"")</f>
        <v/>
      </c>
      <c r="J15" s="92" t="str">
        <f>IFERROR('SFs(unnormalised)'!J15/Normaliser,"")</f>
        <v/>
      </c>
      <c r="K15" s="92" t="str">
        <f>IFERROR('SFs(unnormalised)'!K15/Normaliser,"")</f>
        <v/>
      </c>
      <c r="L15" s="92" t="str">
        <f>IFERROR('SFs(unnormalised)'!L15/Normaliser,"")</f>
        <v/>
      </c>
      <c r="M15" s="92" t="str">
        <f>IFERROR('SFs(unnormalised)'!M15/Normaliser,"")</f>
        <v/>
      </c>
      <c r="N15" s="92" t="str">
        <f>IFERROR('SFs(unnormalised)'!N15/Normaliser,"")</f>
        <v/>
      </c>
      <c r="O15" s="92" t="str">
        <f>IFERROR('SFs(unnormalised)'!O15/Normaliser,"")</f>
        <v/>
      </c>
      <c r="P15" s="92" t="str">
        <f>IFERROR('SFs(unnormalised)'!P15/Normaliser,"")</f>
        <v/>
      </c>
      <c r="Q15" s="92" t="str">
        <f>IFERROR('SFs(unnormalised)'!Q15/Normaliser,"")</f>
        <v/>
      </c>
      <c r="R15" s="92" t="str">
        <f>IFERROR('SFs(unnormalised)'!R15/Normaliser,"")</f>
        <v/>
      </c>
      <c r="S15" s="92" t="str">
        <f>IFERROR('SFs(unnormalised)'!S15/Normaliser,"")</f>
        <v/>
      </c>
      <c r="T15" s="92" t="str">
        <f>IFERROR('SFs(unnormalised)'!T15/Normaliser,"")</f>
        <v/>
      </c>
    </row>
    <row r="16" spans="1:20" x14ac:dyDescent="0.35">
      <c r="A16" s="43">
        <v>16</v>
      </c>
      <c r="B16" s="92">
        <f>IFERROR('SFs(unnormalised)'!B16/Normaliser,"")</f>
        <v>33.427108577111092</v>
      </c>
      <c r="C16" s="92">
        <f>IFERROR('SFs(unnormalised)'!C16/Normaliser,"")</f>
        <v>3.1569094553791932</v>
      </c>
      <c r="D16" s="92" t="str">
        <f>IFERROR('SFs(unnormalised)'!D16/Normaliser,"")</f>
        <v/>
      </c>
      <c r="E16" s="92" t="str">
        <f>IFERROR('SFs(unnormalised)'!E16/Normaliser,"")</f>
        <v/>
      </c>
      <c r="F16" s="92" t="str">
        <f>IFERROR('SFs(unnormalised)'!F16/Normaliser,"")</f>
        <v/>
      </c>
      <c r="G16" s="92">
        <f>IFERROR('SFs(unnormalised)'!G16/Normaliser,"")</f>
        <v>0.348560969228771</v>
      </c>
      <c r="H16" s="92">
        <f>IFERROR('SFs(unnormalised)'!H16/Normaliser,"")</f>
        <v>0.67646033321354382</v>
      </c>
      <c r="I16" s="92" t="str">
        <f>IFERROR('SFs(unnormalised)'!I16/Normaliser,"")</f>
        <v/>
      </c>
      <c r="J16" s="92" t="str">
        <f>IFERROR('SFs(unnormalised)'!J16/Normaliser,"")</f>
        <v/>
      </c>
      <c r="K16" s="92" t="str">
        <f>IFERROR('SFs(unnormalised)'!K16/Normaliser,"")</f>
        <v/>
      </c>
      <c r="L16" s="92" t="str">
        <f>IFERROR('SFs(unnormalised)'!L16/Normaliser,"")</f>
        <v/>
      </c>
      <c r="M16" s="92" t="str">
        <f>IFERROR('SFs(unnormalised)'!M16/Normaliser,"")</f>
        <v/>
      </c>
      <c r="N16" s="92" t="str">
        <f>IFERROR('SFs(unnormalised)'!N16/Normaliser,"")</f>
        <v/>
      </c>
      <c r="O16" s="92" t="str">
        <f>IFERROR('SFs(unnormalised)'!O16/Normaliser,"")</f>
        <v/>
      </c>
      <c r="P16" s="92" t="str">
        <f>IFERROR('SFs(unnormalised)'!P16/Normaliser,"")</f>
        <v/>
      </c>
      <c r="Q16" s="92" t="str">
        <f>IFERROR('SFs(unnormalised)'!Q16/Normaliser,"")</f>
        <v/>
      </c>
      <c r="R16" s="92" t="str">
        <f>IFERROR('SFs(unnormalised)'!R16/Normaliser,"")</f>
        <v/>
      </c>
      <c r="S16" s="92" t="str">
        <f>IFERROR('SFs(unnormalised)'!S16/Normaliser,"")</f>
        <v/>
      </c>
      <c r="T16" s="92" t="str">
        <f>IFERROR('SFs(unnormalised)'!T16/Normaliser,"")</f>
        <v/>
      </c>
    </row>
    <row r="17" spans="1:20" x14ac:dyDescent="0.35">
      <c r="A17" s="43">
        <v>17</v>
      </c>
      <c r="B17" s="92">
        <f>IFERROR('SFs(unnormalised)'!B17/Normaliser,"")</f>
        <v>37.640812848383348</v>
      </c>
      <c r="C17" s="92">
        <f>IFERROR('SFs(unnormalised)'!C17/Normaliser,"")</f>
        <v>3.9379251612119042</v>
      </c>
      <c r="D17" s="92" t="str">
        <f>IFERROR('SFs(unnormalised)'!D17/Normaliser,"")</f>
        <v/>
      </c>
      <c r="E17" s="92" t="str">
        <f>IFERROR('SFs(unnormalised)'!E17/Normaliser,"")</f>
        <v/>
      </c>
      <c r="F17" s="92" t="str">
        <f>IFERROR('SFs(unnormalised)'!F17/Normaliser,"")</f>
        <v/>
      </c>
      <c r="G17" s="92">
        <f>IFERROR('SFs(unnormalised)'!G17/Normaliser,"")</f>
        <v>0.50502501508518627</v>
      </c>
      <c r="H17" s="92">
        <f>IFERROR('SFs(unnormalised)'!H17/Normaliser,"")</f>
        <v>0.9787901929842403</v>
      </c>
      <c r="I17" s="92" t="str">
        <f>IFERROR('SFs(unnormalised)'!I17/Normaliser,"")</f>
        <v/>
      </c>
      <c r="J17" s="92" t="str">
        <f>IFERROR('SFs(unnormalised)'!J17/Normaliser,"")</f>
        <v/>
      </c>
      <c r="K17" s="92" t="str">
        <f>IFERROR('SFs(unnormalised)'!K17/Normaliser,"")</f>
        <v/>
      </c>
      <c r="L17" s="92" t="str">
        <f>IFERROR('SFs(unnormalised)'!L17/Normaliser,"")</f>
        <v/>
      </c>
      <c r="M17" s="92" t="str">
        <f>IFERROR('SFs(unnormalised)'!M17/Normaliser,"")</f>
        <v/>
      </c>
      <c r="N17" s="92" t="str">
        <f>IFERROR('SFs(unnormalised)'!N17/Normaliser,"")</f>
        <v/>
      </c>
      <c r="O17" s="92" t="str">
        <f>IFERROR('SFs(unnormalised)'!O17/Normaliser,"")</f>
        <v/>
      </c>
      <c r="P17" s="92" t="str">
        <f>IFERROR('SFs(unnormalised)'!P17/Normaliser,"")</f>
        <v/>
      </c>
      <c r="Q17" s="92" t="str">
        <f>IFERROR('SFs(unnormalised)'!Q17/Normaliser,"")</f>
        <v/>
      </c>
      <c r="R17" s="92" t="str">
        <f>IFERROR('SFs(unnormalised)'!R17/Normaliser,"")</f>
        <v/>
      </c>
      <c r="S17" s="92" t="str">
        <f>IFERROR('SFs(unnormalised)'!S17/Normaliser,"")</f>
        <v/>
      </c>
      <c r="T17" s="92" t="str">
        <f>IFERROR('SFs(unnormalised)'!T17/Normaliser,"")</f>
        <v/>
      </c>
    </row>
    <row r="18" spans="1:20" x14ac:dyDescent="0.35">
      <c r="A18" s="43">
        <v>18</v>
      </c>
      <c r="B18" s="92">
        <f>IFERROR('SFs(unnormalised)'!B18/Normaliser,"")</f>
        <v>40.845276419943502</v>
      </c>
      <c r="C18" s="92">
        <f>IFERROR('SFs(unnormalised)'!C18/Normaliser,"")</f>
        <v>4.8085174409884308</v>
      </c>
      <c r="D18" s="92" t="str">
        <f>IFERROR('SFs(unnormalised)'!D18/Normaliser,"")</f>
        <v/>
      </c>
      <c r="E18" s="92" t="str">
        <f>IFERROR('SFs(unnormalised)'!E18/Normaliser,"")</f>
        <v/>
      </c>
      <c r="F18" s="92" t="str">
        <f>IFERROR('SFs(unnormalised)'!F18/Normaliser,"")</f>
        <v/>
      </c>
      <c r="G18" s="92">
        <f>IFERROR('SFs(unnormalised)'!G18/Normaliser,"")</f>
        <v>0.7093302219073081</v>
      </c>
      <c r="H18" s="92">
        <f>IFERROR('SFs(unnormalised)'!H18/Normaliser,"")</f>
        <v>1.3720476585219998</v>
      </c>
      <c r="I18" s="92" t="str">
        <f>IFERROR('SFs(unnormalised)'!I18/Normaliser,"")</f>
        <v/>
      </c>
      <c r="J18" s="92" t="str">
        <f>IFERROR('SFs(unnormalised)'!J18/Normaliser,"")</f>
        <v/>
      </c>
      <c r="K18" s="92" t="str">
        <f>IFERROR('SFs(unnormalised)'!K18/Normaliser,"")</f>
        <v/>
      </c>
      <c r="L18" s="92" t="str">
        <f>IFERROR('SFs(unnormalised)'!L18/Normaliser,"")</f>
        <v/>
      </c>
      <c r="M18" s="92" t="str">
        <f>IFERROR('SFs(unnormalised)'!M18/Normaliser,"")</f>
        <v/>
      </c>
      <c r="N18" s="92" t="str">
        <f>IFERROR('SFs(unnormalised)'!N18/Normaliser,"")</f>
        <v/>
      </c>
      <c r="O18" s="92" t="str">
        <f>IFERROR('SFs(unnormalised)'!O18/Normaliser,"")</f>
        <v/>
      </c>
      <c r="P18" s="92" t="str">
        <f>IFERROR('SFs(unnormalised)'!P18/Normaliser,"")</f>
        <v/>
      </c>
      <c r="Q18" s="92" t="str">
        <f>IFERROR('SFs(unnormalised)'!Q18/Normaliser,"")</f>
        <v/>
      </c>
      <c r="R18" s="92" t="str">
        <f>IFERROR('SFs(unnormalised)'!R18/Normaliser,"")</f>
        <v/>
      </c>
      <c r="S18" s="92" t="str">
        <f>IFERROR('SFs(unnormalised)'!S18/Normaliser,"")</f>
        <v/>
      </c>
      <c r="T18" s="92" t="str">
        <f>IFERROR('SFs(unnormalised)'!T18/Normaliser,"")</f>
        <v/>
      </c>
    </row>
    <row r="19" spans="1:20" x14ac:dyDescent="0.35">
      <c r="A19" s="43">
        <v>19</v>
      </c>
      <c r="B19" s="92">
        <f>IFERROR('SFs(unnormalised)'!B19/Normaliser,"")</f>
        <v>42.595426405730507</v>
      </c>
      <c r="C19" s="92">
        <f>IFERROR('SFs(unnormalised)'!C19/Normaliser,"")</f>
        <v>5.7781378267566588</v>
      </c>
      <c r="D19" s="92" t="str">
        <f>IFERROR('SFs(unnormalised)'!D19/Normaliser,"")</f>
        <v/>
      </c>
      <c r="E19" s="92" t="str">
        <f>IFERROR('SFs(unnormalised)'!E19/Normaliser,"")</f>
        <v/>
      </c>
      <c r="F19" s="92" t="str">
        <f>IFERROR('SFs(unnormalised)'!F19/Normaliser,"")</f>
        <v/>
      </c>
      <c r="G19" s="92">
        <f>IFERROR('SFs(unnormalised)'!G19/Normaliser,"")</f>
        <v>0.97195482155199064</v>
      </c>
      <c r="H19" s="92">
        <f>IFERROR('SFs(unnormalised)'!H19/Normaliser,"")</f>
        <v>1.8755144917540494</v>
      </c>
      <c r="I19" s="92" t="str">
        <f>IFERROR('SFs(unnormalised)'!I19/Normaliser,"")</f>
        <v/>
      </c>
      <c r="J19" s="92" t="str">
        <f>IFERROR('SFs(unnormalised)'!J19/Normaliser,"")</f>
        <v/>
      </c>
      <c r="K19" s="92" t="str">
        <f>IFERROR('SFs(unnormalised)'!K19/Normaliser,"")</f>
        <v/>
      </c>
      <c r="L19" s="92" t="str">
        <f>IFERROR('SFs(unnormalised)'!L19/Normaliser,"")</f>
        <v/>
      </c>
      <c r="M19" s="92" t="str">
        <f>IFERROR('SFs(unnormalised)'!M19/Normaliser,"")</f>
        <v/>
      </c>
      <c r="N19" s="92" t="str">
        <f>IFERROR('SFs(unnormalised)'!N19/Normaliser,"")</f>
        <v/>
      </c>
      <c r="O19" s="92" t="str">
        <f>IFERROR('SFs(unnormalised)'!O19/Normaliser,"")</f>
        <v/>
      </c>
      <c r="P19" s="92" t="str">
        <f>IFERROR('SFs(unnormalised)'!P19/Normaliser,"")</f>
        <v/>
      </c>
      <c r="Q19" s="92" t="str">
        <f>IFERROR('SFs(unnormalised)'!Q19/Normaliser,"")</f>
        <v/>
      </c>
      <c r="R19" s="92" t="str">
        <f>IFERROR('SFs(unnormalised)'!R19/Normaliser,"")</f>
        <v/>
      </c>
      <c r="S19" s="92" t="str">
        <f>IFERROR('SFs(unnormalised)'!S19/Normaliser,"")</f>
        <v/>
      </c>
      <c r="T19" s="92" t="str">
        <f>IFERROR('SFs(unnormalised)'!T19/Normaliser,"")</f>
        <v/>
      </c>
    </row>
    <row r="20" spans="1:20" x14ac:dyDescent="0.35">
      <c r="A20" s="43">
        <v>20</v>
      </c>
      <c r="B20" s="92">
        <f>IFERROR('SFs(unnormalised)'!B20/Normaliser,"")</f>
        <v>42.312547502510505</v>
      </c>
      <c r="C20" s="92">
        <f>IFERROR('SFs(unnormalised)'!C20/Normaliser,"")</f>
        <v>6.8316676147629014</v>
      </c>
      <c r="D20" s="92" t="str">
        <f>IFERROR('SFs(unnormalised)'!D20/Normaliser,"")</f>
        <v/>
      </c>
      <c r="E20" s="92" t="str">
        <f>IFERROR('SFs(unnormalised)'!E20/Normaliser,"")</f>
        <v/>
      </c>
      <c r="F20" s="92" t="str">
        <f>IFERROR('SFs(unnormalised)'!F20/Normaliser,"")</f>
        <v/>
      </c>
      <c r="G20" s="92">
        <f>IFERROR('SFs(unnormalised)'!G20/Normaliser,"")</f>
        <v>1.3011382950247155</v>
      </c>
      <c r="H20" s="92">
        <f>IFERROR('SFs(unnormalised)'!H20/Normaliser,"")</f>
        <v>2.5039523776448656</v>
      </c>
      <c r="I20" s="92" t="str">
        <f>IFERROR('SFs(unnormalised)'!I20/Normaliser,"")</f>
        <v/>
      </c>
      <c r="J20" s="92" t="str">
        <f>IFERROR('SFs(unnormalised)'!J20/Normaliser,"")</f>
        <v/>
      </c>
      <c r="K20" s="92" t="str">
        <f>IFERROR('SFs(unnormalised)'!K20/Normaliser,"")</f>
        <v/>
      </c>
      <c r="L20" s="92" t="str">
        <f>IFERROR('SFs(unnormalised)'!L20/Normaliser,"")</f>
        <v/>
      </c>
      <c r="M20" s="92" t="str">
        <f>IFERROR('SFs(unnormalised)'!M20/Normaliser,"")</f>
        <v/>
      </c>
      <c r="N20" s="92" t="str">
        <f>IFERROR('SFs(unnormalised)'!N20/Normaliser,"")</f>
        <v/>
      </c>
      <c r="O20" s="92" t="str">
        <f>IFERROR('SFs(unnormalised)'!O20/Normaliser,"")</f>
        <v/>
      </c>
      <c r="P20" s="92" t="str">
        <f>IFERROR('SFs(unnormalised)'!P20/Normaliser,"")</f>
        <v/>
      </c>
      <c r="Q20" s="92" t="str">
        <f>IFERROR('SFs(unnormalised)'!Q20/Normaliser,"")</f>
        <v/>
      </c>
      <c r="R20" s="92" t="str">
        <f>IFERROR('SFs(unnormalised)'!R20/Normaliser,"")</f>
        <v/>
      </c>
      <c r="S20" s="92" t="str">
        <f>IFERROR('SFs(unnormalised)'!S20/Normaliser,"")</f>
        <v/>
      </c>
      <c r="T20" s="92" t="str">
        <f>IFERROR('SFs(unnormalised)'!T20/Normaliser,"")</f>
        <v/>
      </c>
    </row>
    <row r="21" spans="1:20" x14ac:dyDescent="0.35">
      <c r="A21" s="43">
        <v>21</v>
      </c>
      <c r="B21" s="92">
        <f>IFERROR('SFs(unnormalised)'!B21/Normaliser,"")</f>
        <v>39.435796964869922</v>
      </c>
      <c r="C21" s="92">
        <f>IFERROR('SFs(unnormalised)'!C21/Normaliser,"")</f>
        <v>7.9692846040607082</v>
      </c>
      <c r="D21" s="92">
        <f>IFERROR('SFs(unnormalised)'!D21/Normaliser,"")</f>
        <v>1.0971966907751807</v>
      </c>
      <c r="E21" s="92" t="str">
        <f>IFERROR('SFs(unnormalised)'!E21/Normaliser,"")</f>
        <v/>
      </c>
      <c r="F21" s="92" t="str">
        <f>IFERROR('SFs(unnormalised)'!F21/Normaliser,"")</f>
        <v/>
      </c>
      <c r="G21" s="92">
        <f>IFERROR('SFs(unnormalised)'!G21/Normaliser,"")</f>
        <v>1.7073177858418316</v>
      </c>
      <c r="H21" s="92">
        <f>IFERROR('SFs(unnormalised)'!H21/Normaliser,"")</f>
        <v>3.2759982371081646</v>
      </c>
      <c r="I21" s="92" t="str">
        <f>IFERROR('SFs(unnormalised)'!I21/Normaliser,"")</f>
        <v/>
      </c>
      <c r="J21" s="92" t="str">
        <f>IFERROR('SFs(unnormalised)'!J21/Normaliser,"")</f>
        <v/>
      </c>
      <c r="K21" s="92" t="str">
        <f>IFERROR('SFs(unnormalised)'!K21/Normaliser,"")</f>
        <v/>
      </c>
      <c r="L21" s="92" t="str">
        <f>IFERROR('SFs(unnormalised)'!L21/Normaliser,"")</f>
        <v/>
      </c>
      <c r="M21" s="92" t="str">
        <f>IFERROR('SFs(unnormalised)'!M21/Normaliser,"")</f>
        <v/>
      </c>
      <c r="N21" s="92" t="str">
        <f>IFERROR('SFs(unnormalised)'!N21/Normaliser,"")</f>
        <v/>
      </c>
      <c r="O21" s="92" t="str">
        <f>IFERROR('SFs(unnormalised)'!O21/Normaliser,"")</f>
        <v/>
      </c>
      <c r="P21" s="92" t="str">
        <f>IFERROR('SFs(unnormalised)'!P21/Normaliser,"")</f>
        <v/>
      </c>
      <c r="Q21" s="92" t="str">
        <f>IFERROR('SFs(unnormalised)'!Q21/Normaliser,"")</f>
        <v/>
      </c>
      <c r="R21" s="92" t="str">
        <f>IFERROR('SFs(unnormalised)'!R21/Normaliser,"")</f>
        <v/>
      </c>
      <c r="S21" s="92" t="str">
        <f>IFERROR('SFs(unnormalised)'!S21/Normaliser,"")</f>
        <v/>
      </c>
      <c r="T21" s="92" t="str">
        <f>IFERROR('SFs(unnormalised)'!T21/Normaliser,"")</f>
        <v/>
      </c>
    </row>
    <row r="22" spans="1:20" x14ac:dyDescent="0.35">
      <c r="A22" s="43">
        <v>22</v>
      </c>
      <c r="B22" s="92">
        <f>IFERROR('SFs(unnormalised)'!B22/Normaliser,"")</f>
        <v>33.439909893060296</v>
      </c>
      <c r="C22" s="92">
        <f>IFERROR('SFs(unnormalised)'!C22/Normaliser,"")</f>
        <v>9.1860189619842245</v>
      </c>
      <c r="D22" s="92">
        <f>IFERROR('SFs(unnormalised)'!D22/Normaliser,"")</f>
        <v>1.2791397075948983</v>
      </c>
      <c r="E22" s="92" t="str">
        <f>IFERROR('SFs(unnormalised)'!E22/Normaliser,"")</f>
        <v/>
      </c>
      <c r="F22" s="92" t="str">
        <f>IFERROR('SFs(unnormalised)'!F22/Normaliser,"")</f>
        <v/>
      </c>
      <c r="G22" s="92">
        <f>IFERROR('SFs(unnormalised)'!G22/Normaliser,"")</f>
        <v>2.2022413480657823</v>
      </c>
      <c r="H22" s="92">
        <f>IFERROR('SFs(unnormalised)'!H22/Normaliser,"")</f>
        <v>4.2130324147016713</v>
      </c>
      <c r="I22" s="92" t="str">
        <f>IFERROR('SFs(unnormalised)'!I22/Normaliser,"")</f>
        <v/>
      </c>
      <c r="J22" s="92" t="str">
        <f>IFERROR('SFs(unnormalised)'!J22/Normaliser,"")</f>
        <v/>
      </c>
      <c r="K22" s="92" t="str">
        <f>IFERROR('SFs(unnormalised)'!K22/Normaliser,"")</f>
        <v/>
      </c>
      <c r="L22" s="92" t="str">
        <f>IFERROR('SFs(unnormalised)'!L22/Normaliser,"")</f>
        <v/>
      </c>
      <c r="M22" s="92" t="str">
        <f>IFERROR('SFs(unnormalised)'!M22/Normaliser,"")</f>
        <v/>
      </c>
      <c r="N22" s="92" t="str">
        <f>IFERROR('SFs(unnormalised)'!N22/Normaliser,"")</f>
        <v/>
      </c>
      <c r="O22" s="92" t="str">
        <f>IFERROR('SFs(unnormalised)'!O22/Normaliser,"")</f>
        <v/>
      </c>
      <c r="P22" s="92" t="str">
        <f>IFERROR('SFs(unnormalised)'!P22/Normaliser,"")</f>
        <v/>
      </c>
      <c r="Q22" s="92" t="str">
        <f>IFERROR('SFs(unnormalised)'!Q22/Normaliser,"")</f>
        <v/>
      </c>
      <c r="R22" s="92" t="str">
        <f>IFERROR('SFs(unnormalised)'!R22/Normaliser,"")</f>
        <v/>
      </c>
      <c r="S22" s="92" t="str">
        <f>IFERROR('SFs(unnormalised)'!S22/Normaliser,"")</f>
        <v/>
      </c>
      <c r="T22" s="92" t="str">
        <f>IFERROR('SFs(unnormalised)'!T22/Normaliser,"")</f>
        <v/>
      </c>
    </row>
    <row r="23" spans="1:20" x14ac:dyDescent="0.35">
      <c r="A23" s="43">
        <v>23</v>
      </c>
      <c r="B23" s="92">
        <f>IFERROR('SFs(unnormalised)'!B23/Normaliser,"")</f>
        <v>23.39195453355488</v>
      </c>
      <c r="C23" s="92">
        <f>IFERROR('SFs(unnormalised)'!C23/Normaliser,"")</f>
        <v>10.473938609139903</v>
      </c>
      <c r="D23" s="92">
        <f>IFERROR('SFs(unnormalised)'!D23/Normaliser,"")</f>
        <v>1.4811688117568165</v>
      </c>
      <c r="E23" s="92" t="str">
        <f>IFERROR('SFs(unnormalised)'!E23/Normaliser,"")</f>
        <v/>
      </c>
      <c r="F23" s="92" t="str">
        <f>IFERROR('SFs(unnormalised)'!F23/Normaliser,"")</f>
        <v/>
      </c>
      <c r="G23" s="92">
        <f>IFERROR('SFs(unnormalised)'!G23/Normaliser,"")</f>
        <v>2.7946512293317585</v>
      </c>
      <c r="H23" s="92">
        <f>IFERROR('SFs(unnormalised)'!H23/Normaliser,"")</f>
        <v>5.3299554911169</v>
      </c>
      <c r="I23" s="92" t="str">
        <f>IFERROR('SFs(unnormalised)'!I23/Normaliser,"")</f>
        <v/>
      </c>
      <c r="J23" s="92" t="str">
        <f>IFERROR('SFs(unnormalised)'!J23/Normaliser,"")</f>
        <v/>
      </c>
      <c r="K23" s="92" t="str">
        <f>IFERROR('SFs(unnormalised)'!K23/Normaliser,"")</f>
        <v/>
      </c>
      <c r="L23" s="92" t="str">
        <f>IFERROR('SFs(unnormalised)'!L23/Normaliser,"")</f>
        <v/>
      </c>
      <c r="M23" s="92" t="str">
        <f>IFERROR('SFs(unnormalised)'!M23/Normaliser,"")</f>
        <v/>
      </c>
      <c r="N23" s="92" t="str">
        <f>IFERROR('SFs(unnormalised)'!N23/Normaliser,"")</f>
        <v/>
      </c>
      <c r="O23" s="92" t="str">
        <f>IFERROR('SFs(unnormalised)'!O23/Normaliser,"")</f>
        <v/>
      </c>
      <c r="P23" s="92" t="str">
        <f>IFERROR('SFs(unnormalised)'!P23/Normaliser,"")</f>
        <v/>
      </c>
      <c r="Q23" s="92" t="str">
        <f>IFERROR('SFs(unnormalised)'!Q23/Normaliser,"")</f>
        <v/>
      </c>
      <c r="R23" s="92" t="str">
        <f>IFERROR('SFs(unnormalised)'!R23/Normaliser,"")</f>
        <v/>
      </c>
      <c r="S23" s="92" t="str">
        <f>IFERROR('SFs(unnormalised)'!S23/Normaliser,"")</f>
        <v/>
      </c>
      <c r="T23" s="92" t="str">
        <f>IFERROR('SFs(unnormalised)'!T23/Normaliser,"")</f>
        <v/>
      </c>
    </row>
    <row r="24" spans="1:20" x14ac:dyDescent="0.35">
      <c r="A24" s="43">
        <v>24</v>
      </c>
      <c r="B24" s="92">
        <f>IFERROR('SFs(unnormalised)'!B24/Normaliser,"")</f>
        <v>6.8587134360288475</v>
      </c>
      <c r="C24" s="92">
        <f>IFERROR('SFs(unnormalised)'!C24/Normaliser,"")</f>
        <v>11.823320379070566</v>
      </c>
      <c r="D24" s="92">
        <f>IFERROR('SFs(unnormalised)'!D24/Normaliser,"")</f>
        <v>1.7038210651413996</v>
      </c>
      <c r="E24" s="92" t="str">
        <f>IFERROR('SFs(unnormalised)'!E24/Normaliser,"")</f>
        <v/>
      </c>
      <c r="F24" s="92" t="str">
        <f>IFERROR('SFs(unnormalised)'!F24/Normaliser,"")</f>
        <v/>
      </c>
      <c r="G24" s="92">
        <f>IFERROR('SFs(unnormalised)'!G24/Normaliser,"")</f>
        <v>3.4941714349502933</v>
      </c>
      <c r="H24" s="92">
        <f>IFERROR('SFs(unnormalised)'!H24/Normaliser,"")</f>
        <v>6.6433445049336095</v>
      </c>
      <c r="I24" s="92" t="str">
        <f>IFERROR('SFs(unnormalised)'!I24/Normaliser,"")</f>
        <v/>
      </c>
      <c r="J24" s="92" t="str">
        <f>IFERROR('SFs(unnormalised)'!J24/Normaliser,"")</f>
        <v/>
      </c>
      <c r="K24" s="92" t="str">
        <f>IFERROR('SFs(unnormalised)'!K24/Normaliser,"")</f>
        <v/>
      </c>
      <c r="L24" s="92" t="str">
        <f>IFERROR('SFs(unnormalised)'!L24/Normaliser,"")</f>
        <v/>
      </c>
      <c r="M24" s="92" t="str">
        <f>IFERROR('SFs(unnormalised)'!M24/Normaliser,"")</f>
        <v/>
      </c>
      <c r="N24" s="92" t="str">
        <f>IFERROR('SFs(unnormalised)'!N24/Normaliser,"")</f>
        <v/>
      </c>
      <c r="O24" s="92" t="str">
        <f>IFERROR('SFs(unnormalised)'!O24/Normaliser,"")</f>
        <v/>
      </c>
      <c r="P24" s="92" t="str">
        <f>IFERROR('SFs(unnormalised)'!P24/Normaliser,"")</f>
        <v/>
      </c>
      <c r="Q24" s="92" t="str">
        <f>IFERROR('SFs(unnormalised)'!Q24/Normaliser,"")</f>
        <v/>
      </c>
      <c r="R24" s="92" t="str">
        <f>IFERROR('SFs(unnormalised)'!R24/Normaliser,"")</f>
        <v/>
      </c>
      <c r="S24" s="92" t="str">
        <f>IFERROR('SFs(unnormalised)'!S24/Normaliser,"")</f>
        <v/>
      </c>
      <c r="T24" s="92" t="str">
        <f>IFERROR('SFs(unnormalised)'!T24/Normaliser,"")</f>
        <v/>
      </c>
    </row>
    <row r="25" spans="1:20" x14ac:dyDescent="0.35">
      <c r="A25" s="43">
        <v>25</v>
      </c>
      <c r="B25" s="92" t="str">
        <f>IFERROR('SFs(unnormalised)'!B25/Normaliser,"")</f>
        <v/>
      </c>
      <c r="C25" s="92">
        <f>IFERROR('SFs(unnormalised)'!C25/Normaliser,"")</f>
        <v>13.211535215447094</v>
      </c>
      <c r="D25" s="92">
        <f>IFERROR('SFs(unnormalised)'!D25/Normaliser,"")</f>
        <v>1.947572472810551</v>
      </c>
      <c r="E25" s="92" t="str">
        <f>IFERROR('SFs(unnormalised)'!E25/Normaliser,"")</f>
        <v/>
      </c>
      <c r="F25" s="92" t="str">
        <f>IFERROR('SFs(unnormalised)'!F25/Normaliser,"")</f>
        <v/>
      </c>
      <c r="G25" s="92">
        <f>IFERROR('SFs(unnormalised)'!G25/Normaliser,"")</f>
        <v>4.3096292654911403</v>
      </c>
      <c r="H25" s="92">
        <f>IFERROR('SFs(unnormalised)'!H25/Normaliser,"")</f>
        <v>8.1686217684382072</v>
      </c>
      <c r="I25" s="92">
        <f>IFERROR('SFs(unnormalised)'!I25/Normaliser,"")</f>
        <v>0.52104961347825607</v>
      </c>
      <c r="J25" s="92" t="str">
        <f>IFERROR('SFs(unnormalised)'!J25/Normaliser,"")</f>
        <v/>
      </c>
      <c r="K25" s="92" t="str">
        <f>IFERROR('SFs(unnormalised)'!K25/Normaliser,"")</f>
        <v/>
      </c>
      <c r="L25" s="92" t="str">
        <f>IFERROR('SFs(unnormalised)'!L25/Normaliser,"")</f>
        <v/>
      </c>
      <c r="M25" s="92" t="str">
        <f>IFERROR('SFs(unnormalised)'!M25/Normaliser,"")</f>
        <v/>
      </c>
      <c r="N25" s="92" t="str">
        <f>IFERROR('SFs(unnormalised)'!N25/Normaliser,"")</f>
        <v/>
      </c>
      <c r="O25" s="92" t="str">
        <f>IFERROR('SFs(unnormalised)'!O25/Normaliser,"")</f>
        <v/>
      </c>
      <c r="P25" s="92" t="str">
        <f>IFERROR('SFs(unnormalised)'!P25/Normaliser,"")</f>
        <v/>
      </c>
      <c r="Q25" s="92" t="str">
        <f>IFERROR('SFs(unnormalised)'!Q25/Normaliser,"")</f>
        <v/>
      </c>
      <c r="R25" s="92" t="str">
        <f>IFERROR('SFs(unnormalised)'!R25/Normaliser,"")</f>
        <v/>
      </c>
      <c r="S25" s="92" t="str">
        <f>IFERROR('SFs(unnormalised)'!S25/Normaliser,"")</f>
        <v/>
      </c>
      <c r="T25" s="92" t="str">
        <f>IFERROR('SFs(unnormalised)'!T25/Normaliser,"")</f>
        <v/>
      </c>
    </row>
    <row r="26" spans="1:20" x14ac:dyDescent="0.35">
      <c r="A26" s="43">
        <v>26</v>
      </c>
      <c r="B26" s="92" t="str">
        <f>IFERROR('SFs(unnormalised)'!B26/Normaliser,"")</f>
        <v/>
      </c>
      <c r="C26" s="92">
        <f>IFERROR('SFs(unnormalised)'!C26/Normaliser,"")</f>
        <v>14.635919188691462</v>
      </c>
      <c r="D26" s="92">
        <f>IFERROR('SFs(unnormalised)'!D26/Normaliser,"")</f>
        <v>2.2138585274550557</v>
      </c>
      <c r="E26" s="92" t="str">
        <f>IFERROR('SFs(unnormalised)'!E26/Normaliser,"")</f>
        <v/>
      </c>
      <c r="F26" s="92" t="str">
        <f>IFERROR('SFs(unnormalised)'!F26/Normaliser,"")</f>
        <v/>
      </c>
      <c r="G26" s="92">
        <f>IFERROR('SFs(unnormalised)'!G26/Normaliser,"")</f>
        <v>5.2512339075569177</v>
      </c>
      <c r="H26" s="92">
        <f>IFERROR('SFs(unnormalised)'!H26/Normaliser,"")</f>
        <v>9.9231840588121916</v>
      </c>
      <c r="I26" s="92">
        <f>IFERROR('SFs(unnormalised)'!I26/Normaliser,"")</f>
        <v>0.64410582858474763</v>
      </c>
      <c r="J26" s="92">
        <f>IFERROR('SFs(unnormalised)'!J26/Normaliser,"")</f>
        <v>1.2104228161360071</v>
      </c>
      <c r="K26" s="92" t="str">
        <f>IFERROR('SFs(unnormalised)'!K26/Normaliser,"")</f>
        <v/>
      </c>
      <c r="L26" s="92" t="str">
        <f>IFERROR('SFs(unnormalised)'!L26/Normaliser,"")</f>
        <v/>
      </c>
      <c r="M26" s="92" t="str">
        <f>IFERROR('SFs(unnormalised)'!M26/Normaliser,"")</f>
        <v/>
      </c>
      <c r="N26" s="92" t="str">
        <f>IFERROR('SFs(unnormalised)'!N26/Normaliser,"")</f>
        <v/>
      </c>
      <c r="O26" s="92" t="str">
        <f>IFERROR('SFs(unnormalised)'!O26/Normaliser,"")</f>
        <v/>
      </c>
      <c r="P26" s="92" t="str">
        <f>IFERROR('SFs(unnormalised)'!P26/Normaliser,"")</f>
        <v/>
      </c>
      <c r="Q26" s="92" t="str">
        <f>IFERROR('SFs(unnormalised)'!Q26/Normaliser,"")</f>
        <v/>
      </c>
      <c r="R26" s="92" t="str">
        <f>IFERROR('SFs(unnormalised)'!R26/Normaliser,"")</f>
        <v/>
      </c>
      <c r="S26" s="92" t="str">
        <f>IFERROR('SFs(unnormalised)'!S26/Normaliser,"")</f>
        <v/>
      </c>
      <c r="T26" s="92" t="str">
        <f>IFERROR('SFs(unnormalised)'!T26/Normaliser,"")</f>
        <v/>
      </c>
    </row>
    <row r="27" spans="1:20" x14ac:dyDescent="0.35">
      <c r="A27" s="43">
        <v>27</v>
      </c>
      <c r="B27" s="92" t="str">
        <f>IFERROR('SFs(unnormalised)'!B27/Normaliser,"")</f>
        <v/>
      </c>
      <c r="C27" s="92">
        <f>IFERROR('SFs(unnormalised)'!C27/Normaliser,"")</f>
        <v>16.085434177855351</v>
      </c>
      <c r="D27" s="92">
        <f>IFERROR('SFs(unnormalised)'!D27/Normaliser,"")</f>
        <v>2.5035512094694976</v>
      </c>
      <c r="E27" s="92" t="str">
        <f>IFERROR('SFs(unnormalised)'!E27/Normaliser,"")</f>
        <v/>
      </c>
      <c r="F27" s="92" t="str">
        <f>IFERROR('SFs(unnormalised)'!F27/Normaliser,"")</f>
        <v/>
      </c>
      <c r="G27" s="92">
        <f>IFERROR('SFs(unnormalised)'!G27/Normaliser,"")</f>
        <v>6.3264720438509139</v>
      </c>
      <c r="H27" s="92">
        <f>IFERROR('SFs(unnormalised)'!H27/Normaliser,"")</f>
        <v>11.91972422789495</v>
      </c>
      <c r="I27" s="92">
        <f>IFERROR('SFs(unnormalised)'!I27/Normaliser,"")</f>
        <v>0.78940599828432312</v>
      </c>
      <c r="J27" s="92">
        <f>IFERROR('SFs(unnormalised)'!J27/Normaliser,"")</f>
        <v>1.4947594427766304</v>
      </c>
      <c r="K27" s="92" t="str">
        <f>IFERROR('SFs(unnormalised)'!K27/Normaliser,"")</f>
        <v/>
      </c>
      <c r="L27" s="92" t="str">
        <f>IFERROR('SFs(unnormalised)'!L27/Normaliser,"")</f>
        <v/>
      </c>
      <c r="M27" s="92" t="str">
        <f>IFERROR('SFs(unnormalised)'!M27/Normaliser,"")</f>
        <v/>
      </c>
      <c r="N27" s="92" t="str">
        <f>IFERROR('SFs(unnormalised)'!N27/Normaliser,"")</f>
        <v/>
      </c>
      <c r="O27" s="92" t="str">
        <f>IFERROR('SFs(unnormalised)'!O27/Normaliser,"")</f>
        <v/>
      </c>
      <c r="P27" s="92" t="str">
        <f>IFERROR('SFs(unnormalised)'!P27/Normaliser,"")</f>
        <v/>
      </c>
      <c r="Q27" s="92" t="str">
        <f>IFERROR('SFs(unnormalised)'!Q27/Normaliser,"")</f>
        <v/>
      </c>
      <c r="R27" s="92" t="str">
        <f>IFERROR('SFs(unnormalised)'!R27/Normaliser,"")</f>
        <v/>
      </c>
      <c r="S27" s="92" t="str">
        <f>IFERROR('SFs(unnormalised)'!S27/Normaliser,"")</f>
        <v/>
      </c>
      <c r="T27" s="92" t="str">
        <f>IFERROR('SFs(unnormalised)'!T27/Normaliser,"")</f>
        <v/>
      </c>
    </row>
    <row r="28" spans="1:20" x14ac:dyDescent="0.35">
      <c r="A28" s="43">
        <v>28</v>
      </c>
      <c r="B28" s="92" t="str">
        <f>IFERROR('SFs(unnormalised)'!B28/Normaliser,"")</f>
        <v/>
      </c>
      <c r="C28" s="92">
        <f>IFERROR('SFs(unnormalised)'!C28/Normaliser,"")</f>
        <v>17.546441469249462</v>
      </c>
      <c r="D28" s="92">
        <f>IFERROR('SFs(unnormalised)'!D28/Normaliser,"")</f>
        <v>2.815547374325392</v>
      </c>
      <c r="E28" s="92" t="str">
        <f>IFERROR('SFs(unnormalised)'!E28/Normaliser,"")</f>
        <v/>
      </c>
      <c r="F28" s="92" t="str">
        <f>IFERROR('SFs(unnormalised)'!F28/Normaliser,"")</f>
        <v/>
      </c>
      <c r="G28" s="92">
        <f>IFERROR('SFs(unnormalised)'!G28/Normaliser,"")</f>
        <v>7.5383375713390777</v>
      </c>
      <c r="H28" s="92">
        <f>IFERROR('SFs(unnormalised)'!H28/Normaliser,"")</f>
        <v>14.162734842679594</v>
      </c>
      <c r="I28" s="92">
        <f>IFERROR('SFs(unnormalised)'!I28/Normaliser,"")</f>
        <v>0.95919916043504416</v>
      </c>
      <c r="J28" s="92">
        <f>IFERROR('SFs(unnormalised)'!J28/Normaliser,"")</f>
        <v>1.8247609420563351</v>
      </c>
      <c r="K28" s="92" t="str">
        <f>IFERROR('SFs(unnormalised)'!K28/Normaliser,"")</f>
        <v/>
      </c>
      <c r="L28" s="92" t="str">
        <f>IFERROR('SFs(unnormalised)'!L28/Normaliser,"")</f>
        <v/>
      </c>
      <c r="M28" s="92" t="str">
        <f>IFERROR('SFs(unnormalised)'!M28/Normaliser,"")</f>
        <v/>
      </c>
      <c r="N28" s="92" t="str">
        <f>IFERROR('SFs(unnormalised)'!N28/Normaliser,"")</f>
        <v/>
      </c>
      <c r="O28" s="92" t="str">
        <f>IFERROR('SFs(unnormalised)'!O28/Normaliser,"")</f>
        <v/>
      </c>
      <c r="P28" s="92" t="str">
        <f>IFERROR('SFs(unnormalised)'!P28/Normaliser,"")</f>
        <v/>
      </c>
      <c r="Q28" s="92" t="str">
        <f>IFERROR('SFs(unnormalised)'!Q28/Normaliser,"")</f>
        <v/>
      </c>
      <c r="R28" s="92" t="str">
        <f>IFERROR('SFs(unnormalised)'!R28/Normaliser,"")</f>
        <v/>
      </c>
      <c r="S28" s="92" t="str">
        <f>IFERROR('SFs(unnormalised)'!S28/Normaliser,"")</f>
        <v/>
      </c>
      <c r="T28" s="92" t="str">
        <f>IFERROR('SFs(unnormalised)'!T28/Normaliser,"")</f>
        <v/>
      </c>
    </row>
    <row r="29" spans="1:20" x14ac:dyDescent="0.35">
      <c r="A29" s="43">
        <v>29</v>
      </c>
      <c r="B29" s="92" t="str">
        <f>IFERROR('SFs(unnormalised)'!B29/Normaliser,"")</f>
        <v/>
      </c>
      <c r="C29" s="92">
        <f>IFERROR('SFs(unnormalised)'!C29/Normaliser,"")</f>
        <v>18.998394119807731</v>
      </c>
      <c r="D29" s="92">
        <f>IFERROR('SFs(unnormalised)'!D29/Normaliser,"")</f>
        <v>3.1526931517072012</v>
      </c>
      <c r="E29" s="92" t="str">
        <f>IFERROR('SFs(unnormalised)'!E29/Normaliser,"")</f>
        <v/>
      </c>
      <c r="F29" s="92" t="str">
        <f>IFERROR('SFs(unnormalised)'!F29/Normaliser,"")</f>
        <v/>
      </c>
      <c r="G29" s="92">
        <f>IFERROR('SFs(unnormalised)'!G29/Normaliser,"")</f>
        <v>8.8977019027852471</v>
      </c>
      <c r="H29" s="92">
        <f>IFERROR('SFs(unnormalised)'!H29/Normaliser,"")</f>
        <v>16.672511435527937</v>
      </c>
      <c r="I29" s="92">
        <f>IFERROR('SFs(unnormalised)'!I29/Normaliser,"")</f>
        <v>1.1570649623339544</v>
      </c>
      <c r="J29" s="92">
        <f>IFERROR('SFs(unnormalised)'!J29/Normaliser,"")</f>
        <v>2.2084677746851584</v>
      </c>
      <c r="K29" s="92" t="str">
        <f>IFERROR('SFs(unnormalised)'!K29/Normaliser,"")</f>
        <v/>
      </c>
      <c r="L29" s="92" t="str">
        <f>IFERROR('SFs(unnormalised)'!L29/Normaliser,"")</f>
        <v/>
      </c>
      <c r="M29" s="92" t="str">
        <f>IFERROR('SFs(unnormalised)'!M29/Normaliser,"")</f>
        <v/>
      </c>
      <c r="N29" s="92" t="str">
        <f>IFERROR('SFs(unnormalised)'!N29/Normaliser,"")</f>
        <v/>
      </c>
      <c r="O29" s="92" t="str">
        <f>IFERROR('SFs(unnormalised)'!O29/Normaliser,"")</f>
        <v/>
      </c>
      <c r="P29" s="92" t="str">
        <f>IFERROR('SFs(unnormalised)'!P29/Normaliser,"")</f>
        <v/>
      </c>
      <c r="Q29" s="92" t="str">
        <f>IFERROR('SFs(unnormalised)'!Q29/Normaliser,"")</f>
        <v/>
      </c>
      <c r="R29" s="92" t="str">
        <f>IFERROR('SFs(unnormalised)'!R29/Normaliser,"")</f>
        <v/>
      </c>
      <c r="S29" s="92" t="str">
        <f>IFERROR('SFs(unnormalised)'!S29/Normaliser,"")</f>
        <v/>
      </c>
      <c r="T29" s="92" t="str">
        <f>IFERROR('SFs(unnormalised)'!T29/Normaliser,"")</f>
        <v/>
      </c>
    </row>
    <row r="30" spans="1:20" x14ac:dyDescent="0.35">
      <c r="A30" s="43">
        <v>30</v>
      </c>
      <c r="B30" s="92" t="str">
        <f>IFERROR('SFs(unnormalised)'!B30/Normaliser,"")</f>
        <v/>
      </c>
      <c r="C30" s="92">
        <f>IFERROR('SFs(unnormalised)'!C30/Normaliser,"")</f>
        <v>20.41248960419134</v>
      </c>
      <c r="D30" s="92">
        <f>IFERROR('SFs(unnormalised)'!D30/Normaliser,"")</f>
        <v>3.5101613468618025</v>
      </c>
      <c r="E30" s="92" t="str">
        <f>IFERROR('SFs(unnormalised)'!E30/Normaliser,"")</f>
        <v/>
      </c>
      <c r="F30" s="92" t="str">
        <f>IFERROR('SFs(unnormalised)'!F30/Normaliser,"")</f>
        <v/>
      </c>
      <c r="G30" s="92">
        <f>IFERROR('SFs(unnormalised)'!G30/Normaliser,"")</f>
        <v>10.38826997043771</v>
      </c>
      <c r="H30" s="92">
        <f>IFERROR('SFs(unnormalised)'!H30/Normaliser,"")</f>
        <v>19.418315685190386</v>
      </c>
      <c r="I30" s="92">
        <f>IFERROR('SFs(unnormalised)'!I30/Normaliser,"")</f>
        <v>1.3835467330261886</v>
      </c>
      <c r="J30" s="92">
        <f>IFERROR('SFs(unnormalised)'!J30/Normaliser,"")</f>
        <v>2.6448464604107431</v>
      </c>
      <c r="K30" s="92" t="str">
        <f>IFERROR('SFs(unnormalised)'!K30/Normaliser,"")</f>
        <v/>
      </c>
      <c r="L30" s="92" t="str">
        <f>IFERROR('SFs(unnormalised)'!L30/Normaliser,"")</f>
        <v/>
      </c>
      <c r="M30" s="92" t="str">
        <f>IFERROR('SFs(unnormalised)'!M30/Normaliser,"")</f>
        <v/>
      </c>
      <c r="N30" s="92" t="str">
        <f>IFERROR('SFs(unnormalised)'!N30/Normaliser,"")</f>
        <v/>
      </c>
      <c r="O30" s="92" t="str">
        <f>IFERROR('SFs(unnormalised)'!O30/Normaliser,"")</f>
        <v/>
      </c>
      <c r="P30" s="92" t="str">
        <f>IFERROR('SFs(unnormalised)'!P30/Normaliser,"")</f>
        <v/>
      </c>
      <c r="Q30" s="92" t="str">
        <f>IFERROR('SFs(unnormalised)'!Q30/Normaliser,"")</f>
        <v/>
      </c>
      <c r="R30" s="92" t="str">
        <f>IFERROR('SFs(unnormalised)'!R30/Normaliser,"")</f>
        <v/>
      </c>
      <c r="S30" s="92" t="str">
        <f>IFERROR('SFs(unnormalised)'!S30/Normaliser,"")</f>
        <v/>
      </c>
      <c r="T30" s="92" t="str">
        <f>IFERROR('SFs(unnormalised)'!T30/Normaliser,"")</f>
        <v/>
      </c>
    </row>
    <row r="31" spans="1:20" x14ac:dyDescent="0.35">
      <c r="A31" s="43">
        <v>31</v>
      </c>
      <c r="B31" s="92" t="str">
        <f>IFERROR('SFs(unnormalised)'!B31/Normaliser,"")</f>
        <v/>
      </c>
      <c r="C31" s="92">
        <f>IFERROR('SFs(unnormalised)'!C31/Normaliser,"")</f>
        <v>21.781642622140385</v>
      </c>
      <c r="D31" s="92">
        <f>IFERROR('SFs(unnormalised)'!D31/Normaliser,"")</f>
        <v>3.8879429767793328</v>
      </c>
      <c r="E31" s="92" t="str">
        <f>IFERROR('SFs(unnormalised)'!E31/Normaliser,"")</f>
        <v/>
      </c>
      <c r="F31" s="92" t="str">
        <f>IFERROR('SFs(unnormalised)'!F31/Normaliser,"")</f>
        <v/>
      </c>
      <c r="G31" s="92">
        <f>IFERROR('SFs(unnormalised)'!G31/Normaliser,"")</f>
        <v>12.013155823585166</v>
      </c>
      <c r="H31" s="92">
        <f>IFERROR('SFs(unnormalised)'!H31/Normaliser,"")</f>
        <v>22.406906806000848</v>
      </c>
      <c r="I31" s="92">
        <f>IFERROR('SFs(unnormalised)'!I31/Normaliser,"")</f>
        <v>1.6414113782846873</v>
      </c>
      <c r="J31" s="92">
        <f>IFERROR('SFs(unnormalised)'!J31/Normaliser,"")</f>
        <v>3.138450835691811</v>
      </c>
      <c r="K31" s="92" t="str">
        <f>IFERROR('SFs(unnormalised)'!K31/Normaliser,"")</f>
        <v/>
      </c>
      <c r="L31" s="92" t="str">
        <f>IFERROR('SFs(unnormalised)'!L31/Normaliser,"")</f>
        <v/>
      </c>
      <c r="M31" s="92" t="str">
        <f>IFERROR('SFs(unnormalised)'!M31/Normaliser,"")</f>
        <v/>
      </c>
      <c r="N31" s="92" t="str">
        <f>IFERROR('SFs(unnormalised)'!N31/Normaliser,"")</f>
        <v/>
      </c>
      <c r="O31" s="92" t="str">
        <f>IFERROR('SFs(unnormalised)'!O31/Normaliser,"")</f>
        <v/>
      </c>
      <c r="P31" s="92" t="str">
        <f>IFERROR('SFs(unnormalised)'!P31/Normaliser,"")</f>
        <v/>
      </c>
      <c r="Q31" s="92" t="str">
        <f>IFERROR('SFs(unnormalised)'!Q31/Normaliser,"")</f>
        <v/>
      </c>
      <c r="R31" s="92" t="str">
        <f>IFERROR('SFs(unnormalised)'!R31/Normaliser,"")</f>
        <v/>
      </c>
      <c r="S31" s="92" t="str">
        <f>IFERROR('SFs(unnormalised)'!S31/Normaliser,"")</f>
        <v/>
      </c>
      <c r="T31" s="92" t="str">
        <f>IFERROR('SFs(unnormalised)'!T31/Normaliser,"")</f>
        <v/>
      </c>
    </row>
    <row r="32" spans="1:20" x14ac:dyDescent="0.35">
      <c r="A32" s="43">
        <v>32</v>
      </c>
      <c r="B32" s="92" t="str">
        <f>IFERROR('SFs(unnormalised)'!B32/Normaliser,"")</f>
        <v/>
      </c>
      <c r="C32" s="92">
        <f>IFERROR('SFs(unnormalised)'!C32/Normaliser,"")</f>
        <v>23.065999909631298</v>
      </c>
      <c r="D32" s="92">
        <f>IFERROR('SFs(unnormalised)'!D32/Normaliser,"")</f>
        <v>4.2889366252623642</v>
      </c>
      <c r="E32" s="92" t="str">
        <f>IFERROR('SFs(unnormalised)'!E32/Normaliser,"")</f>
        <v/>
      </c>
      <c r="F32" s="92" t="str">
        <f>IFERROR('SFs(unnormalised)'!F32/Normaliser,"")</f>
        <v/>
      </c>
      <c r="G32" s="92">
        <f>IFERROR('SFs(unnormalised)'!G32/Normaliser,"")</f>
        <v>13.770176541595333</v>
      </c>
      <c r="H32" s="92">
        <f>IFERROR('SFs(unnormalised)'!H32/Normaliser,"")</f>
        <v>25.634545475858292</v>
      </c>
      <c r="I32" s="92">
        <f>IFERROR('SFs(unnormalised)'!I32/Normaliser,"")</f>
        <v>1.9332143822451973</v>
      </c>
      <c r="J32" s="92">
        <f>IFERROR('SFs(unnormalised)'!J32/Normaliser,"")</f>
        <v>3.6941457316516582</v>
      </c>
      <c r="K32" s="92" t="str">
        <f>IFERROR('SFs(unnormalised)'!K32/Normaliser,"")</f>
        <v/>
      </c>
      <c r="L32" s="92" t="str">
        <f>IFERROR('SFs(unnormalised)'!L32/Normaliser,"")</f>
        <v/>
      </c>
      <c r="M32" s="92" t="str">
        <f>IFERROR('SFs(unnormalised)'!M32/Normaliser,"")</f>
        <v/>
      </c>
      <c r="N32" s="92" t="str">
        <f>IFERROR('SFs(unnormalised)'!N32/Normaliser,"")</f>
        <v/>
      </c>
      <c r="O32" s="92" t="str">
        <f>IFERROR('SFs(unnormalised)'!O32/Normaliser,"")</f>
        <v/>
      </c>
      <c r="P32" s="92" t="str">
        <f>IFERROR('SFs(unnormalised)'!P32/Normaliser,"")</f>
        <v/>
      </c>
      <c r="Q32" s="92" t="str">
        <f>IFERROR('SFs(unnormalised)'!Q32/Normaliser,"")</f>
        <v/>
      </c>
      <c r="R32" s="92" t="str">
        <f>IFERROR('SFs(unnormalised)'!R32/Normaliser,"")</f>
        <v/>
      </c>
      <c r="S32" s="92" t="str">
        <f>IFERROR('SFs(unnormalised)'!S32/Normaliser,"")</f>
        <v/>
      </c>
      <c r="T32" s="92" t="str">
        <f>IFERROR('SFs(unnormalised)'!T32/Normaliser,"")</f>
        <v/>
      </c>
    </row>
    <row r="33" spans="1:20" x14ac:dyDescent="0.35">
      <c r="A33" s="43">
        <v>33</v>
      </c>
      <c r="B33" s="92" t="str">
        <f>IFERROR('SFs(unnormalised)'!B33/Normaliser,"")</f>
        <v/>
      </c>
      <c r="C33" s="92">
        <f>IFERROR('SFs(unnormalised)'!C33/Normaliser,"")</f>
        <v>24.321351765217408</v>
      </c>
      <c r="D33" s="92">
        <f>IFERROR('SFs(unnormalised)'!D33/Normaliser,"")</f>
        <v>4.7117675533759797</v>
      </c>
      <c r="E33" s="92" t="str">
        <f>IFERROR('SFs(unnormalised)'!E33/Normaliser,"")</f>
        <v/>
      </c>
      <c r="F33" s="92" t="str">
        <f>IFERROR('SFs(unnormalised)'!F33/Normaliser,"")</f>
        <v/>
      </c>
      <c r="G33" s="92">
        <f>IFERROR('SFs(unnormalised)'!G33/Normaliser,"")</f>
        <v>15.653537886518343</v>
      </c>
      <c r="H33" s="92">
        <f>IFERROR('SFs(unnormalised)'!H33/Normaliser,"")</f>
        <v>29.090856223239573</v>
      </c>
      <c r="I33" s="92">
        <f>IFERROR('SFs(unnormalised)'!I33/Normaliser,"")</f>
        <v>2.2627841607249732</v>
      </c>
      <c r="J33" s="92">
        <f>IFERROR('SFs(unnormalised)'!J33/Normaliser,"")</f>
        <v>4.3146277241298963</v>
      </c>
      <c r="K33" s="92" t="str">
        <f>IFERROR('SFs(unnormalised)'!K33/Normaliser,"")</f>
        <v/>
      </c>
      <c r="L33" s="92" t="str">
        <f>IFERROR('SFs(unnormalised)'!L33/Normaliser,"")</f>
        <v/>
      </c>
      <c r="M33" s="92" t="str">
        <f>IFERROR('SFs(unnormalised)'!M33/Normaliser,"")</f>
        <v/>
      </c>
      <c r="N33" s="92" t="str">
        <f>IFERROR('SFs(unnormalised)'!N33/Normaliser,"")</f>
        <v/>
      </c>
      <c r="O33" s="92" t="str">
        <f>IFERROR('SFs(unnormalised)'!O33/Normaliser,"")</f>
        <v/>
      </c>
      <c r="P33" s="92" t="str">
        <f>IFERROR('SFs(unnormalised)'!P33/Normaliser,"")</f>
        <v/>
      </c>
      <c r="Q33" s="92" t="str">
        <f>IFERROR('SFs(unnormalised)'!Q33/Normaliser,"")</f>
        <v/>
      </c>
      <c r="R33" s="92" t="str">
        <f>IFERROR('SFs(unnormalised)'!R33/Normaliser,"")</f>
        <v/>
      </c>
      <c r="S33" s="92" t="str">
        <f>IFERROR('SFs(unnormalised)'!S33/Normaliser,"")</f>
        <v/>
      </c>
      <c r="T33" s="92" t="str">
        <f>IFERROR('SFs(unnormalised)'!T33/Normaliser,"")</f>
        <v/>
      </c>
    </row>
    <row r="34" spans="1:20" x14ac:dyDescent="0.35">
      <c r="A34" s="43">
        <v>34</v>
      </c>
      <c r="B34" s="92" t="str">
        <f>IFERROR('SFs(unnormalised)'!B34/Normaliser,"")</f>
        <v/>
      </c>
      <c r="C34" s="92">
        <f>IFERROR('SFs(unnormalised)'!C34/Normaliser,"")</f>
        <v>25.449898884222893</v>
      </c>
      <c r="D34" s="92">
        <f>IFERROR('SFs(unnormalised)'!D34/Normaliser,"")</f>
        <v>5.1537024767178581</v>
      </c>
      <c r="E34" s="92" t="str">
        <f>IFERROR('SFs(unnormalised)'!E34/Normaliser,"")</f>
        <v/>
      </c>
      <c r="F34" s="92" t="str">
        <f>IFERROR('SFs(unnormalised)'!F34/Normaliser,"")</f>
        <v/>
      </c>
      <c r="G34" s="92">
        <f>IFERROR('SFs(unnormalised)'!G34/Normaliser,"")</f>
        <v>17.647993972436716</v>
      </c>
      <c r="H34" s="92">
        <f>IFERROR('SFs(unnormalised)'!H34/Normaliser,"")</f>
        <v>32.751094572874621</v>
      </c>
      <c r="I34" s="92">
        <f>IFERROR('SFs(unnormalised)'!I34/Normaliser,"")</f>
        <v>2.6306150554444683</v>
      </c>
      <c r="J34" s="92">
        <f>IFERROR('SFs(unnormalised)'!J34/Normaliser,"")</f>
        <v>5.0027510740248262</v>
      </c>
      <c r="K34" s="92" t="str">
        <f>IFERROR('SFs(unnormalised)'!K34/Normaliser,"")</f>
        <v/>
      </c>
      <c r="L34" s="92" t="str">
        <f>IFERROR('SFs(unnormalised)'!L34/Normaliser,"")</f>
        <v/>
      </c>
      <c r="M34" s="92" t="str">
        <f>IFERROR('SFs(unnormalised)'!M34/Normaliser,"")</f>
        <v/>
      </c>
      <c r="N34" s="92" t="str">
        <f>IFERROR('SFs(unnormalised)'!N34/Normaliser,"")</f>
        <v/>
      </c>
      <c r="O34" s="92">
        <f>IFERROR('SFs(unnormalised)'!O34/Normaliser,"")</f>
        <v>0.36036307654262095</v>
      </c>
      <c r="P34" s="92">
        <f>IFERROR('SFs(unnormalised)'!P34/Normaliser,"")</f>
        <v>0.53990679843924616</v>
      </c>
      <c r="Q34" s="92" t="str">
        <f>IFERROR('SFs(unnormalised)'!Q34/Normaliser,"")</f>
        <v/>
      </c>
      <c r="R34" s="92" t="str">
        <f>IFERROR('SFs(unnormalised)'!R34/Normaliser,"")</f>
        <v/>
      </c>
      <c r="S34" s="92" t="str">
        <f>IFERROR('SFs(unnormalised)'!S34/Normaliser,"")</f>
        <v/>
      </c>
      <c r="T34" s="92" t="str">
        <f>IFERROR('SFs(unnormalised)'!T34/Normaliser,"")</f>
        <v/>
      </c>
    </row>
    <row r="35" spans="1:20" x14ac:dyDescent="0.35">
      <c r="A35" s="43">
        <v>35</v>
      </c>
      <c r="B35" s="92" t="str">
        <f>IFERROR('SFs(unnormalised)'!B35/Normaliser,"")</f>
        <v/>
      </c>
      <c r="C35" s="92">
        <f>IFERROR('SFs(unnormalised)'!C35/Normaliser,"")</f>
        <v>26.505405444201124</v>
      </c>
      <c r="D35" s="92">
        <f>IFERROR('SFs(unnormalised)'!D35/Normaliser,"")</f>
        <v>5.6195735693912381</v>
      </c>
      <c r="E35" s="92" t="str">
        <f>IFERROR('SFs(unnormalised)'!E35/Normaliser,"")</f>
        <v/>
      </c>
      <c r="F35" s="92" t="str">
        <f>IFERROR('SFs(unnormalised)'!F35/Normaliser,"")</f>
        <v/>
      </c>
      <c r="G35" s="92">
        <f>IFERROR('SFs(unnormalised)'!G35/Normaliser,"")</f>
        <v>19.755735392459719</v>
      </c>
      <c r="H35" s="92">
        <f>IFERROR('SFs(unnormalised)'!H35/Normaliser,"")</f>
        <v>36.624453635692895</v>
      </c>
      <c r="I35" s="92">
        <f>IFERROR('SFs(unnormalised)'!I35/Normaliser,"")</f>
        <v>3.0400364510326141</v>
      </c>
      <c r="J35" s="92">
        <f>IFERROR('SFs(unnormalised)'!J35/Normaliser,"")</f>
        <v>5.763787549284503</v>
      </c>
      <c r="K35" s="92" t="str">
        <f>IFERROR('SFs(unnormalised)'!K35/Normaliser,"")</f>
        <v/>
      </c>
      <c r="L35" s="92" t="str">
        <f>IFERROR('SFs(unnormalised)'!L35/Normaliser,"")</f>
        <v/>
      </c>
      <c r="M35" s="92" t="str">
        <f>IFERROR('SFs(unnormalised)'!M35/Normaliser,"")</f>
        <v/>
      </c>
      <c r="N35" s="92" t="str">
        <f>IFERROR('SFs(unnormalised)'!N35/Normaliser,"")</f>
        <v/>
      </c>
      <c r="O35" s="92">
        <f>IFERROR('SFs(unnormalised)'!O35/Normaliser,"")</f>
        <v>0.47120153844757406</v>
      </c>
      <c r="P35" s="92">
        <f>IFERROR('SFs(unnormalised)'!P35/Normaliser,"")</f>
        <v>0.70583748268465285</v>
      </c>
      <c r="Q35" s="92" t="str">
        <f>IFERROR('SFs(unnormalised)'!Q35/Normaliser,"")</f>
        <v/>
      </c>
      <c r="R35" s="92" t="str">
        <f>IFERROR('SFs(unnormalised)'!R35/Normaliser,"")</f>
        <v/>
      </c>
      <c r="S35" s="92" t="str">
        <f>IFERROR('SFs(unnormalised)'!S35/Normaliser,"")</f>
        <v/>
      </c>
      <c r="T35" s="92" t="str">
        <f>IFERROR('SFs(unnormalised)'!T35/Normaliser,"")</f>
        <v/>
      </c>
    </row>
    <row r="36" spans="1:20" x14ac:dyDescent="0.35">
      <c r="A36" s="43">
        <v>36</v>
      </c>
      <c r="B36" s="92" t="str">
        <f>IFERROR('SFs(unnormalised)'!B36/Normaliser,"")</f>
        <v/>
      </c>
      <c r="C36" s="92">
        <f>IFERROR('SFs(unnormalised)'!C36/Normaliser,"")</f>
        <v>27.425659112802471</v>
      </c>
      <c r="D36" s="92">
        <f>IFERROR('SFs(unnormalised)'!D36/Normaliser,"")</f>
        <v>6.0973805857347392</v>
      </c>
      <c r="E36" s="92" t="str">
        <f>IFERROR('SFs(unnormalised)'!E36/Normaliser,"")</f>
        <v/>
      </c>
      <c r="F36" s="92" t="str">
        <f>IFERROR('SFs(unnormalised)'!F36/Normaliser,"")</f>
        <v/>
      </c>
      <c r="G36" s="92">
        <f>IFERROR('SFs(unnormalised)'!G36/Normaliser,"")</f>
        <v>21.923910248768664</v>
      </c>
      <c r="H36" s="92">
        <f>IFERROR('SFs(unnormalised)'!H36/Normaliser,"")</f>
        <v>40.615680852246939</v>
      </c>
      <c r="I36" s="92">
        <f>IFERROR('SFs(unnormalised)'!I36/Normaliser,"")</f>
        <v>3.4868609249709612</v>
      </c>
      <c r="J36" s="92">
        <f>IFERROR('SFs(unnormalised)'!J36/Normaliser,"")</f>
        <v>6.5868323078012461</v>
      </c>
      <c r="K36" s="92" t="str">
        <f>IFERROR('SFs(unnormalised)'!K36/Normaliser,"")</f>
        <v/>
      </c>
      <c r="L36" s="92" t="str">
        <f>IFERROR('SFs(unnormalised)'!L36/Normaliser,"")</f>
        <v/>
      </c>
      <c r="M36" s="92" t="str">
        <f>IFERROR('SFs(unnormalised)'!M36/Normaliser,"")</f>
        <v/>
      </c>
      <c r="N36" s="92" t="str">
        <f>IFERROR('SFs(unnormalised)'!N36/Normaliser,"")</f>
        <v/>
      </c>
      <c r="O36" s="92">
        <f>IFERROR('SFs(unnormalised)'!O36/Normaliser,"")</f>
        <v>0.60529847200993303</v>
      </c>
      <c r="P36" s="92">
        <f>IFERROR('SFs(unnormalised)'!P36/Normaliser,"")</f>
        <v>0.90614126417802776</v>
      </c>
      <c r="Q36" s="92" t="str">
        <f>IFERROR('SFs(unnormalised)'!Q36/Normaliser,"")</f>
        <v/>
      </c>
      <c r="R36" s="92" t="str">
        <f>IFERROR('SFs(unnormalised)'!R36/Normaliser,"")</f>
        <v/>
      </c>
      <c r="S36" s="92" t="str">
        <f>IFERROR('SFs(unnormalised)'!S36/Normaliser,"")</f>
        <v/>
      </c>
      <c r="T36" s="92" t="str">
        <f>IFERROR('SFs(unnormalised)'!T36/Normaliser,"")</f>
        <v/>
      </c>
    </row>
    <row r="37" spans="1:20" x14ac:dyDescent="0.35">
      <c r="A37" s="43">
        <v>37</v>
      </c>
      <c r="B37" s="92" t="str">
        <f>IFERROR('SFs(unnormalised)'!B37/Normaliser,"")</f>
        <v/>
      </c>
      <c r="C37" s="92">
        <f>IFERROR('SFs(unnormalised)'!C37/Normaliser,"")</f>
        <v>28.229798286540568</v>
      </c>
      <c r="D37" s="92">
        <f>IFERROR('SFs(unnormalised)'!D37/Normaliser,"")</f>
        <v>6.5998357791447795</v>
      </c>
      <c r="E37" s="92" t="str">
        <f>IFERROR('SFs(unnormalised)'!E37/Normaliser,"")</f>
        <v/>
      </c>
      <c r="F37" s="92" t="str">
        <f>IFERROR('SFs(unnormalised)'!F37/Normaliser,"")</f>
        <v/>
      </c>
      <c r="G37" s="92">
        <f>IFERROR('SFs(unnormalised)'!G37/Normaliser,"")</f>
        <v>24.151061422288198</v>
      </c>
      <c r="H37" s="92">
        <f>IFERROR('SFs(unnormalised)'!H37/Normaliser,"")</f>
        <v>44.731507848747491</v>
      </c>
      <c r="I37" s="92">
        <f>IFERROR('SFs(unnormalised)'!I37/Normaliser,"")</f>
        <v>3.9812623030658889</v>
      </c>
      <c r="J37" s="92">
        <f>IFERROR('SFs(unnormalised)'!J37/Normaliser,"")</f>
        <v>7.4925471947914417</v>
      </c>
      <c r="K37" s="92" t="str">
        <f>IFERROR('SFs(unnormalised)'!K37/Normaliser,"")</f>
        <v/>
      </c>
      <c r="L37" s="92" t="str">
        <f>IFERROR('SFs(unnormalised)'!L37/Normaliser,"")</f>
        <v/>
      </c>
      <c r="M37" s="92" t="str">
        <f>IFERROR('SFs(unnormalised)'!M37/Normaliser,"")</f>
        <v/>
      </c>
      <c r="N37" s="92" t="str">
        <f>IFERROR('SFs(unnormalised)'!N37/Normaliser,"")</f>
        <v/>
      </c>
      <c r="O37" s="92">
        <f>IFERROR('SFs(unnormalised)'!O37/Normaliser,"")</f>
        <v>0.76761492451720637</v>
      </c>
      <c r="P37" s="92">
        <f>IFERROR('SFs(unnormalised)'!P37/Normaliser,"")</f>
        <v>1.1480867767891689</v>
      </c>
      <c r="Q37" s="92" t="str">
        <f>IFERROR('SFs(unnormalised)'!Q37/Normaliser,"")</f>
        <v/>
      </c>
      <c r="R37" s="92" t="str">
        <f>IFERROR('SFs(unnormalised)'!R37/Normaliser,"")</f>
        <v/>
      </c>
      <c r="S37" s="92" t="str">
        <f>IFERROR('SFs(unnormalised)'!S37/Normaliser,"")</f>
        <v/>
      </c>
      <c r="T37" s="92" t="str">
        <f>IFERROR('SFs(unnormalised)'!T37/Normaliser,"")</f>
        <v/>
      </c>
    </row>
    <row r="38" spans="1:20" x14ac:dyDescent="0.35">
      <c r="A38" s="43">
        <v>38</v>
      </c>
      <c r="B38" s="92" t="str">
        <f>IFERROR('SFs(unnormalised)'!B38/Normaliser,"")</f>
        <v/>
      </c>
      <c r="C38" s="92">
        <f>IFERROR('SFs(unnormalised)'!C38/Normaliser,"")</f>
        <v>28.897430880617858</v>
      </c>
      <c r="D38" s="92">
        <f>IFERROR('SFs(unnormalised)'!D38/Normaliser,"")</f>
        <v>7.1159471361122328</v>
      </c>
      <c r="E38" s="92" t="str">
        <f>IFERROR('SFs(unnormalised)'!E38/Normaliser,"")</f>
        <v/>
      </c>
      <c r="F38" s="92" t="str">
        <f>IFERROR('SFs(unnormalised)'!F38/Normaliser,"")</f>
        <v/>
      </c>
      <c r="G38" s="92">
        <f>IFERROR('SFs(unnormalised)'!G38/Normaliser,"")</f>
        <v>26.408022160079991</v>
      </c>
      <c r="H38" s="92">
        <f>IFERROR('SFs(unnormalised)'!H38/Normaliser,"")</f>
        <v>48.92028966443128</v>
      </c>
      <c r="I38" s="92">
        <f>IFERROR('SFs(unnormalised)'!I38/Normaliser,"")</f>
        <v>4.5166139789475892</v>
      </c>
      <c r="J38" s="92">
        <f>IFERROR('SFs(unnormalised)'!J38/Normaliser,"")</f>
        <v>8.4676151343525508</v>
      </c>
      <c r="K38" s="92" t="str">
        <f>IFERROR('SFs(unnormalised)'!K38/Normaliser,"")</f>
        <v/>
      </c>
      <c r="L38" s="92" t="str">
        <f>IFERROR('SFs(unnormalised)'!L38/Normaliser,"")</f>
        <v/>
      </c>
      <c r="M38" s="92" t="str">
        <f>IFERROR('SFs(unnormalised)'!M38/Normaliser,"")</f>
        <v/>
      </c>
      <c r="N38" s="92" t="str">
        <f>IFERROR('SFs(unnormalised)'!N38/Normaliser,"")</f>
        <v/>
      </c>
      <c r="O38" s="92">
        <f>IFERROR('SFs(unnormalised)'!O38/Normaliser,"")</f>
        <v>0.9605554895467916</v>
      </c>
      <c r="P38" s="92">
        <f>IFERROR('SFs(unnormalised)'!P38/Normaliser,"")</f>
        <v>1.4350456230850164</v>
      </c>
      <c r="Q38" s="92" t="str">
        <f>IFERROR('SFs(unnormalised)'!Q38/Normaliser,"")</f>
        <v/>
      </c>
      <c r="R38" s="92" t="str">
        <f>IFERROR('SFs(unnormalised)'!R38/Normaliser,"")</f>
        <v/>
      </c>
      <c r="S38" s="92" t="str">
        <f>IFERROR('SFs(unnormalised)'!S38/Normaliser,"")</f>
        <v/>
      </c>
      <c r="T38" s="92" t="str">
        <f>IFERROR('SFs(unnormalised)'!T38/Normaliser,"")</f>
        <v/>
      </c>
    </row>
    <row r="39" spans="1:20" x14ac:dyDescent="0.35">
      <c r="A39" s="43">
        <v>39</v>
      </c>
      <c r="B39" s="92" t="str">
        <f>IFERROR('SFs(unnormalised)'!B39/Normaliser,"")</f>
        <v/>
      </c>
      <c r="C39" s="92">
        <f>IFERROR('SFs(unnormalised)'!C39/Normaliser,"")</f>
        <v>29.433646676944708</v>
      </c>
      <c r="D39" s="92">
        <f>IFERROR('SFs(unnormalised)'!D39/Normaliser,"")</f>
        <v>7.648918077918597</v>
      </c>
      <c r="E39" s="92" t="str">
        <f>IFERROR('SFs(unnormalised)'!E39/Normaliser,"")</f>
        <v/>
      </c>
      <c r="F39" s="92" t="str">
        <f>IFERROR('SFs(unnormalised)'!F39/Normaliser,"")</f>
        <v/>
      </c>
      <c r="G39" s="92">
        <f>IFERROR('SFs(unnormalised)'!G39/Normaliser,"")</f>
        <v>28.666932807530877</v>
      </c>
      <c r="H39" s="92">
        <f>IFERROR('SFs(unnormalised)'!H39/Normaliser,"")</f>
        <v>53.138374506304736</v>
      </c>
      <c r="I39" s="92">
        <f>IFERROR('SFs(unnormalised)'!I39/Normaliser,"")</f>
        <v>5.0971922998061201</v>
      </c>
      <c r="J39" s="92">
        <f>IFERROR('SFs(unnormalised)'!J39/Normaliser,"")</f>
        <v>9.5184399537115478</v>
      </c>
      <c r="K39" s="92" t="str">
        <f>IFERROR('SFs(unnormalised)'!K39/Normaliser,"")</f>
        <v/>
      </c>
      <c r="L39" s="92" t="str">
        <f>IFERROR('SFs(unnormalised)'!L39/Normaliser,"")</f>
        <v/>
      </c>
      <c r="M39" s="92" t="str">
        <f>IFERROR('SFs(unnormalised)'!M39/Normaliser,"")</f>
        <v/>
      </c>
      <c r="N39" s="92" t="str">
        <f>IFERROR('SFs(unnormalised)'!N39/Normaliser,"")</f>
        <v/>
      </c>
      <c r="O39" s="92">
        <f>IFERROR('SFs(unnormalised)'!O39/Normaliser,"")</f>
        <v>1.1884222905060655</v>
      </c>
      <c r="P39" s="92">
        <f>IFERROR('SFs(unnormalised)'!P39/Normaliser,"")</f>
        <v>1.7731630521377499</v>
      </c>
      <c r="Q39" s="92" t="str">
        <f>IFERROR('SFs(unnormalised)'!Q39/Normaliser,"")</f>
        <v/>
      </c>
      <c r="R39" s="92" t="str">
        <f>IFERROR('SFs(unnormalised)'!R39/Normaliser,"")</f>
        <v/>
      </c>
      <c r="S39" s="92" t="str">
        <f>IFERROR('SFs(unnormalised)'!S39/Normaliser,"")</f>
        <v/>
      </c>
      <c r="T39" s="92" t="str">
        <f>IFERROR('SFs(unnormalised)'!T39/Normaliser,"")</f>
        <v/>
      </c>
    </row>
    <row r="40" spans="1:20" x14ac:dyDescent="0.35">
      <c r="A40" s="43">
        <v>40</v>
      </c>
      <c r="B40" s="92" t="str">
        <f>IFERROR('SFs(unnormalised)'!B40/Normaliser,"")</f>
        <v/>
      </c>
      <c r="C40" s="92">
        <f>IFERROR('SFs(unnormalised)'!C40/Normaliser,"")</f>
        <v>29.847719669813674</v>
      </c>
      <c r="D40" s="92">
        <f>IFERROR('SFs(unnormalised)'!D40/Normaliser,"")</f>
        <v>8.1977888730162825</v>
      </c>
      <c r="E40" s="92">
        <f>IFERROR('SFs(unnormalised)'!E40/Normaliser,"")</f>
        <v>1.2791485098966202</v>
      </c>
      <c r="F40" s="92" t="str">
        <f>IFERROR('SFs(unnormalised)'!F40/Normaliser,"")</f>
        <v/>
      </c>
      <c r="G40" s="92">
        <f>IFERROR('SFs(unnormalised)'!G40/Normaliser,"")</f>
        <v>30.918148450648481</v>
      </c>
      <c r="H40" s="92">
        <f>IFERROR('SFs(unnormalised)'!H40/Normaliser,"")</f>
        <v>57.375282997427554</v>
      </c>
      <c r="I40" s="92">
        <f>IFERROR('SFs(unnormalised)'!I40/Normaliser,"")</f>
        <v>5.7242984092725973</v>
      </c>
      <c r="J40" s="92">
        <f>IFERROR('SFs(unnormalised)'!J40/Normaliser,"")</f>
        <v>10.647903532366744</v>
      </c>
      <c r="K40" s="92" t="str">
        <f>IFERROR('SFs(unnormalised)'!K40/Normaliser,"")</f>
        <v/>
      </c>
      <c r="L40" s="92" t="str">
        <f>IFERROR('SFs(unnormalised)'!L40/Normaliser,"")</f>
        <v/>
      </c>
      <c r="M40" s="92" t="str">
        <f>IFERROR('SFs(unnormalised)'!M40/Normaliser,"")</f>
        <v/>
      </c>
      <c r="N40" s="92" t="str">
        <f>IFERROR('SFs(unnormalised)'!N40/Normaliser,"")</f>
        <v/>
      </c>
      <c r="O40" s="92">
        <f>IFERROR('SFs(unnormalised)'!O40/Normaliser,"")</f>
        <v>1.4559544301145531</v>
      </c>
      <c r="P40" s="92">
        <f>IFERROR('SFs(unnormalised)'!P40/Normaliser,"")</f>
        <v>2.1692213351974918</v>
      </c>
      <c r="Q40" s="92" t="str">
        <f>IFERROR('SFs(unnormalised)'!Q40/Normaliser,"")</f>
        <v/>
      </c>
      <c r="R40" s="92" t="str">
        <f>IFERROR('SFs(unnormalised)'!R40/Normaliser,"")</f>
        <v/>
      </c>
      <c r="S40" s="92" t="str">
        <f>IFERROR('SFs(unnormalised)'!S40/Normaliser,"")</f>
        <v/>
      </c>
      <c r="T40" s="92" t="str">
        <f>IFERROR('SFs(unnormalised)'!T40/Normaliser,"")</f>
        <v/>
      </c>
    </row>
    <row r="41" spans="1:20" x14ac:dyDescent="0.35">
      <c r="A41" s="43">
        <v>41</v>
      </c>
      <c r="B41" s="92" t="str">
        <f>IFERROR('SFs(unnormalised)'!B41/Normaliser,"")</f>
        <v/>
      </c>
      <c r="C41" s="92">
        <f>IFERROR('SFs(unnormalised)'!C41/Normaliser,"")</f>
        <v>30.106860493147131</v>
      </c>
      <c r="D41" s="92">
        <f>IFERROR('SFs(unnormalised)'!D41/Normaliser,"")</f>
        <v>8.7603735029600411</v>
      </c>
      <c r="E41" s="92">
        <f>IFERROR('SFs(unnormalised)'!E41/Normaliser,"")</f>
        <v>1.4236242225887785</v>
      </c>
      <c r="F41" s="92" t="str">
        <f>IFERROR('SFs(unnormalised)'!F41/Normaliser,"")</f>
        <v/>
      </c>
      <c r="G41" s="92">
        <f>IFERROR('SFs(unnormalised)'!G41/Normaliser,"")</f>
        <v>33.097909702738292</v>
      </c>
      <c r="H41" s="92">
        <f>IFERROR('SFs(unnormalised)'!H41/Normaliser,"")</f>
        <v>61.526912985294835</v>
      </c>
      <c r="I41" s="92">
        <f>IFERROR('SFs(unnormalised)'!I41/Normaliser,"")</f>
        <v>6.3953090217294237</v>
      </c>
      <c r="J41" s="92">
        <f>IFERROR('SFs(unnormalised)'!J41/Normaliser,"")</f>
        <v>11.851126189173776</v>
      </c>
      <c r="K41" s="92" t="str">
        <f>IFERROR('SFs(unnormalised)'!K41/Normaliser,"")</f>
        <v/>
      </c>
      <c r="L41" s="92" t="str">
        <f>IFERROR('SFs(unnormalised)'!L41/Normaliser,"")</f>
        <v/>
      </c>
      <c r="M41" s="92" t="str">
        <f>IFERROR('SFs(unnormalised)'!M41/Normaliser,"")</f>
        <v/>
      </c>
      <c r="N41" s="92" t="str">
        <f>IFERROR('SFs(unnormalised)'!N41/Normaliser,"")</f>
        <v/>
      </c>
      <c r="O41" s="92">
        <f>IFERROR('SFs(unnormalised)'!O41/Normaliser,"")</f>
        <v>1.7668136037215818</v>
      </c>
      <c r="P41" s="92">
        <f>IFERROR('SFs(unnormalised)'!P41/Normaliser,"")</f>
        <v>2.6284681217121091</v>
      </c>
      <c r="Q41" s="92" t="str">
        <f>IFERROR('SFs(unnormalised)'!Q41/Normaliser,"")</f>
        <v/>
      </c>
      <c r="R41" s="92" t="str">
        <f>IFERROR('SFs(unnormalised)'!R41/Normaliser,"")</f>
        <v/>
      </c>
      <c r="S41" s="92" t="str">
        <f>IFERROR('SFs(unnormalised)'!S41/Normaliser,"")</f>
        <v/>
      </c>
      <c r="T41" s="92" t="str">
        <f>IFERROR('SFs(unnormalised)'!T41/Normaliser,"")</f>
        <v/>
      </c>
    </row>
    <row r="42" spans="1:20" x14ac:dyDescent="0.35">
      <c r="A42" s="43">
        <v>42</v>
      </c>
      <c r="B42" s="92" t="str">
        <f>IFERROR('SFs(unnormalised)'!B42/Normaliser,"")</f>
        <v/>
      </c>
      <c r="C42" s="92">
        <f>IFERROR('SFs(unnormalised)'!C42/Normaliser,"")</f>
        <v>30.246227742710911</v>
      </c>
      <c r="D42" s="92">
        <f>IFERROR('SFs(unnormalised)'!D42/Normaliser,"")</f>
        <v>9.3399483612636693</v>
      </c>
      <c r="E42" s="92">
        <f>IFERROR('SFs(unnormalised)'!E42/Normaliser,"")</f>
        <v>1.5771634728504944</v>
      </c>
      <c r="F42" s="92" t="str">
        <f>IFERROR('SFs(unnormalised)'!F42/Normaliser,"")</f>
        <v/>
      </c>
      <c r="G42" s="92">
        <f>IFERROR('SFs(unnormalised)'!G42/Normaliser,"")</f>
        <v>35.202477677150377</v>
      </c>
      <c r="H42" s="92">
        <f>IFERROR('SFs(unnormalised)'!H42/Normaliser,"")</f>
        <v>65.596319633417551</v>
      </c>
      <c r="I42" s="92">
        <f>IFERROR('SFs(unnormalised)'!I42/Normaliser,"")</f>
        <v>7.1148386733632396</v>
      </c>
      <c r="J42" s="92">
        <f>IFERROR('SFs(unnormalised)'!J42/Normaliser,"")</f>
        <v>13.137228147910832</v>
      </c>
      <c r="K42" s="92" t="str">
        <f>IFERROR('SFs(unnormalised)'!K42/Normaliser,"")</f>
        <v/>
      </c>
      <c r="L42" s="92" t="str">
        <f>IFERROR('SFs(unnormalised)'!L42/Normaliser,"")</f>
        <v/>
      </c>
      <c r="M42" s="92" t="str">
        <f>IFERROR('SFs(unnormalised)'!M42/Normaliser,"")</f>
        <v/>
      </c>
      <c r="N42" s="92" t="str">
        <f>IFERROR('SFs(unnormalised)'!N42/Normaliser,"")</f>
        <v/>
      </c>
      <c r="O42" s="92">
        <f>IFERROR('SFs(unnormalised)'!O42/Normaliser,"")</f>
        <v>2.1266601016313538</v>
      </c>
      <c r="P42" s="92">
        <f>IFERROR('SFs(unnormalised)'!P42/Normaliser,"")</f>
        <v>3.1590034968671832</v>
      </c>
      <c r="Q42" s="92" t="str">
        <f>IFERROR('SFs(unnormalised)'!Q42/Normaliser,"")</f>
        <v/>
      </c>
      <c r="R42" s="92" t="str">
        <f>IFERROR('SFs(unnormalised)'!R42/Normaliser,"")</f>
        <v/>
      </c>
      <c r="S42" s="92" t="str">
        <f>IFERROR('SFs(unnormalised)'!S42/Normaliser,"")</f>
        <v/>
      </c>
      <c r="T42" s="92" t="str">
        <f>IFERROR('SFs(unnormalised)'!T42/Normaliser,"")</f>
        <v/>
      </c>
    </row>
    <row r="43" spans="1:20" x14ac:dyDescent="0.35">
      <c r="A43" s="43">
        <v>43</v>
      </c>
      <c r="B43" s="92" t="str">
        <f>IFERROR('SFs(unnormalised)'!B43/Normaliser,"")</f>
        <v/>
      </c>
      <c r="C43" s="92">
        <f>IFERROR('SFs(unnormalised)'!C43/Normaliser,"")</f>
        <v>30.203801451423455</v>
      </c>
      <c r="D43" s="92">
        <f>IFERROR('SFs(unnormalised)'!D43/Normaliser,"")</f>
        <v>9.92825816513602</v>
      </c>
      <c r="E43" s="92">
        <f>IFERROR('SFs(unnormalised)'!E43/Normaliser,"")</f>
        <v>1.7383677710279983</v>
      </c>
      <c r="F43" s="92" t="str">
        <f>IFERROR('SFs(unnormalised)'!F43/Normaliser,"")</f>
        <v/>
      </c>
      <c r="G43" s="92">
        <f>IFERROR('SFs(unnormalised)'!G43/Normaliser,"")</f>
        <v>37.144544729925144</v>
      </c>
      <c r="H43" s="92">
        <f>IFERROR('SFs(unnormalised)'!H43/Normaliser,"")</f>
        <v>69.431797025740465</v>
      </c>
      <c r="I43" s="92">
        <f>IFERROR('SFs(unnormalised)'!I43/Normaliser,"")</f>
        <v>7.8752934864337814</v>
      </c>
      <c r="J43" s="92">
        <f>IFERROR('SFs(unnormalised)'!J43/Normaliser,"")</f>
        <v>14.493514619483095</v>
      </c>
      <c r="K43" s="92" t="str">
        <f>IFERROR('SFs(unnormalised)'!K43/Normaliser,"")</f>
        <v/>
      </c>
      <c r="L43" s="92" t="str">
        <f>IFERROR('SFs(unnormalised)'!L43/Normaliser,"")</f>
        <v/>
      </c>
      <c r="M43" s="92" t="str">
        <f>IFERROR('SFs(unnormalised)'!M43/Normaliser,"")</f>
        <v/>
      </c>
      <c r="N43" s="92" t="str">
        <f>IFERROR('SFs(unnormalised)'!N43/Normaliser,"")</f>
        <v/>
      </c>
      <c r="O43" s="92">
        <f>IFERROR('SFs(unnormalised)'!O43/Normaliser,"")</f>
        <v>2.5387517454726161</v>
      </c>
      <c r="P43" s="92">
        <f>IFERROR('SFs(unnormalised)'!P43/Normaliser,"")</f>
        <v>3.765132714139007</v>
      </c>
      <c r="Q43" s="92" t="str">
        <f>IFERROR('SFs(unnormalised)'!Q43/Normaliser,"")</f>
        <v/>
      </c>
      <c r="R43" s="92" t="str">
        <f>IFERROR('SFs(unnormalised)'!R43/Normaliser,"")</f>
        <v/>
      </c>
      <c r="S43" s="92" t="str">
        <f>IFERROR('SFs(unnormalised)'!S43/Normaliser,"")</f>
        <v/>
      </c>
      <c r="T43" s="92" t="str">
        <f>IFERROR('SFs(unnormalised)'!T43/Normaliser,"")</f>
        <v/>
      </c>
    </row>
    <row r="44" spans="1:20" x14ac:dyDescent="0.35">
      <c r="A44" s="43">
        <v>44</v>
      </c>
      <c r="B44" s="92" t="str">
        <f>IFERROR('SFs(unnormalised)'!B44/Normaliser,"")</f>
        <v/>
      </c>
      <c r="C44" s="92">
        <f>IFERROR('SFs(unnormalised)'!C44/Normaliser,"")</f>
        <v>30.010933764816787</v>
      </c>
      <c r="D44" s="92">
        <f>IFERROR('SFs(unnormalised)'!D44/Normaliser,"")</f>
        <v>10.525840311727515</v>
      </c>
      <c r="E44" s="92">
        <f>IFERROR('SFs(unnormalised)'!E44/Normaliser,"")</f>
        <v>1.9080830263286093</v>
      </c>
      <c r="F44" s="92" t="str">
        <f>IFERROR('SFs(unnormalised)'!F44/Normaliser,"")</f>
        <v/>
      </c>
      <c r="G44" s="92">
        <f>IFERROR('SFs(unnormalised)'!G44/Normaliser,"")</f>
        <v>38.893930764886228</v>
      </c>
      <c r="H44" s="92">
        <f>IFERROR('SFs(unnormalised)'!H44/Normaliser,"")</f>
        <v>73.000839234039319</v>
      </c>
      <c r="I44" s="92">
        <f>IFERROR('SFs(unnormalised)'!I44/Normaliser,"")</f>
        <v>8.6758183097546446</v>
      </c>
      <c r="J44" s="92">
        <f>IFERROR('SFs(unnormalised)'!J44/Normaliser,"")</f>
        <v>15.9179846089775</v>
      </c>
      <c r="K44" s="92" t="str">
        <f>IFERROR('SFs(unnormalised)'!K44/Normaliser,"")</f>
        <v/>
      </c>
      <c r="L44" s="92" t="str">
        <f>IFERROR('SFs(unnormalised)'!L44/Normaliser,"")</f>
        <v/>
      </c>
      <c r="M44" s="92" t="str">
        <f>IFERROR('SFs(unnormalised)'!M44/Normaliser,"")</f>
        <v/>
      </c>
      <c r="N44" s="92" t="str">
        <f>IFERROR('SFs(unnormalised)'!N44/Normaliser,"")</f>
        <v/>
      </c>
      <c r="O44" s="92">
        <f>IFERROR('SFs(unnormalised)'!O44/Normaliser,"")</f>
        <v>3.0083962352707365</v>
      </c>
      <c r="P44" s="92">
        <f>IFERROR('SFs(unnormalised)'!P44/Normaliser,"")</f>
        <v>4.4548134019258017</v>
      </c>
      <c r="Q44" s="92" t="str">
        <f>IFERROR('SFs(unnormalised)'!Q44/Normaliser,"")</f>
        <v/>
      </c>
      <c r="R44" s="92" t="str">
        <f>IFERROR('SFs(unnormalised)'!R44/Normaliser,"")</f>
        <v/>
      </c>
      <c r="S44" s="92" t="str">
        <f>IFERROR('SFs(unnormalised)'!S44/Normaliser,"")</f>
        <v/>
      </c>
      <c r="T44" s="92" t="str">
        <f>IFERROR('SFs(unnormalised)'!T44/Normaliser,"")</f>
        <v/>
      </c>
    </row>
    <row r="45" spans="1:20" x14ac:dyDescent="0.35">
      <c r="A45" s="43">
        <v>45</v>
      </c>
      <c r="B45" s="92" t="str">
        <f>IFERROR('SFs(unnormalised)'!B45/Normaliser,"")</f>
        <v/>
      </c>
      <c r="C45" s="92">
        <f>IFERROR('SFs(unnormalised)'!C45/Normaliser,"")</f>
        <v>29.645502527268455</v>
      </c>
      <c r="D45" s="92">
        <f>IFERROR('SFs(unnormalised)'!D45/Normaliser,"")</f>
        <v>11.131928055700085</v>
      </c>
      <c r="E45" s="92">
        <f>IFERROR('SFs(unnormalised)'!E45/Normaliser,"")</f>
        <v>2.0860323829989298</v>
      </c>
      <c r="F45" s="92" t="str">
        <f>IFERROR('SFs(unnormalised)'!F45/Normaliser,"")</f>
        <v/>
      </c>
      <c r="G45" s="92">
        <f>IFERROR('SFs(unnormalised)'!G45/Normaliser,"")</f>
        <v>40.401332527194171</v>
      </c>
      <c r="H45" s="92">
        <f>IFERROR('SFs(unnormalised)'!H45/Normaliser,"")</f>
        <v>76.213055656126059</v>
      </c>
      <c r="I45" s="92">
        <f>IFERROR('SFs(unnormalised)'!I45/Normaliser,"")</f>
        <v>9.5173886965222607</v>
      </c>
      <c r="J45" s="92">
        <f>IFERROR('SFs(unnormalised)'!J45/Normaliser,"")</f>
        <v>17.414674106165325</v>
      </c>
      <c r="K45" s="92">
        <f>IFERROR('SFs(unnormalised)'!K45/Normaliser,"")</f>
        <v>1.5078995884896822</v>
      </c>
      <c r="L45" s="92" t="str">
        <f>IFERROR('SFs(unnormalised)'!L45/Normaliser,"")</f>
        <v/>
      </c>
      <c r="M45" s="92" t="str">
        <f>IFERROR('SFs(unnormalised)'!M45/Normaliser,"")</f>
        <v/>
      </c>
      <c r="N45" s="92" t="str">
        <f>IFERROR('SFs(unnormalised)'!N45/Normaliser,"")</f>
        <v/>
      </c>
      <c r="O45" s="92">
        <f>IFERROR('SFs(unnormalised)'!O45/Normaliser,"")</f>
        <v>3.540554795772282</v>
      </c>
      <c r="P45" s="92">
        <f>IFERROR('SFs(unnormalised)'!P45/Normaliser,"")</f>
        <v>5.2346590275352902</v>
      </c>
      <c r="Q45" s="92" t="str">
        <f>IFERROR('SFs(unnormalised)'!Q45/Normaliser,"")</f>
        <v/>
      </c>
      <c r="R45" s="92" t="str">
        <f>IFERROR('SFs(unnormalised)'!R45/Normaliser,"")</f>
        <v/>
      </c>
      <c r="S45" s="92" t="str">
        <f>IFERROR('SFs(unnormalised)'!S45/Normaliser,"")</f>
        <v/>
      </c>
      <c r="T45" s="92" t="str">
        <f>IFERROR('SFs(unnormalised)'!T45/Normaliser,"")</f>
        <v/>
      </c>
    </row>
    <row r="46" spans="1:20" x14ac:dyDescent="0.35">
      <c r="A46" s="43">
        <v>46</v>
      </c>
      <c r="B46" s="92" t="str">
        <f>IFERROR('SFs(unnormalised)'!B46/Normaliser,"")</f>
        <v/>
      </c>
      <c r="C46" s="92">
        <f>IFERROR('SFs(unnormalised)'!C46/Normaliser,"")</f>
        <v>29.116965298765617</v>
      </c>
      <c r="D46" s="92">
        <f>IFERROR('SFs(unnormalised)'!D46/Normaliser,"")</f>
        <v>11.745750596146419</v>
      </c>
      <c r="E46" s="92">
        <f>IFERROR('SFs(unnormalised)'!E46/Normaliser,"")</f>
        <v>2.2723477172347244</v>
      </c>
      <c r="F46" s="92" t="str">
        <f>IFERROR('SFs(unnormalised)'!F46/Normaliser,"")</f>
        <v/>
      </c>
      <c r="G46" s="92">
        <f>IFERROR('SFs(unnormalised)'!G46/Normaliser,"")</f>
        <v>41.619998181118859</v>
      </c>
      <c r="H46" s="92">
        <f>IFERROR('SFs(unnormalised)'!H46/Normaliser,"")</f>
        <v>79.013725016484941</v>
      </c>
      <c r="I46" s="92">
        <f>IFERROR('SFs(unnormalised)'!I46/Normaliser,"")</f>
        <v>10.398705469254381</v>
      </c>
      <c r="J46" s="92">
        <f>IFERROR('SFs(unnormalised)'!J46/Normaliser,"")</f>
        <v>18.982514717283625</v>
      </c>
      <c r="K46" s="92">
        <f>IFERROR('SFs(unnormalised)'!K46/Normaliser,"")</f>
        <v>1.70710798367453</v>
      </c>
      <c r="L46" s="92">
        <f>IFERROR('SFs(unnormalised)'!L46/Normaliser,"")</f>
        <v>3.0596304392324081</v>
      </c>
      <c r="M46" s="92" t="str">
        <f>IFERROR('SFs(unnormalised)'!M46/Normaliser,"")</f>
        <v/>
      </c>
      <c r="N46" s="92" t="str">
        <f>IFERROR('SFs(unnormalised)'!N46/Normaliser,"")</f>
        <v/>
      </c>
      <c r="O46" s="92">
        <f>IFERROR('SFs(unnormalised)'!O46/Normaliser,"")</f>
        <v>4.1406189299475766</v>
      </c>
      <c r="P46" s="92">
        <f>IFERROR('SFs(unnormalised)'!P46/Normaliser,"")</f>
        <v>6.1124747928467658</v>
      </c>
      <c r="Q46" s="92" t="str">
        <f>IFERROR('SFs(unnormalised)'!Q46/Normaliser,"")</f>
        <v/>
      </c>
      <c r="R46" s="92" t="str">
        <f>IFERROR('SFs(unnormalised)'!R46/Normaliser,"")</f>
        <v/>
      </c>
      <c r="S46" s="92" t="str">
        <f>IFERROR('SFs(unnormalised)'!S46/Normaliser,"")</f>
        <v/>
      </c>
      <c r="T46" s="92" t="str">
        <f>IFERROR('SFs(unnormalised)'!T46/Normaliser,"")</f>
        <v/>
      </c>
    </row>
    <row r="47" spans="1:20" x14ac:dyDescent="0.35">
      <c r="A47" s="43">
        <v>47</v>
      </c>
      <c r="B47" s="92" t="str">
        <f>IFERROR('SFs(unnormalised)'!B47/Normaliser,"")</f>
        <v/>
      </c>
      <c r="C47" s="92">
        <f>IFERROR('SFs(unnormalised)'!C47/Normaliser,"")</f>
        <v>28.369089333415154</v>
      </c>
      <c r="D47" s="92">
        <f>IFERROR('SFs(unnormalised)'!D47/Normaliser,"")</f>
        <v>12.357901115755503</v>
      </c>
      <c r="E47" s="92">
        <f>IFERROR('SFs(unnormalised)'!E47/Normaliser,"")</f>
        <v>2.4655419408350006</v>
      </c>
      <c r="F47" s="92" t="str">
        <f>IFERROR('SFs(unnormalised)'!F47/Normaliser,"")</f>
        <v/>
      </c>
      <c r="G47" s="92">
        <f>IFERROR('SFs(unnormalised)'!G47/Normaliser,"")</f>
        <v>42.434398756207088</v>
      </c>
      <c r="H47" s="92">
        <f>IFERROR('SFs(unnormalised)'!H47/Normaliser,"")</f>
        <v>81.197655327372701</v>
      </c>
      <c r="I47" s="92">
        <f>IFERROR('SFs(unnormalised)'!I47/Normaliser,"")</f>
        <v>11.308452697291722</v>
      </c>
      <c r="J47" s="92">
        <f>IFERROR('SFs(unnormalised)'!J47/Normaliser,"")</f>
        <v>20.604223910308352</v>
      </c>
      <c r="K47" s="92">
        <f>IFERROR('SFs(unnormalised)'!K47/Normaliser,"")</f>
        <v>1.9201381276980511</v>
      </c>
      <c r="L47" s="92">
        <f>IFERROR('SFs(unnormalised)'!L47/Normaliser,"")</f>
        <v>3.4880942027307476</v>
      </c>
      <c r="M47" s="92" t="str">
        <f>IFERROR('SFs(unnormalised)'!M47/Normaliser,"")</f>
        <v/>
      </c>
      <c r="N47" s="92" t="str">
        <f>IFERROR('SFs(unnormalised)'!N47/Normaliser,"")</f>
        <v/>
      </c>
      <c r="O47" s="92">
        <f>IFERROR('SFs(unnormalised)'!O47/Normaliser,"")</f>
        <v>4.8107278393533246</v>
      </c>
      <c r="P47" s="92">
        <f>IFERROR('SFs(unnormalised)'!P47/Normaliser,"")</f>
        <v>7.0911972886041879</v>
      </c>
      <c r="Q47" s="92" t="str">
        <f>IFERROR('SFs(unnormalised)'!Q47/Normaliser,"")</f>
        <v/>
      </c>
      <c r="R47" s="92" t="str">
        <f>IFERROR('SFs(unnormalised)'!R47/Normaliser,"")</f>
        <v/>
      </c>
      <c r="S47" s="92" t="str">
        <f>IFERROR('SFs(unnormalised)'!S47/Normaliser,"")</f>
        <v/>
      </c>
      <c r="T47" s="92" t="str">
        <f>IFERROR('SFs(unnormalised)'!T47/Normaliser,"")</f>
        <v/>
      </c>
    </row>
    <row r="48" spans="1:20" x14ac:dyDescent="0.35">
      <c r="A48" s="43">
        <v>48</v>
      </c>
      <c r="B48" s="92" t="str">
        <f>IFERROR('SFs(unnormalised)'!B48/Normaliser,"")</f>
        <v/>
      </c>
      <c r="C48" s="92">
        <f>IFERROR('SFs(unnormalised)'!C48/Normaliser,"")</f>
        <v>27.363617627618169</v>
      </c>
      <c r="D48" s="92">
        <f>IFERROR('SFs(unnormalised)'!D48/Normaliser,"")</f>
        <v>12.964938418643769</v>
      </c>
      <c r="E48" s="92">
        <f>IFERROR('SFs(unnormalised)'!E48/Normaliser,"")</f>
        <v>2.6651208205334678</v>
      </c>
      <c r="F48" s="92" t="str">
        <f>IFERROR('SFs(unnormalised)'!F48/Normaliser,"")</f>
        <v/>
      </c>
      <c r="G48" s="92">
        <f>IFERROR('SFs(unnormalised)'!G48/Normaliser,"")</f>
        <v>42.759573238914385</v>
      </c>
      <c r="H48" s="92">
        <f>IFERROR('SFs(unnormalised)'!H48/Normaliser,"")</f>
        <v>82.637407179713307</v>
      </c>
      <c r="I48" s="92">
        <f>IFERROR('SFs(unnormalised)'!I48/Normaliser,"")</f>
        <v>12.242071804379846</v>
      </c>
      <c r="J48" s="92">
        <f>IFERROR('SFs(unnormalised)'!J48/Normaliser,"")</f>
        <v>22.271350921575152</v>
      </c>
      <c r="K48" s="92">
        <f>IFERROR('SFs(unnormalised)'!K48/Normaliser,"")</f>
        <v>2.1482596594759111</v>
      </c>
      <c r="L48" s="92">
        <f>IFERROR('SFs(unnormalised)'!L48/Normaliser,"")</f>
        <v>3.9359967604280572</v>
      </c>
      <c r="M48" s="92" t="str">
        <f>IFERROR('SFs(unnormalised)'!M48/Normaliser,"")</f>
        <v/>
      </c>
      <c r="N48" s="92" t="str">
        <f>IFERROR('SFs(unnormalised)'!N48/Normaliser,"")</f>
        <v/>
      </c>
      <c r="O48" s="92">
        <f>IFERROR('SFs(unnormalised)'!O48/Normaliser,"")</f>
        <v>5.5543164843933717</v>
      </c>
      <c r="P48" s="92">
        <f>IFERROR('SFs(unnormalised)'!P48/Normaliser,"")</f>
        <v>8.1752763615388364</v>
      </c>
      <c r="Q48" s="92" t="str">
        <f>IFERROR('SFs(unnormalised)'!Q48/Normaliser,"")</f>
        <v/>
      </c>
      <c r="R48" s="92" t="str">
        <f>IFERROR('SFs(unnormalised)'!R48/Normaliser,"")</f>
        <v/>
      </c>
      <c r="S48" s="92" t="str">
        <f>IFERROR('SFs(unnormalised)'!S48/Normaliser,"")</f>
        <v/>
      </c>
      <c r="T48" s="92" t="str">
        <f>IFERROR('SFs(unnormalised)'!T48/Normaliser,"")</f>
        <v/>
      </c>
    </row>
    <row r="49" spans="1:20" x14ac:dyDescent="0.35">
      <c r="A49" s="43">
        <v>49</v>
      </c>
      <c r="B49" s="92" t="str">
        <f>IFERROR('SFs(unnormalised)'!B49/Normaliser,"")</f>
        <v/>
      </c>
      <c r="C49" s="92">
        <f>IFERROR('SFs(unnormalised)'!C49/Normaliser,"")</f>
        <v>26.109205075304011</v>
      </c>
      <c r="D49" s="92">
        <f>IFERROR('SFs(unnormalised)'!D49/Normaliser,"")</f>
        <v>13.569123450346089</v>
      </c>
      <c r="E49" s="92">
        <f>IFERROR('SFs(unnormalised)'!E49/Normaliser,"")</f>
        <v>2.8713070994554308</v>
      </c>
      <c r="F49" s="92" t="str">
        <f>IFERROR('SFs(unnormalised)'!F49/Normaliser,"")</f>
        <v/>
      </c>
      <c r="G49" s="92">
        <f>IFERROR('SFs(unnormalised)'!G49/Normaliser,"")</f>
        <v>42.552023788565009</v>
      </c>
      <c r="H49" s="92">
        <f>IFERROR('SFs(unnormalised)'!H49/Normaliser,"")</f>
        <v>83.278994188589877</v>
      </c>
      <c r="I49" s="92">
        <f>IFERROR('SFs(unnormalised)'!I49/Normaliser,"")</f>
        <v>13.197930533739177</v>
      </c>
      <c r="J49" s="92">
        <f>IFERROR('SFs(unnormalised)'!J49/Normaliser,"")</f>
        <v>23.985494801674907</v>
      </c>
      <c r="K49" s="92">
        <f>IFERROR('SFs(unnormalised)'!K49/Normaliser,"")</f>
        <v>2.3905762754635385</v>
      </c>
      <c r="L49" s="92">
        <f>IFERROR('SFs(unnormalised)'!L49/Normaliser,"")</f>
        <v>4.4040026164584933</v>
      </c>
      <c r="M49" s="92" t="str">
        <f>IFERROR('SFs(unnormalised)'!M49/Normaliser,"")</f>
        <v/>
      </c>
      <c r="N49" s="92" t="str">
        <f>IFERROR('SFs(unnormalised)'!N49/Normaliser,"")</f>
        <v/>
      </c>
      <c r="O49" s="92">
        <f>IFERROR('SFs(unnormalised)'!O49/Normaliser,"")</f>
        <v>6.3768659600538804</v>
      </c>
      <c r="P49" s="92">
        <f>IFERROR('SFs(unnormalised)'!P49/Normaliser,"")</f>
        <v>9.3728224150900701</v>
      </c>
      <c r="Q49" s="92" t="str">
        <f>IFERROR('SFs(unnormalised)'!Q49/Normaliser,"")</f>
        <v/>
      </c>
      <c r="R49" s="92" t="str">
        <f>IFERROR('SFs(unnormalised)'!R49/Normaliser,"")</f>
        <v/>
      </c>
      <c r="S49" s="92" t="str">
        <f>IFERROR('SFs(unnormalised)'!S49/Normaliser,"")</f>
        <v/>
      </c>
      <c r="T49" s="92" t="str">
        <f>IFERROR('SFs(unnormalised)'!T49/Normaliser,"")</f>
        <v/>
      </c>
    </row>
    <row r="50" spans="1:20" x14ac:dyDescent="0.35">
      <c r="A50" s="43">
        <v>50</v>
      </c>
      <c r="B50" s="92" t="str">
        <f>IFERROR('SFs(unnormalised)'!B50/Normaliser,"")</f>
        <v/>
      </c>
      <c r="C50" s="92">
        <f>IFERROR('SFs(unnormalised)'!C50/Normaliser,"")</f>
        <v>24.567862946336515</v>
      </c>
      <c r="D50" s="92">
        <f>IFERROR('SFs(unnormalised)'!D50/Normaliser,"")</f>
        <v>14.168046678863547</v>
      </c>
      <c r="E50" s="92">
        <f>IFERROR('SFs(unnormalised)'!E50/Normaliser,"")</f>
        <v>3.084456758358272</v>
      </c>
      <c r="F50" s="92" t="str">
        <f>IFERROR('SFs(unnormalised)'!F50/Normaliser,"")</f>
        <v/>
      </c>
      <c r="G50" s="92">
        <f>IFERROR('SFs(unnormalised)'!G50/Normaliser,"")</f>
        <v>41.746122919814781</v>
      </c>
      <c r="H50" s="92">
        <f>IFERROR('SFs(unnormalised)'!H50/Normaliser,"")</f>
        <v>83.008814942394906</v>
      </c>
      <c r="I50" s="92">
        <f>IFERROR('SFs(unnormalised)'!I50/Normaliser,"")</f>
        <v>14.172283204647405</v>
      </c>
      <c r="J50" s="92">
        <f>IFERROR('SFs(unnormalised)'!J50/Normaliser,"")</f>
        <v>25.742263140715142</v>
      </c>
      <c r="K50" s="92">
        <f>IFERROR('SFs(unnormalised)'!K50/Normaliser,"")</f>
        <v>2.6474500549544571</v>
      </c>
      <c r="L50" s="92">
        <f>IFERROR('SFs(unnormalised)'!L50/Normaliser,"")</f>
        <v>4.8919514447495702</v>
      </c>
      <c r="M50" s="92" t="str">
        <f>IFERROR('SFs(unnormalised)'!M50/Normaliser,"")</f>
        <v/>
      </c>
      <c r="N50" s="92" t="str">
        <f>IFERROR('SFs(unnormalised)'!N50/Normaliser,"")</f>
        <v/>
      </c>
      <c r="O50" s="92">
        <f>IFERROR('SFs(unnormalised)'!O50/Normaliser,"")</f>
        <v>7.2826405728946257</v>
      </c>
      <c r="P50" s="92">
        <f>IFERROR('SFs(unnormalised)'!P50/Normaliser,"")</f>
        <v>10.689416503754668</v>
      </c>
      <c r="Q50" s="92" t="str">
        <f>IFERROR('SFs(unnormalised)'!Q50/Normaliser,"")</f>
        <v/>
      </c>
      <c r="R50" s="92" t="str">
        <f>IFERROR('SFs(unnormalised)'!R50/Normaliser,"")</f>
        <v/>
      </c>
      <c r="S50" s="92" t="str">
        <f>IFERROR('SFs(unnormalised)'!S50/Normaliser,"")</f>
        <v/>
      </c>
      <c r="T50" s="92" t="str">
        <f>IFERROR('SFs(unnormalised)'!T50/Normaliser,"")</f>
        <v/>
      </c>
    </row>
    <row r="51" spans="1:20" x14ac:dyDescent="0.35">
      <c r="A51" s="43">
        <v>51</v>
      </c>
      <c r="B51" s="92" t="str">
        <f>IFERROR('SFs(unnormalised)'!B51/Normaliser,"")</f>
        <v/>
      </c>
      <c r="C51" s="92">
        <f>IFERROR('SFs(unnormalised)'!C51/Normaliser,"")</f>
        <v>22.71098878559647</v>
      </c>
      <c r="D51" s="92">
        <f>IFERROR('SFs(unnormalised)'!D51/Normaliser,"")</f>
        <v>14.762161472314151</v>
      </c>
      <c r="E51" s="92">
        <f>IFERROR('SFs(unnormalised)'!E51/Normaliser,"")</f>
        <v>3.3040692096115802</v>
      </c>
      <c r="F51" s="92" t="str">
        <f>IFERROR('SFs(unnormalised)'!F51/Normaliser,"")</f>
        <v/>
      </c>
      <c r="G51" s="92">
        <f>IFERROR('SFs(unnormalised)'!G51/Normaliser,"")</f>
        <v>40.281333794107915</v>
      </c>
      <c r="H51" s="92">
        <f>IFERROR('SFs(unnormalised)'!H51/Normaliser,"")</f>
        <v>81.752234485301614</v>
      </c>
      <c r="I51" s="92">
        <f>IFERROR('SFs(unnormalised)'!I51/Normaliser,"")</f>
        <v>15.163592588335062</v>
      </c>
      <c r="J51" s="92">
        <f>IFERROR('SFs(unnormalised)'!J51/Normaliser,"")</f>
        <v>27.540786333394401</v>
      </c>
      <c r="K51" s="92">
        <f>IFERROR('SFs(unnormalised)'!K51/Normaliser,"")</f>
        <v>2.9196191472630413</v>
      </c>
      <c r="L51" s="92">
        <f>IFERROR('SFs(unnormalised)'!L51/Normaliser,"")</f>
        <v>5.4012588140899211</v>
      </c>
      <c r="M51" s="92" t="str">
        <f>IFERROR('SFs(unnormalised)'!M51/Normaliser,"")</f>
        <v/>
      </c>
      <c r="N51" s="92" t="str">
        <f>IFERROR('SFs(unnormalised)'!N51/Normaliser,"")</f>
        <v/>
      </c>
      <c r="O51" s="92">
        <f>IFERROR('SFs(unnormalised)'!O51/Normaliser,"")</f>
        <v>8.2767359518619639</v>
      </c>
      <c r="P51" s="92">
        <f>IFERROR('SFs(unnormalised)'!P51/Normaliser,"")</f>
        <v>12.13253941770602</v>
      </c>
      <c r="Q51" s="92" t="str">
        <f>IFERROR('SFs(unnormalised)'!Q51/Normaliser,"")</f>
        <v/>
      </c>
      <c r="R51" s="92" t="str">
        <f>IFERROR('SFs(unnormalised)'!R51/Normaliser,"")</f>
        <v/>
      </c>
      <c r="S51" s="92" t="str">
        <f>IFERROR('SFs(unnormalised)'!S51/Normaliser,"")</f>
        <v/>
      </c>
      <c r="T51" s="92" t="str">
        <f>IFERROR('SFs(unnormalised)'!T51/Normaliser,"")</f>
        <v/>
      </c>
    </row>
    <row r="52" spans="1:20" x14ac:dyDescent="0.35">
      <c r="A52" s="43">
        <v>52</v>
      </c>
      <c r="B52" s="92" t="str">
        <f>IFERROR('SFs(unnormalised)'!B52/Normaliser,"")</f>
        <v/>
      </c>
      <c r="C52" s="92">
        <f>IFERROR('SFs(unnormalised)'!C52/Normaliser,"")</f>
        <v>20.466983444494787</v>
      </c>
      <c r="D52" s="92">
        <f>IFERROR('SFs(unnormalised)'!D52/Normaliser,"")</f>
        <v>15.347863676295805</v>
      </c>
      <c r="E52" s="92">
        <f>IFERROR('SFs(unnormalised)'!E52/Normaliser,"")</f>
        <v>3.5299074725011352</v>
      </c>
      <c r="F52" s="92" t="str">
        <f>IFERROR('SFs(unnormalised)'!F52/Normaliser,"")</f>
        <v/>
      </c>
      <c r="G52" s="92">
        <f>IFERROR('SFs(unnormalised)'!G52/Normaliser,"")</f>
        <v>38.053600439111548</v>
      </c>
      <c r="H52" s="92">
        <f>IFERROR('SFs(unnormalised)'!H52/Normaliser,"")</f>
        <v>79.36138733651083</v>
      </c>
      <c r="I52" s="92">
        <f>IFERROR('SFs(unnormalised)'!I52/Normaliser,"")</f>
        <v>16.164857820752967</v>
      </c>
      <c r="J52" s="92">
        <f>IFERROR('SFs(unnormalised)'!J52/Normaliser,"")</f>
        <v>29.372164784402173</v>
      </c>
      <c r="K52" s="92">
        <f>IFERROR('SFs(unnormalised)'!K52/Normaliser,"")</f>
        <v>3.2054382585402239</v>
      </c>
      <c r="L52" s="92">
        <f>IFERROR('SFs(unnormalised)'!L52/Normaliser,"")</f>
        <v>5.9373297041319404</v>
      </c>
      <c r="M52" s="92" t="str">
        <f>IFERROR('SFs(unnormalised)'!M52/Normaliser,"")</f>
        <v/>
      </c>
      <c r="N52" s="92" t="str">
        <f>IFERROR('SFs(unnormalised)'!N52/Normaliser,"")</f>
        <v/>
      </c>
      <c r="O52" s="92">
        <f>IFERROR('SFs(unnormalised)'!O52/Normaliser,"")</f>
        <v>9.3618180002285332</v>
      </c>
      <c r="P52" s="92">
        <f>IFERROR('SFs(unnormalised)'!P52/Normaliser,"")</f>
        <v>13.705883078225995</v>
      </c>
      <c r="Q52" s="92" t="str">
        <f>IFERROR('SFs(unnormalised)'!Q52/Normaliser,"")</f>
        <v/>
      </c>
      <c r="R52" s="92" t="str">
        <f>IFERROR('SFs(unnormalised)'!R52/Normaliser,"")</f>
        <v/>
      </c>
      <c r="S52" s="92" t="str">
        <f>IFERROR('SFs(unnormalised)'!S52/Normaliser,"")</f>
        <v/>
      </c>
      <c r="T52" s="92" t="str">
        <f>IFERROR('SFs(unnormalised)'!T52/Normaliser,"")</f>
        <v/>
      </c>
    </row>
    <row r="53" spans="1:20" x14ac:dyDescent="0.35">
      <c r="A53" s="43">
        <v>53</v>
      </c>
      <c r="B53" s="92" t="str">
        <f>IFERROR('SFs(unnormalised)'!B53/Normaliser,"")</f>
        <v/>
      </c>
      <c r="C53" s="92">
        <f>IFERROR('SFs(unnormalised)'!C53/Normaliser,"")</f>
        <v>17.738891438902627</v>
      </c>
      <c r="D53" s="92">
        <f>IFERROR('SFs(unnormalised)'!D53/Normaliser,"")</f>
        <v>15.919321974950275</v>
      </c>
      <c r="E53" s="92">
        <f>IFERROR('SFs(unnormalised)'!E53/Normaliser,"")</f>
        <v>3.7611383543493964</v>
      </c>
      <c r="F53" s="92" t="str">
        <f>IFERROR('SFs(unnormalised)'!F53/Normaliser,"")</f>
        <v/>
      </c>
      <c r="G53" s="92">
        <f>IFERROR('SFs(unnormalised)'!G53/Normaliser,"")</f>
        <v>34.941088434024486</v>
      </c>
      <c r="H53" s="92">
        <f>IFERROR('SFs(unnormalised)'!H53/Normaliser,"")</f>
        <v>75.664348332093965</v>
      </c>
      <c r="I53" s="92">
        <f>IFERROR('SFs(unnormalised)'!I53/Normaliser,"")</f>
        <v>17.168993780824213</v>
      </c>
      <c r="J53" s="92">
        <f>IFERROR('SFs(unnormalised)'!J53/Normaliser,"")</f>
        <v>31.225692693749888</v>
      </c>
      <c r="K53" s="92">
        <f>IFERROR('SFs(unnormalised)'!K53/Normaliser,"")</f>
        <v>3.5049646171602205</v>
      </c>
      <c r="L53" s="92">
        <f>IFERROR('SFs(unnormalised)'!L53/Normaliser,"")</f>
        <v>6.4764010142339909</v>
      </c>
      <c r="M53" s="92" t="str">
        <f>IFERROR('SFs(unnormalised)'!M53/Normaliser,"")</f>
        <v/>
      </c>
      <c r="N53" s="92" t="str">
        <f>IFERROR('SFs(unnormalised)'!N53/Normaliser,"")</f>
        <v/>
      </c>
      <c r="O53" s="92">
        <f>IFERROR('SFs(unnormalised)'!O53/Normaliser,"")</f>
        <v>10.539096668640369</v>
      </c>
      <c r="P53" s="92">
        <f>IFERROR('SFs(unnormalised)'!P53/Normaliser,"")</f>
        <v>15.412005263661229</v>
      </c>
      <c r="Q53" s="92" t="str">
        <f>IFERROR('SFs(unnormalised)'!Q53/Normaliser,"")</f>
        <v/>
      </c>
      <c r="R53" s="92" t="str">
        <f>IFERROR('SFs(unnormalised)'!R53/Normaliser,"")</f>
        <v/>
      </c>
      <c r="S53" s="92" t="str">
        <f>IFERROR('SFs(unnormalised)'!S53/Normaliser,"")</f>
        <v/>
      </c>
      <c r="T53" s="92" t="str">
        <f>IFERROR('SFs(unnormalised)'!T53/Normaliser,"")</f>
        <v/>
      </c>
    </row>
    <row r="54" spans="1:20" x14ac:dyDescent="0.35">
      <c r="A54" s="43">
        <v>54</v>
      </c>
      <c r="B54" s="92" t="str">
        <f>IFERROR('SFs(unnormalised)'!B54/Normaliser,"")</f>
        <v/>
      </c>
      <c r="C54" s="92">
        <f>IFERROR('SFs(unnormalised)'!C54/Normaliser,"")</f>
        <v>14.259858203945027</v>
      </c>
      <c r="D54" s="92">
        <f>IFERROR('SFs(unnormalised)'!D54/Normaliser,"")</f>
        <v>16.455854992286696</v>
      </c>
      <c r="E54" s="92">
        <f>IFERROR('SFs(unnormalised)'!E54/Normaliser,"")</f>
        <v>3.9907570871109663</v>
      </c>
      <c r="F54" s="92" t="str">
        <f>IFERROR('SFs(unnormalised)'!F54/Normaliser,"")</f>
        <v/>
      </c>
      <c r="G54" s="92">
        <f>IFERROR('SFs(unnormalised)'!G54/Normaliser,"")</f>
        <v>30.752627132855292</v>
      </c>
      <c r="H54" s="92">
        <f>IFERROR('SFs(unnormalised)'!H54/Normaliser,"")</f>
        <v>70.385515535777486</v>
      </c>
      <c r="I54" s="92">
        <f>IFERROR('SFs(unnormalised)'!I54/Normaliser,"")</f>
        <v>18.156249903045353</v>
      </c>
      <c r="J54" s="92">
        <f>IFERROR('SFs(unnormalised)'!J54/Normaliser,"")</f>
        <v>33.074248835659454</v>
      </c>
      <c r="K54" s="92">
        <f>IFERROR('SFs(unnormalised)'!K54/Normaliser,"")</f>
        <v>3.8075149851149268</v>
      </c>
      <c r="L54" s="92">
        <f>IFERROR('SFs(unnormalised)'!L54/Normaliser,"")</f>
        <v>7.0184948148744679</v>
      </c>
      <c r="M54" s="92" t="str">
        <f>IFERROR('SFs(unnormalised)'!M54/Normaliser,"")</f>
        <v/>
      </c>
      <c r="N54" s="92" t="str">
        <f>IFERROR('SFs(unnormalised)'!N54/Normaliser,"")</f>
        <v/>
      </c>
      <c r="O54" s="92">
        <f>IFERROR('SFs(unnormalised)'!O54/Normaliser,"")</f>
        <v>11.797054376442246</v>
      </c>
      <c r="P54" s="92">
        <f>IFERROR('SFs(unnormalised)'!P54/Normaliser,"")</f>
        <v>17.239741720366379</v>
      </c>
      <c r="Q54" s="92">
        <f>IFERROR('SFs(unnormalised)'!Q54/Normaliser,"")</f>
        <v>1.9560942651135189</v>
      </c>
      <c r="R54" s="92">
        <f>IFERROR('SFs(unnormalised)'!R54/Normaliser,"")</f>
        <v>2.9262550940523688</v>
      </c>
      <c r="S54" s="92" t="str">
        <f>IFERROR('SFs(unnormalised)'!S54/Normaliser,"")</f>
        <v/>
      </c>
      <c r="T54" s="92" t="str">
        <f>IFERROR('SFs(unnormalised)'!T54/Normaliser,"")</f>
        <v/>
      </c>
    </row>
    <row r="55" spans="1:20" x14ac:dyDescent="0.35">
      <c r="A55" s="43">
        <v>55</v>
      </c>
      <c r="B55" s="92" t="str">
        <f>IFERROR('SFs(unnormalised)'!B55/Normaliser,"")</f>
        <v/>
      </c>
      <c r="C55" s="92">
        <f>IFERROR('SFs(unnormalised)'!C55/Normaliser,"")</f>
        <v>10.116159954522589</v>
      </c>
      <c r="D55" s="92">
        <f>IFERROR('SFs(unnormalised)'!D55/Normaliser,"")</f>
        <v>17.00495285380374</v>
      </c>
      <c r="E55" s="92">
        <f>IFERROR('SFs(unnormalised)'!E55/Normaliser,"")</f>
        <v>4.2363958918321263</v>
      </c>
      <c r="F55" s="92" t="str">
        <f>IFERROR('SFs(unnormalised)'!F55/Normaliser,"")</f>
        <v/>
      </c>
      <c r="G55" s="92">
        <f>IFERROR('SFs(unnormalised)'!G55/Normaliser,"")</f>
        <v>25.531809435849983</v>
      </c>
      <c r="H55" s="92">
        <f>IFERROR('SFs(unnormalised)'!H55/Normaliser,"")</f>
        <v>63.565298711901505</v>
      </c>
      <c r="I55" s="92">
        <f>IFERROR('SFs(unnormalised)'!I55/Normaliser,"")</f>
        <v>19.150585854432912</v>
      </c>
      <c r="J55" s="92">
        <f>IFERROR('SFs(unnormalised)'!J55/Normaliser,"")</f>
        <v>34.953353049260059</v>
      </c>
      <c r="K55" s="92">
        <f>IFERROR('SFs(unnormalised)'!K55/Normaliser,"")</f>
        <v>4.1356743925740229</v>
      </c>
      <c r="L55" s="92">
        <f>IFERROR('SFs(unnormalised)'!L55/Normaliser,"")</f>
        <v>7.6099413086232648</v>
      </c>
      <c r="M55" s="92" t="str">
        <f>IFERROR('SFs(unnormalised)'!M55/Normaliser,"")</f>
        <v/>
      </c>
      <c r="N55" s="92" t="str">
        <f>IFERROR('SFs(unnormalised)'!N55/Normaliser,"")</f>
        <v/>
      </c>
      <c r="O55" s="92">
        <f>IFERROR('SFs(unnormalised)'!O55/Normaliser,"")</f>
        <v>13.175528128508153</v>
      </c>
      <c r="P55" s="92">
        <f>IFERROR('SFs(unnormalised)'!P55/Normaliser,"")</f>
        <v>19.224147660360135</v>
      </c>
      <c r="Q55" s="92">
        <f>IFERROR('SFs(unnormalised)'!Q55/Normaliser,"")</f>
        <v>2.2238507636559257</v>
      </c>
      <c r="R55" s="92">
        <f>IFERROR('SFs(unnormalised)'!R55/Normaliser,"")</f>
        <v>3.3102961055575353</v>
      </c>
      <c r="S55" s="92" t="str">
        <f>IFERROR('SFs(unnormalised)'!S55/Normaliser,"")</f>
        <v/>
      </c>
      <c r="T55" s="92" t="str">
        <f>IFERROR('SFs(unnormalised)'!T55/Normaliser,"")</f>
        <v/>
      </c>
    </row>
    <row r="56" spans="1:20" x14ac:dyDescent="0.35">
      <c r="A56" s="43">
        <v>56</v>
      </c>
      <c r="B56" s="92" t="str">
        <f>IFERROR('SFs(unnormalised)'!B56/Normaliser,"")</f>
        <v/>
      </c>
      <c r="C56" s="92">
        <f>IFERROR('SFs(unnormalised)'!C56/Normaliser,"")</f>
        <v>4.234275907062238</v>
      </c>
      <c r="D56" s="92">
        <f>IFERROR('SFs(unnormalised)'!D56/Normaliser,"")</f>
        <v>17.52344706851672</v>
      </c>
      <c r="E56" s="92">
        <f>IFERROR('SFs(unnormalised)'!E56/Normaliser,"")</f>
        <v>4.4820176250169164</v>
      </c>
      <c r="F56" s="92" t="str">
        <f>IFERROR('SFs(unnormalised)'!F56/Normaliser,"")</f>
        <v/>
      </c>
      <c r="G56" s="92">
        <f>IFERROR('SFs(unnormalised)'!G56/Normaliser,"")</f>
        <v>18.963494953931576</v>
      </c>
      <c r="H56" s="92">
        <f>IFERROR('SFs(unnormalised)'!H56/Normaliser,"")</f>
        <v>54.98671549620498</v>
      </c>
      <c r="I56" s="92">
        <f>IFERROR('SFs(unnormalised)'!I56/Normaliser,"")</f>
        <v>20.121613721448892</v>
      </c>
      <c r="J56" s="92">
        <f>IFERROR('SFs(unnormalised)'!J56/Normaliser,"")</f>
        <v>36.825022769145519</v>
      </c>
      <c r="K56" s="92">
        <f>IFERROR('SFs(unnormalised)'!K56/Normaliser,"")</f>
        <v>4.4701351281038688</v>
      </c>
      <c r="L56" s="92">
        <f>IFERROR('SFs(unnormalised)'!L56/Normaliser,"")</f>
        <v>8.206830940360593</v>
      </c>
      <c r="M56" s="92" t="str">
        <f>IFERROR('SFs(unnormalised)'!M56/Normaliser,"")</f>
        <v/>
      </c>
      <c r="N56" s="92" t="str">
        <f>IFERROR('SFs(unnormalised)'!N56/Normaliser,"")</f>
        <v/>
      </c>
      <c r="O56" s="92">
        <f>IFERROR('SFs(unnormalised)'!O56/Normaliser,"")</f>
        <v>14.642833285347347</v>
      </c>
      <c r="P56" s="92">
        <f>IFERROR('SFs(unnormalised)'!P56/Normaliser,"")</f>
        <v>21.34389978094498</v>
      </c>
      <c r="Q56" s="92">
        <f>IFERROR('SFs(unnormalised)'!Q56/Normaliser,"")</f>
        <v>2.5172653474415316</v>
      </c>
      <c r="R56" s="92">
        <f>IFERROR('SFs(unnormalised)'!R56/Normaliser,"")</f>
        <v>3.7295470351151407</v>
      </c>
      <c r="S56" s="92" t="str">
        <f>IFERROR('SFs(unnormalised)'!S56/Normaliser,"")</f>
        <v/>
      </c>
      <c r="T56" s="92" t="str">
        <f>IFERROR('SFs(unnormalised)'!T56/Normaliser,"")</f>
        <v/>
      </c>
    </row>
    <row r="57" spans="1:20" x14ac:dyDescent="0.35">
      <c r="A57" s="43">
        <v>57</v>
      </c>
      <c r="B57" s="92" t="str">
        <f>IFERROR('SFs(unnormalised)'!B57/Normaliser,"")</f>
        <v/>
      </c>
      <c r="C57" s="92" t="str">
        <f>IFERROR('SFs(unnormalised)'!C57/Normaliser,"")</f>
        <v/>
      </c>
      <c r="D57" s="92">
        <f>IFERROR('SFs(unnormalised)'!D57/Normaliser,"")</f>
        <v>18.053396474217003</v>
      </c>
      <c r="E57" s="92">
        <f>IFERROR('SFs(unnormalised)'!E57/Normaliser,"")</f>
        <v>4.7359626674858335</v>
      </c>
      <c r="F57" s="92" t="str">
        <f>IFERROR('SFs(unnormalised)'!F57/Normaliser,"")</f>
        <v/>
      </c>
      <c r="G57" s="92">
        <f>IFERROR('SFs(unnormalised)'!G57/Normaliser,"")</f>
        <v>10.753881214519183</v>
      </c>
      <c r="H57" s="92">
        <f>IFERROR('SFs(unnormalised)'!H57/Normaliser,"")</f>
        <v>44.677028836635557</v>
      </c>
      <c r="I57" s="92">
        <f>IFERROR('SFs(unnormalised)'!I57/Normaliser,"")</f>
        <v>21.096860052912994</v>
      </c>
      <c r="J57" s="92">
        <f>IFERROR('SFs(unnormalised)'!J57/Normaliser,"")</f>
        <v>38.727652143053298</v>
      </c>
      <c r="K57" s="92">
        <f>IFERROR('SFs(unnormalised)'!K57/Normaliser,"")</f>
        <v>4.8196459959991547</v>
      </c>
      <c r="L57" s="92">
        <f>IFERROR('SFs(unnormalised)'!L57/Normaliser,"")</f>
        <v>8.8294048264444331</v>
      </c>
      <c r="M57" s="92" t="str">
        <f>IFERROR('SFs(unnormalised)'!M57/Normaliser,"")</f>
        <v/>
      </c>
      <c r="N57" s="92" t="str">
        <f>IFERROR('SFs(unnormalised)'!N57/Normaliser,"")</f>
        <v/>
      </c>
      <c r="O57" s="92">
        <f>IFERROR('SFs(unnormalised)'!O57/Normaliser,"")</f>
        <v>16.226796555847788</v>
      </c>
      <c r="P57" s="92">
        <f>IFERROR('SFs(unnormalised)'!P57/Normaliser,"")</f>
        <v>23.630567551630083</v>
      </c>
      <c r="Q57" s="92">
        <f>IFERROR('SFs(unnormalised)'!Q57/Normaliser,"")</f>
        <v>2.8411535805322496</v>
      </c>
      <c r="R57" s="92">
        <f>IFERROR('SFs(unnormalised)'!R57/Normaliser,"")</f>
        <v>4.1909446242309381</v>
      </c>
      <c r="S57" s="92" t="str">
        <f>IFERROR('SFs(unnormalised)'!S57/Normaliser,"")</f>
        <v/>
      </c>
      <c r="T57" s="92" t="str">
        <f>IFERROR('SFs(unnormalised)'!T57/Normaliser,"")</f>
        <v/>
      </c>
    </row>
    <row r="58" spans="1:20" x14ac:dyDescent="0.35">
      <c r="A58" s="43">
        <v>58</v>
      </c>
      <c r="B58" s="92" t="str">
        <f>IFERROR('SFs(unnormalised)'!B58/Normaliser,"")</f>
        <v/>
      </c>
      <c r="C58" s="92" t="str">
        <f>IFERROR('SFs(unnormalised)'!C58/Normaliser,"")</f>
        <v/>
      </c>
      <c r="D58" s="92">
        <f>IFERROR('SFs(unnormalised)'!D58/Normaliser,"")</f>
        <v>18.55637225458791</v>
      </c>
      <c r="E58" s="92">
        <f>IFERROR('SFs(unnormalised)'!E58/Normaliser,"")</f>
        <v>4.9937203726173172</v>
      </c>
      <c r="F58" s="92" t="str">
        <f>IFERROR('SFs(unnormalised)'!F58/Normaliser,"")</f>
        <v/>
      </c>
      <c r="G58" s="92" t="str">
        <f>IFERROR('SFs(unnormalised)'!G58/Normaliser,"")</f>
        <v/>
      </c>
      <c r="H58" s="92">
        <f>IFERROR('SFs(unnormalised)'!H58/Normaliser,"")</f>
        <v>32.007176197634799</v>
      </c>
      <c r="I58" s="92">
        <f>IFERROR('SFs(unnormalised)'!I58/Normaliser,"")</f>
        <v>22.057041710860773</v>
      </c>
      <c r="J58" s="92">
        <f>IFERROR('SFs(unnormalised)'!J58/Normaliser,"")</f>
        <v>40.631731463163696</v>
      </c>
      <c r="K58" s="92">
        <f>IFERROR('SFs(unnormalised)'!K58/Normaliser,"")</f>
        <v>5.177993597138471</v>
      </c>
      <c r="L58" s="92">
        <f>IFERROR('SFs(unnormalised)'!L58/Normaliser,"")</f>
        <v>9.4652669131481773</v>
      </c>
      <c r="M58" s="92" t="str">
        <f>IFERROR('SFs(unnormalised)'!M58/Normaliser,"")</f>
        <v/>
      </c>
      <c r="N58" s="92" t="str">
        <f>IFERROR('SFs(unnormalised)'!N58/Normaliser,"")</f>
        <v/>
      </c>
      <c r="O58" s="92">
        <f>IFERROR('SFs(unnormalised)'!O58/Normaliser,"")</f>
        <v>17.920005195243579</v>
      </c>
      <c r="P58" s="92">
        <f>IFERROR('SFs(unnormalised)'!P58/Normaliser,"")</f>
        <v>26.072402515489674</v>
      </c>
      <c r="Q58" s="92">
        <f>IFERROR('SFs(unnormalised)'!Q58/Normaliser,"")</f>
        <v>3.1946055012909604</v>
      </c>
      <c r="R58" s="92">
        <f>IFERROR('SFs(unnormalised)'!R58/Normaliser,"")</f>
        <v>4.6929177557730712</v>
      </c>
      <c r="S58" s="92" t="str">
        <f>IFERROR('SFs(unnormalised)'!S58/Normaliser,"")</f>
        <v/>
      </c>
      <c r="T58" s="92" t="str">
        <f>IFERROR('SFs(unnormalised)'!T58/Normaliser,"")</f>
        <v/>
      </c>
    </row>
    <row r="59" spans="1:20" x14ac:dyDescent="0.35">
      <c r="A59" s="43">
        <v>59</v>
      </c>
      <c r="B59" s="92" t="str">
        <f>IFERROR('SFs(unnormalised)'!B59/Normaliser,"")</f>
        <v/>
      </c>
      <c r="C59" s="92" t="str">
        <f>IFERROR('SFs(unnormalised)'!C59/Normaliser,"")</f>
        <v/>
      </c>
      <c r="D59" s="92">
        <f>IFERROR('SFs(unnormalised)'!D59/Normaliser,"")</f>
        <v>19.035446487188242</v>
      </c>
      <c r="E59" s="92">
        <f>IFERROR('SFs(unnormalised)'!E59/Normaliser,"")</f>
        <v>5.2595485952186323</v>
      </c>
      <c r="F59" s="92" t="str">
        <f>IFERROR('SFs(unnormalised)'!F59/Normaliser,"")</f>
        <v/>
      </c>
      <c r="G59" s="92" t="str">
        <f>IFERROR('SFs(unnormalised)'!G59/Normaliser,"")</f>
        <v/>
      </c>
      <c r="H59" s="92">
        <f>IFERROR('SFs(unnormalised)'!H59/Normaliser,"")</f>
        <v>15.931202901169179</v>
      </c>
      <c r="I59" s="92">
        <f>IFERROR('SFs(unnormalised)'!I59/Normaliser,"")</f>
        <v>23.016231058593593</v>
      </c>
      <c r="J59" s="92">
        <f>IFERROR('SFs(unnormalised)'!J59/Normaliser,"")</f>
        <v>42.575260026732586</v>
      </c>
      <c r="K59" s="92">
        <f>IFERROR('SFs(unnormalised)'!K59/Normaliser,"")</f>
        <v>5.5500366451548464</v>
      </c>
      <c r="L59" s="92">
        <f>IFERROR('SFs(unnormalised)'!L59/Normaliser,"")</f>
        <v>10.126479030615522</v>
      </c>
      <c r="M59" s="92" t="str">
        <f>IFERROR('SFs(unnormalised)'!M59/Normaliser,"")</f>
        <v/>
      </c>
      <c r="N59" s="92" t="str">
        <f>IFERROR('SFs(unnormalised)'!N59/Normaliser,"")</f>
        <v/>
      </c>
      <c r="O59" s="92">
        <f>IFERROR('SFs(unnormalised)'!O59/Normaliser,"")</f>
        <v>19.735277086724281</v>
      </c>
      <c r="P59" s="92">
        <f>IFERROR('SFs(unnormalised)'!P59/Normaliser,"")</f>
        <v>28.69290680356325</v>
      </c>
      <c r="Q59" s="92">
        <f>IFERROR('SFs(unnormalised)'!Q59/Normaliser,"")</f>
        <v>3.5833816151725602</v>
      </c>
      <c r="R59" s="92">
        <f>IFERROR('SFs(unnormalised)'!R59/Normaliser,"")</f>
        <v>5.2437647041041577</v>
      </c>
      <c r="S59" s="92" t="str">
        <f>IFERROR('SFs(unnormalised)'!S59/Normaliser,"")</f>
        <v/>
      </c>
      <c r="T59" s="92" t="str">
        <f>IFERROR('SFs(unnormalised)'!T59/Normaliser,"")</f>
        <v/>
      </c>
    </row>
    <row r="60" spans="1:20" x14ac:dyDescent="0.35">
      <c r="A60" s="43">
        <v>60</v>
      </c>
      <c r="B60" s="92" t="str">
        <f>IFERROR('SFs(unnormalised)'!B60/Normaliser,"")</f>
        <v/>
      </c>
      <c r="C60" s="92" t="str">
        <f>IFERROR('SFs(unnormalised)'!C60/Normaliser,"")</f>
        <v/>
      </c>
      <c r="D60" s="92">
        <f>IFERROR('SFs(unnormalised)'!D60/Normaliser,"")</f>
        <v>19.544169654743275</v>
      </c>
      <c r="E60" s="92">
        <f>IFERROR('SFs(unnormalised)'!E60/Normaliser,"")</f>
        <v>5.5336579721665968</v>
      </c>
      <c r="F60" s="92" t="str">
        <f>IFERROR('SFs(unnormalised)'!F60/Normaliser,"")</f>
        <v/>
      </c>
      <c r="G60" s="92" t="str">
        <f>IFERROR('SFs(unnormalised)'!G60/Normaliser,"")</f>
        <v/>
      </c>
      <c r="H60" s="92" t="str">
        <f>IFERROR('SFs(unnormalised)'!H60/Normaliser,"")</f>
        <v/>
      </c>
      <c r="I60" s="92">
        <f>IFERROR('SFs(unnormalised)'!I60/Normaliser,"")</f>
        <v>23.953830634042465</v>
      </c>
      <c r="J60" s="92">
        <f>IFERROR('SFs(unnormalised)'!J60/Normaliser,"")</f>
        <v>44.532627428202645</v>
      </c>
      <c r="K60" s="92">
        <f>IFERROR('SFs(unnormalised)'!K60/Normaliser,"")</f>
        <v>5.9369854549118255</v>
      </c>
      <c r="L60" s="92">
        <f>IFERROR('SFs(unnormalised)'!L60/Normaliser,"")</f>
        <v>10.811327076064408</v>
      </c>
      <c r="M60" s="92" t="str">
        <f>IFERROR('SFs(unnormalised)'!M60/Normaliser,"")</f>
        <v/>
      </c>
      <c r="N60" s="92" t="str">
        <f>IFERROR('SFs(unnormalised)'!N60/Normaliser,"")</f>
        <v/>
      </c>
      <c r="O60" s="92">
        <f>IFERROR('SFs(unnormalised)'!O60/Normaliser,"")</f>
        <v>21.67034011803063</v>
      </c>
      <c r="P60" s="92">
        <f>IFERROR('SFs(unnormalised)'!P60/Normaliser,"")</f>
        <v>31.485377986748276</v>
      </c>
      <c r="Q60" s="92">
        <f>IFERROR('SFs(unnormalised)'!Q60/Normaliser,"")</f>
        <v>4.0058587805748092</v>
      </c>
      <c r="R60" s="92">
        <f>IFERROR('SFs(unnormalised)'!R60/Normaliser,"")</f>
        <v>5.8409116680052682</v>
      </c>
      <c r="S60" s="92" t="str">
        <f>IFERROR('SFs(unnormalised)'!S60/Normaliser,"")</f>
        <v/>
      </c>
      <c r="T60" s="92" t="str">
        <f>IFERROR('SFs(unnormalised)'!T60/Normaliser,"")</f>
        <v/>
      </c>
    </row>
    <row r="61" spans="1:20" x14ac:dyDescent="0.35">
      <c r="A61" s="43">
        <v>61</v>
      </c>
      <c r="B61" s="92" t="str">
        <f>IFERROR('SFs(unnormalised)'!B61/Normaliser,"")</f>
        <v/>
      </c>
      <c r="C61" s="92" t="str">
        <f>IFERROR('SFs(unnormalised)'!C61/Normaliser,"")</f>
        <v/>
      </c>
      <c r="D61" s="92">
        <f>IFERROR('SFs(unnormalised)'!D61/Normaliser,"")</f>
        <v>20.006653109253399</v>
      </c>
      <c r="E61" s="92">
        <f>IFERROR('SFs(unnormalised)'!E61/Normaliser,"")</f>
        <v>5.8080233936244525</v>
      </c>
      <c r="F61" s="92" t="str">
        <f>IFERROR('SFs(unnormalised)'!F61/Normaliser,"")</f>
        <v/>
      </c>
      <c r="G61" s="92" t="str">
        <f>IFERROR('SFs(unnormalised)'!G61/Normaliser,"")</f>
        <v/>
      </c>
      <c r="H61" s="92" t="str">
        <f>IFERROR('SFs(unnormalised)'!H61/Normaliser,"")</f>
        <v/>
      </c>
      <c r="I61" s="92">
        <f>IFERROR('SFs(unnormalised)'!I61/Normaliser,"")</f>
        <v>24.855307610473709</v>
      </c>
      <c r="J61" s="92">
        <f>IFERROR('SFs(unnormalised)'!J61/Normaliser,"")</f>
        <v>46.453929456248026</v>
      </c>
      <c r="K61" s="92">
        <f>IFERROR('SFs(unnormalised)'!K61/Normaliser,"")</f>
        <v>6.3300388494795286</v>
      </c>
      <c r="L61" s="92">
        <f>IFERROR('SFs(unnormalised)'!L61/Normaliser,"")</f>
        <v>11.5077103639253</v>
      </c>
      <c r="M61" s="92" t="str">
        <f>IFERROR('SFs(unnormalised)'!M61/Normaliser,"")</f>
        <v/>
      </c>
      <c r="N61" s="92" t="str">
        <f>IFERROR('SFs(unnormalised)'!N61/Normaliser,"")</f>
        <v/>
      </c>
      <c r="O61" s="92">
        <f>IFERROR('SFs(unnormalised)'!O61/Normaliser,"")</f>
        <v>23.71282159117191</v>
      </c>
      <c r="P61" s="92">
        <f>IFERROR('SFs(unnormalised)'!P61/Normaliser,"")</f>
        <v>34.433692799093635</v>
      </c>
      <c r="Q61" s="92">
        <f>IFERROR('SFs(unnormalised)'!Q61/Normaliser,"")</f>
        <v>4.4647557654408665</v>
      </c>
      <c r="R61" s="92">
        <f>IFERROR('SFs(unnormalised)'!R61/Normaliser,"")</f>
        <v>6.4882067069944886</v>
      </c>
      <c r="S61" s="92" t="str">
        <f>IFERROR('SFs(unnormalised)'!S61/Normaliser,"")</f>
        <v/>
      </c>
      <c r="T61" s="92" t="str">
        <f>IFERROR('SFs(unnormalised)'!T61/Normaliser,"")</f>
        <v/>
      </c>
    </row>
    <row r="62" spans="1:20" x14ac:dyDescent="0.35">
      <c r="A62" s="43">
        <v>62</v>
      </c>
      <c r="B62" s="92" t="str">
        <f>IFERROR('SFs(unnormalised)'!B62/Normaliser,"")</f>
        <v/>
      </c>
      <c r="C62" s="92" t="str">
        <f>IFERROR('SFs(unnormalised)'!C62/Normaliser,"")</f>
        <v/>
      </c>
      <c r="D62" s="92">
        <f>IFERROR('SFs(unnormalised)'!D62/Normaliser,"")</f>
        <v>20.45030879047609</v>
      </c>
      <c r="E62" s="92">
        <f>IFERROR('SFs(unnormalised)'!E62/Normaliser,"")</f>
        <v>6.0883688758902137</v>
      </c>
      <c r="F62" s="92" t="str">
        <f>IFERROR('SFs(unnormalised)'!F62/Normaliser,"")</f>
        <v/>
      </c>
      <c r="G62" s="92" t="str">
        <f>IFERROR('SFs(unnormalised)'!G62/Normaliser,"")</f>
        <v/>
      </c>
      <c r="H62" s="92" t="str">
        <f>IFERROR('SFs(unnormalised)'!H62/Normaliser,"")</f>
        <v/>
      </c>
      <c r="I62" s="92">
        <f>IFERROR('SFs(unnormalised)'!I62/Normaliser,"")</f>
        <v>25.727266407116591</v>
      </c>
      <c r="J62" s="92">
        <f>IFERROR('SFs(unnormalised)'!J62/Normaliser,"")</f>
        <v>48.337308521180937</v>
      </c>
      <c r="K62" s="92">
        <f>IFERROR('SFs(unnormalised)'!K62/Normaliser,"")</f>
        <v>6.7322453544377261</v>
      </c>
      <c r="L62" s="92">
        <f>IFERROR('SFs(unnormalised)'!L62/Normaliser,"")</f>
        <v>12.222605130742588</v>
      </c>
      <c r="M62" s="92" t="str">
        <f>IFERROR('SFs(unnormalised)'!M62/Normaliser,"")</f>
        <v/>
      </c>
      <c r="N62" s="92" t="str">
        <f>IFERROR('SFs(unnormalised)'!N62/Normaliser,"")</f>
        <v/>
      </c>
      <c r="O62" s="92">
        <f>IFERROR('SFs(unnormalised)'!O62/Normaliser,"")</f>
        <v>25.860168396321573</v>
      </c>
      <c r="P62" s="92">
        <f>IFERROR('SFs(unnormalised)'!P62/Normaliser,"")</f>
        <v>37.525334044172446</v>
      </c>
      <c r="Q62" s="92">
        <f>IFERROR('SFs(unnormalised)'!Q62/Normaliser,"")</f>
        <v>4.9573253808639564</v>
      </c>
      <c r="R62" s="92">
        <f>IFERROR('SFs(unnormalised)'!R62/Normaliser,"")</f>
        <v>7.1815568093446469</v>
      </c>
      <c r="S62" s="92" t="str">
        <f>IFERROR('SFs(unnormalised)'!S62/Normaliser,"")</f>
        <v/>
      </c>
      <c r="T62" s="92" t="str">
        <f>IFERROR('SFs(unnormalised)'!T62/Normaliser,"")</f>
        <v/>
      </c>
    </row>
    <row r="63" spans="1:20" x14ac:dyDescent="0.35">
      <c r="A63" s="43">
        <v>63</v>
      </c>
      <c r="B63" s="92" t="str">
        <f>IFERROR('SFs(unnormalised)'!B63/Normaliser,"")</f>
        <v/>
      </c>
      <c r="C63" s="92" t="str">
        <f>IFERROR('SFs(unnormalised)'!C63/Normaliser,"")</f>
        <v/>
      </c>
      <c r="D63" s="92">
        <f>IFERROR('SFs(unnormalised)'!D63/Normaliser,"")</f>
        <v>20.865437957622493</v>
      </c>
      <c r="E63" s="92">
        <f>IFERROR('SFs(unnormalised)'!E63/Normaliser,"")</f>
        <v>6.3727138370330385</v>
      </c>
      <c r="F63" s="92" t="str">
        <f>IFERROR('SFs(unnormalised)'!F63/Normaliser,"")</f>
        <v/>
      </c>
      <c r="G63" s="92" t="str">
        <f>IFERROR('SFs(unnormalised)'!G63/Normaliser,"")</f>
        <v/>
      </c>
      <c r="H63" s="92" t="str">
        <f>IFERROR('SFs(unnormalised)'!H63/Normaliser,"")</f>
        <v/>
      </c>
      <c r="I63" s="92">
        <f>IFERROR('SFs(unnormalised)'!I63/Normaliser,"")</f>
        <v>26.55070339753166</v>
      </c>
      <c r="J63" s="92">
        <f>IFERROR('SFs(unnormalised)'!J63/Normaliser,"")</f>
        <v>50.223744198342324</v>
      </c>
      <c r="K63" s="92">
        <f>IFERROR('SFs(unnormalised)'!K63/Normaliser,"")</f>
        <v>7.1351371385280284</v>
      </c>
      <c r="L63" s="92">
        <f>IFERROR('SFs(unnormalised)'!L63/Normaliser,"")</f>
        <v>12.958836517712701</v>
      </c>
      <c r="M63" s="92" t="str">
        <f>IFERROR('SFs(unnormalised)'!M63/Normaliser,"")</f>
        <v/>
      </c>
      <c r="N63" s="92" t="str">
        <f>IFERROR('SFs(unnormalised)'!N63/Normaliser,"")</f>
        <v/>
      </c>
      <c r="O63" s="92">
        <f>IFERROR('SFs(unnormalised)'!O63/Normaliser,"")</f>
        <v>28.122736841045381</v>
      </c>
      <c r="P63" s="92">
        <f>IFERROR('SFs(unnormalised)'!P63/Normaliser,"")</f>
        <v>40.80052446254836</v>
      </c>
      <c r="Q63" s="92">
        <f>IFERROR('SFs(unnormalised)'!Q63/Normaliser,"")</f>
        <v>5.4903199082423289</v>
      </c>
      <c r="R63" s="92">
        <f>IFERROR('SFs(unnormalised)'!R63/Normaliser,"")</f>
        <v>7.9307374019966215</v>
      </c>
      <c r="S63" s="92" t="str">
        <f>IFERROR('SFs(unnormalised)'!S63/Normaliser,"")</f>
        <v/>
      </c>
      <c r="T63" s="92" t="str">
        <f>IFERROR('SFs(unnormalised)'!T63/Normaliser,"")</f>
        <v/>
      </c>
    </row>
    <row r="64" spans="1:20" x14ac:dyDescent="0.35">
      <c r="A64" s="43">
        <v>64</v>
      </c>
      <c r="B64" s="92" t="str">
        <f>IFERROR('SFs(unnormalised)'!B64/Normaliser,"")</f>
        <v/>
      </c>
      <c r="C64" s="92" t="str">
        <f>IFERROR('SFs(unnormalised)'!C64/Normaliser,"")</f>
        <v/>
      </c>
      <c r="D64" s="92">
        <f>IFERROR('SFs(unnormalised)'!D64/Normaliser,"")</f>
        <v>21.247491687532165</v>
      </c>
      <c r="E64" s="92">
        <f>IFERROR('SFs(unnormalised)'!E64/Normaliser,"")</f>
        <v>6.6598946036348385</v>
      </c>
      <c r="F64" s="92" t="str">
        <f>IFERROR('SFs(unnormalised)'!F64/Normaliser,"")</f>
        <v/>
      </c>
      <c r="G64" s="92" t="str">
        <f>IFERROR('SFs(unnormalised)'!G64/Normaliser,"")</f>
        <v/>
      </c>
      <c r="H64" s="92" t="str">
        <f>IFERROR('SFs(unnormalised)'!H64/Normaliser,"")</f>
        <v/>
      </c>
      <c r="I64" s="92">
        <f>IFERROR('SFs(unnormalised)'!I64/Normaliser,"")</f>
        <v>27.334394919085806</v>
      </c>
      <c r="J64" s="92">
        <f>IFERROR('SFs(unnormalised)'!J64/Normaliser,"")</f>
        <v>52.068062913694021</v>
      </c>
      <c r="K64" s="92">
        <f>IFERROR('SFs(unnormalised)'!K64/Normaliser,"")</f>
        <v>7.5586260667314713</v>
      </c>
      <c r="L64" s="92">
        <f>IFERROR('SFs(unnormalised)'!L64/Normaliser,"")</f>
        <v>13.703143854240594</v>
      </c>
      <c r="M64" s="92" t="str">
        <f>IFERROR('SFs(unnormalised)'!M64/Normaliser,"")</f>
        <v/>
      </c>
      <c r="N64" s="92" t="str">
        <f>IFERROR('SFs(unnormalised)'!N64/Normaliser,"")</f>
        <v/>
      </c>
      <c r="O64" s="92">
        <f>IFERROR('SFs(unnormalised)'!O64/Normaliser,"")</f>
        <v>30.490309055017779</v>
      </c>
      <c r="P64" s="92">
        <f>IFERROR('SFs(unnormalised)'!P64/Normaliser,"")</f>
        <v>44.217139212503334</v>
      </c>
      <c r="Q64" s="92">
        <f>IFERROR('SFs(unnormalised)'!Q64/Normaliser,"")</f>
        <v>6.0612327776445261</v>
      </c>
      <c r="R64" s="92">
        <f>IFERROR('SFs(unnormalised)'!R64/Normaliser,"")</f>
        <v>8.7320834963918408</v>
      </c>
      <c r="S64" s="92" t="str">
        <f>IFERROR('SFs(unnormalised)'!S64/Normaliser,"")</f>
        <v/>
      </c>
      <c r="T64" s="92" t="str">
        <f>IFERROR('SFs(unnormalised)'!T64/Normaliser,"")</f>
        <v/>
      </c>
    </row>
    <row r="65" spans="1:20" x14ac:dyDescent="0.35">
      <c r="A65" s="43">
        <v>65</v>
      </c>
      <c r="B65" s="92" t="str">
        <f>IFERROR('SFs(unnormalised)'!B65/Normaliser,"")</f>
        <v/>
      </c>
      <c r="C65" s="92" t="str">
        <f>IFERROR('SFs(unnormalised)'!C65/Normaliser,"")</f>
        <v/>
      </c>
      <c r="D65" s="92">
        <f>IFERROR('SFs(unnormalised)'!D65/Normaliser,"")</f>
        <v>21.584035350644289</v>
      </c>
      <c r="E65" s="92">
        <f>IFERROR('SFs(unnormalised)'!E65/Normaliser,"")</f>
        <v>6.9439083444744636</v>
      </c>
      <c r="F65" s="92" t="str">
        <f>IFERROR('SFs(unnormalised)'!F65/Normaliser,"")</f>
        <v/>
      </c>
      <c r="G65" s="92" t="str">
        <f>IFERROR('SFs(unnormalised)'!G65/Normaliser,"")</f>
        <v/>
      </c>
      <c r="H65" s="92" t="str">
        <f>IFERROR('SFs(unnormalised)'!H65/Normaliser,"")</f>
        <v/>
      </c>
      <c r="I65" s="92">
        <f>IFERROR('SFs(unnormalised)'!I65/Normaliser,"")</f>
        <v>28.054914196831163</v>
      </c>
      <c r="J65" s="92">
        <f>IFERROR('SFs(unnormalised)'!J65/Normaliser,"")</f>
        <v>53.850415127280613</v>
      </c>
      <c r="K65" s="92">
        <f>IFERROR('SFs(unnormalised)'!K65/Normaliser,"")</f>
        <v>7.9703933450262339</v>
      </c>
      <c r="L65" s="92">
        <f>IFERROR('SFs(unnormalised)'!L65/Normaliser,"")</f>
        <v>14.464467192079811</v>
      </c>
      <c r="M65" s="92" t="str">
        <f>IFERROR('SFs(unnormalised)'!M65/Normaliser,"")</f>
        <v/>
      </c>
      <c r="N65" s="92" t="str">
        <f>IFERROR('SFs(unnormalised)'!N65/Normaliser,"")</f>
        <v/>
      </c>
      <c r="O65" s="92">
        <f>IFERROR('SFs(unnormalised)'!O65/Normaliser,"")</f>
        <v>32.96403605305342</v>
      </c>
      <c r="P65" s="92">
        <f>IFERROR('SFs(unnormalised)'!P65/Normaliser,"")</f>
        <v>47.783162193011933</v>
      </c>
      <c r="Q65" s="92">
        <f>IFERROR('SFs(unnormalised)'!Q65/Normaliser,"")</f>
        <v>6.6722602104937012</v>
      </c>
      <c r="R65" s="92">
        <f>IFERROR('SFs(unnormalised)'!R65/Normaliser,"")</f>
        <v>9.5888033839039917</v>
      </c>
      <c r="S65" s="92" t="str">
        <f>IFERROR('SFs(unnormalised)'!S65/Normaliser,"")</f>
        <v/>
      </c>
      <c r="T65" s="92" t="str">
        <f>IFERROR('SFs(unnormalised)'!T65/Normaliser,"")</f>
        <v/>
      </c>
    </row>
    <row r="66" spans="1:20" x14ac:dyDescent="0.35">
      <c r="A66" s="43">
        <v>66</v>
      </c>
      <c r="B66" s="92" t="str">
        <f>IFERROR('SFs(unnormalised)'!B66/Normaliser,"")</f>
        <v/>
      </c>
      <c r="C66" s="92" t="str">
        <f>IFERROR('SFs(unnormalised)'!C66/Normaliser,"")</f>
        <v/>
      </c>
      <c r="D66" s="92">
        <f>IFERROR('SFs(unnormalised)'!D66/Normaliser,"")</f>
        <v>21.932644394527948</v>
      </c>
      <c r="E66" s="92">
        <f>IFERROR('SFs(unnormalised)'!E66/Normaliser,"")</f>
        <v>7.2346540184294819</v>
      </c>
      <c r="F66" s="92">
        <f>IFERROR('SFs(unnormalised)'!F66/Normaliser,"")</f>
        <v>1.0968078633567828</v>
      </c>
      <c r="G66" s="92" t="str">
        <f>IFERROR('SFs(unnormalised)'!G66/Normaliser,"")</f>
        <v/>
      </c>
      <c r="H66" s="92" t="str">
        <f>IFERROR('SFs(unnormalised)'!H66/Normaliser,"")</f>
        <v/>
      </c>
      <c r="I66" s="92">
        <f>IFERROR('SFs(unnormalised)'!I66/Normaliser,"")</f>
        <v>28.764551368326075</v>
      </c>
      <c r="J66" s="92">
        <f>IFERROR('SFs(unnormalised)'!J66/Normaliser,"")</f>
        <v>55.633470773018196</v>
      </c>
      <c r="K66" s="92">
        <f>IFERROR('SFs(unnormalised)'!K66/Normaliser,"")</f>
        <v>8.3865655554833118</v>
      </c>
      <c r="L66" s="92">
        <f>IFERROR('SFs(unnormalised)'!L66/Normaliser,"")</f>
        <v>15.255606039521584</v>
      </c>
      <c r="M66" s="92" t="str">
        <f>IFERROR('SFs(unnormalised)'!M66/Normaliser,"")</f>
        <v/>
      </c>
      <c r="N66" s="92" t="str">
        <f>IFERROR('SFs(unnormalised)'!N66/Normaliser,"")</f>
        <v/>
      </c>
      <c r="O66" s="92">
        <f>IFERROR('SFs(unnormalised)'!O66/Normaliser,"")</f>
        <v>35.550328573960137</v>
      </c>
      <c r="P66" s="92">
        <f>IFERROR('SFs(unnormalised)'!P66/Normaliser,"")</f>
        <v>51.529841877502939</v>
      </c>
      <c r="Q66" s="92">
        <f>IFERROR('SFs(unnormalised)'!Q66/Normaliser,"")</f>
        <v>7.3251407391545094</v>
      </c>
      <c r="R66" s="92">
        <f>IFERROR('SFs(unnormalised)'!R66/Normaliser,"")</f>
        <v>10.503467833241018</v>
      </c>
      <c r="S66" s="92" t="str">
        <f>IFERROR('SFs(unnormalised)'!S66/Normaliser,"")</f>
        <v/>
      </c>
      <c r="T66" s="92" t="str">
        <f>IFERROR('SFs(unnormalised)'!T66/Normaliser,"")</f>
        <v/>
      </c>
    </row>
    <row r="67" spans="1:20" x14ac:dyDescent="0.35">
      <c r="A67" s="43">
        <v>67</v>
      </c>
      <c r="B67" s="92" t="str">
        <f>IFERROR('SFs(unnormalised)'!B67/Normaliser,"")</f>
        <v/>
      </c>
      <c r="C67" s="92" t="str">
        <f>IFERROR('SFs(unnormalised)'!C67/Normaliser,"")</f>
        <v/>
      </c>
      <c r="D67" s="92">
        <f>IFERROR('SFs(unnormalised)'!D67/Normaliser,"")</f>
        <v>22.250799708366671</v>
      </c>
      <c r="E67" s="92">
        <f>IFERROR('SFs(unnormalised)'!E67/Normaliser,"")</f>
        <v>7.5270713447542477</v>
      </c>
      <c r="F67" s="92">
        <f>IFERROR('SFs(unnormalised)'!F67/Normaliser,"")</f>
        <v>1.1457019234439754</v>
      </c>
      <c r="G67" s="92" t="str">
        <f>IFERROR('SFs(unnormalised)'!G67/Normaliser,"")</f>
        <v/>
      </c>
      <c r="H67" s="92" t="str">
        <f>IFERROR('SFs(unnormalised)'!H67/Normaliser,"")</f>
        <v/>
      </c>
      <c r="I67" s="92">
        <f>IFERROR('SFs(unnormalised)'!I67/Normaliser,"")</f>
        <v>29.394318740369943</v>
      </c>
      <c r="J67" s="92">
        <f>IFERROR('SFs(unnormalised)'!J67/Normaliser,"")</f>
        <v>57.3718792694416</v>
      </c>
      <c r="K67" s="92">
        <f>IFERROR('SFs(unnormalised)'!K67/Normaliser,"")</f>
        <v>8.8183697283620983</v>
      </c>
      <c r="L67" s="92">
        <f>IFERROR('SFs(unnormalised)'!L67/Normaliser,"")</f>
        <v>16.051266330228437</v>
      </c>
      <c r="M67" s="92" t="str">
        <f>IFERROR('SFs(unnormalised)'!M67/Normaliser,"")</f>
        <v/>
      </c>
      <c r="N67" s="92" t="str">
        <f>IFERROR('SFs(unnormalised)'!N67/Normaliser,"")</f>
        <v/>
      </c>
      <c r="O67" s="92">
        <f>IFERROR('SFs(unnormalised)'!O67/Normaliser,"")</f>
        <v>38.235606994166794</v>
      </c>
      <c r="P67" s="92">
        <f>IFERROR('SFs(unnormalised)'!P67/Normaliser,"")</f>
        <v>55.409998641441746</v>
      </c>
      <c r="Q67" s="92">
        <f>IFERROR('SFs(unnormalised)'!Q67/Normaliser,"")</f>
        <v>8.0211406407490617</v>
      </c>
      <c r="R67" s="92">
        <f>IFERROR('SFs(unnormalised)'!R67/Normaliser,"")</f>
        <v>11.477999833522363</v>
      </c>
      <c r="S67" s="92" t="str">
        <f>IFERROR('SFs(unnormalised)'!S67/Normaliser,"")</f>
        <v/>
      </c>
      <c r="T67" s="92" t="str">
        <f>IFERROR('SFs(unnormalised)'!T67/Normaliser,"")</f>
        <v/>
      </c>
    </row>
    <row r="68" spans="1:20" x14ac:dyDescent="0.35">
      <c r="A68" s="43">
        <v>68</v>
      </c>
      <c r="B68" s="92" t="str">
        <f>IFERROR('SFs(unnormalised)'!B68/Normaliser,"")</f>
        <v/>
      </c>
      <c r="C68" s="92" t="str">
        <f>IFERROR('SFs(unnormalised)'!C68/Normaliser,"")</f>
        <v/>
      </c>
      <c r="D68" s="92">
        <f>IFERROR('SFs(unnormalised)'!D68/Normaliser,"")</f>
        <v>22.513913172463674</v>
      </c>
      <c r="E68" s="92">
        <f>IFERROR('SFs(unnormalised)'!E68/Normaliser,"")</f>
        <v>7.8290203442286233</v>
      </c>
      <c r="F68" s="92">
        <f>IFERROR('SFs(unnormalised)'!F68/Normaliser,"")</f>
        <v>1.1959197310550214</v>
      </c>
      <c r="G68" s="92" t="str">
        <f>IFERROR('SFs(unnormalised)'!G68/Normaliser,"")</f>
        <v/>
      </c>
      <c r="H68" s="92" t="str">
        <f>IFERROR('SFs(unnormalised)'!H68/Normaliser,"")</f>
        <v/>
      </c>
      <c r="I68" s="92">
        <f>IFERROR('SFs(unnormalised)'!I68/Normaliser,"")</f>
        <v>29.967856345491828</v>
      </c>
      <c r="J68" s="92">
        <f>IFERROR('SFs(unnormalised)'!J68/Normaliser,"")</f>
        <v>59.019215319675112</v>
      </c>
      <c r="K68" s="92">
        <f>IFERROR('SFs(unnormalised)'!K68/Normaliser,"")</f>
        <v>9.2399622812340674</v>
      </c>
      <c r="L68" s="92">
        <f>IFERROR('SFs(unnormalised)'!L68/Normaliser,"")</f>
        <v>16.86384044137716</v>
      </c>
      <c r="M68" s="92" t="str">
        <f>IFERROR('SFs(unnormalised)'!M68/Normaliser,"")</f>
        <v/>
      </c>
      <c r="N68" s="92" t="str">
        <f>IFERROR('SFs(unnormalised)'!N68/Normaliser,"")</f>
        <v/>
      </c>
      <c r="O68" s="92">
        <f>IFERROR('SFs(unnormalised)'!O68/Normaliser,"")</f>
        <v>41.005350420331268</v>
      </c>
      <c r="P68" s="92">
        <f>IFERROR('SFs(unnormalised)'!P68/Normaliser,"")</f>
        <v>59.429056555604944</v>
      </c>
      <c r="Q68" s="92">
        <f>IFERROR('SFs(unnormalised)'!Q68/Normaliser,"")</f>
        <v>8.756249796205422</v>
      </c>
      <c r="R68" s="92">
        <f>IFERROR('SFs(unnormalised)'!R68/Normaliser,"")</f>
        <v>12.506798124956763</v>
      </c>
      <c r="S68" s="92" t="str">
        <f>IFERROR('SFs(unnormalised)'!S68/Normaliser,"")</f>
        <v/>
      </c>
      <c r="T68" s="92" t="str">
        <f>IFERROR('SFs(unnormalised)'!T68/Normaliser,"")</f>
        <v/>
      </c>
    </row>
    <row r="69" spans="1:20" x14ac:dyDescent="0.35">
      <c r="A69" s="43">
        <v>69</v>
      </c>
      <c r="B69" s="92" t="str">
        <f>IFERROR('SFs(unnormalised)'!B69/Normaliser,"")</f>
        <v/>
      </c>
      <c r="C69" s="92" t="str">
        <f>IFERROR('SFs(unnormalised)'!C69/Normaliser,"")</f>
        <v/>
      </c>
      <c r="D69" s="92">
        <f>IFERROR('SFs(unnormalised)'!D69/Normaliser,"")</f>
        <v>22.744469556550694</v>
      </c>
      <c r="E69" s="92">
        <f>IFERROR('SFs(unnormalised)'!E69/Normaliser,"")</f>
        <v>8.1224289553398989</v>
      </c>
      <c r="F69" s="92">
        <f>IFERROR('SFs(unnormalised)'!F69/Normaliser,"")</f>
        <v>1.2536359056483029</v>
      </c>
      <c r="G69" s="92" t="str">
        <f>IFERROR('SFs(unnormalised)'!G69/Normaliser,"")</f>
        <v/>
      </c>
      <c r="H69" s="92" t="str">
        <f>IFERROR('SFs(unnormalised)'!H69/Normaliser,"")</f>
        <v/>
      </c>
      <c r="I69" s="92">
        <f>IFERROR('SFs(unnormalised)'!I69/Normaliser,"")</f>
        <v>30.489062436543296</v>
      </c>
      <c r="J69" s="92">
        <f>IFERROR('SFs(unnormalised)'!J69/Normaliser,"")</f>
        <v>60.599797722067102</v>
      </c>
      <c r="K69" s="92">
        <f>IFERROR('SFs(unnormalised)'!K69/Normaliser,"")</f>
        <v>9.6674408961785083</v>
      </c>
      <c r="L69" s="92">
        <f>IFERROR('SFs(unnormalised)'!L69/Normaliser,"")</f>
        <v>17.684482900397374</v>
      </c>
      <c r="M69" s="92" t="str">
        <f>IFERROR('SFs(unnormalised)'!M69/Normaliser,"")</f>
        <v/>
      </c>
      <c r="N69" s="92" t="str">
        <f>IFERROR('SFs(unnormalised)'!N69/Normaliser,"")</f>
        <v/>
      </c>
      <c r="O69" s="92">
        <f>IFERROR('SFs(unnormalised)'!O69/Normaliser,"")</f>
        <v>43.878162700820944</v>
      </c>
      <c r="P69" s="92">
        <f>IFERROR('SFs(unnormalised)'!P69/Normaliser,"")</f>
        <v>63.590183532679006</v>
      </c>
      <c r="Q69" s="92">
        <f>IFERROR('SFs(unnormalised)'!Q69/Normaliser,"")</f>
        <v>9.5388853792183621</v>
      </c>
      <c r="R69" s="92">
        <f>IFERROR('SFs(unnormalised)'!R69/Normaliser,"")</f>
        <v>13.60213090552133</v>
      </c>
      <c r="S69" s="92" t="str">
        <f>IFERROR('SFs(unnormalised)'!S69/Normaliser,"")</f>
        <v/>
      </c>
      <c r="T69" s="92" t="str">
        <f>IFERROR('SFs(unnormalised)'!T69/Normaliser,"")</f>
        <v/>
      </c>
    </row>
    <row r="70" spans="1:20" x14ac:dyDescent="0.35">
      <c r="A70" s="43">
        <v>70</v>
      </c>
      <c r="B70" s="92" t="str">
        <f>IFERROR('SFs(unnormalised)'!B70/Normaliser,"")</f>
        <v/>
      </c>
      <c r="C70" s="92" t="str">
        <f>IFERROR('SFs(unnormalised)'!C70/Normaliser,"")</f>
        <v/>
      </c>
      <c r="D70" s="92">
        <f>IFERROR('SFs(unnormalised)'!D70/Normaliser,"")</f>
        <v>22.943753186774799</v>
      </c>
      <c r="E70" s="92">
        <f>IFERROR('SFs(unnormalised)'!E70/Normaliser,"")</f>
        <v>8.4265270113370594</v>
      </c>
      <c r="F70" s="92">
        <f>IFERROR('SFs(unnormalised)'!F70/Normaliser,"")</f>
        <v>1.3153922771697024</v>
      </c>
      <c r="G70" s="92" t="str">
        <f>IFERROR('SFs(unnormalised)'!G70/Normaliser,"")</f>
        <v/>
      </c>
      <c r="H70" s="92" t="str">
        <f>IFERROR('SFs(unnormalised)'!H70/Normaliser,"")</f>
        <v/>
      </c>
      <c r="I70" s="92">
        <f>IFERROR('SFs(unnormalised)'!I70/Normaliser,"")</f>
        <v>30.968167847803102</v>
      </c>
      <c r="J70" s="92">
        <f>IFERROR('SFs(unnormalised)'!J70/Normaliser,"")</f>
        <v>62.224699892122473</v>
      </c>
      <c r="K70" s="92">
        <f>IFERROR('SFs(unnormalised)'!K70/Normaliser,"")</f>
        <v>10.109000023300462</v>
      </c>
      <c r="L70" s="92">
        <f>IFERROR('SFs(unnormalised)'!L70/Normaliser,"")</f>
        <v>18.545935630124482</v>
      </c>
      <c r="M70" s="92" t="str">
        <f>IFERROR('SFs(unnormalised)'!M70/Normaliser,"")</f>
        <v/>
      </c>
      <c r="N70" s="92" t="str">
        <f>IFERROR('SFs(unnormalised)'!N70/Normaliser,"")</f>
        <v/>
      </c>
      <c r="O70" s="92">
        <f>IFERROR('SFs(unnormalised)'!O70/Normaliser,"")</f>
        <v>46.843615835808343</v>
      </c>
      <c r="P70" s="92">
        <f>IFERROR('SFs(unnormalised)'!P70/Normaliser,"")</f>
        <v>67.872462577618165</v>
      </c>
      <c r="Q70" s="92">
        <f>IFERROR('SFs(unnormalised)'!Q70/Normaliser,"")</f>
        <v>10.364966639612184</v>
      </c>
      <c r="R70" s="92">
        <f>IFERROR('SFs(unnormalised)'!R70/Normaliser,"")</f>
        <v>14.758381885074197</v>
      </c>
      <c r="S70" s="92" t="str">
        <f>IFERROR('SFs(unnormalised)'!S70/Normaliser,"")</f>
        <v/>
      </c>
      <c r="T70" s="92" t="str">
        <f>IFERROR('SFs(unnormalised)'!T70/Normaliser,"")</f>
        <v/>
      </c>
    </row>
    <row r="71" spans="1:20" x14ac:dyDescent="0.35">
      <c r="A71" s="43">
        <v>71</v>
      </c>
      <c r="B71" s="92" t="str">
        <f>IFERROR('SFs(unnormalised)'!B71/Normaliser,"")</f>
        <v/>
      </c>
      <c r="C71" s="92" t="str">
        <f>IFERROR('SFs(unnormalised)'!C71/Normaliser,"")</f>
        <v/>
      </c>
      <c r="D71" s="92">
        <f>IFERROR('SFs(unnormalised)'!D71/Normaliser,"")</f>
        <v>23.107436032391636</v>
      </c>
      <c r="E71" s="92">
        <f>IFERROR('SFs(unnormalised)'!E71/Normaliser,"")</f>
        <v>8.7280210812461565</v>
      </c>
      <c r="F71" s="92">
        <f>IFERROR('SFs(unnormalised)'!F71/Normaliser,"")</f>
        <v>1.3824937463921727</v>
      </c>
      <c r="G71" s="92" t="str">
        <f>IFERROR('SFs(unnormalised)'!G71/Normaliser,"")</f>
        <v/>
      </c>
      <c r="H71" s="92" t="str">
        <f>IFERROR('SFs(unnormalised)'!H71/Normaliser,"")</f>
        <v/>
      </c>
      <c r="I71" s="92">
        <f>IFERROR('SFs(unnormalised)'!I71/Normaliser,"")</f>
        <v>31.35117645989174</v>
      </c>
      <c r="J71" s="92">
        <f>IFERROR('SFs(unnormalised)'!J71/Normaliser,"")</f>
        <v>63.699742775952288</v>
      </c>
      <c r="K71" s="92">
        <f>IFERROR('SFs(unnormalised)'!K71/Normaliser,"")</f>
        <v>10.548658802671513</v>
      </c>
      <c r="L71" s="92">
        <f>IFERROR('SFs(unnormalised)'!L71/Normaliser,"")</f>
        <v>19.40028748609684</v>
      </c>
      <c r="M71" s="92" t="str">
        <f>IFERROR('SFs(unnormalised)'!M71/Normaliser,"")</f>
        <v/>
      </c>
      <c r="N71" s="92" t="str">
        <f>IFERROR('SFs(unnormalised)'!N71/Normaliser,"")</f>
        <v/>
      </c>
      <c r="O71" s="92">
        <f>IFERROR('SFs(unnormalised)'!O71/Normaliser,"")</f>
        <v>49.887477688655537</v>
      </c>
      <c r="P71" s="92">
        <f>IFERROR('SFs(unnormalised)'!P71/Normaliser,"")</f>
        <v>72.280652309181832</v>
      </c>
      <c r="Q71" s="92">
        <f>IFERROR('SFs(unnormalised)'!Q71/Normaliser,"")</f>
        <v>11.234898746000963</v>
      </c>
      <c r="R71" s="92">
        <f>IFERROR('SFs(unnormalised)'!R71/Normaliser,"")</f>
        <v>15.976418533646276</v>
      </c>
      <c r="S71" s="92" t="str">
        <f>IFERROR('SFs(unnormalised)'!S71/Normaliser,"")</f>
        <v/>
      </c>
      <c r="T71" s="92" t="str">
        <f>IFERROR('SFs(unnormalised)'!T71/Normaliser,"")</f>
        <v/>
      </c>
    </row>
    <row r="72" spans="1:20" x14ac:dyDescent="0.35">
      <c r="A72" s="43">
        <v>72</v>
      </c>
      <c r="B72" s="92" t="str">
        <f>IFERROR('SFs(unnormalised)'!B72/Normaliser,"")</f>
        <v/>
      </c>
      <c r="C72" s="92" t="str">
        <f>IFERROR('SFs(unnormalised)'!C72/Normaliser,"")</f>
        <v/>
      </c>
      <c r="D72" s="92">
        <f>IFERROR('SFs(unnormalised)'!D72/Normaliser,"")</f>
        <v>23.151528589782441</v>
      </c>
      <c r="E72" s="92">
        <f>IFERROR('SFs(unnormalised)'!E72/Normaliser,"")</f>
        <v>9.0131437325171184</v>
      </c>
      <c r="F72" s="92">
        <f>IFERROR('SFs(unnormalised)'!F72/Normaliser,"")</f>
        <v>1.4545433262341665</v>
      </c>
      <c r="G72" s="92" t="str">
        <f>IFERROR('SFs(unnormalised)'!G72/Normaliser,"")</f>
        <v/>
      </c>
      <c r="H72" s="92" t="str">
        <f>IFERROR('SFs(unnormalised)'!H72/Normaliser,"")</f>
        <v/>
      </c>
      <c r="I72" s="92">
        <f>IFERROR('SFs(unnormalised)'!I72/Normaliser,"")</f>
        <v>31.605033876644821</v>
      </c>
      <c r="J72" s="92">
        <f>IFERROR('SFs(unnormalised)'!J72/Normaliser,"")</f>
        <v>64.987602828311381</v>
      </c>
      <c r="K72" s="92">
        <f>IFERROR('SFs(unnormalised)'!K72/Normaliser,"")</f>
        <v>10.968455851296905</v>
      </c>
      <c r="L72" s="92">
        <f>IFERROR('SFs(unnormalised)'!L72/Normaliser,"")</f>
        <v>20.254455975203211</v>
      </c>
      <c r="M72" s="92" t="str">
        <f>IFERROR('SFs(unnormalised)'!M72/Normaliser,"")</f>
        <v/>
      </c>
      <c r="N72" s="92" t="str">
        <f>IFERROR('SFs(unnormalised)'!N72/Normaliser,"")</f>
        <v/>
      </c>
      <c r="O72" s="92">
        <f>IFERROR('SFs(unnormalised)'!O72/Normaliser,"")</f>
        <v>52.875233328036273</v>
      </c>
      <c r="P72" s="92">
        <f>IFERROR('SFs(unnormalised)'!P72/Normaliser,"")</f>
        <v>76.632862276903026</v>
      </c>
      <c r="Q72" s="92">
        <f>IFERROR('SFs(unnormalised)'!Q72/Normaliser,"")</f>
        <v>12.13615156787229</v>
      </c>
      <c r="R72" s="92">
        <f>IFERROR('SFs(unnormalised)'!R72/Normaliser,"")</f>
        <v>17.23871418857248</v>
      </c>
      <c r="S72" s="92" t="str">
        <f>IFERROR('SFs(unnormalised)'!S72/Normaliser,"")</f>
        <v/>
      </c>
      <c r="T72" s="92" t="str">
        <f>IFERROR('SFs(unnormalised)'!T72/Normaliser,"")</f>
        <v/>
      </c>
    </row>
    <row r="73" spans="1:20" x14ac:dyDescent="0.35">
      <c r="A73" s="43">
        <v>73</v>
      </c>
      <c r="B73" s="92" t="str">
        <f>IFERROR('SFs(unnormalised)'!B73/Normaliser,"")</f>
        <v/>
      </c>
      <c r="C73" s="92" t="str">
        <f>IFERROR('SFs(unnormalised)'!C73/Normaliser,"")</f>
        <v/>
      </c>
      <c r="D73" s="92">
        <f>IFERROR('SFs(unnormalised)'!D73/Normaliser,"")</f>
        <v>23.177296091702285</v>
      </c>
      <c r="E73" s="92">
        <f>IFERROR('SFs(unnormalised)'!E73/Normaliser,"")</f>
        <v>9.3045517263178859</v>
      </c>
      <c r="F73" s="92">
        <f>IFERROR('SFs(unnormalised)'!F73/Normaliser,"")</f>
        <v>1.5333379986533777</v>
      </c>
      <c r="G73" s="92" t="str">
        <f>IFERROR('SFs(unnormalised)'!G73/Normaliser,"")</f>
        <v/>
      </c>
      <c r="H73" s="92" t="str">
        <f>IFERROR('SFs(unnormalised)'!H73/Normaliser,"")</f>
        <v/>
      </c>
      <c r="I73" s="92">
        <f>IFERROR('SFs(unnormalised)'!I73/Normaliser,"")</f>
        <v>31.79359813889219</v>
      </c>
      <c r="J73" s="92">
        <f>IFERROR('SFs(unnormalised)'!J73/Normaliser,"")</f>
        <v>66.178320654401531</v>
      </c>
      <c r="K73" s="92">
        <f>IFERROR('SFs(unnormalised)'!K73/Normaliser,"")</f>
        <v>11.385425526698882</v>
      </c>
      <c r="L73" s="92">
        <f>IFERROR('SFs(unnormalised)'!L73/Normaliser,"")</f>
        <v>21.113213794230926</v>
      </c>
      <c r="M73" s="92" t="str">
        <f>IFERROR('SFs(unnormalised)'!M73/Normaliser,"")</f>
        <v/>
      </c>
      <c r="N73" s="92" t="str">
        <f>IFERROR('SFs(unnormalised)'!N73/Normaliser,"")</f>
        <v/>
      </c>
      <c r="O73" s="92">
        <f>IFERROR('SFs(unnormalised)'!O73/Normaliser,"")</f>
        <v>55.9238695875774</v>
      </c>
      <c r="P73" s="92">
        <f>IFERROR('SFs(unnormalised)'!P73/Normaliser,"")</f>
        <v>81.074592468360279</v>
      </c>
      <c r="Q73" s="92">
        <f>IFERROR('SFs(unnormalised)'!Q73/Normaliser,"")</f>
        <v>13.086047472389321</v>
      </c>
      <c r="R73" s="92">
        <f>IFERROR('SFs(unnormalised)'!R73/Normaliser,"")</f>
        <v>18.570360374277218</v>
      </c>
      <c r="S73" s="92" t="str">
        <f>IFERROR('SFs(unnormalised)'!S73/Normaliser,"")</f>
        <v/>
      </c>
      <c r="T73" s="92" t="str">
        <f>IFERROR('SFs(unnormalised)'!T73/Normaliser,"")</f>
        <v/>
      </c>
    </row>
    <row r="74" spans="1:20" x14ac:dyDescent="0.35">
      <c r="A74" s="43">
        <v>74</v>
      </c>
      <c r="B74" s="92" t="str">
        <f>IFERROR('SFs(unnormalised)'!B74/Normaliser,"")</f>
        <v/>
      </c>
      <c r="C74" s="92" t="str">
        <f>IFERROR('SFs(unnormalised)'!C74/Normaliser,"")</f>
        <v/>
      </c>
      <c r="D74" s="92">
        <f>IFERROR('SFs(unnormalised)'!D74/Normaliser,"")</f>
        <v>23.143360542333106</v>
      </c>
      <c r="E74" s="92">
        <f>IFERROR('SFs(unnormalised)'!E74/Normaliser,"")</f>
        <v>9.5928674312016131</v>
      </c>
      <c r="F74" s="92">
        <f>IFERROR('SFs(unnormalised)'!F74/Normaliser,"")</f>
        <v>1.6189316709429706</v>
      </c>
      <c r="G74" s="92" t="str">
        <f>IFERROR('SFs(unnormalised)'!G74/Normaliser,"")</f>
        <v/>
      </c>
      <c r="H74" s="92" t="str">
        <f>IFERROR('SFs(unnormalised)'!H74/Normaliser,"")</f>
        <v/>
      </c>
      <c r="I74" s="92">
        <f>IFERROR('SFs(unnormalised)'!I74/Normaliser,"")</f>
        <v>31.905456945579953</v>
      </c>
      <c r="J74" s="92">
        <f>IFERROR('SFs(unnormalised)'!J74/Normaliser,"")</f>
        <v>67.292108246820035</v>
      </c>
      <c r="K74" s="92">
        <f>IFERROR('SFs(unnormalised)'!K74/Normaliser,"")</f>
        <v>11.802001485848118</v>
      </c>
      <c r="L74" s="92">
        <f>IFERROR('SFs(unnormalised)'!L74/Normaliser,"")</f>
        <v>21.99522001814897</v>
      </c>
      <c r="M74" s="92" t="str">
        <f>IFERROR('SFs(unnormalised)'!M74/Normaliser,"")</f>
        <v/>
      </c>
      <c r="N74" s="92" t="str">
        <f>IFERROR('SFs(unnormalised)'!N74/Normaliser,"")</f>
        <v/>
      </c>
      <c r="O74" s="92">
        <f>IFERROR('SFs(unnormalised)'!O74/Normaliser,"")</f>
        <v>59.005709418284269</v>
      </c>
      <c r="P74" s="92">
        <f>IFERROR('SFs(unnormalised)'!P74/Normaliser,"")</f>
        <v>85.587445595842198</v>
      </c>
      <c r="Q74" s="92">
        <f>IFERROR('SFs(unnormalised)'!Q74/Normaliser,"")</f>
        <v>14.078870702789603</v>
      </c>
      <c r="R74" s="92">
        <f>IFERROR('SFs(unnormalised)'!R74/Normaliser,"")</f>
        <v>19.963616428570468</v>
      </c>
      <c r="S74" s="92" t="str">
        <f>IFERROR('SFs(unnormalised)'!S74/Normaliser,"")</f>
        <v/>
      </c>
      <c r="T74" s="92" t="str">
        <f>IFERROR('SFs(unnormalised)'!T74/Normaliser,"")</f>
        <v/>
      </c>
    </row>
    <row r="75" spans="1:20" x14ac:dyDescent="0.35">
      <c r="A75" s="43">
        <v>75</v>
      </c>
      <c r="B75" s="92" t="str">
        <f>IFERROR('SFs(unnormalised)'!B75/Normaliser,"")</f>
        <v/>
      </c>
      <c r="C75" s="92" t="str">
        <f>IFERROR('SFs(unnormalised)'!C75/Normaliser,"")</f>
        <v/>
      </c>
      <c r="D75" s="92">
        <f>IFERROR('SFs(unnormalised)'!D75/Normaliser,"")</f>
        <v>23.071142297223528</v>
      </c>
      <c r="E75" s="92">
        <f>IFERROR('SFs(unnormalised)'!E75/Normaliser,"")</f>
        <v>9.8799410678518207</v>
      </c>
      <c r="F75" s="92">
        <f>IFERROR('SFs(unnormalised)'!F75/Normaliser,"")</f>
        <v>1.7117133401652762</v>
      </c>
      <c r="G75" s="92" t="str">
        <f>IFERROR('SFs(unnormalised)'!G75/Normaliser,"")</f>
        <v/>
      </c>
      <c r="H75" s="92" t="str">
        <f>IFERROR('SFs(unnormalised)'!H75/Normaliser,"")</f>
        <v/>
      </c>
      <c r="I75" s="92">
        <f>IFERROR('SFs(unnormalised)'!I75/Normaliser,"")</f>
        <v>31.957471633368762</v>
      </c>
      <c r="J75" s="92">
        <f>IFERROR('SFs(unnormalised)'!J75/Normaliser,"")</f>
        <v>68.345650904015386</v>
      </c>
      <c r="K75" s="92">
        <f>IFERROR('SFs(unnormalised)'!K75/Normaliser,"")</f>
        <v>12.216986507494513</v>
      </c>
      <c r="L75" s="92">
        <f>IFERROR('SFs(unnormalised)'!L75/Normaliser,"")</f>
        <v>22.896470219211103</v>
      </c>
      <c r="M75" s="92" t="str">
        <f>IFERROR('SFs(unnormalised)'!M75/Normaliser,"")</f>
        <v/>
      </c>
      <c r="N75" s="92" t="str">
        <f>IFERROR('SFs(unnormalised)'!N75/Normaliser,"")</f>
        <v/>
      </c>
      <c r="O75" s="92">
        <f>IFERROR('SFs(unnormalised)'!O75/Normaliser,"")</f>
        <v>62.143209199641063</v>
      </c>
      <c r="P75" s="92">
        <f>IFERROR('SFs(unnormalised)'!P75/Normaliser,"")</f>
        <v>90.178878186911291</v>
      </c>
      <c r="Q75" s="92">
        <f>IFERROR('SFs(unnormalised)'!Q75/Normaliser,"")</f>
        <v>15.117797948948828</v>
      </c>
      <c r="R75" s="92">
        <f>IFERROR('SFs(unnormalised)'!R75/Normaliser,"")</f>
        <v>21.42345235793756</v>
      </c>
      <c r="S75" s="92" t="str">
        <f>IFERROR('SFs(unnormalised)'!S75/Normaliser,"")</f>
        <v/>
      </c>
      <c r="T75" s="92" t="str">
        <f>IFERROR('SFs(unnormalised)'!T75/Normaliser,"")</f>
        <v/>
      </c>
    </row>
    <row r="76" spans="1:20" x14ac:dyDescent="0.35">
      <c r="A76" s="43">
        <v>76</v>
      </c>
      <c r="B76" s="92" t="str">
        <f>IFERROR('SFs(unnormalised)'!B76/Normaliser,"")</f>
        <v/>
      </c>
      <c r="C76" s="92" t="str">
        <f>IFERROR('SFs(unnormalised)'!C76/Normaliser,"")</f>
        <v/>
      </c>
      <c r="D76" s="92">
        <f>IFERROR('SFs(unnormalised)'!D76/Normaliser,"")</f>
        <v>22.933177124845891</v>
      </c>
      <c r="E76" s="92">
        <f>IFERROR('SFs(unnormalised)'!E76/Normaliser,"")</f>
        <v>10.167322229778975</v>
      </c>
      <c r="F76" s="92">
        <f>IFERROR('SFs(unnormalised)'!F76/Normaliser,"")</f>
        <v>1.8131704233917927</v>
      </c>
      <c r="G76" s="92" t="str">
        <f>IFERROR('SFs(unnormalised)'!G76/Normaliser,"")</f>
        <v/>
      </c>
      <c r="H76" s="92" t="str">
        <f>IFERROR('SFs(unnormalised)'!H76/Normaliser,"")</f>
        <v/>
      </c>
      <c r="I76" s="92">
        <f>IFERROR('SFs(unnormalised)'!I76/Normaliser,"")</f>
        <v>31.92398697556748</v>
      </c>
      <c r="J76" s="92">
        <f>IFERROR('SFs(unnormalised)'!J76/Normaliser,"")</f>
        <v>69.272351148980221</v>
      </c>
      <c r="K76" s="92">
        <f>IFERROR('SFs(unnormalised)'!K76/Normaliser,"")</f>
        <v>12.624951119457073</v>
      </c>
      <c r="L76" s="92">
        <f>IFERROR('SFs(unnormalised)'!L76/Normaliser,"")</f>
        <v>23.795544504674965</v>
      </c>
      <c r="M76" s="92">
        <f>IFERROR('SFs(unnormalised)'!M76/Normaliser,"")</f>
        <v>2.0063041237582806</v>
      </c>
      <c r="N76" s="92" t="str">
        <f>IFERROR('SFs(unnormalised)'!N76/Normaliser,"")</f>
        <v/>
      </c>
      <c r="O76" s="92">
        <f>IFERROR('SFs(unnormalised)'!O76/Normaliser,"")</f>
        <v>65.254476318832545</v>
      </c>
      <c r="P76" s="92">
        <f>IFERROR('SFs(unnormalised)'!P76/Normaliser,"")</f>
        <v>94.764343082741647</v>
      </c>
      <c r="Q76" s="92">
        <f>IFERROR('SFs(unnormalised)'!Q76/Normaliser,"")</f>
        <v>16.204935045823099</v>
      </c>
      <c r="R76" s="92">
        <f>IFERROR('SFs(unnormalised)'!R76/Normaliser,"")</f>
        <v>22.953344674424709</v>
      </c>
      <c r="S76" s="92">
        <f>IFERROR('SFs(unnormalised)'!S76/Normaliser,"")</f>
        <v>2.0572695351741199</v>
      </c>
      <c r="T76" s="92">
        <f>IFERROR('SFs(unnormalised)'!T76/Normaliser,"")</f>
        <v>2.8157929973568829</v>
      </c>
    </row>
    <row r="77" spans="1:20" x14ac:dyDescent="0.35">
      <c r="A77" s="43">
        <v>77</v>
      </c>
      <c r="B77" s="92" t="str">
        <f>IFERROR('SFs(unnormalised)'!B77/Normaliser,"")</f>
        <v/>
      </c>
      <c r="C77" s="92" t="str">
        <f>IFERROR('SFs(unnormalised)'!C77/Normaliser,"")</f>
        <v/>
      </c>
      <c r="D77" s="92">
        <f>IFERROR('SFs(unnormalised)'!D77/Normaliser,"")</f>
        <v>22.701956625830647</v>
      </c>
      <c r="E77" s="92">
        <f>IFERROR('SFs(unnormalised)'!E77/Normaliser,"")</f>
        <v>10.443012508650417</v>
      </c>
      <c r="F77" s="92">
        <f>IFERROR('SFs(unnormalised)'!F77/Normaliser,"")</f>
        <v>1.919583529661367</v>
      </c>
      <c r="G77" s="92" t="str">
        <f>IFERROR('SFs(unnormalised)'!G77/Normaliser,"")</f>
        <v/>
      </c>
      <c r="H77" s="92" t="str">
        <f>IFERROR('SFs(unnormalised)'!H77/Normaliser,"")</f>
        <v/>
      </c>
      <c r="I77" s="92">
        <f>IFERROR('SFs(unnormalised)'!I77/Normaliser,"")</f>
        <v>31.787878855254895</v>
      </c>
      <c r="J77" s="92">
        <f>IFERROR('SFs(unnormalised)'!J77/Normaliser,"")</f>
        <v>70.064894719809644</v>
      </c>
      <c r="K77" s="92">
        <f>IFERROR('SFs(unnormalised)'!K77/Normaliser,"")</f>
        <v>13.025575486778495</v>
      </c>
      <c r="L77" s="92">
        <f>IFERROR('SFs(unnormalised)'!L77/Normaliser,"")</f>
        <v>24.699035571919694</v>
      </c>
      <c r="M77" s="92">
        <f>IFERROR('SFs(unnormalised)'!M77/Normaliser,"")</f>
        <v>2.1519449608919579</v>
      </c>
      <c r="N77" s="92" t="str">
        <f>IFERROR('SFs(unnormalised)'!N77/Normaliser,"")</f>
        <v/>
      </c>
      <c r="O77" s="92">
        <f>IFERROR('SFs(unnormalised)'!O77/Normaliser,"")</f>
        <v>68.335703807247697</v>
      </c>
      <c r="P77" s="92">
        <f>IFERROR('SFs(unnormalised)'!P77/Normaliser,"")</f>
        <v>99.327182877106011</v>
      </c>
      <c r="Q77" s="92">
        <f>IFERROR('SFs(unnormalised)'!Q77/Normaliser,"")</f>
        <v>17.313230070889631</v>
      </c>
      <c r="R77" s="92">
        <f>IFERROR('SFs(unnormalised)'!R77/Normaliser,"")</f>
        <v>24.515384011609605</v>
      </c>
      <c r="S77" s="92">
        <f>IFERROR('SFs(unnormalised)'!S77/Normaliser,"")</f>
        <v>2.4188823936903208</v>
      </c>
      <c r="T77" s="92">
        <f>IFERROR('SFs(unnormalised)'!T77/Normaliser,"")</f>
        <v>3.3045410120320966</v>
      </c>
    </row>
    <row r="78" spans="1:20" x14ac:dyDescent="0.35">
      <c r="A78" s="43">
        <v>78</v>
      </c>
      <c r="B78" s="92" t="str">
        <f>IFERROR('SFs(unnormalised)'!B78/Normaliser,"")</f>
        <v/>
      </c>
      <c r="C78" s="92" t="str">
        <f>IFERROR('SFs(unnormalised)'!C78/Normaliser,"")</f>
        <v/>
      </c>
      <c r="D78" s="92">
        <f>IFERROR('SFs(unnormalised)'!D78/Normaliser,"")</f>
        <v>22.439504489215562</v>
      </c>
      <c r="E78" s="92">
        <f>IFERROR('SFs(unnormalised)'!E78/Normaliser,"")</f>
        <v>10.721981949492102</v>
      </c>
      <c r="F78" s="92">
        <f>IFERROR('SFs(unnormalised)'!F78/Normaliser,"")</f>
        <v>2.0351156689315011</v>
      </c>
      <c r="G78" s="92" t="str">
        <f>IFERROR('SFs(unnormalised)'!G78/Normaliser,"")</f>
        <v/>
      </c>
      <c r="H78" s="92" t="str">
        <f>IFERROR('SFs(unnormalised)'!H78/Normaliser,"")</f>
        <v/>
      </c>
      <c r="I78" s="92">
        <f>IFERROR('SFs(unnormalised)'!I78/Normaliser,"")</f>
        <v>31.582495740791224</v>
      </c>
      <c r="J78" s="92">
        <f>IFERROR('SFs(unnormalised)'!J78/Normaliser,"")</f>
        <v>70.750539079149007</v>
      </c>
      <c r="K78" s="92">
        <f>IFERROR('SFs(unnormalised)'!K78/Normaliser,"")</f>
        <v>13.420599973940242</v>
      </c>
      <c r="L78" s="92">
        <f>IFERROR('SFs(unnormalised)'!L78/Normaliser,"")</f>
        <v>25.619787280971213</v>
      </c>
      <c r="M78" s="92">
        <f>IFERROR('SFs(unnormalised)'!M78/Normaliser,"")</f>
        <v>2.3048814011419938</v>
      </c>
      <c r="N78" s="92">
        <f>IFERROR('SFs(unnormalised)'!N78/Normaliser,"")</f>
        <v>4.186018392649367</v>
      </c>
      <c r="O78" s="92">
        <f>IFERROR('SFs(unnormalised)'!O78/Normaliser,"")</f>
        <v>71.415391769658086</v>
      </c>
      <c r="P78" s="92">
        <f>IFERROR('SFs(unnormalised)'!P78/Normaliser,"")</f>
        <v>103.89533326900576</v>
      </c>
      <c r="Q78" s="92">
        <f>IFERROR('SFs(unnormalised)'!Q78/Normaliser,"")</f>
        <v>18.470206069693319</v>
      </c>
      <c r="R78" s="92">
        <f>IFERROR('SFs(unnormalised)'!R78/Normaliser,"")</f>
        <v>26.149245823120168</v>
      </c>
      <c r="S78" s="92">
        <f>IFERROR('SFs(unnormalised)'!S78/Normaliser,"")</f>
        <v>2.8206859290720763</v>
      </c>
      <c r="T78" s="92">
        <f>IFERROR('SFs(unnormalised)'!T78/Normaliser,"")</f>
        <v>3.8467963447517661</v>
      </c>
    </row>
    <row r="79" spans="1:20" x14ac:dyDescent="0.35">
      <c r="A79" s="43">
        <v>79</v>
      </c>
      <c r="B79" s="92" t="str">
        <f>IFERROR('SFs(unnormalised)'!B79/Normaliser,"")</f>
        <v/>
      </c>
      <c r="C79" s="92" t="str">
        <f>IFERROR('SFs(unnormalised)'!C79/Normaliser,"")</f>
        <v/>
      </c>
      <c r="D79" s="92">
        <f>IFERROR('SFs(unnormalised)'!D79/Normaliser,"")</f>
        <v>22.105135975603115</v>
      </c>
      <c r="E79" s="92">
        <f>IFERROR('SFs(unnormalised)'!E79/Normaliser,"")</f>
        <v>10.993245077692062</v>
      </c>
      <c r="F79" s="92">
        <f>IFERROR('SFs(unnormalised)'!F79/Normaliser,"")</f>
        <v>2.1586360497601977</v>
      </c>
      <c r="G79" s="92" t="str">
        <f>IFERROR('SFs(unnormalised)'!G79/Normaliser,"")</f>
        <v/>
      </c>
      <c r="H79" s="92" t="str">
        <f>IFERROR('SFs(unnormalised)'!H79/Normaliser,"")</f>
        <v/>
      </c>
      <c r="I79" s="92">
        <f>IFERROR('SFs(unnormalised)'!I79/Normaliser,"")</f>
        <v>31.29502464161704</v>
      </c>
      <c r="J79" s="92">
        <f>IFERROR('SFs(unnormalised)'!J79/Normaliser,"")</f>
        <v>71.311674218965834</v>
      </c>
      <c r="K79" s="92">
        <f>IFERROR('SFs(unnormalised)'!K79/Normaliser,"")</f>
        <v>13.802948403178092</v>
      </c>
      <c r="L79" s="92">
        <f>IFERROR('SFs(unnormalised)'!L79/Normaliser,"")</f>
        <v>26.546340596293415</v>
      </c>
      <c r="M79" s="92">
        <f>IFERROR('SFs(unnormalised)'!M79/Normaliser,"")</f>
        <v>2.4628925497962113</v>
      </c>
      <c r="N79" s="92">
        <f>IFERROR('SFs(unnormalised)'!N79/Normaliser,"")</f>
        <v>4.5174893131089773</v>
      </c>
      <c r="O79" s="92">
        <f>IFERROR('SFs(unnormalised)'!O79/Normaliser,"")</f>
        <v>74.425356665402077</v>
      </c>
      <c r="P79" s="92">
        <f>IFERROR('SFs(unnormalised)'!P79/Normaliser,"")</f>
        <v>108.39152922909454</v>
      </c>
      <c r="Q79" s="92">
        <f>IFERROR('SFs(unnormalised)'!Q79/Normaliser,"")</f>
        <v>19.661586323934468</v>
      </c>
      <c r="R79" s="92">
        <f>IFERROR('SFs(unnormalised)'!R79/Normaliser,"")</f>
        <v>27.835238158033214</v>
      </c>
      <c r="S79" s="92">
        <f>IFERROR('SFs(unnormalised)'!S79/Normaliser,"")</f>
        <v>3.2628235624520587</v>
      </c>
      <c r="T79" s="92">
        <f>IFERROR('SFs(unnormalised)'!T79/Normaliser,"")</f>
        <v>4.4424479423905074</v>
      </c>
    </row>
    <row r="80" spans="1:20" x14ac:dyDescent="0.35">
      <c r="A80" s="43">
        <v>80</v>
      </c>
      <c r="B80" s="92" t="str">
        <f>IFERROR('SFs(unnormalised)'!B80/Normaliser,"")</f>
        <v/>
      </c>
      <c r="C80" s="92" t="str">
        <f>IFERROR('SFs(unnormalised)'!C80/Normaliser,"")</f>
        <v/>
      </c>
      <c r="D80" s="92">
        <f>IFERROR('SFs(unnormalised)'!D80/Normaliser,"")</f>
        <v>21.661009784265801</v>
      </c>
      <c r="E80" s="92">
        <f>IFERROR('SFs(unnormalised)'!E80/Normaliser,"")</f>
        <v>11.247133466606455</v>
      </c>
      <c r="F80" s="92">
        <f>IFERROR('SFs(unnormalised)'!F80/Normaliser,"")</f>
        <v>2.2878055136745381</v>
      </c>
      <c r="G80" s="92" t="str">
        <f>IFERROR('SFs(unnormalised)'!G80/Normaliser,"")</f>
        <v/>
      </c>
      <c r="H80" s="92" t="str">
        <f>IFERROR('SFs(unnormalised)'!H80/Normaliser,"")</f>
        <v/>
      </c>
      <c r="I80" s="92">
        <f>IFERROR('SFs(unnormalised)'!I80/Normaliser,"")</f>
        <v>30.869850781351911</v>
      </c>
      <c r="J80" s="92">
        <f>IFERROR('SFs(unnormalised)'!J80/Normaliser,"")</f>
        <v>71.663445763717448</v>
      </c>
      <c r="K80" s="92">
        <f>IFERROR('SFs(unnormalised)'!K80/Normaliser,"")</f>
        <v>14.184148342024914</v>
      </c>
      <c r="L80" s="92">
        <f>IFERROR('SFs(unnormalised)'!L80/Normaliser,"")</f>
        <v>27.488091559591826</v>
      </c>
      <c r="M80" s="92">
        <f>IFERROR('SFs(unnormalised)'!M80/Normaliser,"")</f>
        <v>2.6263278277557029</v>
      </c>
      <c r="N80" s="92">
        <f>IFERROR('SFs(unnormalised)'!N80/Normaliser,"")</f>
        <v>4.8684294397610159</v>
      </c>
      <c r="O80" s="92">
        <f>IFERROR('SFs(unnormalised)'!O80/Normaliser,"")</f>
        <v>77.332813997719967</v>
      </c>
      <c r="P80" s="92">
        <f>IFERROR('SFs(unnormalised)'!P80/Normaliser,"")</f>
        <v>112.74723547170869</v>
      </c>
      <c r="Q80" s="92">
        <f>IFERROR('SFs(unnormalised)'!Q80/Normaliser,"")</f>
        <v>20.875380668010493</v>
      </c>
      <c r="R80" s="92">
        <f>IFERROR('SFs(unnormalised)'!R80/Normaliser,"")</f>
        <v>29.556950662521388</v>
      </c>
      <c r="S80" s="92">
        <f>IFERROR('SFs(unnormalised)'!S80/Normaliser,"")</f>
        <v>3.7453358527560643</v>
      </c>
      <c r="T80" s="92">
        <f>IFERROR('SFs(unnormalised)'!T80/Normaliser,"")</f>
        <v>5.0916221013692011</v>
      </c>
    </row>
    <row r="81" spans="1:20" x14ac:dyDescent="0.35">
      <c r="A81" s="43">
        <v>81</v>
      </c>
      <c r="B81" s="92" t="str">
        <f>IFERROR('SFs(unnormalised)'!B81/Normaliser,"")</f>
        <v/>
      </c>
      <c r="C81" s="92" t="str">
        <f>IFERROR('SFs(unnormalised)'!C81/Normaliser,"")</f>
        <v/>
      </c>
      <c r="D81" s="92">
        <f>IFERROR('SFs(unnormalised)'!D81/Normaliser,"")</f>
        <v>21.123654411261803</v>
      </c>
      <c r="E81" s="92">
        <f>IFERROR('SFs(unnormalised)'!E81/Normaliser,"")</f>
        <v>11.500455844283463</v>
      </c>
      <c r="F81" s="92">
        <f>IFERROR('SFs(unnormalised)'!F81/Normaliser,"")</f>
        <v>2.4228691780148504</v>
      </c>
      <c r="G81" s="92" t="str">
        <f>IFERROR('SFs(unnormalised)'!G81/Normaliser,"")</f>
        <v/>
      </c>
      <c r="H81" s="92" t="str">
        <f>IFERROR('SFs(unnormalised)'!H81/Normaliser,"")</f>
        <v/>
      </c>
      <c r="I81" s="92">
        <f>IFERROR('SFs(unnormalised)'!I81/Normaliser,"")</f>
        <v>30.32972616986066</v>
      </c>
      <c r="J81" s="92">
        <f>IFERROR('SFs(unnormalised)'!J81/Normaliser,"")</f>
        <v>71.817838528215674</v>
      </c>
      <c r="K81" s="92">
        <f>IFERROR('SFs(unnormalised)'!K81/Normaliser,"")</f>
        <v>14.536010905652175</v>
      </c>
      <c r="L81" s="92">
        <f>IFERROR('SFs(unnormalised)'!L81/Normaliser,"")</f>
        <v>28.389793547152287</v>
      </c>
      <c r="M81" s="92">
        <f>IFERROR('SFs(unnormalised)'!M81/Normaliser,"")</f>
        <v>2.7917838438861637</v>
      </c>
      <c r="N81" s="92">
        <f>IFERROR('SFs(unnormalised)'!N81/Normaliser,"")</f>
        <v>5.2316633524418226</v>
      </c>
      <c r="O81" s="92">
        <f>IFERROR('SFs(unnormalised)'!O81/Normaliser,"")</f>
        <v>80.075186328087156</v>
      </c>
      <c r="P81" s="92">
        <f>IFERROR('SFs(unnormalised)'!P81/Normaliser,"")</f>
        <v>116.9168357026896</v>
      </c>
      <c r="Q81" s="92">
        <f>IFERROR('SFs(unnormalised)'!Q81/Normaliser,"")</f>
        <v>22.122154275739259</v>
      </c>
      <c r="R81" s="92">
        <f>IFERROR('SFs(unnormalised)'!R81/Normaliser,"")</f>
        <v>31.330021379581915</v>
      </c>
      <c r="S81" s="92">
        <f>IFERROR('SFs(unnormalised)'!S81/Normaliser,"")</f>
        <v>4.267560132255853</v>
      </c>
      <c r="T81" s="92">
        <f>IFERROR('SFs(unnormalised)'!T81/Normaliser,"")</f>
        <v>5.7933866556999547</v>
      </c>
    </row>
    <row r="82" spans="1:20" x14ac:dyDescent="0.35">
      <c r="A82" s="43">
        <v>82</v>
      </c>
      <c r="B82" s="92" t="str">
        <f>IFERROR('SFs(unnormalised)'!B82/Normaliser,"")</f>
        <v/>
      </c>
      <c r="C82" s="92" t="str">
        <f>IFERROR('SFs(unnormalised)'!C82/Normaliser,"")</f>
        <v/>
      </c>
      <c r="D82" s="92">
        <f>IFERROR('SFs(unnormalised)'!D82/Normaliser,"")</f>
        <v>20.500652720083018</v>
      </c>
      <c r="E82" s="92">
        <f>IFERROR('SFs(unnormalised)'!E82/Normaliser,"")</f>
        <v>11.739221172409584</v>
      </c>
      <c r="F82" s="92">
        <f>IFERROR('SFs(unnormalised)'!F82/Normaliser,"")</f>
        <v>2.5660377875536131</v>
      </c>
      <c r="G82" s="92" t="str">
        <f>IFERROR('SFs(unnormalised)'!G82/Normaliser,"")</f>
        <v/>
      </c>
      <c r="H82" s="92" t="str">
        <f>IFERROR('SFs(unnormalised)'!H82/Normaliser,"")</f>
        <v/>
      </c>
      <c r="I82" s="92">
        <f>IFERROR('SFs(unnormalised)'!I82/Normaliser,"")</f>
        <v>29.71845227095746</v>
      </c>
      <c r="J82" s="92">
        <f>IFERROR('SFs(unnormalised)'!J82/Normaliser,"")</f>
        <v>71.859510308124314</v>
      </c>
      <c r="K82" s="92">
        <f>IFERROR('SFs(unnormalised)'!K82/Normaliser,"")</f>
        <v>14.884696275830484</v>
      </c>
      <c r="L82" s="92">
        <f>IFERROR('SFs(unnormalised)'!L82/Normaliser,"")</f>
        <v>29.31076112814193</v>
      </c>
      <c r="M82" s="92">
        <f>IFERROR('SFs(unnormalised)'!M82/Normaliser,"")</f>
        <v>2.9688372870208011</v>
      </c>
      <c r="N82" s="92">
        <f>IFERROR('SFs(unnormalised)'!N82/Normaliser,"")</f>
        <v>5.6169285264935782</v>
      </c>
      <c r="O82" s="92">
        <f>IFERROR('SFs(unnormalised)'!O82/Normaliser,"")</f>
        <v>82.738326092506696</v>
      </c>
      <c r="P82" s="92">
        <f>IFERROR('SFs(unnormalised)'!P82/Normaliser,"")</f>
        <v>120.99700908333284</v>
      </c>
      <c r="Q82" s="92">
        <f>IFERROR('SFs(unnormalised)'!Q82/Normaliser,"")</f>
        <v>23.400618705860751</v>
      </c>
      <c r="R82" s="92">
        <f>IFERROR('SFs(unnormalised)'!R82/Normaliser,"")</f>
        <v>33.153271004075279</v>
      </c>
      <c r="S82" s="92">
        <f>IFERROR('SFs(unnormalised)'!S82/Normaliser,"")</f>
        <v>4.8318110688708247</v>
      </c>
      <c r="T82" s="92">
        <f>IFERROR('SFs(unnormalised)'!T82/Normaliser,"")</f>
        <v>6.5508942828027443</v>
      </c>
    </row>
    <row r="83" spans="1:20" x14ac:dyDescent="0.35">
      <c r="A83" s="43">
        <v>83</v>
      </c>
      <c r="B83" s="92" t="str">
        <f>IFERROR('SFs(unnormalised)'!B83/Normaliser,"")</f>
        <v/>
      </c>
      <c r="C83" s="92" t="str">
        <f>IFERROR('SFs(unnormalised)'!C83/Normaliser,"")</f>
        <v/>
      </c>
      <c r="D83" s="92">
        <f>IFERROR('SFs(unnormalised)'!D83/Normaliser,"")</f>
        <v>19.805498883659947</v>
      </c>
      <c r="E83" s="92">
        <f>IFERROR('SFs(unnormalised)'!E83/Normaliser,"")</f>
        <v>11.980193729524805</v>
      </c>
      <c r="F83" s="92">
        <f>IFERROR('SFs(unnormalised)'!F83/Normaliser,"")</f>
        <v>2.7142228371507175</v>
      </c>
      <c r="G83" s="92" t="str">
        <f>IFERROR('SFs(unnormalised)'!G83/Normaliser,"")</f>
        <v/>
      </c>
      <c r="H83" s="92" t="str">
        <f>IFERROR('SFs(unnormalised)'!H83/Normaliser,"")</f>
        <v/>
      </c>
      <c r="I83" s="92">
        <f>IFERROR('SFs(unnormalised)'!I83/Normaliser,"")</f>
        <v>29.015522379562217</v>
      </c>
      <c r="J83" s="92">
        <f>IFERROR('SFs(unnormalised)'!J83/Normaliser,"")</f>
        <v>71.77812877595693</v>
      </c>
      <c r="K83" s="92">
        <f>IFERROR('SFs(unnormalised)'!K83/Normaliser,"")</f>
        <v>15.229035363345529</v>
      </c>
      <c r="L83" s="92">
        <f>IFERROR('SFs(unnormalised)'!L83/Normaliser,"")</f>
        <v>30.245859917362697</v>
      </c>
      <c r="M83" s="92">
        <f>IFERROR('SFs(unnormalised)'!M83/Normaliser,"")</f>
        <v>3.1490487972981316</v>
      </c>
      <c r="N83" s="92">
        <f>IFERROR('SFs(unnormalised)'!N83/Normaliser,"")</f>
        <v>6.024146873040972</v>
      </c>
      <c r="O83" s="92">
        <f>IFERROR('SFs(unnormalised)'!O83/Normaliser,"")</f>
        <v>85.282950028761121</v>
      </c>
      <c r="P83" s="92">
        <f>IFERROR('SFs(unnormalised)'!P83/Normaliser,"")</f>
        <v>124.95095504162462</v>
      </c>
      <c r="Q83" s="92">
        <f>IFERROR('SFs(unnormalised)'!Q83/Normaliser,"")</f>
        <v>24.708437176756885</v>
      </c>
      <c r="R83" s="92">
        <f>IFERROR('SFs(unnormalised)'!R83/Normaliser,"")</f>
        <v>35.024045390490819</v>
      </c>
      <c r="S83" s="92">
        <f>IFERROR('SFs(unnormalised)'!S83/Normaliser,"")</f>
        <v>5.4359516012097089</v>
      </c>
      <c r="T83" s="92">
        <f>IFERROR('SFs(unnormalised)'!T83/Normaliser,"")</f>
        <v>7.3606836054537546</v>
      </c>
    </row>
    <row r="84" spans="1:20" x14ac:dyDescent="0.35">
      <c r="A84" s="43">
        <v>84</v>
      </c>
      <c r="B84" s="92" t="str">
        <f>IFERROR('SFs(unnormalised)'!B84/Normaliser,"")</f>
        <v/>
      </c>
      <c r="C84" s="92" t="str">
        <f>IFERROR('SFs(unnormalised)'!C84/Normaliser,"")</f>
        <v/>
      </c>
      <c r="D84" s="92">
        <f>IFERROR('SFs(unnormalised)'!D84/Normaliser,"")</f>
        <v>19.001020477680697</v>
      </c>
      <c r="E84" s="92">
        <f>IFERROR('SFs(unnormalised)'!E84/Normaliser,"")</f>
        <v>12.207052668207794</v>
      </c>
      <c r="F84" s="92">
        <f>IFERROR('SFs(unnormalised)'!F84/Normaliser,"")</f>
        <v>2.8636681799742458</v>
      </c>
      <c r="G84" s="92" t="str">
        <f>IFERROR('SFs(unnormalised)'!G84/Normaliser,"")</f>
        <v/>
      </c>
      <c r="H84" s="92" t="str">
        <f>IFERROR('SFs(unnormalised)'!H84/Normaliser,"")</f>
        <v/>
      </c>
      <c r="I84" s="92">
        <f>IFERROR('SFs(unnormalised)'!I84/Normaliser,"")</f>
        <v>28.198051096026212</v>
      </c>
      <c r="J84" s="92">
        <f>IFERROR('SFs(unnormalised)'!J84/Normaliser,"")</f>
        <v>71.463495177545582</v>
      </c>
      <c r="K84" s="92">
        <f>IFERROR('SFs(unnormalised)'!K84/Normaliser,"")</f>
        <v>15.556559891375978</v>
      </c>
      <c r="L84" s="92">
        <f>IFERROR('SFs(unnormalised)'!L84/Normaliser,"")</f>
        <v>31.181527658438853</v>
      </c>
      <c r="M84" s="92">
        <f>IFERROR('SFs(unnormalised)'!M84/Normaliser,"")</f>
        <v>3.3336321186078433</v>
      </c>
      <c r="N84" s="92">
        <f>IFERROR('SFs(unnormalised)'!N84/Normaliser,"")</f>
        <v>6.4494633153081029</v>
      </c>
      <c r="O84" s="92">
        <f>IFERROR('SFs(unnormalised)'!O84/Normaliser,"")</f>
        <v>87.634874602055021</v>
      </c>
      <c r="P84" s="92">
        <f>IFERROR('SFs(unnormalised)'!P84/Normaliser,"")</f>
        <v>128.65823306738298</v>
      </c>
      <c r="Q84" s="92">
        <f>IFERROR('SFs(unnormalised)'!Q84/Normaliser,"")</f>
        <v>26.034648384605305</v>
      </c>
      <c r="R84" s="92">
        <f>IFERROR('SFs(unnormalised)'!R84/Normaliser,"")</f>
        <v>36.927434258053964</v>
      </c>
      <c r="S84" s="92">
        <f>IFERROR('SFs(unnormalised)'!S84/Normaliser,"")</f>
        <v>6.0787489311333491</v>
      </c>
      <c r="T84" s="92">
        <f>IFERROR('SFs(unnormalised)'!T84/Normaliser,"")</f>
        <v>8.2218595167539892</v>
      </c>
    </row>
    <row r="85" spans="1:20" x14ac:dyDescent="0.35">
      <c r="A85" s="43">
        <v>85</v>
      </c>
      <c r="B85" s="92" t="str">
        <f>IFERROR('SFs(unnormalised)'!B85/Normaliser,"")</f>
        <v/>
      </c>
      <c r="C85" s="92" t="str">
        <f>IFERROR('SFs(unnormalised)'!C85/Normaliser,"")</f>
        <v/>
      </c>
      <c r="D85" s="92">
        <f>IFERROR('SFs(unnormalised)'!D85/Normaliser,"")</f>
        <v>18.098682536303826</v>
      </c>
      <c r="E85" s="92">
        <f>IFERROR('SFs(unnormalised)'!E85/Normaliser,"")</f>
        <v>12.425641098826919</v>
      </c>
      <c r="F85" s="92">
        <f>IFERROR('SFs(unnormalised)'!F85/Normaliser,"")</f>
        <v>3.0155100232182157</v>
      </c>
      <c r="G85" s="92" t="str">
        <f>IFERROR('SFs(unnormalised)'!G85/Normaliser,"")</f>
        <v/>
      </c>
      <c r="H85" s="92" t="str">
        <f>IFERROR('SFs(unnormalised)'!H85/Normaliser,"")</f>
        <v/>
      </c>
      <c r="I85" s="92">
        <f>IFERROR('SFs(unnormalised)'!I85/Normaliser,"")</f>
        <v>27.28520408676777</v>
      </c>
      <c r="J85" s="92">
        <f>IFERROR('SFs(unnormalised)'!J85/Normaliser,"")</f>
        <v>71.013747502695864</v>
      </c>
      <c r="K85" s="92">
        <f>IFERROR('SFs(unnormalised)'!K85/Normaliser,"")</f>
        <v>15.873530219818681</v>
      </c>
      <c r="L85" s="92">
        <f>IFERROR('SFs(unnormalised)'!L85/Normaliser,"")</f>
        <v>32.115369291205816</v>
      </c>
      <c r="M85" s="92">
        <f>IFERROR('SFs(unnormalised)'!M85/Normaliser,"")</f>
        <v>3.5243975279556534</v>
      </c>
      <c r="N85" s="92">
        <f>IFERROR('SFs(unnormalised)'!N85/Normaliser,"")</f>
        <v>6.8970299793697487</v>
      </c>
      <c r="O85" s="92">
        <f>IFERROR('SFs(unnormalised)'!O85/Normaliser,"")</f>
        <v>89.806633795346286</v>
      </c>
      <c r="P85" s="92">
        <f>IFERROR('SFs(unnormalised)'!P85/Normaliser,"")</f>
        <v>132.14893950491148</v>
      </c>
      <c r="Q85" s="92">
        <f>IFERROR('SFs(unnormalised)'!Q85/Normaliser,"")</f>
        <v>27.385000714298549</v>
      </c>
      <c r="R85" s="92">
        <f>IFERROR('SFs(unnormalised)'!R85/Normaliser,"")</f>
        <v>38.872280277202556</v>
      </c>
      <c r="S85" s="92">
        <f>IFERROR('SFs(unnormalised)'!S85/Normaliser,"")</f>
        <v>6.7603178406927942</v>
      </c>
      <c r="T85" s="92">
        <f>IFERROR('SFs(unnormalised)'!T85/Normaliser,"")</f>
        <v>9.1340493108879866</v>
      </c>
    </row>
    <row r="86" spans="1:20" x14ac:dyDescent="0.35">
      <c r="A86" s="43">
        <v>86</v>
      </c>
      <c r="B86" s="92" t="str">
        <f>IFERROR('SFs(unnormalised)'!B86/Normaliser,"")</f>
        <v/>
      </c>
      <c r="C86" s="92" t="str">
        <f>IFERROR('SFs(unnormalised)'!C86/Normaliser,"")</f>
        <v/>
      </c>
      <c r="D86" s="92">
        <f>IFERROR('SFs(unnormalised)'!D86/Normaliser,"")</f>
        <v>17.087395636825804</v>
      </c>
      <c r="E86" s="92">
        <f>IFERROR('SFs(unnormalised)'!E86/Normaliser,"")</f>
        <v>12.635049992577695</v>
      </c>
      <c r="F86" s="92">
        <f>IFERROR('SFs(unnormalised)'!F86/Normaliser,"")</f>
        <v>3.165857225006524</v>
      </c>
      <c r="G86" s="92" t="str">
        <f>IFERROR('SFs(unnormalised)'!G86/Normaliser,"")</f>
        <v/>
      </c>
      <c r="H86" s="92" t="str">
        <f>IFERROR('SFs(unnormalised)'!H86/Normaliser,"")</f>
        <v/>
      </c>
      <c r="I86" s="92">
        <f>IFERROR('SFs(unnormalised)'!I86/Normaliser,"")</f>
        <v>26.266593093826206</v>
      </c>
      <c r="J86" s="92">
        <f>IFERROR('SFs(unnormalised)'!J86/Normaliser,"")</f>
        <v>70.375382316950123</v>
      </c>
      <c r="K86" s="92">
        <f>IFERROR('SFs(unnormalised)'!K86/Normaliser,"")</f>
        <v>16.178413484995616</v>
      </c>
      <c r="L86" s="92">
        <f>IFERROR('SFs(unnormalised)'!L86/Normaliser,"")</f>
        <v>33.062493035523531</v>
      </c>
      <c r="M86" s="92">
        <f>IFERROR('SFs(unnormalised)'!M86/Normaliser,"")</f>
        <v>3.7206303130232765</v>
      </c>
      <c r="N86" s="92">
        <f>IFERROR('SFs(unnormalised)'!N86/Normaliser,"")</f>
        <v>7.3658063028960257</v>
      </c>
      <c r="O86" s="92">
        <f>IFERROR('SFs(unnormalised)'!O86/Normaliser,"")</f>
        <v>91.771996070896293</v>
      </c>
      <c r="P86" s="92">
        <f>IFERROR('SFs(unnormalised)'!P86/Normaliser,"")</f>
        <v>135.38940954293011</v>
      </c>
      <c r="Q86" s="92">
        <f>IFERROR('SFs(unnormalised)'!Q86/Normaliser,"")</f>
        <v>28.754955686144594</v>
      </c>
      <c r="R86" s="92">
        <f>IFERROR('SFs(unnormalised)'!R86/Normaliser,"")</f>
        <v>40.852803579666713</v>
      </c>
      <c r="S86" s="92">
        <f>IFERROR('SFs(unnormalised)'!S86/Normaliser,"")</f>
        <v>7.4786514729755726</v>
      </c>
      <c r="T86" s="92">
        <f>IFERROR('SFs(unnormalised)'!T86/Normaliser,"")</f>
        <v>10.094379932901202</v>
      </c>
    </row>
    <row r="87" spans="1:20" x14ac:dyDescent="0.35">
      <c r="A87" s="43">
        <v>87</v>
      </c>
      <c r="B87" s="92" t="str">
        <f>IFERROR('SFs(unnormalised)'!B87/Normaliser,"")</f>
        <v/>
      </c>
      <c r="C87" s="92" t="str">
        <f>IFERROR('SFs(unnormalised)'!C87/Normaliser,"")</f>
        <v/>
      </c>
      <c r="D87" s="92">
        <f>IFERROR('SFs(unnormalised)'!D87/Normaliser,"")</f>
        <v>15.920357045858475</v>
      </c>
      <c r="E87" s="92">
        <f>IFERROR('SFs(unnormalised)'!E87/Normaliser,"")</f>
        <v>12.824645330471522</v>
      </c>
      <c r="F87" s="92">
        <f>IFERROR('SFs(unnormalised)'!F87/Normaliser,"")</f>
        <v>3.3086587633573314</v>
      </c>
      <c r="G87" s="92" t="str">
        <f>IFERROR('SFs(unnormalised)'!G87/Normaliser,"")</f>
        <v/>
      </c>
      <c r="H87" s="92" t="str">
        <f>IFERROR('SFs(unnormalised)'!H87/Normaliser,"")</f>
        <v/>
      </c>
      <c r="I87" s="92">
        <f>IFERROR('SFs(unnormalised)'!I87/Normaliser,"")</f>
        <v>25.089112990335487</v>
      </c>
      <c r="J87" s="92">
        <f>IFERROR('SFs(unnormalised)'!J87/Normaliser,"")</f>
        <v>69.452374251027365</v>
      </c>
      <c r="K87" s="92">
        <f>IFERROR('SFs(unnormalised)'!K87/Normaliser,"")</f>
        <v>16.459977502391968</v>
      </c>
      <c r="L87" s="92">
        <f>IFERROR('SFs(unnormalised)'!L87/Normaliser,"")</f>
        <v>33.984635769894361</v>
      </c>
      <c r="M87" s="92">
        <f>IFERROR('SFs(unnormalised)'!M87/Normaliser,"")</f>
        <v>3.91919882940388</v>
      </c>
      <c r="N87" s="92">
        <f>IFERROR('SFs(unnormalised)'!N87/Normaliser,"")</f>
        <v>7.8501301163731982</v>
      </c>
      <c r="O87" s="92">
        <f>IFERROR('SFs(unnormalised)'!O87/Normaliser,"")</f>
        <v>93.386374817555691</v>
      </c>
      <c r="P87" s="92">
        <f>IFERROR('SFs(unnormalised)'!P87/Normaliser,"")</f>
        <v>138.15425327619246</v>
      </c>
      <c r="Q87" s="92">
        <f>IFERROR('SFs(unnormalised)'!Q87/Normaliser,"")</f>
        <v>30.121789820833332</v>
      </c>
      <c r="R87" s="92">
        <f>IFERROR('SFs(unnormalised)'!R87/Normaliser,"")</f>
        <v>42.837291188720982</v>
      </c>
      <c r="S87" s="92">
        <f>IFERROR('SFs(unnormalised)'!S87/Normaliser,"")</f>
        <v>8.2262527447541238</v>
      </c>
      <c r="T87" s="92">
        <f>IFERROR('SFs(unnormalised)'!T87/Normaliser,"")</f>
        <v>11.093457200190553</v>
      </c>
    </row>
    <row r="88" spans="1:20" x14ac:dyDescent="0.35">
      <c r="A88" s="43">
        <v>88</v>
      </c>
      <c r="B88" s="92" t="str">
        <f>IFERROR('SFs(unnormalised)'!B88/Normaliser,"")</f>
        <v/>
      </c>
      <c r="C88" s="92" t="str">
        <f>IFERROR('SFs(unnormalised)'!C88/Normaliser,"")</f>
        <v/>
      </c>
      <c r="D88" s="92">
        <f>IFERROR('SFs(unnormalised)'!D88/Normaliser,"")</f>
        <v>14.620634346353407</v>
      </c>
      <c r="E88" s="92">
        <f>IFERROR('SFs(unnormalised)'!E88/Normaliser,"")</f>
        <v>13.005112368043026</v>
      </c>
      <c r="F88" s="92">
        <f>IFERROR('SFs(unnormalised)'!F88/Normaliser,"")</f>
        <v>3.4402894109519488</v>
      </c>
      <c r="G88" s="92" t="str">
        <f>IFERROR('SFs(unnormalised)'!G88/Normaliser,"")</f>
        <v/>
      </c>
      <c r="H88" s="92" t="str">
        <f>IFERROR('SFs(unnormalised)'!H88/Normaliser,"")</f>
        <v/>
      </c>
      <c r="I88" s="92">
        <f>IFERROR('SFs(unnormalised)'!I88/Normaliser,"")</f>
        <v>23.783261919190188</v>
      </c>
      <c r="J88" s="92">
        <f>IFERROR('SFs(unnormalised)'!J88/Normaliser,"")</f>
        <v>68.324481733450853</v>
      </c>
      <c r="K88" s="92">
        <f>IFERROR('SFs(unnormalised)'!K88/Normaliser,"")</f>
        <v>16.726348204108515</v>
      </c>
      <c r="L88" s="92">
        <f>IFERROR('SFs(unnormalised)'!L88/Normaliser,"")</f>
        <v>34.912554046204711</v>
      </c>
      <c r="M88" s="92">
        <f>IFERROR('SFs(unnormalised)'!M88/Normaliser,"")</f>
        <v>4.1211627403394449</v>
      </c>
      <c r="N88" s="92">
        <f>IFERROR('SFs(unnormalised)'!N88/Normaliser,"")</f>
        <v>8.3572977794148162</v>
      </c>
      <c r="O88" s="92">
        <f>IFERROR('SFs(unnormalised)'!O88/Normaliser,"")</f>
        <v>94.757211906371182</v>
      </c>
      <c r="P88" s="92">
        <f>IFERROR('SFs(unnormalised)'!P88/Normaliser,"")</f>
        <v>140.68895701755415</v>
      </c>
      <c r="Q88" s="92">
        <f>IFERROR('SFs(unnormalised)'!Q88/Normaliser,"")</f>
        <v>31.509076818006786</v>
      </c>
      <c r="R88" s="92">
        <f>IFERROR('SFs(unnormalised)'!R88/Normaliser,"")</f>
        <v>44.859962343144979</v>
      </c>
      <c r="S88" s="92">
        <f>IFERROR('SFs(unnormalised)'!S88/Normaliser,"")</f>
        <v>9.005406351679655</v>
      </c>
      <c r="T88" s="92">
        <f>IFERROR('SFs(unnormalised)'!T88/Normaliser,"")</f>
        <v>12.134060651437188</v>
      </c>
    </row>
    <row r="89" spans="1:20" x14ac:dyDescent="0.35">
      <c r="A89" s="43">
        <v>89</v>
      </c>
      <c r="B89" s="92" t="str">
        <f>IFERROR('SFs(unnormalised)'!B89/Normaliser,"")</f>
        <v/>
      </c>
      <c r="C89" s="92" t="str">
        <f>IFERROR('SFs(unnormalised)'!C89/Normaliser,"")</f>
        <v/>
      </c>
      <c r="D89" s="92">
        <f>IFERROR('SFs(unnormalised)'!D89/Normaliser,"")</f>
        <v>13.201681615877604</v>
      </c>
      <c r="E89" s="92">
        <f>IFERROR('SFs(unnormalised)'!E89/Normaliser,"")</f>
        <v>13.174462424843284</v>
      </c>
      <c r="F89" s="92">
        <f>IFERROR('SFs(unnormalised)'!F89/Normaliser,"")</f>
        <v>3.5581133733705728</v>
      </c>
      <c r="G89" s="92" t="str">
        <f>IFERROR('SFs(unnormalised)'!G89/Normaliser,"")</f>
        <v/>
      </c>
      <c r="H89" s="92" t="str">
        <f>IFERROR('SFs(unnormalised)'!H89/Normaliser,"")</f>
        <v/>
      </c>
      <c r="I89" s="92">
        <f>IFERROR('SFs(unnormalised)'!I89/Normaliser,"")</f>
        <v>22.351407876286068</v>
      </c>
      <c r="J89" s="92">
        <f>IFERROR('SFs(unnormalised)'!J89/Normaliser,"")</f>
        <v>67.021346296709638</v>
      </c>
      <c r="K89" s="92" t="str">
        <f>IFERROR('SFs(unnormalised)'!K89/Normaliser,"")</f>
        <v/>
      </c>
      <c r="L89" s="92">
        <f>IFERROR('SFs(unnormalised)'!L89/Normaliser,"")</f>
        <v>35.840003332978803</v>
      </c>
      <c r="M89" s="92">
        <f>IFERROR('SFs(unnormalised)'!M89/Normaliser,"")</f>
        <v>4.3310574295122022</v>
      </c>
      <c r="N89" s="92">
        <f>IFERROR('SFs(unnormalised)'!N89/Normaliser,"")</f>
        <v>8.8852344153107623</v>
      </c>
      <c r="O89" s="92">
        <f>IFERROR('SFs(unnormalised)'!O89/Normaliser,"")</f>
        <v>95.811619736112235</v>
      </c>
      <c r="P89" s="92">
        <f>IFERROR('SFs(unnormalised)'!P89/Normaliser,"")</f>
        <v>142.74768057846265</v>
      </c>
      <c r="Q89" s="92">
        <f>IFERROR('SFs(unnormalised)'!Q89/Normaliser,"")</f>
        <v>32.893960881031653</v>
      </c>
      <c r="R89" s="92">
        <f>IFERROR('SFs(unnormalised)'!R89/Normaliser,"")</f>
        <v>46.888853511961116</v>
      </c>
      <c r="S89" s="92">
        <f>IFERROR('SFs(unnormalised)'!S89/Normaliser,"")</f>
        <v>9.8159783432334198</v>
      </c>
      <c r="T89" s="92">
        <f>IFERROR('SFs(unnormalised)'!T89/Normaliser,"")</f>
        <v>13.216013924972428</v>
      </c>
    </row>
    <row r="90" spans="1:20" x14ac:dyDescent="0.35">
      <c r="A90" s="43">
        <v>90</v>
      </c>
      <c r="B90" s="92" t="str">
        <f>IFERROR('SFs(unnormalised)'!B90/Normaliser,"")</f>
        <v/>
      </c>
      <c r="C90" s="92" t="str">
        <f>IFERROR('SFs(unnormalised)'!C90/Normaliser,"")</f>
        <v/>
      </c>
      <c r="D90" s="92">
        <f>IFERROR('SFs(unnormalised)'!D90/Normaliser,"")</f>
        <v>11.64350468198262</v>
      </c>
      <c r="E90" s="92">
        <f>IFERROR('SFs(unnormalised)'!E90/Normaliser,"")</f>
        <v>13.338157878433002</v>
      </c>
      <c r="F90" s="92">
        <f>IFERROR('SFs(unnormalised)'!F90/Normaliser,"")</f>
        <v>3.6539311194122477</v>
      </c>
      <c r="G90" s="92" t="str">
        <f>IFERROR('SFs(unnormalised)'!G90/Normaliser,"")</f>
        <v/>
      </c>
      <c r="H90" s="92" t="str">
        <f>IFERROR('SFs(unnormalised)'!H90/Normaliser,"")</f>
        <v/>
      </c>
      <c r="I90" s="92">
        <f>IFERROR('SFs(unnormalised)'!I90/Normaliser,"")</f>
        <v>20.783504834320453</v>
      </c>
      <c r="J90" s="92">
        <f>IFERROR('SFs(unnormalised)'!J90/Normaliser,"")</f>
        <v>65.572112139720332</v>
      </c>
      <c r="K90" s="92" t="str">
        <f>IFERROR('SFs(unnormalised)'!K90/Normaliser,"")</f>
        <v/>
      </c>
      <c r="L90" s="92">
        <f>IFERROR('SFs(unnormalised)'!L90/Normaliser,"")</f>
        <v>36.786664341823851</v>
      </c>
      <c r="M90" s="92">
        <f>IFERROR('SFs(unnormalised)'!M90/Normaliser,"")</f>
        <v>4.5466634755093667</v>
      </c>
      <c r="N90" s="92">
        <f>IFERROR('SFs(unnormalised)'!N90/Normaliser,"")</f>
        <v>9.4392399029393719</v>
      </c>
      <c r="O90" s="92">
        <f>IFERROR('SFs(unnormalised)'!O90/Normaliser,"")</f>
        <v>96.638159571162689</v>
      </c>
      <c r="P90" s="92">
        <f>IFERROR('SFs(unnormalised)'!P90/Normaliser,"")</f>
        <v>144.59340692800143</v>
      </c>
      <c r="Q90" s="92">
        <f>IFERROR('SFs(unnormalised)'!Q90/Normaliser,"")</f>
        <v>34.301763931584588</v>
      </c>
      <c r="R90" s="92">
        <f>IFERROR('SFs(unnormalised)'!R90/Normaliser,"")</f>
        <v>48.960739994242019</v>
      </c>
      <c r="S90" s="92">
        <f>IFERROR('SFs(unnormalised)'!S90/Normaliser,"")</f>
        <v>10.655461037474842</v>
      </c>
      <c r="T90" s="92">
        <f>IFERROR('SFs(unnormalised)'!T90/Normaliser,"")</f>
        <v>14.337891224690431</v>
      </c>
    </row>
    <row r="91" spans="1:20" x14ac:dyDescent="0.35">
      <c r="A91" s="43">
        <v>91</v>
      </c>
      <c r="B91" s="92" t="str">
        <f>IFERROR('SFs(unnormalised)'!B91/Normaliser,"")</f>
        <v/>
      </c>
      <c r="C91" s="92" t="str">
        <f>IFERROR('SFs(unnormalised)'!C91/Normaliser,"")</f>
        <v/>
      </c>
      <c r="D91" s="92">
        <f>IFERROR('SFs(unnormalised)'!D91/Normaliser,"")</f>
        <v>9.9302063625218455</v>
      </c>
      <c r="E91" s="92">
        <f>IFERROR('SFs(unnormalised)'!E91/Normaliser,"")</f>
        <v>13.500062927702706</v>
      </c>
      <c r="F91" s="92">
        <f>IFERROR('SFs(unnormalised)'!F91/Normaliser,"")</f>
        <v>3.7160274167809555</v>
      </c>
      <c r="G91" s="92" t="str">
        <f>IFERROR('SFs(unnormalised)'!G91/Normaliser,"")</f>
        <v/>
      </c>
      <c r="H91" s="92" t="str">
        <f>IFERROR('SFs(unnormalised)'!H91/Normaliser,"")</f>
        <v/>
      </c>
      <c r="I91" s="92">
        <f>IFERROR('SFs(unnormalised)'!I91/Normaliser,"")</f>
        <v>19.089321897234132</v>
      </c>
      <c r="J91" s="92">
        <f>IFERROR('SFs(unnormalised)'!J91/Normaliser,"")</f>
        <v>63.997498596524125</v>
      </c>
      <c r="K91" s="92" t="str">
        <f>IFERROR('SFs(unnormalised)'!K91/Normaliser,"")</f>
        <v/>
      </c>
      <c r="L91" s="92">
        <f>IFERROR('SFs(unnormalised)'!L91/Normaliser,"")</f>
        <v>37.76051802198613</v>
      </c>
      <c r="M91" s="92">
        <f>IFERROR('SFs(unnormalised)'!M91/Normaliser,"")</f>
        <v>4.7687316498891326</v>
      </c>
      <c r="N91" s="92">
        <f>IFERROR('SFs(unnormalised)'!N91/Normaliser,"")</f>
        <v>10.030919479285263</v>
      </c>
      <c r="O91" s="92">
        <f>IFERROR('SFs(unnormalised)'!O91/Normaliser,"")</f>
        <v>97.351487231403084</v>
      </c>
      <c r="P91" s="92">
        <f>IFERROR('SFs(unnormalised)'!P91/Normaliser,"")</f>
        <v>146.32730053816724</v>
      </c>
      <c r="Q91" s="92">
        <f>IFERROR('SFs(unnormalised)'!Q91/Normaliser,"")</f>
        <v>35.736844337678335</v>
      </c>
      <c r="R91" s="92">
        <f>IFERROR('SFs(unnormalised)'!R91/Normaliser,"")</f>
        <v>51.082554357174104</v>
      </c>
      <c r="S91" s="92">
        <f>IFERROR('SFs(unnormalised)'!S91/Normaliser,"")</f>
        <v>11.52278201390417</v>
      </c>
      <c r="T91" s="92">
        <f>IFERROR('SFs(unnormalised)'!T91/Normaliser,"")</f>
        <v>15.498766281449397</v>
      </c>
    </row>
    <row r="92" spans="1:20" x14ac:dyDescent="0.35">
      <c r="A92" s="43">
        <v>92</v>
      </c>
      <c r="B92" s="92" t="str">
        <f>IFERROR('SFs(unnormalised)'!B92/Normaliser,"")</f>
        <v/>
      </c>
      <c r="C92" s="92" t="str">
        <f>IFERROR('SFs(unnormalised)'!C92/Normaliser,"")</f>
        <v/>
      </c>
      <c r="D92" s="92">
        <f>IFERROR('SFs(unnormalised)'!D92/Normaliser,"")</f>
        <v>8.1068559002318423</v>
      </c>
      <c r="E92" s="92">
        <f>IFERROR('SFs(unnormalised)'!E92/Normaliser,"")</f>
        <v>13.663926140371762</v>
      </c>
      <c r="F92" s="92">
        <f>IFERROR('SFs(unnormalised)'!F92/Normaliser,"")</f>
        <v>3.7380906086229162</v>
      </c>
      <c r="G92" s="92" t="str">
        <f>IFERROR('SFs(unnormalised)'!G92/Normaliser,"")</f>
        <v/>
      </c>
      <c r="H92" s="92" t="str">
        <f>IFERROR('SFs(unnormalised)'!H92/Normaliser,"")</f>
        <v/>
      </c>
      <c r="I92" s="92">
        <f>IFERROR('SFs(unnormalised)'!I92/Normaliser,"")</f>
        <v>17.118332130367055</v>
      </c>
      <c r="J92" s="92">
        <f>IFERROR('SFs(unnormalised)'!J92/Normaliser,"")</f>
        <v>62.199448228847622</v>
      </c>
      <c r="K92" s="92" t="str">
        <f>IFERROR('SFs(unnormalised)'!K92/Normaliser,"")</f>
        <v/>
      </c>
      <c r="L92" s="92">
        <f>IFERROR('SFs(unnormalised)'!L92/Normaliser,"")</f>
        <v>38.750581696843184</v>
      </c>
      <c r="M92" s="92">
        <f>IFERROR('SFs(unnormalised)'!M92/Normaliser,"")</f>
        <v>4.9939103597971766</v>
      </c>
      <c r="N92" s="92">
        <f>IFERROR('SFs(unnormalised)'!N92/Normaliser,"")</f>
        <v>10.639750009893053</v>
      </c>
      <c r="O92" s="92">
        <f>IFERROR('SFs(unnormalised)'!O92/Normaliser,"")</f>
        <v>97.596654781032157</v>
      </c>
      <c r="P92" s="92">
        <f>IFERROR('SFs(unnormalised)'!P92/Normaliser,"")</f>
        <v>147.48710304268133</v>
      </c>
      <c r="Q92" s="92" t="str">
        <f>IFERROR('SFs(unnormalised)'!Q92/Normaliser,"")</f>
        <v/>
      </c>
      <c r="R92" s="92">
        <f>IFERROR('SFs(unnormalised)'!R92/Normaliser,"")</f>
        <v>53.240659127493856</v>
      </c>
      <c r="S92" s="92">
        <f>IFERROR('SFs(unnormalised)'!S92/Normaliser,"")</f>
        <v>12.427279617516133</v>
      </c>
      <c r="T92" s="92">
        <f>IFERROR('SFs(unnormalised)'!T92/Normaliser,"")</f>
        <v>16.701333778988353</v>
      </c>
    </row>
    <row r="93" spans="1:20" x14ac:dyDescent="0.35">
      <c r="A93" s="43">
        <v>93</v>
      </c>
      <c r="B93" s="92" t="str">
        <f>IFERROR('SFs(unnormalised)'!B93/Normaliser,"")</f>
        <v/>
      </c>
      <c r="C93" s="92" t="str">
        <f>IFERROR('SFs(unnormalised)'!C93/Normaliser,"")</f>
        <v/>
      </c>
      <c r="D93" s="92">
        <f>IFERROR('SFs(unnormalised)'!D93/Normaliser,"")</f>
        <v>5.966043722881917</v>
      </c>
      <c r="E93" s="92">
        <f>IFERROR('SFs(unnormalised)'!E93/Normaliser,"")</f>
        <v>13.80606316888467</v>
      </c>
      <c r="F93" s="92">
        <f>IFERROR('SFs(unnormalised)'!F93/Normaliser,"")</f>
        <v>3.7024482639902221</v>
      </c>
      <c r="G93" s="92" t="str">
        <f>IFERROR('SFs(unnormalised)'!G93/Normaliser,"")</f>
        <v/>
      </c>
      <c r="H93" s="92" t="str">
        <f>IFERROR('SFs(unnormalised)'!H93/Normaliser,"")</f>
        <v/>
      </c>
      <c r="I93" s="92">
        <f>IFERROR('SFs(unnormalised)'!I93/Normaliser,"")</f>
        <v>14.82177560887658</v>
      </c>
      <c r="J93" s="92">
        <f>IFERROR('SFs(unnormalised)'!J93/Normaliser,"")</f>
        <v>60.205070441368306</v>
      </c>
      <c r="K93" s="92" t="str">
        <f>IFERROR('SFs(unnormalised)'!K93/Normaliser,"")</f>
        <v/>
      </c>
      <c r="L93" s="92">
        <f>IFERROR('SFs(unnormalised)'!L93/Normaliser,"")</f>
        <v>39.730723520910473</v>
      </c>
      <c r="M93" s="92">
        <f>IFERROR('SFs(unnormalised)'!M93/Normaliser,"")</f>
        <v>5.2160630175013258</v>
      </c>
      <c r="N93" s="92">
        <f>IFERROR('SFs(unnormalised)'!N93/Normaliser,"")</f>
        <v>11.272423184978573</v>
      </c>
      <c r="O93" s="92">
        <f>IFERROR('SFs(unnormalised)'!O93/Normaliser,"")</f>
        <v>97.485389753274973</v>
      </c>
      <c r="P93" s="92">
        <f>IFERROR('SFs(unnormalised)'!P93/Normaliser,"")</f>
        <v>148.19845990983643</v>
      </c>
      <c r="Q93" s="92" t="str">
        <f>IFERROR('SFs(unnormalised)'!Q93/Normaliser,"")</f>
        <v/>
      </c>
      <c r="R93" s="92">
        <f>IFERROR('SFs(unnormalised)'!R93/Normaliser,"")</f>
        <v>55.386708053273146</v>
      </c>
      <c r="S93" s="92">
        <f>IFERROR('SFs(unnormalised)'!S93/Normaliser,"")</f>
        <v>13.346470755338872</v>
      </c>
      <c r="T93" s="92">
        <f>IFERROR('SFs(unnormalised)'!T93/Normaliser,"")</f>
        <v>17.925333286554519</v>
      </c>
    </row>
    <row r="94" spans="1:20" x14ac:dyDescent="0.35">
      <c r="A94" s="43">
        <v>94</v>
      </c>
      <c r="B94" s="92" t="str">
        <f>IFERROR('SFs(unnormalised)'!B94/Normaliser,"")</f>
        <v/>
      </c>
      <c r="C94" s="92" t="str">
        <f>IFERROR('SFs(unnormalised)'!C94/Normaliser,"")</f>
        <v/>
      </c>
      <c r="D94" s="92">
        <f>IFERROR('SFs(unnormalised)'!D94/Normaliser,"")</f>
        <v>3.4507125343637326</v>
      </c>
      <c r="E94" s="92">
        <f>IFERROR('SFs(unnormalised)'!E94/Normaliser,"")</f>
        <v>13.94021721330294</v>
      </c>
      <c r="F94" s="92" t="str">
        <f>IFERROR('SFs(unnormalised)'!F94/Normaliser,"")</f>
        <v/>
      </c>
      <c r="G94" s="92" t="str">
        <f>IFERROR('SFs(unnormalised)'!G94/Normaliser,"")</f>
        <v/>
      </c>
      <c r="H94" s="92" t="str">
        <f>IFERROR('SFs(unnormalised)'!H94/Normaliser,"")</f>
        <v/>
      </c>
      <c r="I94" s="92">
        <f>IFERROR('SFs(unnormalised)'!I94/Normaliser,"")</f>
        <v>12.360192914907101</v>
      </c>
      <c r="J94" s="92">
        <f>IFERROR('SFs(unnormalised)'!J94/Normaliser,"")</f>
        <v>58.210346233567435</v>
      </c>
      <c r="K94" s="92" t="str">
        <f>IFERROR('SFs(unnormalised)'!K94/Normaliser,"")</f>
        <v/>
      </c>
      <c r="L94" s="92">
        <f>IFERROR('SFs(unnormalised)'!L94/Normaliser,"")</f>
        <v>40.759595737148601</v>
      </c>
      <c r="M94" s="92">
        <f>IFERROR('SFs(unnormalised)'!M94/Normaliser,"")</f>
        <v>5.4621457961868627</v>
      </c>
      <c r="N94" s="92">
        <f>IFERROR('SFs(unnormalised)'!N94/Normaliser,"")</f>
        <v>11.932108276519878</v>
      </c>
      <c r="O94" s="92">
        <f>IFERROR('SFs(unnormalised)'!O94/Normaliser,"")</f>
        <v>97.002943665820055</v>
      </c>
      <c r="P94" s="92">
        <f>IFERROR('SFs(unnormalised)'!P94/Normaliser,"")</f>
        <v>148.5188466319548</v>
      </c>
      <c r="Q94" s="92" t="str">
        <f>IFERROR('SFs(unnormalised)'!Q94/Normaliser,"")</f>
        <v/>
      </c>
      <c r="R94" s="92">
        <f>IFERROR('SFs(unnormalised)'!R94/Normaliser,"")</f>
        <v>57.564376159069084</v>
      </c>
      <c r="S94" s="92">
        <f>IFERROR('SFs(unnormalised)'!S94/Normaliser,"")</f>
        <v>14.285810573368053</v>
      </c>
      <c r="T94" s="92">
        <f>IFERROR('SFs(unnormalised)'!T94/Normaliser,"")</f>
        <v>19.179095564321194</v>
      </c>
    </row>
    <row r="95" spans="1:20" x14ac:dyDescent="0.35">
      <c r="A95" s="43">
        <v>95</v>
      </c>
      <c r="B95" s="92" t="str">
        <f>IFERROR('SFs(unnormalised)'!B95/Normaliser,"")</f>
        <v/>
      </c>
      <c r="C95" s="92" t="str">
        <f>IFERROR('SFs(unnormalised)'!C95/Normaliser,"")</f>
        <v/>
      </c>
      <c r="D95" s="92" t="str">
        <f>IFERROR('SFs(unnormalised)'!D95/Normaliser,"")</f>
        <v/>
      </c>
      <c r="E95" s="92">
        <f>IFERROR('SFs(unnormalised)'!E95/Normaliser,"")</f>
        <v>14.064152170615628</v>
      </c>
      <c r="F95" s="92" t="str">
        <f>IFERROR('SFs(unnormalised)'!F95/Normaliser,"")</f>
        <v/>
      </c>
      <c r="G95" s="92" t="str">
        <f>IFERROR('SFs(unnormalised)'!G95/Normaliser,"")</f>
        <v/>
      </c>
      <c r="H95" s="92" t="str">
        <f>IFERROR('SFs(unnormalised)'!H95/Normaliser,"")</f>
        <v/>
      </c>
      <c r="I95" s="92">
        <f>IFERROR('SFs(unnormalised)'!I95/Normaliser,"")</f>
        <v>8.8594862884370826</v>
      </c>
      <c r="J95" s="92">
        <f>IFERROR('SFs(unnormalised)'!J95/Normaliser,"")</f>
        <v>55.236421793263048</v>
      </c>
      <c r="K95" s="92" t="str">
        <f>IFERROR('SFs(unnormalised)'!K95/Normaliser,"")</f>
        <v/>
      </c>
      <c r="L95" s="92">
        <f>IFERROR('SFs(unnormalised)'!L95/Normaliser,"")</f>
        <v>41.715097865580695</v>
      </c>
      <c r="M95" s="92">
        <f>IFERROR('SFs(unnormalised)'!M95/Normaliser,"")</f>
        <v>5.6949482241652793</v>
      </c>
      <c r="N95" s="92">
        <f>IFERROR('SFs(unnormalised)'!N95/Normaliser,"")</f>
        <v>12.637538223540062</v>
      </c>
      <c r="O95" s="92">
        <f>IFERROR('SFs(unnormalised)'!O95/Normaliser,"")</f>
        <v>96.269964282512447</v>
      </c>
      <c r="P95" s="92">
        <f>IFERROR('SFs(unnormalised)'!P95/Normaliser,"")</f>
        <v>148.61472909462213</v>
      </c>
      <c r="Q95" s="92" t="str">
        <f>IFERROR('SFs(unnormalised)'!Q95/Normaliser,"")</f>
        <v/>
      </c>
      <c r="R95" s="92">
        <f>IFERROR('SFs(unnormalised)'!R95/Normaliser,"")</f>
        <v>59.770543070537229</v>
      </c>
      <c r="S95" s="92">
        <f>IFERROR('SFs(unnormalised)'!S95/Normaliser,"")</f>
        <v>15.235062275019965</v>
      </c>
      <c r="T95" s="92">
        <f>IFERROR('SFs(unnormalised)'!T95/Normaliser,"")</f>
        <v>20.448690127420218</v>
      </c>
    </row>
    <row r="96" spans="1:20" x14ac:dyDescent="0.35">
      <c r="A96" s="43">
        <v>96</v>
      </c>
      <c r="B96" s="92" t="str">
        <f>IFERROR('SFs(unnormalised)'!B96/Normaliser,"")</f>
        <v/>
      </c>
      <c r="C96" s="92" t="str">
        <f>IFERROR('SFs(unnormalised)'!C96/Normaliser,"")</f>
        <v/>
      </c>
      <c r="D96" s="92" t="str">
        <f>IFERROR('SFs(unnormalised)'!D96/Normaliser,"")</f>
        <v/>
      </c>
      <c r="E96" s="92">
        <f>IFERROR('SFs(unnormalised)'!E96/Normaliser,"")</f>
        <v>14.153698510112044</v>
      </c>
      <c r="F96" s="92" t="str">
        <f>IFERROR('SFs(unnormalised)'!F96/Normaliser,"")</f>
        <v/>
      </c>
      <c r="G96" s="92" t="str">
        <f>IFERROR('SFs(unnormalised)'!G96/Normaliser,"")</f>
        <v/>
      </c>
      <c r="H96" s="92" t="str">
        <f>IFERROR('SFs(unnormalised)'!H96/Normaliser,"")</f>
        <v/>
      </c>
      <c r="I96" s="92">
        <f>IFERROR('SFs(unnormalised)'!I96/Normaliser,"")</f>
        <v>4.8150696972273259</v>
      </c>
      <c r="J96" s="92">
        <f>IFERROR('SFs(unnormalised)'!J96/Normaliser,"")</f>
        <v>52.42378762099667</v>
      </c>
      <c r="K96" s="92" t="str">
        <f>IFERROR('SFs(unnormalised)'!K96/Normaliser,"")</f>
        <v/>
      </c>
      <c r="L96" s="92">
        <f>IFERROR('SFs(unnormalised)'!L96/Normaliser,"")</f>
        <v>42.704586182253678</v>
      </c>
      <c r="M96" s="92">
        <f>IFERROR('SFs(unnormalised)'!M96/Normaliser,"")</f>
        <v>5.9361780519039646</v>
      </c>
      <c r="N96" s="92">
        <f>IFERROR('SFs(unnormalised)'!N96/Normaliser,"")</f>
        <v>13.334726317039701</v>
      </c>
      <c r="O96" s="92">
        <f>IFERROR('SFs(unnormalised)'!O96/Normaliser,"")</f>
        <v>94.429190498168836</v>
      </c>
      <c r="P96" s="92">
        <f>IFERROR('SFs(unnormalised)'!P96/Normaliser,"")</f>
        <v>147.13541202386605</v>
      </c>
      <c r="Q96" s="92" t="str">
        <f>IFERROR('SFs(unnormalised)'!Q96/Normaliser,"")</f>
        <v/>
      </c>
      <c r="R96" s="92">
        <f>IFERROR('SFs(unnormalised)'!R96/Normaliser,"")</f>
        <v>61.923979000891535</v>
      </c>
      <c r="S96" s="92">
        <f>IFERROR('SFs(unnormalised)'!S96/Normaliser,"")</f>
        <v>16.201546294593459</v>
      </c>
      <c r="T96" s="92">
        <f>IFERROR('SFs(unnormalised)'!T96/Normaliser,"")</f>
        <v>21.736066899701111</v>
      </c>
    </row>
    <row r="97" spans="1:20" x14ac:dyDescent="0.35">
      <c r="A97" s="43">
        <v>97</v>
      </c>
      <c r="B97" s="92" t="str">
        <f>IFERROR('SFs(unnormalised)'!B97/Normaliser,"")</f>
        <v/>
      </c>
      <c r="C97" s="92" t="str">
        <f>IFERROR('SFs(unnormalised)'!C97/Normaliser,"")</f>
        <v/>
      </c>
      <c r="D97" s="92" t="str">
        <f>IFERROR('SFs(unnormalised)'!D97/Normaliser,"")</f>
        <v/>
      </c>
      <c r="E97" s="92">
        <f>IFERROR('SFs(unnormalised)'!E97/Normaliser,"")</f>
        <v>14.260471543152702</v>
      </c>
      <c r="F97" s="92" t="str">
        <f>IFERROR('SFs(unnormalised)'!F97/Normaliser,"")</f>
        <v/>
      </c>
      <c r="G97" s="92" t="str">
        <f>IFERROR('SFs(unnormalised)'!G97/Normaliser,"")</f>
        <v/>
      </c>
      <c r="H97" s="92" t="str">
        <f>IFERROR('SFs(unnormalised)'!H97/Normaliser,"")</f>
        <v/>
      </c>
      <c r="I97" s="92" t="str">
        <f>IFERROR('SFs(unnormalised)'!I97/Normaliser,"")</f>
        <v/>
      </c>
      <c r="J97" s="92">
        <f>IFERROR('SFs(unnormalised)'!J97/Normaliser,"")</f>
        <v>49.40930847009114</v>
      </c>
      <c r="K97" s="92" t="str">
        <f>IFERROR('SFs(unnormalised)'!K97/Normaliser,"")</f>
        <v/>
      </c>
      <c r="L97" s="92">
        <f>IFERROR('SFs(unnormalised)'!L97/Normaliser,"")</f>
        <v>43.744631646651307</v>
      </c>
      <c r="M97" s="92" t="str">
        <f>IFERROR('SFs(unnormalised)'!M97/Normaliser,"")</f>
        <v/>
      </c>
      <c r="N97" s="92">
        <f>IFERROR('SFs(unnormalised)'!N97/Normaliser,"")</f>
        <v>14.059532008177269</v>
      </c>
      <c r="O97" s="92">
        <f>IFERROR('SFs(unnormalised)'!O97/Normaliser,"")</f>
        <v>92.663446554793353</v>
      </c>
      <c r="P97" s="92">
        <f>IFERROR('SFs(unnormalised)'!P97/Normaliser,"")</f>
        <v>145.90504322341553</v>
      </c>
      <c r="Q97" s="92" t="str">
        <f>IFERROR('SFs(unnormalised)'!Q97/Normaliser,"")</f>
        <v/>
      </c>
      <c r="R97" s="92" t="str">
        <f>IFERROR('SFs(unnormalised)'!R97/Normaliser,"")</f>
        <v/>
      </c>
      <c r="S97" s="92" t="str">
        <f>IFERROR('SFs(unnormalised)'!S97/Normaliser,"")</f>
        <v/>
      </c>
      <c r="T97" s="92" t="str">
        <f>IFERROR('SFs(unnormalised)'!T97/Normaliser,"")</f>
        <v/>
      </c>
    </row>
    <row r="98" spans="1:20" x14ac:dyDescent="0.35">
      <c r="A98" s="43">
        <v>98</v>
      </c>
      <c r="B98" s="92" t="str">
        <f>IFERROR('SFs(unnormalised)'!B98/Normaliser,"")</f>
        <v/>
      </c>
      <c r="C98" s="92" t="str">
        <f>IFERROR('SFs(unnormalised)'!C98/Normaliser,"")</f>
        <v/>
      </c>
      <c r="D98" s="92" t="str">
        <f>IFERROR('SFs(unnormalised)'!D98/Normaliser,"")</f>
        <v/>
      </c>
      <c r="E98" s="92">
        <f>IFERROR('SFs(unnormalised)'!E98/Normaliser,"")</f>
        <v>14.335879247573208</v>
      </c>
      <c r="F98" s="92" t="str">
        <f>IFERROR('SFs(unnormalised)'!F98/Normaliser,"")</f>
        <v/>
      </c>
      <c r="G98" s="92" t="str">
        <f>IFERROR('SFs(unnormalised)'!G98/Normaliser,"")</f>
        <v/>
      </c>
      <c r="H98" s="92" t="str">
        <f>IFERROR('SFs(unnormalised)'!H98/Normaliser,"")</f>
        <v/>
      </c>
      <c r="I98" s="92" t="str">
        <f>IFERROR('SFs(unnormalised)'!I98/Normaliser,"")</f>
        <v/>
      </c>
      <c r="J98" s="92">
        <f>IFERROR('SFs(unnormalised)'!J98/Normaliser,"")</f>
        <v>45.827248324708009</v>
      </c>
      <c r="K98" s="92" t="str">
        <f>IFERROR('SFs(unnormalised)'!K98/Normaliser,"")</f>
        <v/>
      </c>
      <c r="L98" s="92">
        <f>IFERROR('SFs(unnormalised)'!L98/Normaliser,"")</f>
        <v>44.745145339312309</v>
      </c>
      <c r="M98" s="92" t="str">
        <f>IFERROR('SFs(unnormalised)'!M98/Normaliser,"")</f>
        <v/>
      </c>
      <c r="N98" s="92">
        <f>IFERROR('SFs(unnormalised)'!N98/Normaliser,"")</f>
        <v>14.842185632126128</v>
      </c>
      <c r="O98" s="92">
        <f>IFERROR('SFs(unnormalised)'!O98/Normaliser,"")</f>
        <v>90.092996753445362</v>
      </c>
      <c r="P98" s="92">
        <f>IFERROR('SFs(unnormalised)'!P98/Normaliser,"")</f>
        <v>143.6448858815921</v>
      </c>
      <c r="Q98" s="92" t="str">
        <f>IFERROR('SFs(unnormalised)'!Q98/Normaliser,"")</f>
        <v/>
      </c>
      <c r="R98" s="92">
        <f>IFERROR('SFs(unnormalised)'!R98/Normaliser,"")</f>
        <v>66.23102206052944</v>
      </c>
      <c r="S98" s="92" t="str">
        <f>IFERROR('SFs(unnormalised)'!S98/Normaliser,"")</f>
        <v/>
      </c>
      <c r="T98" s="92" t="str">
        <f>IFERROR('SFs(unnormalised)'!T98/Normaliser,"")</f>
        <v/>
      </c>
    </row>
  </sheetData>
  <sheetProtection algorithmName="SHA-512" hashValue="Pl2z4L08ZKKXieoB1vNVPEBIdw2HobGvXxo3T90Eyr2y9607YdRjiXmYwldtyNsDYQ4wEBkl7bmkOd09EraVAA==" saltValue="U2ksUyaVFec7rLDcuWm0hw==" spinCount="100000" sheet="1" objects="1" scenarios="1"/>
  <mergeCells count="1">
    <mergeCell ref="B1:T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6B1E63AC331F4789398C17A525E3FC" ma:contentTypeVersion="14" ma:contentTypeDescription="Create a new document." ma:contentTypeScope="" ma:versionID="e7c83f00aacd181830ec8ce5f487405c">
  <xsd:schema xmlns:xsd="http://www.w3.org/2001/XMLSchema" xmlns:xs="http://www.w3.org/2001/XMLSchema" xmlns:p="http://schemas.microsoft.com/office/2006/metadata/properties" xmlns:ns3="00b0f0f4-0e66-43d3-b3b9-1eaf7399bde9" xmlns:ns4="69ae1aad-509c-486c-81d1-f343ecaefcb3" targetNamespace="http://schemas.microsoft.com/office/2006/metadata/properties" ma:root="true" ma:fieldsID="55254db549f6169dd54c21b6a3e92f68" ns3:_="" ns4:_="">
    <xsd:import namespace="00b0f0f4-0e66-43d3-b3b9-1eaf7399bde9"/>
    <xsd:import namespace="69ae1aad-509c-486c-81d1-f343ecaefcb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b0f0f4-0e66-43d3-b3b9-1eaf7399b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9ae1aad-509c-486c-81d1-f343ecaefcb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92BE11-28CF-468D-9E27-9E419E601F05}">
  <ds:schemaRefs>
    <ds:schemaRef ds:uri="http://schemas.microsoft.com/sharepoint/v3/contenttype/forms"/>
  </ds:schemaRefs>
</ds:datastoreItem>
</file>

<file path=customXml/itemProps2.xml><?xml version="1.0" encoding="utf-8"?>
<ds:datastoreItem xmlns:ds="http://schemas.openxmlformats.org/officeDocument/2006/customXml" ds:itemID="{142FAAE0-98B5-46D7-BBA0-1479A4DC9D4B}">
  <ds:schemaRefs>
    <ds:schemaRef ds:uri="69ae1aad-509c-486c-81d1-f343ecaefcb3"/>
    <ds:schemaRef ds:uri="00b0f0f4-0e66-43d3-b3b9-1eaf7399bde9"/>
    <ds:schemaRef ds:uri="http://schemas.microsoft.com/office/2006/documentManagement/types"/>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3AC85B4D-A711-4AF8-A947-AB0323FF5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b0f0f4-0e66-43d3-b3b9-1eaf7399bde9"/>
    <ds:schemaRef ds:uri="69ae1aad-509c-486c-81d1-f343ecaefc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List of mono crystals</vt:lpstr>
      <vt:lpstr>Information</vt:lpstr>
      <vt:lpstr>AngleCalc</vt:lpstr>
      <vt:lpstr>Parameters</vt:lpstr>
      <vt:lpstr>Control</vt:lpstr>
      <vt:lpstr>Binding Energies Uncropped</vt:lpstr>
      <vt:lpstr>Binding Energies</vt:lpstr>
      <vt:lpstr>Crosssection</vt:lpstr>
      <vt:lpstr>Beta</vt:lpstr>
      <vt:lpstr>rGamma</vt:lpstr>
      <vt:lpstr>sGamma </vt:lpstr>
      <vt:lpstr>Gamma</vt:lpstr>
      <vt:lpstr>Delta</vt:lpstr>
      <vt:lpstr>IMFP</vt:lpstr>
      <vt:lpstr>GPartPolEff</vt:lpstr>
      <vt:lpstr>SFs(unnormalised)</vt:lpstr>
      <vt:lpstr>RSFs</vt:lpstr>
      <vt:lpstr>BFac</vt:lpstr>
      <vt:lpstr>flat_s</vt:lpstr>
      <vt:lpstr>HV</vt:lpstr>
      <vt:lpstr>MSL</vt:lpstr>
      <vt:lpstr>MSLAMS</vt:lpstr>
      <vt:lpstr>Normaliser</vt:lpstr>
      <vt:lpstr>P_A_calc</vt:lpstr>
      <vt:lpstr>P_A_True</vt:lpstr>
      <vt:lpstr>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dc:creator>
  <cp:lastModifiedBy>Procopi Constantinou</cp:lastModifiedBy>
  <dcterms:created xsi:type="dcterms:W3CDTF">2021-08-25T03:00:13Z</dcterms:created>
  <dcterms:modified xsi:type="dcterms:W3CDTF">2024-07-19T09:45:48Z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0x010100746B1E63AC331F4789398C17A525E3FC</vt:lpwstr>
  </property>
</Properties>
</file>