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ng\OneDrive\Documents\USB\UofT\2021-2022\W Work\ESC204\Design Proposal\GPS Data\"/>
    </mc:Choice>
  </mc:AlternateContent>
  <xr:revisionPtr revIDLastSave="0" documentId="13_ncr:1_{A60E9D57-EE1F-4973-A560-859F77EEB368}" xr6:coauthVersionLast="47" xr6:coauthVersionMax="47" xr10:uidLastSave="{00000000-0000-0000-0000-000000000000}"/>
  <bookViews>
    <workbookView xWindow="-98" yWindow="-98" windowWidth="22695" windowHeight="14476" activeTab="1" xr2:uid="{00000000-000D-0000-FFFF-FFFF00000000}"/>
  </bookViews>
  <sheets>
    <sheet name="GPSData_walking" sheetId="1" r:id="rId1"/>
    <sheet name="GPSData_bik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G4" i="2"/>
  <c r="P7" i="2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B158" i="2"/>
  <c r="B160" i="2"/>
  <c r="B162" i="2"/>
  <c r="B164" i="2"/>
  <c r="B166" i="2"/>
  <c r="B168" i="2"/>
  <c r="D168" i="2" s="1"/>
  <c r="B170" i="2"/>
  <c r="D170" i="2" s="1"/>
  <c r="B172" i="2"/>
  <c r="B174" i="2"/>
  <c r="B176" i="2"/>
  <c r="B178" i="2"/>
  <c r="B180" i="2"/>
  <c r="B182" i="2"/>
  <c r="B184" i="2"/>
  <c r="D184" i="2" s="1"/>
  <c r="B186" i="2"/>
  <c r="D186" i="2" s="1"/>
  <c r="B188" i="2"/>
  <c r="B190" i="2"/>
  <c r="B192" i="2"/>
  <c r="B194" i="2"/>
  <c r="B196" i="2"/>
  <c r="B198" i="2"/>
  <c r="B200" i="2"/>
  <c r="D200" i="2" s="1"/>
  <c r="B202" i="2"/>
  <c r="D202" i="2" s="1"/>
  <c r="B204" i="2"/>
  <c r="B206" i="2"/>
  <c r="B208" i="2"/>
  <c r="B210" i="2"/>
  <c r="B212" i="2"/>
  <c r="B214" i="2"/>
  <c r="B216" i="2"/>
  <c r="D216" i="2" s="1"/>
  <c r="B218" i="2"/>
  <c r="D218" i="2" s="1"/>
  <c r="B220" i="2"/>
  <c r="B222" i="2"/>
  <c r="B15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9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5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1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7" i="2"/>
  <c r="D219" i="2"/>
  <c r="D220" i="2"/>
  <c r="D221" i="2"/>
  <c r="D222" i="2"/>
  <c r="D223" i="2"/>
  <c r="H126" i="2"/>
  <c r="G89" i="2"/>
  <c r="G65" i="2"/>
  <c r="G61" i="2"/>
  <c r="G58" i="2"/>
  <c r="G54" i="2"/>
  <c r="G50" i="2"/>
  <c r="G46" i="2"/>
  <c r="H43" i="2"/>
  <c r="H39" i="2"/>
  <c r="G34" i="2"/>
  <c r="G30" i="2"/>
  <c r="AF28" i="2"/>
  <c r="AF30" i="2" s="1"/>
  <c r="G25" i="2"/>
  <c r="H22" i="2"/>
  <c r="H18" i="2"/>
  <c r="G13" i="2"/>
  <c r="H8" i="2"/>
  <c r="G7" i="2"/>
  <c r="L6" i="2"/>
  <c r="K6" i="2"/>
  <c r="H31" i="2" s="1"/>
  <c r="H6" i="2"/>
  <c r="L5" i="2"/>
  <c r="K5" i="2"/>
  <c r="G38" i="2" s="1"/>
  <c r="P4" i="2"/>
  <c r="P5" i="2" s="1"/>
  <c r="P6" i="2" s="1"/>
  <c r="P3" i="2"/>
  <c r="G3" i="2"/>
  <c r="T109" i="1"/>
  <c r="T110" i="1"/>
  <c r="T111" i="1"/>
  <c r="T112" i="1"/>
  <c r="T113" i="1"/>
  <c r="T105" i="1"/>
  <c r="T106" i="1"/>
  <c r="T107" i="1"/>
  <c r="T108" i="1"/>
  <c r="T96" i="1"/>
  <c r="T97" i="1"/>
  <c r="T98" i="1"/>
  <c r="T93" i="1"/>
  <c r="T94" i="1"/>
  <c r="T95" i="1"/>
  <c r="T89" i="1"/>
  <c r="T90" i="1"/>
  <c r="T91" i="1"/>
  <c r="T92" i="1"/>
  <c r="T85" i="1"/>
  <c r="T86" i="1"/>
  <c r="T87" i="1"/>
  <c r="T88" i="1"/>
  <c r="T159" i="1"/>
  <c r="T160" i="1"/>
  <c r="T161" i="1"/>
  <c r="T162" i="1"/>
  <c r="T163" i="1"/>
  <c r="T165" i="1"/>
  <c r="T166" i="1"/>
  <c r="T164" i="1"/>
  <c r="T172" i="1"/>
  <c r="T173" i="1"/>
  <c r="T174" i="1"/>
  <c r="T175" i="1"/>
  <c r="T176" i="1"/>
  <c r="T177" i="1"/>
  <c r="T178" i="1"/>
  <c r="T179" i="1"/>
  <c r="T167" i="1"/>
  <c r="T168" i="1"/>
  <c r="T169" i="1"/>
  <c r="T170" i="1"/>
  <c r="T171" i="1"/>
  <c r="T101" i="1"/>
  <c r="T102" i="1"/>
  <c r="T103" i="1"/>
  <c r="T104" i="1"/>
  <c r="T99" i="1"/>
  <c r="T100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G3" i="1"/>
  <c r="Q3" i="1"/>
  <c r="R3" i="1"/>
  <c r="R4" i="1" s="1"/>
  <c r="Q4" i="1"/>
  <c r="AF30" i="1"/>
  <c r="AF28" i="1"/>
  <c r="Q5" i="1"/>
  <c r="S5" i="1"/>
  <c r="S4" i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3" i="1"/>
  <c r="L6" i="1"/>
  <c r="K6" i="1"/>
  <c r="H2" i="1" s="1"/>
  <c r="L5" i="1"/>
  <c r="K5" i="1"/>
  <c r="G84" i="1" s="1"/>
  <c r="H3" i="1"/>
  <c r="H4" i="1"/>
  <c r="H5" i="1"/>
  <c r="H8" i="1"/>
  <c r="H9" i="1"/>
  <c r="H11" i="1"/>
  <c r="H12" i="1"/>
  <c r="H13" i="1"/>
  <c r="H16" i="1"/>
  <c r="H17" i="1"/>
  <c r="H19" i="1"/>
  <c r="H20" i="1"/>
  <c r="H21" i="1"/>
  <c r="H24" i="1"/>
  <c r="H25" i="1"/>
  <c r="H27" i="1"/>
  <c r="H28" i="1"/>
  <c r="H29" i="1"/>
  <c r="H32" i="1"/>
  <c r="H33" i="1"/>
  <c r="H35" i="1"/>
  <c r="H36" i="1"/>
  <c r="H37" i="1"/>
  <c r="H40" i="1"/>
  <c r="H41" i="1"/>
  <c r="H43" i="1"/>
  <c r="H44" i="1"/>
  <c r="H45" i="1"/>
  <c r="H48" i="1"/>
  <c r="H49" i="1"/>
  <c r="H51" i="1"/>
  <c r="H52" i="1"/>
  <c r="H53" i="1"/>
  <c r="H54" i="1"/>
  <c r="H56" i="1"/>
  <c r="H57" i="1"/>
  <c r="H59" i="1"/>
  <c r="H60" i="1"/>
  <c r="H61" i="1"/>
  <c r="H62" i="1"/>
  <c r="H64" i="1"/>
  <c r="H65" i="1"/>
  <c r="H67" i="1"/>
  <c r="H68" i="1"/>
  <c r="H69" i="1"/>
  <c r="H70" i="1"/>
  <c r="H72" i="1"/>
  <c r="H73" i="1"/>
  <c r="H75" i="1"/>
  <c r="H76" i="1"/>
  <c r="H77" i="1"/>
  <c r="H78" i="1"/>
  <c r="H80" i="1"/>
  <c r="H81" i="1"/>
  <c r="H83" i="1"/>
  <c r="H84" i="1"/>
  <c r="H85" i="1"/>
  <c r="H86" i="1"/>
  <c r="H88" i="1"/>
  <c r="H89" i="1"/>
  <c r="H91" i="1"/>
  <c r="H92" i="1"/>
  <c r="H93" i="1"/>
  <c r="H94" i="1"/>
  <c r="H96" i="1"/>
  <c r="H97" i="1"/>
  <c r="H99" i="1"/>
  <c r="H100" i="1"/>
  <c r="H101" i="1"/>
  <c r="H102" i="1"/>
  <c r="H104" i="1"/>
  <c r="H105" i="1"/>
  <c r="H107" i="1"/>
  <c r="H108" i="1"/>
  <c r="H109" i="1"/>
  <c r="H110" i="1"/>
  <c r="H112" i="1"/>
  <c r="H113" i="1"/>
  <c r="H115" i="1"/>
  <c r="H116" i="1"/>
  <c r="H117" i="1"/>
  <c r="H118" i="1"/>
  <c r="H120" i="1"/>
  <c r="H121" i="1"/>
  <c r="H123" i="1"/>
  <c r="H124" i="1"/>
  <c r="H125" i="1"/>
  <c r="H126" i="1"/>
  <c r="H128" i="1"/>
  <c r="H129" i="1"/>
  <c r="H131" i="1"/>
  <c r="H132" i="1"/>
  <c r="H133" i="1"/>
  <c r="H134" i="1"/>
  <c r="H136" i="1"/>
  <c r="H137" i="1"/>
  <c r="H139" i="1"/>
  <c r="H140" i="1"/>
  <c r="H141" i="1"/>
  <c r="H142" i="1"/>
  <c r="H144" i="1"/>
  <c r="H145" i="1"/>
  <c r="H147" i="1"/>
  <c r="H148" i="1"/>
  <c r="H149" i="1"/>
  <c r="H150" i="1"/>
  <c r="H152" i="1"/>
  <c r="H153" i="1"/>
  <c r="H155" i="1"/>
  <c r="H156" i="1"/>
  <c r="H157" i="1"/>
  <c r="H158" i="1"/>
  <c r="H160" i="1"/>
  <c r="H161" i="1"/>
  <c r="H163" i="1"/>
  <c r="H164" i="1"/>
  <c r="H165" i="1"/>
  <c r="H166" i="1"/>
  <c r="H168" i="1"/>
  <c r="H169" i="1"/>
  <c r="H171" i="1"/>
  <c r="H172" i="1"/>
  <c r="H173" i="1"/>
  <c r="H174" i="1"/>
  <c r="H176" i="1"/>
  <c r="H177" i="1"/>
  <c r="H179" i="1"/>
  <c r="H180" i="1"/>
  <c r="H181" i="1"/>
  <c r="H182" i="1"/>
  <c r="H184" i="1"/>
  <c r="H185" i="1"/>
  <c r="H187" i="1"/>
  <c r="H188" i="1"/>
  <c r="H189" i="1"/>
  <c r="H190" i="1"/>
  <c r="H192" i="1"/>
  <c r="H193" i="1"/>
  <c r="H195" i="1"/>
  <c r="H196" i="1"/>
  <c r="H197" i="1"/>
  <c r="H198" i="1"/>
  <c r="H200" i="1"/>
  <c r="H201" i="1"/>
  <c r="H203" i="1"/>
  <c r="H204" i="1"/>
  <c r="H205" i="1"/>
  <c r="H206" i="1"/>
  <c r="H208" i="1"/>
  <c r="H209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G18" i="1"/>
  <c r="G34" i="1"/>
  <c r="G50" i="1"/>
  <c r="G64" i="1"/>
  <c r="G74" i="1"/>
  <c r="G96" i="1"/>
  <c r="G106" i="1"/>
  <c r="G116" i="1"/>
  <c r="G120" i="1"/>
  <c r="G128" i="1"/>
  <c r="G130" i="1"/>
  <c r="G138" i="1"/>
  <c r="G148" i="1"/>
  <c r="G152" i="1"/>
  <c r="G158" i="1"/>
  <c r="G160" i="1"/>
  <c r="G166" i="1"/>
  <c r="G168" i="1"/>
  <c r="G174" i="1"/>
  <c r="G182" i="1"/>
  <c r="G184" i="1"/>
  <c r="G190" i="1"/>
  <c r="G192" i="1"/>
  <c r="G198" i="1"/>
  <c r="G200" i="1"/>
  <c r="G206" i="1"/>
  <c r="G214" i="1"/>
  <c r="G216" i="1"/>
  <c r="G22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9" i="1"/>
  <c r="D220" i="1"/>
  <c r="D221" i="1"/>
  <c r="D222" i="1"/>
  <c r="D223" i="1"/>
  <c r="D216" i="1"/>
  <c r="D217" i="1"/>
  <c r="D218" i="1"/>
  <c r="H26" i="2" l="1"/>
  <c r="H47" i="2"/>
  <c r="H143" i="2"/>
  <c r="H30" i="2"/>
  <c r="H55" i="2"/>
  <c r="H91" i="2"/>
  <c r="H4" i="2"/>
  <c r="H51" i="2"/>
  <c r="H7" i="2"/>
  <c r="G17" i="2"/>
  <c r="H103" i="2"/>
  <c r="H130" i="2"/>
  <c r="H87" i="2"/>
  <c r="H89" i="2"/>
  <c r="H111" i="2"/>
  <c r="G223" i="2"/>
  <c r="G216" i="2"/>
  <c r="G208" i="2"/>
  <c r="G200" i="2"/>
  <c r="G192" i="2"/>
  <c r="G222" i="2"/>
  <c r="G213" i="2"/>
  <c r="G205" i="2"/>
  <c r="G197" i="2"/>
  <c r="G189" i="2"/>
  <c r="Q189" i="2" s="1"/>
  <c r="G181" i="2"/>
  <c r="G173" i="2"/>
  <c r="G171" i="2"/>
  <c r="G169" i="2"/>
  <c r="G167" i="2"/>
  <c r="G165" i="2"/>
  <c r="G163" i="2"/>
  <c r="G161" i="2"/>
  <c r="G159" i="2"/>
  <c r="G157" i="2"/>
  <c r="G155" i="2"/>
  <c r="G153" i="2"/>
  <c r="G151" i="2"/>
  <c r="G149" i="2"/>
  <c r="G147" i="2"/>
  <c r="G145" i="2"/>
  <c r="G218" i="2"/>
  <c r="Q218" i="2" s="1"/>
  <c r="G210" i="2"/>
  <c r="G202" i="2"/>
  <c r="G194" i="2"/>
  <c r="G186" i="2"/>
  <c r="G178" i="2"/>
  <c r="G220" i="2"/>
  <c r="G217" i="2"/>
  <c r="G209" i="2"/>
  <c r="Q209" i="2" s="1"/>
  <c r="G201" i="2"/>
  <c r="G193" i="2"/>
  <c r="G185" i="2"/>
  <c r="G177" i="2"/>
  <c r="G172" i="2"/>
  <c r="G170" i="2"/>
  <c r="G168" i="2"/>
  <c r="G166" i="2"/>
  <c r="Q166" i="2" s="1"/>
  <c r="G164" i="2"/>
  <c r="G162" i="2"/>
  <c r="G160" i="2"/>
  <c r="G158" i="2"/>
  <c r="G156" i="2"/>
  <c r="G154" i="2"/>
  <c r="G152" i="2"/>
  <c r="G150" i="2"/>
  <c r="Q150" i="2" s="1"/>
  <c r="G148" i="2"/>
  <c r="G146" i="2"/>
  <c r="G141" i="2"/>
  <c r="G122" i="2"/>
  <c r="G114" i="2"/>
  <c r="G174" i="2"/>
  <c r="G136" i="2"/>
  <c r="Q136" i="2" s="1"/>
  <c r="G132" i="2"/>
  <c r="Q132" i="2" s="1"/>
  <c r="G128" i="2"/>
  <c r="G123" i="2"/>
  <c r="G115" i="2"/>
  <c r="G107" i="2"/>
  <c r="G99" i="2"/>
  <c r="G221" i="2"/>
  <c r="G212" i="2"/>
  <c r="Q212" i="2" s="1"/>
  <c r="G204" i="2"/>
  <c r="Q204" i="2" s="1"/>
  <c r="G196" i="2"/>
  <c r="G188" i="2"/>
  <c r="G124" i="2"/>
  <c r="G116" i="2"/>
  <c r="G108" i="2"/>
  <c r="G100" i="2"/>
  <c r="G92" i="2"/>
  <c r="Q92" i="2" s="1"/>
  <c r="G184" i="2"/>
  <c r="G144" i="2"/>
  <c r="G142" i="2"/>
  <c r="G140" i="2"/>
  <c r="G137" i="2"/>
  <c r="G133" i="2"/>
  <c r="G129" i="2"/>
  <c r="G125" i="2"/>
  <c r="G117" i="2"/>
  <c r="G109" i="2"/>
  <c r="G101" i="2"/>
  <c r="G93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215" i="2"/>
  <c r="G207" i="2"/>
  <c r="G219" i="2"/>
  <c r="G211" i="2"/>
  <c r="G203" i="2"/>
  <c r="G195" i="2"/>
  <c r="G187" i="2"/>
  <c r="G183" i="2"/>
  <c r="G176" i="2"/>
  <c r="G138" i="2"/>
  <c r="G134" i="2"/>
  <c r="G130" i="2"/>
  <c r="G126" i="2"/>
  <c r="G119" i="2"/>
  <c r="G111" i="2"/>
  <c r="G103" i="2"/>
  <c r="Q103" i="2" s="1"/>
  <c r="G95" i="2"/>
  <c r="Q95" i="2" s="1"/>
  <c r="G87" i="2"/>
  <c r="G214" i="2"/>
  <c r="G182" i="2"/>
  <c r="G121" i="2"/>
  <c r="G118" i="2"/>
  <c r="G102" i="2"/>
  <c r="G94" i="2"/>
  <c r="Q94" i="2" s="1"/>
  <c r="G63" i="2"/>
  <c r="Q63" i="2" s="1"/>
  <c r="G206" i="2"/>
  <c r="G199" i="2"/>
  <c r="G104" i="2"/>
  <c r="G96" i="2"/>
  <c r="G64" i="2"/>
  <c r="G5" i="2"/>
  <c r="Q4" i="2"/>
  <c r="G180" i="2"/>
  <c r="Q180" i="2" s="1"/>
  <c r="G120" i="2"/>
  <c r="G98" i="2"/>
  <c r="G91" i="2"/>
  <c r="G55" i="2"/>
  <c r="G51" i="2"/>
  <c r="G47" i="2"/>
  <c r="G43" i="2"/>
  <c r="G39" i="2"/>
  <c r="Q39" i="2" s="1"/>
  <c r="G35" i="2"/>
  <c r="G31" i="2"/>
  <c r="Q31" i="2" s="1"/>
  <c r="G26" i="2"/>
  <c r="G22" i="2"/>
  <c r="G18" i="2"/>
  <c r="G14" i="2"/>
  <c r="G8" i="2"/>
  <c r="Q8" i="2" s="1"/>
  <c r="G6" i="2"/>
  <c r="Q6" i="2" s="1"/>
  <c r="G9" i="2"/>
  <c r="G198" i="2"/>
  <c r="G175" i="2"/>
  <c r="G110" i="2"/>
  <c r="G62" i="2"/>
  <c r="G59" i="2"/>
  <c r="G2" i="2"/>
  <c r="Q3" i="2" s="1"/>
  <c r="G191" i="2"/>
  <c r="G139" i="2"/>
  <c r="G113" i="2"/>
  <c r="G105" i="2"/>
  <c r="G88" i="2"/>
  <c r="Q89" i="2" s="1"/>
  <c r="G86" i="2"/>
  <c r="G56" i="2"/>
  <c r="Q56" i="2" s="1"/>
  <c r="G52" i="2"/>
  <c r="G48" i="2"/>
  <c r="G44" i="2"/>
  <c r="G40" i="2"/>
  <c r="G36" i="2"/>
  <c r="G32" i="2"/>
  <c r="G27" i="2"/>
  <c r="G23" i="2"/>
  <c r="G19" i="2"/>
  <c r="Q19" i="2" s="1"/>
  <c r="G15" i="2"/>
  <c r="Q15" i="2" s="1"/>
  <c r="G10" i="2"/>
  <c r="G179" i="2"/>
  <c r="G143" i="2"/>
  <c r="G90" i="2"/>
  <c r="G11" i="2"/>
  <c r="G127" i="2"/>
  <c r="Q127" i="2" s="1"/>
  <c r="G112" i="2"/>
  <c r="Q112" i="2" s="1"/>
  <c r="G29" i="2"/>
  <c r="G190" i="2"/>
  <c r="G135" i="2"/>
  <c r="G131" i="2"/>
  <c r="G97" i="2"/>
  <c r="G60" i="2"/>
  <c r="Q61" i="2" s="1"/>
  <c r="G57" i="2"/>
  <c r="G53" i="2"/>
  <c r="Q53" i="2" s="1"/>
  <c r="G49" i="2"/>
  <c r="Q50" i="2" s="1"/>
  <c r="G45" i="2"/>
  <c r="Q46" i="2" s="1"/>
  <c r="G41" i="2"/>
  <c r="G37" i="2"/>
  <c r="G33" i="2"/>
  <c r="G28" i="2"/>
  <c r="G24" i="2"/>
  <c r="Q25" i="2" s="1"/>
  <c r="G20" i="2"/>
  <c r="Q20" i="2" s="1"/>
  <c r="G16" i="2"/>
  <c r="Q16" i="2" s="1"/>
  <c r="G12" i="2"/>
  <c r="Q13" i="2" s="1"/>
  <c r="G106" i="2"/>
  <c r="H14" i="2"/>
  <c r="G21" i="2"/>
  <c r="H35" i="2"/>
  <c r="G42" i="2"/>
  <c r="H38" i="2"/>
  <c r="H42" i="2"/>
  <c r="H99" i="2"/>
  <c r="H29" i="2"/>
  <c r="H127" i="2"/>
  <c r="H138" i="2"/>
  <c r="H3" i="2"/>
  <c r="H13" i="2"/>
  <c r="H17" i="2"/>
  <c r="H34" i="2"/>
  <c r="H46" i="2"/>
  <c r="H50" i="2"/>
  <c r="H121" i="2"/>
  <c r="H12" i="2"/>
  <c r="H16" i="2"/>
  <c r="H20" i="2"/>
  <c r="H24" i="2"/>
  <c r="H28" i="2"/>
  <c r="H33" i="2"/>
  <c r="H37" i="2"/>
  <c r="H41" i="2"/>
  <c r="H45" i="2"/>
  <c r="H49" i="2"/>
  <c r="H53" i="2"/>
  <c r="H57" i="2"/>
  <c r="H97" i="2"/>
  <c r="H107" i="2"/>
  <c r="H135" i="2"/>
  <c r="H21" i="2"/>
  <c r="H11" i="2"/>
  <c r="H90" i="2"/>
  <c r="H119" i="2"/>
  <c r="H122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0" i="2"/>
  <c r="H144" i="2"/>
  <c r="H136" i="2"/>
  <c r="H132" i="2"/>
  <c r="H128" i="2"/>
  <c r="H123" i="2"/>
  <c r="H115" i="2"/>
  <c r="H124" i="2"/>
  <c r="H116" i="2"/>
  <c r="H108" i="2"/>
  <c r="H100" i="2"/>
  <c r="H92" i="2"/>
  <c r="H142" i="2"/>
  <c r="H137" i="2"/>
  <c r="H133" i="2"/>
  <c r="H129" i="2"/>
  <c r="H125" i="2"/>
  <c r="H117" i="2"/>
  <c r="H109" i="2"/>
  <c r="H101" i="2"/>
  <c r="H93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118" i="2"/>
  <c r="H110" i="2"/>
  <c r="H102" i="2"/>
  <c r="H94" i="2"/>
  <c r="H86" i="2"/>
  <c r="H120" i="2"/>
  <c r="H112" i="2"/>
  <c r="H104" i="2"/>
  <c r="H96" i="2"/>
  <c r="H88" i="2"/>
  <c r="H141" i="2"/>
  <c r="H134" i="2"/>
  <c r="H131" i="2"/>
  <c r="H113" i="2"/>
  <c r="H106" i="2"/>
  <c r="H98" i="2"/>
  <c r="H25" i="2"/>
  <c r="H54" i="2"/>
  <c r="H15" i="2"/>
  <c r="H23" i="2"/>
  <c r="H32" i="2"/>
  <c r="H36" i="2"/>
  <c r="H40" i="2"/>
  <c r="H44" i="2"/>
  <c r="H48" i="2"/>
  <c r="H52" i="2"/>
  <c r="H56" i="2"/>
  <c r="H105" i="2"/>
  <c r="H139" i="2"/>
  <c r="H10" i="2"/>
  <c r="H19" i="2"/>
  <c r="H27" i="2"/>
  <c r="H2" i="2"/>
  <c r="H5" i="2"/>
  <c r="H9" i="2"/>
  <c r="H95" i="2"/>
  <c r="H114" i="2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Q214" i="1"/>
  <c r="S214" i="1" s="1"/>
  <c r="Q216" i="1"/>
  <c r="S216" i="1" s="1"/>
  <c r="G208" i="1"/>
  <c r="G176" i="1"/>
  <c r="G140" i="1"/>
  <c r="Q138" i="1"/>
  <c r="S138" i="1" s="1"/>
  <c r="G20" i="1"/>
  <c r="G36" i="1"/>
  <c r="G51" i="1"/>
  <c r="G65" i="1"/>
  <c r="Q65" i="1" s="1"/>
  <c r="S65" i="1" s="1"/>
  <c r="G75" i="1"/>
  <c r="G86" i="1"/>
  <c r="G97" i="1"/>
  <c r="Q97" i="1" s="1"/>
  <c r="S97" i="1" s="1"/>
  <c r="G107" i="1"/>
  <c r="G118" i="1"/>
  <c r="G129" i="1"/>
  <c r="Q129" i="1" s="1"/>
  <c r="S129" i="1" s="1"/>
  <c r="G139" i="1"/>
  <c r="G150" i="1"/>
  <c r="G159" i="1"/>
  <c r="G167" i="1"/>
  <c r="G175" i="1"/>
  <c r="Q175" i="1" s="1"/>
  <c r="S175" i="1" s="1"/>
  <c r="G183" i="1"/>
  <c r="Q183" i="1" s="1"/>
  <c r="S183" i="1" s="1"/>
  <c r="G191" i="1"/>
  <c r="G199" i="1"/>
  <c r="G207" i="1"/>
  <c r="G215" i="1"/>
  <c r="Q215" i="1" s="1"/>
  <c r="S215" i="1" s="1"/>
  <c r="G223" i="1"/>
  <c r="Q223" i="1" s="1"/>
  <c r="S223" i="1" s="1"/>
  <c r="G22" i="1"/>
  <c r="G40" i="1"/>
  <c r="Q40" i="1" s="1"/>
  <c r="S40" i="1" s="1"/>
  <c r="G54" i="1"/>
  <c r="Q54" i="1" s="1"/>
  <c r="S54" i="1" s="1"/>
  <c r="G66" i="1"/>
  <c r="G76" i="1"/>
  <c r="Q76" i="1" s="1"/>
  <c r="S76" i="1" s="1"/>
  <c r="G88" i="1"/>
  <c r="G98" i="1"/>
  <c r="G108" i="1"/>
  <c r="G24" i="1"/>
  <c r="G41" i="1"/>
  <c r="Q41" i="1" s="1"/>
  <c r="S41" i="1" s="1"/>
  <c r="G56" i="1"/>
  <c r="G67" i="1"/>
  <c r="G78" i="1"/>
  <c r="G89" i="1"/>
  <c r="Q89" i="1" s="1"/>
  <c r="S89" i="1" s="1"/>
  <c r="G99" i="1"/>
  <c r="Q99" i="1" s="1"/>
  <c r="S99" i="1" s="1"/>
  <c r="G110" i="1"/>
  <c r="G121" i="1"/>
  <c r="Q121" i="1" s="1"/>
  <c r="S121" i="1" s="1"/>
  <c r="G131" i="1"/>
  <c r="G142" i="1"/>
  <c r="G153" i="1"/>
  <c r="Q153" i="1" s="1"/>
  <c r="S153" i="1" s="1"/>
  <c r="G161" i="1"/>
  <c r="Q161" i="1" s="1"/>
  <c r="S161" i="1" s="1"/>
  <c r="G169" i="1"/>
  <c r="Q169" i="1" s="1"/>
  <c r="S169" i="1" s="1"/>
  <c r="G177" i="1"/>
  <c r="Q177" i="1" s="1"/>
  <c r="S177" i="1" s="1"/>
  <c r="G185" i="1"/>
  <c r="Q185" i="1" s="1"/>
  <c r="S185" i="1" s="1"/>
  <c r="G193" i="1"/>
  <c r="Q193" i="1" s="1"/>
  <c r="S193" i="1" s="1"/>
  <c r="G201" i="1"/>
  <c r="Q201" i="1" s="1"/>
  <c r="S201" i="1" s="1"/>
  <c r="G209" i="1"/>
  <c r="Q209" i="1" s="1"/>
  <c r="S209" i="1" s="1"/>
  <c r="G217" i="1"/>
  <c r="Q217" i="1" s="1"/>
  <c r="S217" i="1" s="1"/>
  <c r="G2" i="1"/>
  <c r="G6" i="1"/>
  <c r="G26" i="1"/>
  <c r="G43" i="1"/>
  <c r="G57" i="1"/>
  <c r="G68" i="1"/>
  <c r="Q68" i="1" s="1"/>
  <c r="S68" i="1" s="1"/>
  <c r="G80" i="1"/>
  <c r="G90" i="1"/>
  <c r="G100" i="1"/>
  <c r="G112" i="1"/>
  <c r="G122" i="1"/>
  <c r="G132" i="1"/>
  <c r="G144" i="1"/>
  <c r="G154" i="1"/>
  <c r="Q154" i="1" s="1"/>
  <c r="S154" i="1" s="1"/>
  <c r="G162" i="1"/>
  <c r="Q162" i="1" s="1"/>
  <c r="S162" i="1" s="1"/>
  <c r="G170" i="1"/>
  <c r="G178" i="1"/>
  <c r="G186" i="1"/>
  <c r="G194" i="1"/>
  <c r="G202" i="1"/>
  <c r="G210" i="1"/>
  <c r="G218" i="1"/>
  <c r="Q218" i="1" s="1"/>
  <c r="S218" i="1" s="1"/>
  <c r="G8" i="1"/>
  <c r="G28" i="1"/>
  <c r="G44" i="1"/>
  <c r="Q44" i="1" s="1"/>
  <c r="S44" i="1" s="1"/>
  <c r="G58" i="1"/>
  <c r="G70" i="1"/>
  <c r="G81" i="1"/>
  <c r="G91" i="1"/>
  <c r="G102" i="1"/>
  <c r="Q102" i="1" s="1"/>
  <c r="S102" i="1" s="1"/>
  <c r="G113" i="1"/>
  <c r="Q113" i="1" s="1"/>
  <c r="S113" i="1" s="1"/>
  <c r="G123" i="1"/>
  <c r="G134" i="1"/>
  <c r="G145" i="1"/>
  <c r="G155" i="1"/>
  <c r="G163" i="1"/>
  <c r="G171" i="1"/>
  <c r="Q171" i="1" s="1"/>
  <c r="S171" i="1" s="1"/>
  <c r="G179" i="1"/>
  <c r="Q179" i="1" s="1"/>
  <c r="S179" i="1" s="1"/>
  <c r="G187" i="1"/>
  <c r="G195" i="1"/>
  <c r="G203" i="1"/>
  <c r="G211" i="1"/>
  <c r="G219" i="1"/>
  <c r="G9" i="1"/>
  <c r="G32" i="1"/>
  <c r="Q32" i="1" s="1"/>
  <c r="S32" i="1" s="1"/>
  <c r="G46" i="1"/>
  <c r="Q46" i="1" s="1"/>
  <c r="S46" i="1" s="1"/>
  <c r="G60" i="1"/>
  <c r="Q60" i="1" s="1"/>
  <c r="S60" i="1" s="1"/>
  <c r="G72" i="1"/>
  <c r="G82" i="1"/>
  <c r="G92" i="1"/>
  <c r="G104" i="1"/>
  <c r="G114" i="1"/>
  <c r="G124" i="1"/>
  <c r="Q124" i="1" s="1"/>
  <c r="S124" i="1" s="1"/>
  <c r="G136" i="1"/>
  <c r="G146" i="1"/>
  <c r="Q146" i="1" s="1"/>
  <c r="S146" i="1" s="1"/>
  <c r="G156" i="1"/>
  <c r="G164" i="1"/>
  <c r="Q164" i="1" s="1"/>
  <c r="S164" i="1" s="1"/>
  <c r="G172" i="1"/>
  <c r="G180" i="1"/>
  <c r="G188" i="1"/>
  <c r="G196" i="1"/>
  <c r="Q196" i="1" s="1"/>
  <c r="S196" i="1" s="1"/>
  <c r="G204" i="1"/>
  <c r="Q204" i="1" s="1"/>
  <c r="S204" i="1" s="1"/>
  <c r="G212" i="1"/>
  <c r="Q212" i="1" s="1"/>
  <c r="S212" i="1" s="1"/>
  <c r="G220" i="1"/>
  <c r="G10" i="1"/>
  <c r="G33" i="1"/>
  <c r="G48" i="1"/>
  <c r="G62" i="1"/>
  <c r="G73" i="1"/>
  <c r="Q73" i="1" s="1"/>
  <c r="S73" i="1" s="1"/>
  <c r="G83" i="1"/>
  <c r="Q83" i="1" s="1"/>
  <c r="S83" i="1" s="1"/>
  <c r="G94" i="1"/>
  <c r="Q94" i="1" s="1"/>
  <c r="S94" i="1" s="1"/>
  <c r="G105" i="1"/>
  <c r="G115" i="1"/>
  <c r="Q115" i="1" s="1"/>
  <c r="S115" i="1" s="1"/>
  <c r="G126" i="1"/>
  <c r="Q126" i="1" s="1"/>
  <c r="S126" i="1" s="1"/>
  <c r="G137" i="1"/>
  <c r="G147" i="1"/>
  <c r="G157" i="1"/>
  <c r="Q157" i="1" s="1"/>
  <c r="S157" i="1" s="1"/>
  <c r="G165" i="1"/>
  <c r="G173" i="1"/>
  <c r="Q173" i="1" s="1"/>
  <c r="S173" i="1" s="1"/>
  <c r="G181" i="1"/>
  <c r="G189" i="1"/>
  <c r="Q189" i="1" s="1"/>
  <c r="S189" i="1" s="1"/>
  <c r="G197" i="1"/>
  <c r="G205" i="1"/>
  <c r="Q206" i="1" s="1"/>
  <c r="S206" i="1" s="1"/>
  <c r="G213" i="1"/>
  <c r="G221" i="1"/>
  <c r="Q221" i="1" s="1"/>
  <c r="S221" i="1" s="1"/>
  <c r="Q64" i="1"/>
  <c r="S64" i="1" s="1"/>
  <c r="Q128" i="1"/>
  <c r="S128" i="1" s="1"/>
  <c r="Q192" i="1"/>
  <c r="S192" i="1" s="1"/>
  <c r="Q34" i="1"/>
  <c r="S34" i="1" s="1"/>
  <c r="Q160" i="1"/>
  <c r="S160" i="1" s="1"/>
  <c r="Q116" i="1"/>
  <c r="S116" i="1" s="1"/>
  <c r="Q18" i="1"/>
  <c r="S18" i="1" s="1"/>
  <c r="G12" i="1"/>
  <c r="H210" i="1"/>
  <c r="H202" i="1"/>
  <c r="H194" i="1"/>
  <c r="H186" i="1"/>
  <c r="H178" i="1"/>
  <c r="H170" i="1"/>
  <c r="H162" i="1"/>
  <c r="H154" i="1"/>
  <c r="H146" i="1"/>
  <c r="H138" i="1"/>
  <c r="H130" i="1"/>
  <c r="Q130" i="1" s="1"/>
  <c r="S130" i="1" s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10" i="1"/>
  <c r="H207" i="1"/>
  <c r="H199" i="1"/>
  <c r="Q200" i="1" s="1"/>
  <c r="S200" i="1" s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46" i="1"/>
  <c r="H38" i="1"/>
  <c r="H30" i="1"/>
  <c r="H22" i="1"/>
  <c r="H14" i="1"/>
  <c r="H6" i="1"/>
  <c r="G52" i="1"/>
  <c r="Q52" i="1" s="1"/>
  <c r="S52" i="1" s="1"/>
  <c r="G42" i="1"/>
  <c r="Q42" i="1" s="1"/>
  <c r="S42" i="1" s="1"/>
  <c r="G30" i="1"/>
  <c r="G17" i="1"/>
  <c r="G4" i="1"/>
  <c r="G16" i="1"/>
  <c r="G14" i="1"/>
  <c r="G59" i="1"/>
  <c r="G49" i="1"/>
  <c r="Q49" i="1" s="1"/>
  <c r="S49" i="1" s="1"/>
  <c r="G38" i="1"/>
  <c r="Q38" i="1" s="1"/>
  <c r="S38" i="1" s="1"/>
  <c r="G25" i="1"/>
  <c r="S3" i="1"/>
  <c r="G151" i="1"/>
  <c r="Q152" i="1" s="1"/>
  <c r="S152" i="1" s="1"/>
  <c r="G143" i="1"/>
  <c r="G135" i="1"/>
  <c r="G127" i="1"/>
  <c r="Q127" i="1" s="1"/>
  <c r="S127" i="1" s="1"/>
  <c r="G119" i="1"/>
  <c r="Q119" i="1" s="1"/>
  <c r="S119" i="1" s="1"/>
  <c r="G111" i="1"/>
  <c r="Q111" i="1" s="1"/>
  <c r="S111" i="1" s="1"/>
  <c r="G103" i="1"/>
  <c r="G95" i="1"/>
  <c r="G87" i="1"/>
  <c r="G79" i="1"/>
  <c r="G71" i="1"/>
  <c r="G63" i="1"/>
  <c r="Q63" i="1" s="1"/>
  <c r="S63" i="1" s="1"/>
  <c r="G55" i="1"/>
  <c r="Q55" i="1" s="1"/>
  <c r="S55" i="1" s="1"/>
  <c r="G47" i="1"/>
  <c r="Q47" i="1" s="1"/>
  <c r="S47" i="1" s="1"/>
  <c r="G39" i="1"/>
  <c r="G31" i="1"/>
  <c r="G23" i="1"/>
  <c r="G15" i="1"/>
  <c r="G7" i="1"/>
  <c r="G149" i="1"/>
  <c r="Q149" i="1" s="1"/>
  <c r="S149" i="1" s="1"/>
  <c r="G141" i="1"/>
  <c r="Q141" i="1" s="1"/>
  <c r="S141" i="1" s="1"/>
  <c r="G133" i="1"/>
  <c r="Q133" i="1" s="1"/>
  <c r="S133" i="1" s="1"/>
  <c r="G125" i="1"/>
  <c r="G117" i="1"/>
  <c r="Q117" i="1" s="1"/>
  <c r="S117" i="1" s="1"/>
  <c r="G109" i="1"/>
  <c r="Q109" i="1" s="1"/>
  <c r="S109" i="1" s="1"/>
  <c r="G101" i="1"/>
  <c r="Q101" i="1" s="1"/>
  <c r="S101" i="1" s="1"/>
  <c r="G93" i="1"/>
  <c r="G85" i="1"/>
  <c r="Q85" i="1" s="1"/>
  <c r="S85" i="1" s="1"/>
  <c r="G77" i="1"/>
  <c r="Q77" i="1" s="1"/>
  <c r="S77" i="1" s="1"/>
  <c r="G69" i="1"/>
  <c r="Q69" i="1" s="1"/>
  <c r="S69" i="1" s="1"/>
  <c r="G61" i="1"/>
  <c r="G53" i="1"/>
  <c r="G45" i="1"/>
  <c r="Q45" i="1" s="1"/>
  <c r="S45" i="1" s="1"/>
  <c r="G37" i="1"/>
  <c r="Q37" i="1" s="1"/>
  <c r="S37" i="1" s="1"/>
  <c r="G29" i="1"/>
  <c r="Q29" i="1" s="1"/>
  <c r="S29" i="1" s="1"/>
  <c r="G21" i="1"/>
  <c r="Q21" i="1" s="1"/>
  <c r="S21" i="1" s="1"/>
  <c r="G13" i="1"/>
  <c r="Q13" i="1" s="1"/>
  <c r="S13" i="1" s="1"/>
  <c r="G5" i="1"/>
  <c r="G35" i="1"/>
  <c r="G27" i="1"/>
  <c r="G19" i="1"/>
  <c r="Q19" i="1" s="1"/>
  <c r="S19" i="1" s="1"/>
  <c r="G11" i="1"/>
  <c r="Q11" i="1" s="1"/>
  <c r="S11" i="1" s="1"/>
  <c r="S61" i="2" l="1"/>
  <c r="S89" i="2"/>
  <c r="S25" i="2"/>
  <c r="S13" i="2"/>
  <c r="S46" i="2"/>
  <c r="S50" i="2"/>
  <c r="S3" i="2"/>
  <c r="R3" i="2"/>
  <c r="S39" i="2"/>
  <c r="Q73" i="2"/>
  <c r="S209" i="2"/>
  <c r="S19" i="2"/>
  <c r="S103" i="2"/>
  <c r="Q66" i="2"/>
  <c r="Q82" i="2"/>
  <c r="Q152" i="2"/>
  <c r="Q161" i="2"/>
  <c r="Q57" i="2"/>
  <c r="S127" i="2"/>
  <c r="Q23" i="2"/>
  <c r="S56" i="2"/>
  <c r="Q59" i="2"/>
  <c r="Q14" i="2"/>
  <c r="Q47" i="2"/>
  <c r="Q5" i="2"/>
  <c r="Q102" i="2"/>
  <c r="Q111" i="2"/>
  <c r="Q187" i="2"/>
  <c r="Q67" i="2"/>
  <c r="Q75" i="2"/>
  <c r="Q83" i="2"/>
  <c r="Q129" i="2"/>
  <c r="Q100" i="2"/>
  <c r="Q221" i="2"/>
  <c r="Q174" i="2"/>
  <c r="Q154" i="2"/>
  <c r="Q170" i="2"/>
  <c r="Q220" i="2"/>
  <c r="Q147" i="2"/>
  <c r="Q163" i="2"/>
  <c r="Q197" i="2"/>
  <c r="Q223" i="2"/>
  <c r="S6" i="2"/>
  <c r="S204" i="2"/>
  <c r="Q159" i="2"/>
  <c r="S53" i="2"/>
  <c r="S189" i="2"/>
  <c r="Q28" i="2"/>
  <c r="Q60" i="2"/>
  <c r="Q11" i="2"/>
  <c r="Q27" i="2"/>
  <c r="Q86" i="2"/>
  <c r="Q62" i="2"/>
  <c r="Q18" i="2"/>
  <c r="Q51" i="2"/>
  <c r="Q64" i="2"/>
  <c r="Q118" i="2"/>
  <c r="Q119" i="2"/>
  <c r="Q195" i="2"/>
  <c r="Q68" i="2"/>
  <c r="Q76" i="2"/>
  <c r="Q84" i="2"/>
  <c r="Q133" i="2"/>
  <c r="Q108" i="2"/>
  <c r="Q99" i="2"/>
  <c r="Q114" i="2"/>
  <c r="Q156" i="2"/>
  <c r="Q172" i="2"/>
  <c r="Q178" i="2"/>
  <c r="Q149" i="2"/>
  <c r="Q165" i="2"/>
  <c r="Q205" i="2"/>
  <c r="S15" i="2"/>
  <c r="S95" i="2"/>
  <c r="Q117" i="2"/>
  <c r="S150" i="2"/>
  <c r="Q208" i="2"/>
  <c r="S8" i="2"/>
  <c r="S212" i="2"/>
  <c r="Q145" i="2"/>
  <c r="Q24" i="2"/>
  <c r="Q21" i="2"/>
  <c r="Q33" i="2"/>
  <c r="Q97" i="2"/>
  <c r="Q90" i="2"/>
  <c r="Q32" i="2"/>
  <c r="Q88" i="2"/>
  <c r="Q110" i="2"/>
  <c r="Q22" i="2"/>
  <c r="Q55" i="2"/>
  <c r="Q96" i="2"/>
  <c r="Q121" i="2"/>
  <c r="Q126" i="2"/>
  <c r="Q203" i="2"/>
  <c r="Q69" i="2"/>
  <c r="Q77" i="2"/>
  <c r="Q85" i="2"/>
  <c r="Q137" i="2"/>
  <c r="Q116" i="2"/>
  <c r="Q107" i="2"/>
  <c r="Q122" i="2"/>
  <c r="Q158" i="2"/>
  <c r="Q177" i="2"/>
  <c r="Q186" i="2"/>
  <c r="Q151" i="2"/>
  <c r="Q167" i="2"/>
  <c r="Q213" i="2"/>
  <c r="Q34" i="2"/>
  <c r="Q17" i="2"/>
  <c r="S180" i="2"/>
  <c r="Q81" i="2"/>
  <c r="S166" i="2"/>
  <c r="S20" i="2"/>
  <c r="S4" i="2"/>
  <c r="R4" i="2"/>
  <c r="Q183" i="2"/>
  <c r="Q74" i="2"/>
  <c r="Q125" i="2"/>
  <c r="Q168" i="2"/>
  <c r="Q37" i="2"/>
  <c r="Q131" i="2"/>
  <c r="Q143" i="2"/>
  <c r="Q36" i="2"/>
  <c r="Q105" i="2"/>
  <c r="Q175" i="2"/>
  <c r="Q26" i="2"/>
  <c r="Q91" i="2"/>
  <c r="Q104" i="2"/>
  <c r="Q182" i="2"/>
  <c r="Q130" i="2"/>
  <c r="Q211" i="2"/>
  <c r="Q70" i="2"/>
  <c r="Q78" i="2"/>
  <c r="Q93" i="2"/>
  <c r="Q140" i="2"/>
  <c r="Q124" i="2"/>
  <c r="Q115" i="2"/>
  <c r="Q141" i="2"/>
  <c r="Q160" i="2"/>
  <c r="Q185" i="2"/>
  <c r="Q194" i="2"/>
  <c r="Q153" i="2"/>
  <c r="Q169" i="2"/>
  <c r="Q222" i="2"/>
  <c r="Q58" i="2"/>
  <c r="Q29" i="2"/>
  <c r="S63" i="2"/>
  <c r="Q215" i="2"/>
  <c r="S132" i="2"/>
  <c r="Q181" i="2"/>
  <c r="S94" i="2"/>
  <c r="S136" i="2"/>
  <c r="Q216" i="2"/>
  <c r="Q106" i="2"/>
  <c r="Q41" i="2"/>
  <c r="Q135" i="2"/>
  <c r="Q179" i="2"/>
  <c r="Q40" i="2"/>
  <c r="Q113" i="2"/>
  <c r="Q198" i="2"/>
  <c r="S31" i="2"/>
  <c r="Q98" i="2"/>
  <c r="Q199" i="2"/>
  <c r="Q214" i="2"/>
  <c r="Q134" i="2"/>
  <c r="Q219" i="2"/>
  <c r="Q71" i="2"/>
  <c r="Q79" i="2"/>
  <c r="Q101" i="2"/>
  <c r="Q142" i="2"/>
  <c r="Q188" i="2"/>
  <c r="Q123" i="2"/>
  <c r="Q146" i="2"/>
  <c r="Q162" i="2"/>
  <c r="Q193" i="2"/>
  <c r="Q202" i="2"/>
  <c r="Q155" i="2"/>
  <c r="Q171" i="2"/>
  <c r="Q192" i="2"/>
  <c r="Q54" i="2"/>
  <c r="Q65" i="2"/>
  <c r="S16" i="2"/>
  <c r="Q49" i="2"/>
  <c r="Q48" i="2"/>
  <c r="Q191" i="2"/>
  <c r="Q176" i="2"/>
  <c r="Q184" i="2"/>
  <c r="S218" i="2"/>
  <c r="S112" i="2"/>
  <c r="Q52" i="2"/>
  <c r="Q43" i="2"/>
  <c r="S92" i="2"/>
  <c r="Q217" i="2"/>
  <c r="Q42" i="2"/>
  <c r="Q12" i="2"/>
  <c r="Q45" i="2"/>
  <c r="Q190" i="2"/>
  <c r="Q10" i="2"/>
  <c r="Q44" i="2"/>
  <c r="Q139" i="2"/>
  <c r="Q9" i="2"/>
  <c r="Q35" i="2"/>
  <c r="Q120" i="2"/>
  <c r="Q206" i="2"/>
  <c r="Q87" i="2"/>
  <c r="Q138" i="2"/>
  <c r="Q207" i="2"/>
  <c r="Q72" i="2"/>
  <c r="Q80" i="2"/>
  <c r="Q109" i="2"/>
  <c r="Q144" i="2"/>
  <c r="Q196" i="2"/>
  <c r="Q128" i="2"/>
  <c r="Q148" i="2"/>
  <c r="Q164" i="2"/>
  <c r="Q201" i="2"/>
  <c r="Q210" i="2"/>
  <c r="Q157" i="2"/>
  <c r="Q173" i="2"/>
  <c r="Q200" i="2"/>
  <c r="Q7" i="2"/>
  <c r="Q30" i="2"/>
  <c r="Q38" i="2"/>
  <c r="Q165" i="1"/>
  <c r="S165" i="1" s="1"/>
  <c r="Q166" i="1"/>
  <c r="S166" i="1" s="1"/>
  <c r="Q131" i="1"/>
  <c r="S131" i="1" s="1"/>
  <c r="Q210" i="1"/>
  <c r="S210" i="1" s="1"/>
  <c r="Q57" i="1"/>
  <c r="S57" i="1" s="1"/>
  <c r="Q59" i="1"/>
  <c r="S59" i="1" s="1"/>
  <c r="Q91" i="1"/>
  <c r="S91" i="1" s="1"/>
  <c r="Q144" i="1"/>
  <c r="S144" i="1" s="1"/>
  <c r="Q24" i="1"/>
  <c r="S24" i="1" s="1"/>
  <c r="Q22" i="1"/>
  <c r="S22" i="1" s="1"/>
  <c r="Q167" i="1"/>
  <c r="S167" i="1" s="1"/>
  <c r="Q86" i="1"/>
  <c r="S86" i="1" s="1"/>
  <c r="Q93" i="1"/>
  <c r="S93" i="1" s="1"/>
  <c r="Q7" i="1"/>
  <c r="S7" i="1" s="1"/>
  <c r="Q71" i="1"/>
  <c r="S71" i="1" s="1"/>
  <c r="Q135" i="1"/>
  <c r="S135" i="1" s="1"/>
  <c r="Q14" i="1"/>
  <c r="S14" i="1" s="1"/>
  <c r="Q50" i="1"/>
  <c r="S50" i="1" s="1"/>
  <c r="Q213" i="1"/>
  <c r="S213" i="1" s="1"/>
  <c r="Q147" i="1"/>
  <c r="S147" i="1" s="1"/>
  <c r="Q62" i="1"/>
  <c r="S62" i="1" s="1"/>
  <c r="Q188" i="1"/>
  <c r="S188" i="1" s="1"/>
  <c r="Q114" i="1"/>
  <c r="S114" i="1" s="1"/>
  <c r="Q9" i="1"/>
  <c r="S9" i="1" s="1"/>
  <c r="Q163" i="1"/>
  <c r="S163" i="1" s="1"/>
  <c r="Q81" i="1"/>
  <c r="S81" i="1" s="1"/>
  <c r="Q202" i="1"/>
  <c r="S202" i="1" s="1"/>
  <c r="Q132" i="1"/>
  <c r="S132" i="1" s="1"/>
  <c r="Q43" i="1"/>
  <c r="S43" i="1" s="1"/>
  <c r="Q110" i="1"/>
  <c r="S110" i="1" s="1"/>
  <c r="Q108" i="1"/>
  <c r="S108" i="1" s="1"/>
  <c r="Q159" i="1"/>
  <c r="S159" i="1" s="1"/>
  <c r="Q75" i="1"/>
  <c r="S75" i="1" s="1"/>
  <c r="Q140" i="1"/>
  <c r="S140" i="1" s="1"/>
  <c r="Q174" i="1"/>
  <c r="S174" i="1" s="1"/>
  <c r="Q15" i="1"/>
  <c r="S15" i="1" s="1"/>
  <c r="Q16" i="1"/>
  <c r="S16" i="1" s="1"/>
  <c r="Q12" i="1"/>
  <c r="S12" i="1" s="1"/>
  <c r="Q205" i="1"/>
  <c r="S205" i="1" s="1"/>
  <c r="Q180" i="1"/>
  <c r="S180" i="1" s="1"/>
  <c r="Q194" i="1"/>
  <c r="S194" i="1" s="1"/>
  <c r="Q26" i="1"/>
  <c r="S26" i="1" s="1"/>
  <c r="Q98" i="1"/>
  <c r="S98" i="1" s="1"/>
  <c r="Q150" i="1"/>
  <c r="S150" i="1" s="1"/>
  <c r="Q176" i="1"/>
  <c r="S176" i="1" s="1"/>
  <c r="Q87" i="1"/>
  <c r="S87" i="1" s="1"/>
  <c r="Q151" i="1"/>
  <c r="S151" i="1" s="1"/>
  <c r="Q197" i="1"/>
  <c r="S197" i="1" s="1"/>
  <c r="Q198" i="1"/>
  <c r="S198" i="1" s="1"/>
  <c r="Q33" i="1"/>
  <c r="S33" i="1" s="1"/>
  <c r="Q172" i="1"/>
  <c r="S172" i="1" s="1"/>
  <c r="Q92" i="1"/>
  <c r="S92" i="1" s="1"/>
  <c r="Q211" i="1"/>
  <c r="S211" i="1" s="1"/>
  <c r="Q145" i="1"/>
  <c r="S145" i="1" s="1"/>
  <c r="Q58" i="1"/>
  <c r="S58" i="1" s="1"/>
  <c r="Q186" i="1"/>
  <c r="S186" i="1" s="1"/>
  <c r="Q112" i="1"/>
  <c r="S112" i="1" s="1"/>
  <c r="Q6" i="1"/>
  <c r="S6" i="1" s="1"/>
  <c r="Q88" i="1"/>
  <c r="S88" i="1" s="1"/>
  <c r="Q207" i="1"/>
  <c r="S207" i="1" s="1"/>
  <c r="Q139" i="1"/>
  <c r="S139" i="1" s="1"/>
  <c r="Q51" i="1"/>
  <c r="S51" i="1" s="1"/>
  <c r="Q208" i="1"/>
  <c r="S208" i="1" s="1"/>
  <c r="Q84" i="1"/>
  <c r="S84" i="1" s="1"/>
  <c r="Q136" i="1"/>
  <c r="S136" i="1" s="1"/>
  <c r="Q143" i="1"/>
  <c r="S143" i="1" s="1"/>
  <c r="Q137" i="1"/>
  <c r="S137" i="1" s="1"/>
  <c r="Q48" i="1"/>
  <c r="S48" i="1" s="1"/>
  <c r="Q219" i="1"/>
  <c r="S219" i="1" s="1"/>
  <c r="Q155" i="1"/>
  <c r="S155" i="1" s="1"/>
  <c r="Q70" i="1"/>
  <c r="S70" i="1" s="1"/>
  <c r="Q122" i="1"/>
  <c r="S122" i="1" s="1"/>
  <c r="Q27" i="1"/>
  <c r="S27" i="1" s="1"/>
  <c r="Q53" i="1"/>
  <c r="S53" i="1" s="1"/>
  <c r="Q31" i="1"/>
  <c r="S31" i="1" s="1"/>
  <c r="Q95" i="1"/>
  <c r="S95" i="1" s="1"/>
  <c r="Q17" i="1"/>
  <c r="S17" i="1" s="1"/>
  <c r="Q168" i="1"/>
  <c r="S168" i="1" s="1"/>
  <c r="Q10" i="1"/>
  <c r="S10" i="1" s="1"/>
  <c r="Q82" i="1"/>
  <c r="S82" i="1" s="1"/>
  <c r="Q203" i="1"/>
  <c r="S203" i="1" s="1"/>
  <c r="Q134" i="1"/>
  <c r="S134" i="1" s="1"/>
  <c r="Q178" i="1"/>
  <c r="S178" i="1" s="1"/>
  <c r="Q100" i="1"/>
  <c r="S100" i="1" s="1"/>
  <c r="Q78" i="1"/>
  <c r="S78" i="1" s="1"/>
  <c r="Q199" i="1"/>
  <c r="S199" i="1" s="1"/>
  <c r="Q36" i="1"/>
  <c r="S36" i="1" s="1"/>
  <c r="Q96" i="1"/>
  <c r="S96" i="1" s="1"/>
  <c r="Q222" i="1"/>
  <c r="S222" i="1" s="1"/>
  <c r="Q79" i="1"/>
  <c r="S79" i="1" s="1"/>
  <c r="Q104" i="1"/>
  <c r="S104" i="1" s="1"/>
  <c r="Q23" i="1"/>
  <c r="S23" i="1" s="1"/>
  <c r="Q35" i="1"/>
  <c r="S35" i="1" s="1"/>
  <c r="Q61" i="1"/>
  <c r="S61" i="1" s="1"/>
  <c r="Q125" i="1"/>
  <c r="S125" i="1" s="1"/>
  <c r="Q39" i="1"/>
  <c r="S39" i="1" s="1"/>
  <c r="Q103" i="1"/>
  <c r="S103" i="1" s="1"/>
  <c r="Q25" i="1"/>
  <c r="S25" i="1" s="1"/>
  <c r="Q30" i="1"/>
  <c r="S30" i="1" s="1"/>
  <c r="Q120" i="1"/>
  <c r="S120" i="1" s="1"/>
  <c r="Q184" i="1"/>
  <c r="S184" i="1" s="1"/>
  <c r="Q181" i="1"/>
  <c r="S181" i="1" s="1"/>
  <c r="Q182" i="1"/>
  <c r="S182" i="1" s="1"/>
  <c r="Q105" i="1"/>
  <c r="S105" i="1" s="1"/>
  <c r="Q220" i="1"/>
  <c r="S220" i="1" s="1"/>
  <c r="Q156" i="1"/>
  <c r="S156" i="1" s="1"/>
  <c r="Q72" i="1"/>
  <c r="S72" i="1" s="1"/>
  <c r="Q195" i="1"/>
  <c r="S195" i="1" s="1"/>
  <c r="Q123" i="1"/>
  <c r="S123" i="1" s="1"/>
  <c r="Q28" i="1"/>
  <c r="S28" i="1" s="1"/>
  <c r="Q170" i="1"/>
  <c r="S170" i="1" s="1"/>
  <c r="Q90" i="1"/>
  <c r="S90" i="1" s="1"/>
  <c r="Q67" i="1"/>
  <c r="S67" i="1" s="1"/>
  <c r="Q66" i="1"/>
  <c r="S66" i="1" s="1"/>
  <c r="Q191" i="1"/>
  <c r="S191" i="1" s="1"/>
  <c r="Q118" i="1"/>
  <c r="S118" i="1" s="1"/>
  <c r="Q20" i="1"/>
  <c r="S20" i="1" s="1"/>
  <c r="Q148" i="1"/>
  <c r="S148" i="1" s="1"/>
  <c r="Q190" i="1"/>
  <c r="S190" i="1" s="1"/>
  <c r="Q187" i="1"/>
  <c r="S187" i="1" s="1"/>
  <c r="Q8" i="1"/>
  <c r="S8" i="1" s="1"/>
  <c r="Q80" i="1"/>
  <c r="S80" i="1" s="1"/>
  <c r="Q142" i="1"/>
  <c r="S142" i="1" s="1"/>
  <c r="Q56" i="1"/>
  <c r="S56" i="1" s="1"/>
  <c r="Q107" i="1"/>
  <c r="S107" i="1" s="1"/>
  <c r="Q74" i="1"/>
  <c r="S74" i="1" s="1"/>
  <c r="Q106" i="1"/>
  <c r="S106" i="1" s="1"/>
  <c r="Q158" i="1"/>
  <c r="S158" i="1" s="1"/>
  <c r="S176" i="2" l="1"/>
  <c r="S188" i="2"/>
  <c r="S124" i="2"/>
  <c r="S96" i="2"/>
  <c r="S108" i="2"/>
  <c r="S154" i="2"/>
  <c r="S30" i="2"/>
  <c r="S148" i="2"/>
  <c r="S138" i="2"/>
  <c r="S10" i="2"/>
  <c r="S43" i="2"/>
  <c r="S191" i="2"/>
  <c r="S171" i="2"/>
  <c r="S142" i="2"/>
  <c r="S98" i="2"/>
  <c r="S41" i="2"/>
  <c r="S169" i="2"/>
  <c r="S140" i="2"/>
  <c r="S91" i="2"/>
  <c r="S168" i="2"/>
  <c r="S167" i="2"/>
  <c r="S137" i="2"/>
  <c r="S55" i="2"/>
  <c r="S21" i="2"/>
  <c r="S165" i="2"/>
  <c r="S133" i="2"/>
  <c r="S51" i="2"/>
  <c r="S174" i="2"/>
  <c r="S111" i="2"/>
  <c r="S23" i="2"/>
  <c r="R7" i="2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S7" i="2"/>
  <c r="S128" i="2"/>
  <c r="S87" i="2"/>
  <c r="S190" i="2"/>
  <c r="S52" i="2"/>
  <c r="S48" i="2"/>
  <c r="S155" i="2"/>
  <c r="S101" i="2"/>
  <c r="S106" i="2"/>
  <c r="S153" i="2"/>
  <c r="S93" i="2"/>
  <c r="S26" i="2"/>
  <c r="S125" i="2"/>
  <c r="S151" i="2"/>
  <c r="S85" i="2"/>
  <c r="S22" i="2"/>
  <c r="S24" i="2"/>
  <c r="S149" i="2"/>
  <c r="S84" i="2"/>
  <c r="S18" i="2"/>
  <c r="S223" i="2"/>
  <c r="S221" i="2"/>
  <c r="T223" i="2" s="1"/>
  <c r="S102" i="2"/>
  <c r="S44" i="2"/>
  <c r="S192" i="2"/>
  <c r="S37" i="2"/>
  <c r="S64" i="2"/>
  <c r="S38" i="2"/>
  <c r="S135" i="2"/>
  <c r="S104" i="2"/>
  <c r="S33" i="2"/>
  <c r="S66" i="2"/>
  <c r="S206" i="2"/>
  <c r="S79" i="2"/>
  <c r="S78" i="2"/>
  <c r="S77" i="2"/>
  <c r="S178" i="2"/>
  <c r="S5" i="2"/>
  <c r="R5" i="2"/>
  <c r="R6" i="2" s="1"/>
  <c r="S120" i="2"/>
  <c r="S198" i="2"/>
  <c r="S105" i="2"/>
  <c r="S172" i="2"/>
  <c r="S129" i="2"/>
  <c r="S157" i="2"/>
  <c r="S35" i="2"/>
  <c r="S219" i="2"/>
  <c r="S113" i="2"/>
  <c r="S160" i="2"/>
  <c r="S211" i="2"/>
  <c r="S36" i="2"/>
  <c r="S158" i="2"/>
  <c r="S203" i="2"/>
  <c r="S32" i="2"/>
  <c r="S156" i="2"/>
  <c r="S195" i="2"/>
  <c r="S27" i="2"/>
  <c r="S159" i="2"/>
  <c r="S147" i="2"/>
  <c r="S83" i="2"/>
  <c r="S14" i="2"/>
  <c r="S161" i="2"/>
  <c r="S207" i="2"/>
  <c r="S199" i="2"/>
  <c r="S222" i="2"/>
  <c r="S116" i="2"/>
  <c r="S205" i="2"/>
  <c r="S28" i="2"/>
  <c r="S200" i="2"/>
  <c r="S45" i="2"/>
  <c r="S202" i="2"/>
  <c r="S216" i="2"/>
  <c r="S194" i="2"/>
  <c r="S74" i="2"/>
  <c r="S186" i="2"/>
  <c r="S145" i="2"/>
  <c r="S76" i="2"/>
  <c r="S100" i="2"/>
  <c r="S173" i="2"/>
  <c r="S12" i="2"/>
  <c r="S71" i="2"/>
  <c r="S70" i="2"/>
  <c r="S177" i="2"/>
  <c r="S88" i="2"/>
  <c r="S86" i="2"/>
  <c r="S163" i="2"/>
  <c r="S57" i="2"/>
  <c r="S109" i="2"/>
  <c r="S42" i="2"/>
  <c r="S162" i="2"/>
  <c r="S210" i="2"/>
  <c r="S80" i="2"/>
  <c r="S9" i="2"/>
  <c r="T10" i="2" s="1"/>
  <c r="S217" i="2"/>
  <c r="S65" i="2"/>
  <c r="S146" i="2"/>
  <c r="S134" i="2"/>
  <c r="S40" i="2"/>
  <c r="S29" i="2"/>
  <c r="S141" i="2"/>
  <c r="S130" i="2"/>
  <c r="S143" i="2"/>
  <c r="S17" i="2"/>
  <c r="S122" i="2"/>
  <c r="S126" i="2"/>
  <c r="S90" i="2"/>
  <c r="T98" i="2" s="1"/>
  <c r="S114" i="2"/>
  <c r="S119" i="2"/>
  <c r="S11" i="2"/>
  <c r="S220" i="2"/>
  <c r="S75" i="2"/>
  <c r="S59" i="2"/>
  <c r="S152" i="2"/>
  <c r="S164" i="2"/>
  <c r="S181" i="2"/>
  <c r="S213" i="2"/>
  <c r="S208" i="2"/>
  <c r="S187" i="2"/>
  <c r="S196" i="2"/>
  <c r="S49" i="2"/>
  <c r="S215" i="2"/>
  <c r="S175" i="2"/>
  <c r="S81" i="2"/>
  <c r="S110" i="2"/>
  <c r="S117" i="2"/>
  <c r="S62" i="2"/>
  <c r="S197" i="2"/>
  <c r="S144" i="2"/>
  <c r="S193" i="2"/>
  <c r="S185" i="2"/>
  <c r="S183" i="2"/>
  <c r="S69" i="2"/>
  <c r="S68" i="2"/>
  <c r="S47" i="2"/>
  <c r="S201" i="2"/>
  <c r="S72" i="2"/>
  <c r="S139" i="2"/>
  <c r="S184" i="2"/>
  <c r="S54" i="2"/>
  <c r="S123" i="2"/>
  <c r="S214" i="2"/>
  <c r="S179" i="2"/>
  <c r="S58" i="2"/>
  <c r="T58" i="2" s="1"/>
  <c r="S115" i="2"/>
  <c r="S182" i="2"/>
  <c r="S131" i="2"/>
  <c r="S34" i="2"/>
  <c r="S107" i="2"/>
  <c r="S121" i="2"/>
  <c r="S97" i="2"/>
  <c r="S99" i="2"/>
  <c r="S118" i="2"/>
  <c r="S60" i="2"/>
  <c r="S170" i="2"/>
  <c r="S67" i="2"/>
  <c r="S82" i="2"/>
  <c r="S73" i="2"/>
  <c r="T222" i="2" l="1"/>
  <c r="T197" i="2"/>
  <c r="T8" i="2"/>
  <c r="T6" i="2"/>
  <c r="T70" i="2"/>
  <c r="T47" i="2"/>
  <c r="T48" i="2"/>
  <c r="T7" i="2"/>
  <c r="T152" i="2"/>
  <c r="T104" i="2"/>
  <c r="T41" i="2"/>
  <c r="T109" i="2"/>
  <c r="T123" i="2"/>
  <c r="T216" i="2"/>
  <c r="T214" i="2"/>
  <c r="T211" i="2"/>
  <c r="T189" i="2"/>
  <c r="T114" i="2"/>
  <c r="T37" i="2"/>
  <c r="T87" i="2"/>
  <c r="T73" i="2"/>
  <c r="T31" i="2"/>
  <c r="T22" i="2"/>
  <c r="T64" i="2"/>
  <c r="T63" i="2"/>
  <c r="T19" i="2"/>
  <c r="T18" i="2"/>
  <c r="T17" i="2"/>
  <c r="T15" i="2"/>
  <c r="T90" i="2"/>
  <c r="T76" i="2"/>
  <c r="T184" i="2"/>
  <c r="T182" i="2"/>
  <c r="T141" i="2"/>
  <c r="T138" i="2"/>
  <c r="T65" i="2"/>
  <c r="T26" i="2"/>
  <c r="T195" i="2"/>
  <c r="T67" i="2"/>
  <c r="T43" i="2"/>
  <c r="T69" i="2"/>
  <c r="T125" i="2"/>
  <c r="T111" i="2"/>
  <c r="T13" i="2"/>
  <c r="T92" i="2"/>
  <c r="T78" i="2"/>
  <c r="T177" i="2"/>
  <c r="T39" i="2"/>
  <c r="T145" i="2"/>
  <c r="T131" i="2"/>
  <c r="T192" i="2"/>
  <c r="T45" i="2"/>
  <c r="T215" i="2"/>
  <c r="T99" i="2"/>
  <c r="T93" i="2"/>
  <c r="T119" i="2"/>
  <c r="T105" i="2"/>
  <c r="T21" i="2"/>
  <c r="T178" i="2"/>
  <c r="T217" i="2"/>
  <c r="T212" i="2"/>
  <c r="T196" i="2"/>
  <c r="T149" i="2"/>
  <c r="T162" i="2"/>
  <c r="T167" i="2"/>
  <c r="T200" i="2"/>
  <c r="T28" i="2"/>
  <c r="T71" i="2"/>
  <c r="T85" i="2"/>
  <c r="T115" i="2"/>
  <c r="T100" i="2"/>
  <c r="T94" i="2"/>
  <c r="T203" i="2"/>
  <c r="T27" i="2"/>
  <c r="T128" i="2"/>
  <c r="T218" i="2"/>
  <c r="T34" i="2"/>
  <c r="T122" i="2"/>
  <c r="T108" i="2"/>
  <c r="T194" i="2"/>
  <c r="T170" i="2"/>
  <c r="T96" i="2"/>
  <c r="T102" i="2"/>
  <c r="T139" i="2"/>
  <c r="T185" i="2"/>
  <c r="T61" i="2"/>
  <c r="T121" i="2"/>
  <c r="T107" i="2"/>
  <c r="T124" i="2"/>
  <c r="T110" i="2"/>
  <c r="T132" i="2"/>
  <c r="T136" i="2"/>
  <c r="T11" i="2"/>
  <c r="T86" i="2"/>
  <c r="T72" i="2"/>
  <c r="T30" i="2"/>
  <c r="T201" i="2"/>
  <c r="T221" i="2"/>
  <c r="T4" i="2"/>
  <c r="T68" i="2"/>
  <c r="T46" i="2"/>
  <c r="T191" i="2"/>
  <c r="T165" i="2"/>
  <c r="T175" i="2"/>
  <c r="T157" i="2"/>
  <c r="T25" i="2"/>
  <c r="T142" i="2"/>
  <c r="T144" i="2"/>
  <c r="T174" i="2"/>
  <c r="T156" i="2"/>
  <c r="T190" i="2"/>
  <c r="T9" i="2"/>
  <c r="T120" i="2"/>
  <c r="T106" i="2"/>
  <c r="T97" i="2"/>
  <c r="T103" i="2"/>
  <c r="T23" i="2"/>
  <c r="T193" i="2"/>
  <c r="T88" i="2"/>
  <c r="T74" i="2"/>
  <c r="T220" i="2"/>
  <c r="T202" i="2"/>
  <c r="T180" i="2"/>
  <c r="T24" i="2"/>
  <c r="T60" i="2"/>
  <c r="T146" i="2"/>
  <c r="T159" i="2"/>
  <c r="T14" i="2"/>
  <c r="T38" i="2"/>
  <c r="T208" i="2"/>
  <c r="T53" i="2"/>
  <c r="T126" i="2"/>
  <c r="T112" i="2"/>
  <c r="T89" i="2"/>
  <c r="T75" i="2"/>
  <c r="T56" i="2"/>
  <c r="T51" i="2"/>
  <c r="T219" i="2"/>
  <c r="T147" i="2"/>
  <c r="T160" i="2"/>
  <c r="T179" i="2"/>
  <c r="T137" i="2"/>
  <c r="T135" i="2"/>
  <c r="T12" i="2"/>
  <c r="T206" i="2"/>
  <c r="T181" i="2"/>
  <c r="T49" i="2"/>
  <c r="T83" i="2"/>
  <c r="T183" i="2"/>
  <c r="T44" i="2"/>
  <c r="T129" i="2"/>
  <c r="T188" i="2"/>
  <c r="T204" i="2"/>
  <c r="T16" i="2"/>
  <c r="T29" i="2"/>
  <c r="T213" i="2"/>
  <c r="T5" i="2"/>
  <c r="T80" i="2"/>
  <c r="T40" i="2"/>
  <c r="T171" i="2"/>
  <c r="T153" i="2"/>
  <c r="T166" i="2"/>
  <c r="T173" i="2"/>
  <c r="T155" i="2"/>
  <c r="T50" i="2"/>
  <c r="T66" i="2"/>
  <c r="T54" i="2"/>
  <c r="T118" i="2"/>
  <c r="T81" i="2"/>
  <c r="T163" i="2"/>
  <c r="T168" i="2"/>
  <c r="T150" i="2"/>
  <c r="T117" i="2"/>
  <c r="T210" i="2"/>
  <c r="T42" i="2"/>
  <c r="T52" i="2"/>
  <c r="T176" i="2"/>
  <c r="T158" i="2"/>
  <c r="T32" i="2"/>
  <c r="T154" i="2"/>
  <c r="T172" i="2"/>
  <c r="T59" i="2"/>
  <c r="T79" i="2"/>
  <c r="T164" i="2"/>
  <c r="T169" i="2"/>
  <c r="T151" i="2"/>
  <c r="T57" i="2"/>
  <c r="T36" i="2"/>
  <c r="T84" i="2"/>
  <c r="T133" i="2"/>
  <c r="T186" i="2"/>
  <c r="T199" i="2"/>
  <c r="T198" i="2"/>
  <c r="T116" i="2"/>
  <c r="T62" i="2"/>
  <c r="T55" i="2"/>
  <c r="T187" i="2"/>
  <c r="T77" i="2"/>
  <c r="T91" i="2"/>
  <c r="T143" i="2"/>
  <c r="T148" i="2"/>
  <c r="T161" i="2"/>
  <c r="T82" i="2"/>
  <c r="T101" i="2"/>
  <c r="T95" i="2"/>
  <c r="T207" i="2"/>
  <c r="T209" i="2"/>
  <c r="T205" i="2"/>
  <c r="T33" i="2"/>
  <c r="T35" i="2"/>
  <c r="T20" i="2"/>
  <c r="T127" i="2"/>
  <c r="T113" i="2"/>
  <c r="T134" i="2"/>
  <c r="T130" i="2"/>
  <c r="T140" i="2"/>
</calcChain>
</file>

<file path=xl/sharedStrings.xml><?xml version="1.0" encoding="utf-8"?>
<sst xmlns="http://schemas.openxmlformats.org/spreadsheetml/2006/main" count="47" uniqueCount="22">
  <si>
    <t>GPShr</t>
  </si>
  <si>
    <t>GPSmin</t>
  </si>
  <si>
    <t>GPSsec</t>
  </si>
  <si>
    <t>Time</t>
  </si>
  <si>
    <t>Raw latitude</t>
  </si>
  <si>
    <t>Raw longitude</t>
  </si>
  <si>
    <t>Long</t>
  </si>
  <si>
    <t>Lat</t>
  </si>
  <si>
    <t>Min</t>
  </si>
  <si>
    <t>Max</t>
  </si>
  <si>
    <t>Map</t>
  </si>
  <si>
    <t>Data</t>
  </si>
  <si>
    <t>Corrected latitude</t>
  </si>
  <si>
    <t>Corrected longitude</t>
  </si>
  <si>
    <t>Speed</t>
  </si>
  <si>
    <t>Time [s]</t>
  </si>
  <si>
    <t>Speed [m/s]</t>
  </si>
  <si>
    <t>Distance [m]</t>
  </si>
  <si>
    <t>Dist (cumulative)</t>
  </si>
  <si>
    <t>https://en.wikipedia.org/wiki/Geographic_coordinate_system#Latitude_and_longitude</t>
  </si>
  <si>
    <t>https://gamedev.stackexchange.com/questions/33441/how-to-convert-a-number-from-one-min-max-set-to-another-min-max-set</t>
  </si>
  <si>
    <t>30 km/h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</si>
</sst>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5">
    <xf numFmtId="0" fontId="0" fillId="0" borderId="0" xfId="0"/>
    <xf numFmtId="19" fontId="0" fillId="0" borderId="0" xfId="0" applyNumberFormat="1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Distance</a:t>
            </a:r>
            <a:r>
              <a:rPr lang="en-US" baseline="0">
                <a:solidFill>
                  <a:sysClr val="windowText" lastClr="000000"/>
                </a:solidFill>
              </a:rPr>
              <a:t> travelled (total: 1.97 km)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93790806965086"/>
          <c:y val="0.11675863553446925"/>
          <c:w val="0.80724151450362513"/>
          <c:h val="0.73902697169316289"/>
        </c:manualLayout>
      </c:layout>
      <c:scatterChart>
        <c:scatterStyle val="lineMarker"/>
        <c:varyColors val="0"/>
        <c:ser>
          <c:idx val="0"/>
          <c:order val="0"/>
          <c:tx>
            <c:strRef>
              <c:f>GPSData_walking!$R$1</c:f>
              <c:strCache>
                <c:ptCount val="1"/>
                <c:pt idx="0">
                  <c:v>Dist (cumulative)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GPSData_walking!$P$2:$P$223</c:f>
              <c:numCache>
                <c:formatCode>General</c:formatCode>
                <c:ptCount val="222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20</c:v>
                </c:pt>
                <c:pt idx="5">
                  <c:v>24</c:v>
                </c:pt>
                <c:pt idx="6">
                  <c:v>30</c:v>
                </c:pt>
                <c:pt idx="7">
                  <c:v>34</c:v>
                </c:pt>
                <c:pt idx="8">
                  <c:v>40</c:v>
                </c:pt>
                <c:pt idx="9">
                  <c:v>44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186</c:v>
                </c:pt>
                <c:pt idx="38">
                  <c:v>190</c:v>
                </c:pt>
                <c:pt idx="39">
                  <c:v>196</c:v>
                </c:pt>
                <c:pt idx="40">
                  <c:v>200</c:v>
                </c:pt>
                <c:pt idx="41">
                  <c:v>206</c:v>
                </c:pt>
                <c:pt idx="42">
                  <c:v>210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362</c:v>
                </c:pt>
                <c:pt idx="73">
                  <c:v>366</c:v>
                </c:pt>
                <c:pt idx="74">
                  <c:v>372</c:v>
                </c:pt>
                <c:pt idx="75">
                  <c:v>376</c:v>
                </c:pt>
                <c:pt idx="76">
                  <c:v>382</c:v>
                </c:pt>
                <c:pt idx="77">
                  <c:v>386</c:v>
                </c:pt>
                <c:pt idx="78">
                  <c:v>392</c:v>
                </c:pt>
                <c:pt idx="79">
                  <c:v>397</c:v>
                </c:pt>
                <c:pt idx="80">
                  <c:v>402</c:v>
                </c:pt>
                <c:pt idx="81">
                  <c:v>407</c:v>
                </c:pt>
                <c:pt idx="82">
                  <c:v>412</c:v>
                </c:pt>
                <c:pt idx="83">
                  <c:v>417</c:v>
                </c:pt>
                <c:pt idx="84">
                  <c:v>422</c:v>
                </c:pt>
                <c:pt idx="85">
                  <c:v>427</c:v>
                </c:pt>
                <c:pt idx="86">
                  <c:v>432</c:v>
                </c:pt>
                <c:pt idx="87">
                  <c:v>437</c:v>
                </c:pt>
                <c:pt idx="88">
                  <c:v>442</c:v>
                </c:pt>
                <c:pt idx="89">
                  <c:v>447</c:v>
                </c:pt>
                <c:pt idx="90">
                  <c:v>452</c:v>
                </c:pt>
                <c:pt idx="91">
                  <c:v>457</c:v>
                </c:pt>
                <c:pt idx="92">
                  <c:v>462</c:v>
                </c:pt>
                <c:pt idx="93">
                  <c:v>467</c:v>
                </c:pt>
                <c:pt idx="94">
                  <c:v>472</c:v>
                </c:pt>
                <c:pt idx="95">
                  <c:v>477</c:v>
                </c:pt>
                <c:pt idx="96">
                  <c:v>482</c:v>
                </c:pt>
                <c:pt idx="97">
                  <c:v>487</c:v>
                </c:pt>
                <c:pt idx="98">
                  <c:v>492</c:v>
                </c:pt>
                <c:pt idx="99">
                  <c:v>497</c:v>
                </c:pt>
                <c:pt idx="100">
                  <c:v>502</c:v>
                </c:pt>
                <c:pt idx="101">
                  <c:v>507</c:v>
                </c:pt>
                <c:pt idx="102">
                  <c:v>512</c:v>
                </c:pt>
                <c:pt idx="103">
                  <c:v>517</c:v>
                </c:pt>
                <c:pt idx="104">
                  <c:v>522</c:v>
                </c:pt>
                <c:pt idx="105">
                  <c:v>527</c:v>
                </c:pt>
                <c:pt idx="106">
                  <c:v>532</c:v>
                </c:pt>
                <c:pt idx="107">
                  <c:v>538</c:v>
                </c:pt>
                <c:pt idx="108">
                  <c:v>542</c:v>
                </c:pt>
                <c:pt idx="109">
                  <c:v>548</c:v>
                </c:pt>
                <c:pt idx="110">
                  <c:v>552</c:v>
                </c:pt>
                <c:pt idx="111">
                  <c:v>558</c:v>
                </c:pt>
                <c:pt idx="112">
                  <c:v>563</c:v>
                </c:pt>
                <c:pt idx="113">
                  <c:v>568</c:v>
                </c:pt>
                <c:pt idx="114">
                  <c:v>573</c:v>
                </c:pt>
                <c:pt idx="115">
                  <c:v>578</c:v>
                </c:pt>
                <c:pt idx="116">
                  <c:v>583</c:v>
                </c:pt>
                <c:pt idx="117">
                  <c:v>588</c:v>
                </c:pt>
                <c:pt idx="118">
                  <c:v>593</c:v>
                </c:pt>
                <c:pt idx="119">
                  <c:v>598</c:v>
                </c:pt>
                <c:pt idx="120">
                  <c:v>603</c:v>
                </c:pt>
                <c:pt idx="121">
                  <c:v>608</c:v>
                </c:pt>
                <c:pt idx="122">
                  <c:v>613</c:v>
                </c:pt>
                <c:pt idx="123">
                  <c:v>618</c:v>
                </c:pt>
                <c:pt idx="124">
                  <c:v>623</c:v>
                </c:pt>
                <c:pt idx="125">
                  <c:v>628</c:v>
                </c:pt>
                <c:pt idx="126">
                  <c:v>633</c:v>
                </c:pt>
                <c:pt idx="127">
                  <c:v>638</c:v>
                </c:pt>
                <c:pt idx="128">
                  <c:v>643</c:v>
                </c:pt>
                <c:pt idx="129">
                  <c:v>648</c:v>
                </c:pt>
                <c:pt idx="130">
                  <c:v>653</c:v>
                </c:pt>
                <c:pt idx="131">
                  <c:v>658</c:v>
                </c:pt>
                <c:pt idx="132">
                  <c:v>663</c:v>
                </c:pt>
                <c:pt idx="133">
                  <c:v>668</c:v>
                </c:pt>
                <c:pt idx="134">
                  <c:v>673</c:v>
                </c:pt>
                <c:pt idx="135">
                  <c:v>678</c:v>
                </c:pt>
                <c:pt idx="136">
                  <c:v>683</c:v>
                </c:pt>
                <c:pt idx="137">
                  <c:v>688</c:v>
                </c:pt>
                <c:pt idx="138">
                  <c:v>693</c:v>
                </c:pt>
                <c:pt idx="139">
                  <c:v>698</c:v>
                </c:pt>
                <c:pt idx="140">
                  <c:v>704</c:v>
                </c:pt>
                <c:pt idx="141">
                  <c:v>708</c:v>
                </c:pt>
                <c:pt idx="142">
                  <c:v>714</c:v>
                </c:pt>
                <c:pt idx="143">
                  <c:v>718</c:v>
                </c:pt>
                <c:pt idx="144">
                  <c:v>724</c:v>
                </c:pt>
                <c:pt idx="145">
                  <c:v>728</c:v>
                </c:pt>
                <c:pt idx="146">
                  <c:v>734</c:v>
                </c:pt>
                <c:pt idx="147">
                  <c:v>739</c:v>
                </c:pt>
                <c:pt idx="148">
                  <c:v>744</c:v>
                </c:pt>
                <c:pt idx="149">
                  <c:v>749</c:v>
                </c:pt>
                <c:pt idx="150">
                  <c:v>754</c:v>
                </c:pt>
                <c:pt idx="151">
                  <c:v>759</c:v>
                </c:pt>
                <c:pt idx="152">
                  <c:v>764</c:v>
                </c:pt>
                <c:pt idx="153">
                  <c:v>769</c:v>
                </c:pt>
                <c:pt idx="154">
                  <c:v>774</c:v>
                </c:pt>
                <c:pt idx="155">
                  <c:v>779</c:v>
                </c:pt>
                <c:pt idx="156">
                  <c:v>784</c:v>
                </c:pt>
                <c:pt idx="157">
                  <c:v>789</c:v>
                </c:pt>
                <c:pt idx="158">
                  <c:v>794</c:v>
                </c:pt>
                <c:pt idx="159">
                  <c:v>799</c:v>
                </c:pt>
                <c:pt idx="160">
                  <c:v>804</c:v>
                </c:pt>
                <c:pt idx="161">
                  <c:v>809</c:v>
                </c:pt>
                <c:pt idx="162">
                  <c:v>814</c:v>
                </c:pt>
                <c:pt idx="163">
                  <c:v>819</c:v>
                </c:pt>
                <c:pt idx="164">
                  <c:v>824</c:v>
                </c:pt>
                <c:pt idx="165">
                  <c:v>829</c:v>
                </c:pt>
                <c:pt idx="166">
                  <c:v>834</c:v>
                </c:pt>
                <c:pt idx="167">
                  <c:v>839</c:v>
                </c:pt>
                <c:pt idx="168">
                  <c:v>844</c:v>
                </c:pt>
                <c:pt idx="169">
                  <c:v>849</c:v>
                </c:pt>
                <c:pt idx="170">
                  <c:v>854</c:v>
                </c:pt>
                <c:pt idx="171">
                  <c:v>859</c:v>
                </c:pt>
                <c:pt idx="172">
                  <c:v>864</c:v>
                </c:pt>
                <c:pt idx="173">
                  <c:v>869</c:v>
                </c:pt>
                <c:pt idx="174">
                  <c:v>874</c:v>
                </c:pt>
                <c:pt idx="175">
                  <c:v>880</c:v>
                </c:pt>
                <c:pt idx="176">
                  <c:v>884</c:v>
                </c:pt>
                <c:pt idx="177">
                  <c:v>890</c:v>
                </c:pt>
                <c:pt idx="178">
                  <c:v>894</c:v>
                </c:pt>
                <c:pt idx="179">
                  <c:v>900</c:v>
                </c:pt>
                <c:pt idx="180">
                  <c:v>904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1056</c:v>
                </c:pt>
                <c:pt idx="211">
                  <c:v>1060</c:v>
                </c:pt>
                <c:pt idx="212">
                  <c:v>1066</c:v>
                </c:pt>
                <c:pt idx="213">
                  <c:v>1070</c:v>
                </c:pt>
                <c:pt idx="214">
                  <c:v>1076</c:v>
                </c:pt>
                <c:pt idx="215">
                  <c:v>1081</c:v>
                </c:pt>
                <c:pt idx="216">
                  <c:v>1086</c:v>
                </c:pt>
                <c:pt idx="217">
                  <c:v>1091</c:v>
                </c:pt>
                <c:pt idx="218">
                  <c:v>1096</c:v>
                </c:pt>
                <c:pt idx="219">
                  <c:v>1101</c:v>
                </c:pt>
                <c:pt idx="220">
                  <c:v>1106</c:v>
                </c:pt>
                <c:pt idx="221">
                  <c:v>1111</c:v>
                </c:pt>
              </c:numCache>
            </c:numRef>
          </c:xVal>
          <c:yVal>
            <c:numRef>
              <c:f>GPSData_walking!$R$2:$R$223</c:f>
              <c:numCache>
                <c:formatCode>General</c:formatCode>
                <c:ptCount val="222"/>
                <c:pt idx="0">
                  <c:v>0</c:v>
                </c:pt>
                <c:pt idx="1">
                  <c:v>4.4795602410370492</c:v>
                </c:pt>
                <c:pt idx="2">
                  <c:v>10.317438791219885</c:v>
                </c:pt>
                <c:pt idx="3">
                  <c:v>15.977206807586889</c:v>
                </c:pt>
                <c:pt idx="4">
                  <c:v>21.096811427913011</c:v>
                </c:pt>
                <c:pt idx="5">
                  <c:v>23.926671151959297</c:v>
                </c:pt>
                <c:pt idx="6">
                  <c:v>25.939134307424375</c:v>
                </c:pt>
                <c:pt idx="7">
                  <c:v>29.131931545575757</c:v>
                </c:pt>
                <c:pt idx="8">
                  <c:v>37.451617770818018</c:v>
                </c:pt>
                <c:pt idx="9">
                  <c:v>47.861180662944612</c:v>
                </c:pt>
                <c:pt idx="10">
                  <c:v>52.154426097819517</c:v>
                </c:pt>
                <c:pt idx="11">
                  <c:v>56.398887710697089</c:v>
                </c:pt>
                <c:pt idx="12">
                  <c:v>59.591647580653905</c:v>
                </c:pt>
                <c:pt idx="13">
                  <c:v>65.488226863827194</c:v>
                </c:pt>
                <c:pt idx="14">
                  <c:v>70.630074650832384</c:v>
                </c:pt>
                <c:pt idx="15">
                  <c:v>78.949584523369737</c:v>
                </c:pt>
                <c:pt idx="16">
                  <c:v>88.527759450684869</c:v>
                </c:pt>
                <c:pt idx="17">
                  <c:v>94.42432029913671</c:v>
                </c:pt>
                <c:pt idx="18">
                  <c:v>114.99113450280601</c:v>
                </c:pt>
                <c:pt idx="19">
                  <c:v>126.78421931149414</c:v>
                </c:pt>
                <c:pt idx="20">
                  <c:v>134.4786442243047</c:v>
                </c:pt>
                <c:pt idx="21">
                  <c:v>140.8639245412366</c:v>
                </c:pt>
                <c:pt idx="22">
                  <c:v>148.5583138558456</c:v>
                </c:pt>
                <c:pt idx="23">
                  <c:v>151.7509340438078</c:v>
                </c:pt>
                <c:pt idx="24">
                  <c:v>154.9212641739268</c:v>
                </c:pt>
                <c:pt idx="25">
                  <c:v>158.11387687041545</c:v>
                </c:pt>
                <c:pt idx="26">
                  <c:v>161.28418537143281</c:v>
                </c:pt>
                <c:pt idx="27">
                  <c:v>169.60322730258801</c:v>
                </c:pt>
                <c:pt idx="28">
                  <c:v>174.12348765090229</c:v>
                </c:pt>
                <c:pt idx="29">
                  <c:v>181.27893587187606</c:v>
                </c:pt>
                <c:pt idx="30">
                  <c:v>202.41779742753283</c:v>
                </c:pt>
                <c:pt idx="31">
                  <c:v>208.25329623031109</c:v>
                </c:pt>
                <c:pt idx="32">
                  <c:v>219.04430635406797</c:v>
                </c:pt>
                <c:pt idx="33">
                  <c:v>226.14612691508759</c:v>
                </c:pt>
                <c:pt idx="34">
                  <c:v>236.45152101661256</c:v>
                </c:pt>
                <c:pt idx="35">
                  <c:v>245.40682711017413</c:v>
                </c:pt>
                <c:pt idx="36">
                  <c:v>253.03539152235038</c:v>
                </c:pt>
                <c:pt idx="37">
                  <c:v>260.2499789951309</c:v>
                </c:pt>
                <c:pt idx="38">
                  <c:v>267.46453660451471</c:v>
                </c:pt>
                <c:pt idx="39">
                  <c:v>276.06980477151114</c:v>
                </c:pt>
                <c:pt idx="40">
                  <c:v>284.11780194824524</c:v>
                </c:pt>
                <c:pt idx="41">
                  <c:v>292.39044487898644</c:v>
                </c:pt>
                <c:pt idx="42">
                  <c:v>299.60524135529278</c:v>
                </c:pt>
                <c:pt idx="43">
                  <c:v>310.70524183833408</c:v>
                </c:pt>
                <c:pt idx="44">
                  <c:v>319.19117106668995</c:v>
                </c:pt>
                <c:pt idx="45">
                  <c:v>329.98229821782854</c:v>
                </c:pt>
                <c:pt idx="46">
                  <c:v>343.08759304606644</c:v>
                </c:pt>
                <c:pt idx="47">
                  <c:v>352.04355615527044</c:v>
                </c:pt>
                <c:pt idx="48">
                  <c:v>360.64972541392495</c:v>
                </c:pt>
                <c:pt idx="49">
                  <c:v>369.13609338128396</c:v>
                </c:pt>
                <c:pt idx="50">
                  <c:v>378.2345518579188</c:v>
                </c:pt>
                <c:pt idx="51">
                  <c:v>385.30664699931896</c:v>
                </c:pt>
                <c:pt idx="52">
                  <c:v>392.93599993727463</c:v>
                </c:pt>
                <c:pt idx="53">
                  <c:v>402.93988722765198</c:v>
                </c:pt>
                <c:pt idx="54">
                  <c:v>410.56926831170568</c:v>
                </c:pt>
                <c:pt idx="55">
                  <c:v>418.19870568503791</c:v>
                </c:pt>
                <c:pt idx="56">
                  <c:v>426.80523513676053</c:v>
                </c:pt>
                <c:pt idx="57">
                  <c:v>433.87751299273708</c:v>
                </c:pt>
                <c:pt idx="58">
                  <c:v>444.1841344486632</c:v>
                </c:pt>
                <c:pt idx="59">
                  <c:v>451.39982601738399</c:v>
                </c:pt>
                <c:pt idx="60">
                  <c:v>458.47219521700333</c:v>
                </c:pt>
                <c:pt idx="61">
                  <c:v>465.68791660418179</c:v>
                </c:pt>
                <c:pt idx="62">
                  <c:v>472.76031624882688</c:v>
                </c:pt>
                <c:pt idx="63">
                  <c:v>482.9973359229291</c:v>
                </c:pt>
                <c:pt idx="64">
                  <c:v>491.27098754513207</c:v>
                </c:pt>
                <c:pt idx="65">
                  <c:v>501.27554953557666</c:v>
                </c:pt>
                <c:pt idx="66">
                  <c:v>508.90540893666883</c:v>
                </c:pt>
                <c:pt idx="67">
                  <c:v>517.51247841789336</c:v>
                </c:pt>
                <c:pt idx="68">
                  <c:v>524.72852773404441</c:v>
                </c:pt>
                <c:pt idx="69">
                  <c:v>536.16582843455194</c:v>
                </c:pt>
                <c:pt idx="70">
                  <c:v>543.23841072462346</c:v>
                </c:pt>
                <c:pt idx="71">
                  <c:v>553.47561058879228</c:v>
                </c:pt>
                <c:pt idx="72">
                  <c:v>561.52443146745395</c:v>
                </c:pt>
                <c:pt idx="73">
                  <c:v>570.1316449039208</c:v>
                </c:pt>
                <c:pt idx="74">
                  <c:v>575.78992984660192</c:v>
                </c:pt>
                <c:pt idx="75">
                  <c:v>581.44821478928304</c:v>
                </c:pt>
                <c:pt idx="76">
                  <c:v>588.52107096800955</c:v>
                </c:pt>
                <c:pt idx="77">
                  <c:v>595.5939271452354</c:v>
                </c:pt>
                <c:pt idx="78">
                  <c:v>599.83764085187102</c:v>
                </c:pt>
                <c:pt idx="79">
                  <c:v>609.84254003533908</c:v>
                </c:pt>
                <c:pt idx="80">
                  <c:v>620.08004012478057</c:v>
                </c:pt>
                <c:pt idx="81">
                  <c:v>628.68746945226383</c:v>
                </c:pt>
                <c:pt idx="82">
                  <c:v>638.92511961418018</c:v>
                </c:pt>
                <c:pt idx="83">
                  <c:v>649.16288981166258</c:v>
                </c:pt>
                <c:pt idx="84">
                  <c:v>662.6204241676121</c:v>
                </c:pt>
                <c:pt idx="85">
                  <c:v>667.14075903020648</c:v>
                </c:pt>
                <c:pt idx="86">
                  <c:v>680.24805391473831</c:v>
                </c:pt>
                <c:pt idx="87">
                  <c:v>689.34791440727599</c:v>
                </c:pt>
                <c:pt idx="88">
                  <c:v>693.86826985948528</c:v>
                </c:pt>
                <c:pt idx="89">
                  <c:v>697.03918346849798</c:v>
                </c:pt>
                <c:pt idx="90">
                  <c:v>706.16202092641049</c:v>
                </c:pt>
                <c:pt idx="91">
                  <c:v>710.45526971391303</c:v>
                </c:pt>
                <c:pt idx="92">
                  <c:v>711.88635275435786</c:v>
                </c:pt>
                <c:pt idx="93">
                  <c:v>717.78292487125714</c:v>
                </c:pt>
                <c:pt idx="94">
                  <c:v>719.19771502745004</c:v>
                </c:pt>
                <c:pt idx="95">
                  <c:v>731.41564334366433</c:v>
                </c:pt>
                <c:pt idx="96">
                  <c:v>759.10063342276908</c:v>
                </c:pt>
                <c:pt idx="97">
                  <c:v>783.30822145929528</c:v>
                </c:pt>
                <c:pt idx="98">
                  <c:v>794.10098559974051</c:v>
                </c:pt>
                <c:pt idx="99">
                  <c:v>803.20014547076721</c:v>
                </c:pt>
                <c:pt idx="100">
                  <c:v>813.10235708989308</c:v>
                </c:pt>
                <c:pt idx="101">
                  <c:v>821.70978641737634</c:v>
                </c:pt>
                <c:pt idx="102">
                  <c:v>829.34001138361191</c:v>
                </c:pt>
                <c:pt idx="103">
                  <c:v>840.13304810168381</c:v>
                </c:pt>
                <c:pt idx="104">
                  <c:v>849.09049638176293</c:v>
                </c:pt>
                <c:pt idx="105">
                  <c:v>864.44733170608163</c:v>
                </c:pt>
                <c:pt idx="106">
                  <c:v>874.45303130606908</c:v>
                </c:pt>
                <c:pt idx="107">
                  <c:v>880.28996848652127</c:v>
                </c:pt>
                <c:pt idx="108">
                  <c:v>890.52806869356482</c:v>
                </c:pt>
                <c:pt idx="109">
                  <c:v>895.64716378552396</c:v>
                </c:pt>
                <c:pt idx="110">
                  <c:v>909.71531054072364</c:v>
                </c:pt>
                <c:pt idx="111">
                  <c:v>924.40988004707106</c:v>
                </c:pt>
                <c:pt idx="112">
                  <c:v>939.54777490938557</c:v>
                </c:pt>
                <c:pt idx="113">
                  <c:v>947.82258857514023</c:v>
                </c:pt>
                <c:pt idx="114">
                  <c:v>955.4535441314066</c:v>
                </c:pt>
                <c:pt idx="115">
                  <c:v>968.26663311364632</c:v>
                </c:pt>
                <c:pt idx="116">
                  <c:v>975.48378444414402</c:v>
                </c:pt>
                <c:pt idx="117">
                  <c:v>982.70090601098809</c:v>
                </c:pt>
                <c:pt idx="118">
                  <c:v>990.33183348083946</c:v>
                </c:pt>
                <c:pt idx="119">
                  <c:v>994.57614925135738</c:v>
                </c:pt>
                <c:pt idx="120">
                  <c:v>1003.1845854093535</c:v>
                </c:pt>
                <c:pt idx="121">
                  <c:v>1013.4932901303366</c:v>
                </c:pt>
                <c:pt idx="122">
                  <c:v>1018.612460195069</c:v>
                </c:pt>
                <c:pt idx="123">
                  <c:v>1027.7122973449971</c:v>
                </c:pt>
                <c:pt idx="124">
                  <c:v>1032.8315273770113</c:v>
                </c:pt>
                <c:pt idx="125">
                  <c:v>1044.2704765664785</c:v>
                </c:pt>
                <c:pt idx="126">
                  <c:v>1053.2289250944525</c:v>
                </c:pt>
                <c:pt idx="127">
                  <c:v>1059.5708494502735</c:v>
                </c:pt>
                <c:pt idx="128">
                  <c:v>1069.0838169226301</c:v>
                </c:pt>
                <c:pt idx="129">
                  <c:v>1076.3014145676289</c:v>
                </c:pt>
                <c:pt idx="130">
                  <c:v>1088.4072472561966</c:v>
                </c:pt>
                <c:pt idx="131">
                  <c:v>1097.5075743944381</c:v>
                </c:pt>
                <c:pt idx="132">
                  <c:v>1110.2787832715394</c:v>
                </c:pt>
                <c:pt idx="133">
                  <c:v>1119.8572422217997</c:v>
                </c:pt>
                <c:pt idx="134">
                  <c:v>1128.3471856092144</c:v>
                </c:pt>
                <c:pt idx="135">
                  <c:v>1133.4892255305633</c:v>
                </c:pt>
                <c:pt idx="136">
                  <c:v>1136.6604304306607</c:v>
                </c:pt>
                <c:pt idx="137">
                  <c:v>1149.540139588396</c:v>
                </c:pt>
                <c:pt idx="138">
                  <c:v>1156.6667529254921</c:v>
                </c:pt>
                <c:pt idx="139">
                  <c:v>1167.7701678522576</c:v>
                </c:pt>
                <c:pt idx="140">
                  <c:v>1178.5661204897413</c:v>
                </c:pt>
                <c:pt idx="141">
                  <c:v>1181.7375517441956</c:v>
                </c:pt>
                <c:pt idx="142">
                  <c:v>1189.3700503868927</c:v>
                </c:pt>
                <c:pt idx="143">
                  <c:v>1197.4204473098555</c:v>
                </c:pt>
                <c:pt idx="144">
                  <c:v>1210.5297059672878</c:v>
                </c:pt>
                <c:pt idx="145">
                  <c:v>1215.0097137900007</c:v>
                </c:pt>
                <c:pt idx="146">
                  <c:v>1221.3525870712087</c:v>
                </c:pt>
                <c:pt idx="147">
                  <c:v>1232.1486173528749</c:v>
                </c:pt>
                <c:pt idx="148">
                  <c:v>1254.6941382398486</c:v>
                </c:pt>
                <c:pt idx="149">
                  <c:v>1257.5241557819772</c:v>
                </c:pt>
                <c:pt idx="150">
                  <c:v>1261.7691820936691</c:v>
                </c:pt>
                <c:pt idx="151">
                  <c:v>1261.7691820936691</c:v>
                </c:pt>
                <c:pt idx="152">
                  <c:v>1265.7942298683363</c:v>
                </c:pt>
                <c:pt idx="153">
                  <c:v>1281.1837155205978</c:v>
                </c:pt>
                <c:pt idx="154">
                  <c:v>1292.5043681163252</c:v>
                </c:pt>
                <c:pt idx="155">
                  <c:v>1301.6054644684507</c:v>
                </c:pt>
                <c:pt idx="156">
                  <c:v>1301.6054644684507</c:v>
                </c:pt>
                <c:pt idx="157">
                  <c:v>1307.6432056672288</c:v>
                </c:pt>
                <c:pt idx="158">
                  <c:v>1312.763169564668</c:v>
                </c:pt>
                <c:pt idx="159">
                  <c:v>1326.3244352867107</c:v>
                </c:pt>
                <c:pt idx="160">
                  <c:v>1342.5272582684638</c:v>
                </c:pt>
                <c:pt idx="161">
                  <c:v>1360.4458092257821</c:v>
                </c:pt>
                <c:pt idx="162">
                  <c:v>1371.5713975847598</c:v>
                </c:pt>
                <c:pt idx="163">
                  <c:v>1376.0509061549146</c:v>
                </c:pt>
                <c:pt idx="164">
                  <c:v>1380.0758366573657</c:v>
                </c:pt>
                <c:pt idx="165">
                  <c:v>1395.4652118590025</c:v>
                </c:pt>
                <c:pt idx="166">
                  <c:v>1411.5654364494526</c:v>
                </c:pt>
                <c:pt idx="167">
                  <c:v>1417.4037146409903</c:v>
                </c:pt>
                <c:pt idx="168">
                  <c:v>1428.9394561675476</c:v>
                </c:pt>
                <c:pt idx="169">
                  <c:v>1457.0352772922677</c:v>
                </c:pt>
                <c:pt idx="170">
                  <c:v>1484.3726750232156</c:v>
                </c:pt>
                <c:pt idx="171">
                  <c:v>1506.7216800376755</c:v>
                </c:pt>
                <c:pt idx="172">
                  <c:v>1518.3954366314556</c:v>
                </c:pt>
                <c:pt idx="173">
                  <c:v>1528.5124260551906</c:v>
                </c:pt>
                <c:pt idx="174">
                  <c:v>1531.7051485371094</c:v>
                </c:pt>
                <c:pt idx="175">
                  <c:v>1547.4470730585692</c:v>
                </c:pt>
                <c:pt idx="176">
                  <c:v>1570.7344087561735</c:v>
                </c:pt>
                <c:pt idx="177">
                  <c:v>1582.270161094621</c:v>
                </c:pt>
                <c:pt idx="178">
                  <c:v>1592.2747230850655</c:v>
                </c:pt>
                <c:pt idx="179">
                  <c:v>1602.3356966952369</c:v>
                </c:pt>
                <c:pt idx="180">
                  <c:v>1609.4084615883432</c:v>
                </c:pt>
                <c:pt idx="181">
                  <c:v>1616.7023754917093</c:v>
                </c:pt>
                <c:pt idx="182">
                  <c:v>1630.2632088891653</c:v>
                </c:pt>
                <c:pt idx="183">
                  <c:v>1642.4729935735775</c:v>
                </c:pt>
                <c:pt idx="184">
                  <c:v>1644.4851042816786</c:v>
                </c:pt>
                <c:pt idx="185">
                  <c:v>1653.5256075222539</c:v>
                </c:pt>
                <c:pt idx="186">
                  <c:v>1658.0035804355457</c:v>
                </c:pt>
                <c:pt idx="187">
                  <c:v>1661.196160662952</c:v>
                </c:pt>
                <c:pt idx="188">
                  <c:v>1667.5813361061055</c:v>
                </c:pt>
                <c:pt idx="189">
                  <c:v>1678.7052686648512</c:v>
                </c:pt>
                <c:pt idx="190">
                  <c:v>1681.5674489619119</c:v>
                </c:pt>
                <c:pt idx="191">
                  <c:v>1698.2951543931645</c:v>
                </c:pt>
                <c:pt idx="192">
                  <c:v>1714.1005692466254</c:v>
                </c:pt>
                <c:pt idx="193">
                  <c:v>1722.148482288904</c:v>
                </c:pt>
                <c:pt idx="194">
                  <c:v>1727.8728558863154</c:v>
                </c:pt>
                <c:pt idx="195">
                  <c:v>1734.9979872424174</c:v>
                </c:pt>
                <c:pt idx="196">
                  <c:v>1739.5181761333715</c:v>
                </c:pt>
                <c:pt idx="197">
                  <c:v>1740.949270485633</c:v>
                </c:pt>
                <c:pt idx="198">
                  <c:v>1744.119015950537</c:v>
                </c:pt>
                <c:pt idx="199">
                  <c:v>1750.5039664028532</c:v>
                </c:pt>
                <c:pt idx="200">
                  <c:v>1758.1980943179665</c:v>
                </c:pt>
                <c:pt idx="201">
                  <c:v>1772.7858228765629</c:v>
                </c:pt>
                <c:pt idx="202">
                  <c:v>1790.0426268486747</c:v>
                </c:pt>
                <c:pt idx="203">
                  <c:v>1799.5509198031623</c:v>
                </c:pt>
                <c:pt idx="204">
                  <c:v>1806.7064084051672</c:v>
                </c:pt>
                <c:pt idx="205">
                  <c:v>1816.8233882044633</c:v>
                </c:pt>
                <c:pt idx="206">
                  <c:v>1825.0944245395035</c:v>
                </c:pt>
                <c:pt idx="207">
                  <c:v>1830.9282212478288</c:v>
                </c:pt>
                <c:pt idx="208">
                  <c:v>1836.045211462085</c:v>
                </c:pt>
                <c:pt idx="209">
                  <c:v>1848.254455286806</c:v>
                </c:pt>
                <c:pt idx="210">
                  <c:v>1855.8809882085893</c:v>
                </c:pt>
                <c:pt idx="211">
                  <c:v>1864.4836925502902</c:v>
                </c:pt>
                <c:pt idx="212">
                  <c:v>1873.0863968905121</c:v>
                </c:pt>
                <c:pt idx="213">
                  <c:v>1876.2555347749528</c:v>
                </c:pt>
                <c:pt idx="214">
                  <c:v>1894.0201880538093</c:v>
                </c:pt>
                <c:pt idx="215">
                  <c:v>1917.6579472993019</c:v>
                </c:pt>
                <c:pt idx="216">
                  <c:v>1928.4448138931775</c:v>
                </c:pt>
                <c:pt idx="217">
                  <c:v>1937.1470256449206</c:v>
                </c:pt>
                <c:pt idx="218">
                  <c:v>1943.1818796338841</c:v>
                </c:pt>
                <c:pt idx="219">
                  <c:v>1950.8079603591427</c:v>
                </c:pt>
                <c:pt idx="220">
                  <c:v>1957.1459210696862</c:v>
                </c:pt>
                <c:pt idx="221">
                  <c:v>1966.2416601679672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5-4306-8E89-900177DF4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826144"/>
        <c:axId val="622826472"/>
      </c:scatterChart>
      <c:valAx>
        <c:axId val="62282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26472"/>
        <c:crosses val="autoZero"/>
        <c:crossBetween val="midCat"/>
      </c:valAx>
      <c:valAx>
        <c:axId val="622826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Distance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26144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during</a:t>
            </a:r>
            <a:r>
              <a:rPr lang="en-US" baseline="0"/>
              <a:t> travel (avg: 1.78 m/s)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GPSData_walking!$S$1</c:f>
              <c:strCache>
                <c:ptCount val="1"/>
                <c:pt idx="0">
                  <c:v>Speed 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GPSData_walking!$P$2:$P$223</c:f>
              <c:numCache>
                <c:formatCode>General</c:formatCode>
                <c:ptCount val="222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20</c:v>
                </c:pt>
                <c:pt idx="5">
                  <c:v>24</c:v>
                </c:pt>
                <c:pt idx="6">
                  <c:v>30</c:v>
                </c:pt>
                <c:pt idx="7">
                  <c:v>34</c:v>
                </c:pt>
                <c:pt idx="8">
                  <c:v>40</c:v>
                </c:pt>
                <c:pt idx="9">
                  <c:v>44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186</c:v>
                </c:pt>
                <c:pt idx="38">
                  <c:v>190</c:v>
                </c:pt>
                <c:pt idx="39">
                  <c:v>196</c:v>
                </c:pt>
                <c:pt idx="40">
                  <c:v>200</c:v>
                </c:pt>
                <c:pt idx="41">
                  <c:v>206</c:v>
                </c:pt>
                <c:pt idx="42">
                  <c:v>210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362</c:v>
                </c:pt>
                <c:pt idx="73">
                  <c:v>366</c:v>
                </c:pt>
                <c:pt idx="74">
                  <c:v>372</c:v>
                </c:pt>
                <c:pt idx="75">
                  <c:v>376</c:v>
                </c:pt>
                <c:pt idx="76">
                  <c:v>382</c:v>
                </c:pt>
                <c:pt idx="77">
                  <c:v>386</c:v>
                </c:pt>
                <c:pt idx="78">
                  <c:v>392</c:v>
                </c:pt>
                <c:pt idx="79">
                  <c:v>397</c:v>
                </c:pt>
                <c:pt idx="80">
                  <c:v>402</c:v>
                </c:pt>
                <c:pt idx="81">
                  <c:v>407</c:v>
                </c:pt>
                <c:pt idx="82">
                  <c:v>412</c:v>
                </c:pt>
                <c:pt idx="83">
                  <c:v>417</c:v>
                </c:pt>
                <c:pt idx="84">
                  <c:v>422</c:v>
                </c:pt>
                <c:pt idx="85">
                  <c:v>427</c:v>
                </c:pt>
                <c:pt idx="86">
                  <c:v>432</c:v>
                </c:pt>
                <c:pt idx="87">
                  <c:v>437</c:v>
                </c:pt>
                <c:pt idx="88">
                  <c:v>442</c:v>
                </c:pt>
                <c:pt idx="89">
                  <c:v>447</c:v>
                </c:pt>
                <c:pt idx="90">
                  <c:v>452</c:v>
                </c:pt>
                <c:pt idx="91">
                  <c:v>457</c:v>
                </c:pt>
                <c:pt idx="92">
                  <c:v>462</c:v>
                </c:pt>
                <c:pt idx="93">
                  <c:v>467</c:v>
                </c:pt>
                <c:pt idx="94">
                  <c:v>472</c:v>
                </c:pt>
                <c:pt idx="95">
                  <c:v>477</c:v>
                </c:pt>
                <c:pt idx="96">
                  <c:v>482</c:v>
                </c:pt>
                <c:pt idx="97">
                  <c:v>487</c:v>
                </c:pt>
                <c:pt idx="98">
                  <c:v>492</c:v>
                </c:pt>
                <c:pt idx="99">
                  <c:v>497</c:v>
                </c:pt>
                <c:pt idx="100">
                  <c:v>502</c:v>
                </c:pt>
                <c:pt idx="101">
                  <c:v>507</c:v>
                </c:pt>
                <c:pt idx="102">
                  <c:v>512</c:v>
                </c:pt>
                <c:pt idx="103">
                  <c:v>517</c:v>
                </c:pt>
                <c:pt idx="104">
                  <c:v>522</c:v>
                </c:pt>
                <c:pt idx="105">
                  <c:v>527</c:v>
                </c:pt>
                <c:pt idx="106">
                  <c:v>532</c:v>
                </c:pt>
                <c:pt idx="107">
                  <c:v>538</c:v>
                </c:pt>
                <c:pt idx="108">
                  <c:v>542</c:v>
                </c:pt>
                <c:pt idx="109">
                  <c:v>548</c:v>
                </c:pt>
                <c:pt idx="110">
                  <c:v>552</c:v>
                </c:pt>
                <c:pt idx="111">
                  <c:v>558</c:v>
                </c:pt>
                <c:pt idx="112">
                  <c:v>563</c:v>
                </c:pt>
                <c:pt idx="113">
                  <c:v>568</c:v>
                </c:pt>
                <c:pt idx="114">
                  <c:v>573</c:v>
                </c:pt>
                <c:pt idx="115">
                  <c:v>578</c:v>
                </c:pt>
                <c:pt idx="116">
                  <c:v>583</c:v>
                </c:pt>
                <c:pt idx="117">
                  <c:v>588</c:v>
                </c:pt>
                <c:pt idx="118">
                  <c:v>593</c:v>
                </c:pt>
                <c:pt idx="119">
                  <c:v>598</c:v>
                </c:pt>
                <c:pt idx="120">
                  <c:v>603</c:v>
                </c:pt>
                <c:pt idx="121">
                  <c:v>608</c:v>
                </c:pt>
                <c:pt idx="122">
                  <c:v>613</c:v>
                </c:pt>
                <c:pt idx="123">
                  <c:v>618</c:v>
                </c:pt>
                <c:pt idx="124">
                  <c:v>623</c:v>
                </c:pt>
                <c:pt idx="125">
                  <c:v>628</c:v>
                </c:pt>
                <c:pt idx="126">
                  <c:v>633</c:v>
                </c:pt>
                <c:pt idx="127">
                  <c:v>638</c:v>
                </c:pt>
                <c:pt idx="128">
                  <c:v>643</c:v>
                </c:pt>
                <c:pt idx="129">
                  <c:v>648</c:v>
                </c:pt>
                <c:pt idx="130">
                  <c:v>653</c:v>
                </c:pt>
                <c:pt idx="131">
                  <c:v>658</c:v>
                </c:pt>
                <c:pt idx="132">
                  <c:v>663</c:v>
                </c:pt>
                <c:pt idx="133">
                  <c:v>668</c:v>
                </c:pt>
                <c:pt idx="134">
                  <c:v>673</c:v>
                </c:pt>
                <c:pt idx="135">
                  <c:v>678</c:v>
                </c:pt>
                <c:pt idx="136">
                  <c:v>683</c:v>
                </c:pt>
                <c:pt idx="137">
                  <c:v>688</c:v>
                </c:pt>
                <c:pt idx="138">
                  <c:v>693</c:v>
                </c:pt>
                <c:pt idx="139">
                  <c:v>698</c:v>
                </c:pt>
                <c:pt idx="140">
                  <c:v>704</c:v>
                </c:pt>
                <c:pt idx="141">
                  <c:v>708</c:v>
                </c:pt>
                <c:pt idx="142">
                  <c:v>714</c:v>
                </c:pt>
                <c:pt idx="143">
                  <c:v>718</c:v>
                </c:pt>
                <c:pt idx="144">
                  <c:v>724</c:v>
                </c:pt>
                <c:pt idx="145">
                  <c:v>728</c:v>
                </c:pt>
                <c:pt idx="146">
                  <c:v>734</c:v>
                </c:pt>
                <c:pt idx="147">
                  <c:v>739</c:v>
                </c:pt>
                <c:pt idx="148">
                  <c:v>744</c:v>
                </c:pt>
                <c:pt idx="149">
                  <c:v>749</c:v>
                </c:pt>
                <c:pt idx="150">
                  <c:v>754</c:v>
                </c:pt>
                <c:pt idx="151">
                  <c:v>759</c:v>
                </c:pt>
                <c:pt idx="152">
                  <c:v>764</c:v>
                </c:pt>
                <c:pt idx="153">
                  <c:v>769</c:v>
                </c:pt>
                <c:pt idx="154">
                  <c:v>774</c:v>
                </c:pt>
                <c:pt idx="155">
                  <c:v>779</c:v>
                </c:pt>
                <c:pt idx="156">
                  <c:v>784</c:v>
                </c:pt>
                <c:pt idx="157">
                  <c:v>789</c:v>
                </c:pt>
                <c:pt idx="158">
                  <c:v>794</c:v>
                </c:pt>
                <c:pt idx="159">
                  <c:v>799</c:v>
                </c:pt>
                <c:pt idx="160">
                  <c:v>804</c:v>
                </c:pt>
                <c:pt idx="161">
                  <c:v>809</c:v>
                </c:pt>
                <c:pt idx="162">
                  <c:v>814</c:v>
                </c:pt>
                <c:pt idx="163">
                  <c:v>819</c:v>
                </c:pt>
                <c:pt idx="164">
                  <c:v>824</c:v>
                </c:pt>
                <c:pt idx="165">
                  <c:v>829</c:v>
                </c:pt>
                <c:pt idx="166">
                  <c:v>834</c:v>
                </c:pt>
                <c:pt idx="167">
                  <c:v>839</c:v>
                </c:pt>
                <c:pt idx="168">
                  <c:v>844</c:v>
                </c:pt>
                <c:pt idx="169">
                  <c:v>849</c:v>
                </c:pt>
                <c:pt idx="170">
                  <c:v>854</c:v>
                </c:pt>
                <c:pt idx="171">
                  <c:v>859</c:v>
                </c:pt>
                <c:pt idx="172">
                  <c:v>864</c:v>
                </c:pt>
                <c:pt idx="173">
                  <c:v>869</c:v>
                </c:pt>
                <c:pt idx="174">
                  <c:v>874</c:v>
                </c:pt>
                <c:pt idx="175">
                  <c:v>880</c:v>
                </c:pt>
                <c:pt idx="176">
                  <c:v>884</c:v>
                </c:pt>
                <c:pt idx="177">
                  <c:v>890</c:v>
                </c:pt>
                <c:pt idx="178">
                  <c:v>894</c:v>
                </c:pt>
                <c:pt idx="179">
                  <c:v>900</c:v>
                </c:pt>
                <c:pt idx="180">
                  <c:v>904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1056</c:v>
                </c:pt>
                <c:pt idx="211">
                  <c:v>1060</c:v>
                </c:pt>
                <c:pt idx="212">
                  <c:v>1066</c:v>
                </c:pt>
                <c:pt idx="213">
                  <c:v>1070</c:v>
                </c:pt>
                <c:pt idx="214">
                  <c:v>1076</c:v>
                </c:pt>
                <c:pt idx="215">
                  <c:v>1081</c:v>
                </c:pt>
                <c:pt idx="216">
                  <c:v>1086</c:v>
                </c:pt>
                <c:pt idx="217">
                  <c:v>1091</c:v>
                </c:pt>
                <c:pt idx="218">
                  <c:v>1096</c:v>
                </c:pt>
                <c:pt idx="219">
                  <c:v>1101</c:v>
                </c:pt>
                <c:pt idx="220">
                  <c:v>1106</c:v>
                </c:pt>
                <c:pt idx="221">
                  <c:v>1111</c:v>
                </c:pt>
              </c:numCache>
            </c:numRef>
          </c:xVal>
          <c:yVal>
            <c:numRef>
              <c:f>GPSData_walking!$S$2:$S$223</c:f>
              <c:numCache>
                <c:formatCode>General</c:formatCode>
                <c:ptCount val="222"/>
                <c:pt idx="0">
                  <c:v>0</c:v>
                </c:pt>
                <c:pt idx="1">
                  <c:v>1.1198900602592623</c:v>
                </c:pt>
                <c:pt idx="2">
                  <c:v>1.1675757100365671</c:v>
                </c:pt>
                <c:pt idx="3">
                  <c:v>1.1319536032734008</c:v>
                </c:pt>
                <c:pt idx="4">
                  <c:v>0.85326743672102046</c:v>
                </c:pt>
                <c:pt idx="5">
                  <c:v>0.70746493101157215</c:v>
                </c:pt>
                <c:pt idx="6">
                  <c:v>0.33541052591084647</c:v>
                </c:pt>
                <c:pt idx="7">
                  <c:v>0.79819930953784557</c:v>
                </c:pt>
                <c:pt idx="8">
                  <c:v>1.3866143708737102</c:v>
                </c:pt>
                <c:pt idx="9">
                  <c:v>2.6023907230316485</c:v>
                </c:pt>
                <c:pt idx="10">
                  <c:v>0.71554090581248431</c:v>
                </c:pt>
                <c:pt idx="11">
                  <c:v>0.84889232257551495</c:v>
                </c:pt>
                <c:pt idx="12">
                  <c:v>0.63855197399136265</c:v>
                </c:pt>
                <c:pt idx="13">
                  <c:v>1.1793158566346567</c:v>
                </c:pt>
                <c:pt idx="14">
                  <c:v>1.0283695574010374</c:v>
                </c:pt>
                <c:pt idx="15">
                  <c:v>1.6639019745074719</c:v>
                </c:pt>
                <c:pt idx="16">
                  <c:v>1.9156349854630264</c:v>
                </c:pt>
                <c:pt idx="17">
                  <c:v>1.1793121696903686</c:v>
                </c:pt>
                <c:pt idx="18">
                  <c:v>4.1133628407338589</c:v>
                </c:pt>
                <c:pt idx="19">
                  <c:v>2.3586169617376269</c:v>
                </c:pt>
                <c:pt idx="20">
                  <c:v>1.5388849825621143</c:v>
                </c:pt>
                <c:pt idx="21">
                  <c:v>1.2770560633863788</c:v>
                </c:pt>
                <c:pt idx="22">
                  <c:v>1.538877862921799</c:v>
                </c:pt>
                <c:pt idx="23">
                  <c:v>0.6385240375924387</c:v>
                </c:pt>
                <c:pt idx="24">
                  <c:v>0.63406602602379913</c:v>
                </c:pt>
                <c:pt idx="25">
                  <c:v>0.63852253929772851</c:v>
                </c:pt>
                <c:pt idx="26">
                  <c:v>0.63406170020347408</c:v>
                </c:pt>
                <c:pt idx="27">
                  <c:v>1.6638083862310402</c:v>
                </c:pt>
                <c:pt idx="28">
                  <c:v>0.90405206966285445</c:v>
                </c:pt>
                <c:pt idx="29">
                  <c:v>1.4310896441947536</c:v>
                </c:pt>
                <c:pt idx="30">
                  <c:v>4.2277723111313561</c:v>
                </c:pt>
                <c:pt idx="31">
                  <c:v>1.167099760555651</c:v>
                </c:pt>
                <c:pt idx="32">
                  <c:v>2.158202024751378</c:v>
                </c:pt>
                <c:pt idx="33">
                  <c:v>1.420364112203925</c:v>
                </c:pt>
                <c:pt idx="34">
                  <c:v>2.0610788203049917</c:v>
                </c:pt>
                <c:pt idx="35">
                  <c:v>1.7910612187123156</c:v>
                </c:pt>
                <c:pt idx="36">
                  <c:v>1.525712882435251</c:v>
                </c:pt>
                <c:pt idx="37">
                  <c:v>1.2024312454634165</c:v>
                </c:pt>
                <c:pt idx="38">
                  <c:v>1.8036394023459452</c:v>
                </c:pt>
                <c:pt idx="39">
                  <c:v>1.4342113611660732</c:v>
                </c:pt>
                <c:pt idx="40">
                  <c:v>2.0119992941835232</c:v>
                </c:pt>
                <c:pt idx="41">
                  <c:v>1.3787738217901999</c:v>
                </c:pt>
                <c:pt idx="42">
                  <c:v>1.8036991190765781</c:v>
                </c:pt>
                <c:pt idx="43">
                  <c:v>1.8500000805068832</c:v>
                </c:pt>
                <c:pt idx="44">
                  <c:v>1.6971858456711715</c:v>
                </c:pt>
                <c:pt idx="45">
                  <c:v>2.1582254302277204</c:v>
                </c:pt>
                <c:pt idx="46">
                  <c:v>2.6210589656475829</c:v>
                </c:pt>
                <c:pt idx="47">
                  <c:v>1.791192621840803</c:v>
                </c:pt>
                <c:pt idx="48">
                  <c:v>1.721233851730906</c:v>
                </c:pt>
                <c:pt idx="49">
                  <c:v>1.697273593471802</c:v>
                </c:pt>
                <c:pt idx="50">
                  <c:v>1.8196916953269653</c:v>
                </c:pt>
                <c:pt idx="51">
                  <c:v>1.4144190282800342</c:v>
                </c:pt>
                <c:pt idx="52">
                  <c:v>1.5258705875911356</c:v>
                </c:pt>
                <c:pt idx="53">
                  <c:v>2.0007774580754747</c:v>
                </c:pt>
                <c:pt idx="54">
                  <c:v>1.5258762168107394</c:v>
                </c:pt>
                <c:pt idx="55">
                  <c:v>1.5258874746664493</c:v>
                </c:pt>
                <c:pt idx="56">
                  <c:v>1.7213058903445233</c:v>
                </c:pt>
                <c:pt idx="57">
                  <c:v>1.4144555711953097</c:v>
                </c:pt>
                <c:pt idx="58">
                  <c:v>2.0613242911852234</c:v>
                </c:pt>
                <c:pt idx="59">
                  <c:v>1.4431383137441605</c:v>
                </c:pt>
                <c:pt idx="60">
                  <c:v>1.4144738399238688</c:v>
                </c:pt>
                <c:pt idx="61">
                  <c:v>1.4431442774356884</c:v>
                </c:pt>
                <c:pt idx="62">
                  <c:v>1.4144799289290146</c:v>
                </c:pt>
                <c:pt idx="63">
                  <c:v>2.0474039348204442</c:v>
                </c:pt>
                <c:pt idx="64">
                  <c:v>1.6547303244405953</c:v>
                </c:pt>
                <c:pt idx="65">
                  <c:v>2.0009123980889139</c:v>
                </c:pt>
                <c:pt idx="66">
                  <c:v>1.5259718802184394</c:v>
                </c:pt>
                <c:pt idx="67">
                  <c:v>1.7214138962449064</c:v>
                </c:pt>
                <c:pt idx="68">
                  <c:v>1.4432098632302071</c:v>
                </c:pt>
                <c:pt idx="69">
                  <c:v>2.287460140101504</c:v>
                </c:pt>
                <c:pt idx="70">
                  <c:v>1.4145164580143068</c:v>
                </c:pt>
                <c:pt idx="71">
                  <c:v>2.0474399728337631</c:v>
                </c:pt>
                <c:pt idx="72">
                  <c:v>1.3414701464436083</c:v>
                </c:pt>
                <c:pt idx="73">
                  <c:v>2.1518033591167001</c:v>
                </c:pt>
                <c:pt idx="74">
                  <c:v>0.94304749044684621</c:v>
                </c:pt>
                <c:pt idx="75">
                  <c:v>1.4145712356702693</c:v>
                </c:pt>
                <c:pt idx="76">
                  <c:v>1.1788093631210843</c:v>
                </c:pt>
                <c:pt idx="77">
                  <c:v>1.7682140443064678</c:v>
                </c:pt>
                <c:pt idx="78">
                  <c:v>0.70728561777260823</c:v>
                </c:pt>
                <c:pt idx="79">
                  <c:v>2.0009798366936069</c:v>
                </c:pt>
                <c:pt idx="80">
                  <c:v>2.0475000178882863</c:v>
                </c:pt>
                <c:pt idx="81">
                  <c:v>1.7214858654966434</c:v>
                </c:pt>
                <c:pt idx="82">
                  <c:v>2.0475300323832655</c:v>
                </c:pt>
                <c:pt idx="83">
                  <c:v>2.0475540394964726</c:v>
                </c:pt>
                <c:pt idx="84">
                  <c:v>2.6915068711898971</c:v>
                </c:pt>
                <c:pt idx="85">
                  <c:v>0.90406697251888724</c:v>
                </c:pt>
                <c:pt idx="86">
                  <c:v>2.6214589769063683</c:v>
                </c:pt>
                <c:pt idx="87">
                  <c:v>1.8199720985075345</c:v>
                </c:pt>
                <c:pt idx="88">
                  <c:v>0.90407109044186151</c:v>
                </c:pt>
                <c:pt idx="89">
                  <c:v>0.6341827218025371</c:v>
                </c:pt>
                <c:pt idx="90">
                  <c:v>1.8245674915825016</c:v>
                </c:pt>
                <c:pt idx="91">
                  <c:v>0.85864975750050987</c:v>
                </c:pt>
                <c:pt idx="92">
                  <c:v>0.28621660808897592</c:v>
                </c:pt>
                <c:pt idx="93">
                  <c:v>1.1793144233798525</c:v>
                </c:pt>
                <c:pt idx="94">
                  <c:v>0.28295803123858743</c:v>
                </c:pt>
                <c:pt idx="95">
                  <c:v>2.4435856632428474</c:v>
                </c:pt>
                <c:pt idx="96">
                  <c:v>5.5369980158209531</c:v>
                </c:pt>
                <c:pt idx="97">
                  <c:v>4.8415176073052475</c:v>
                </c:pt>
                <c:pt idx="98">
                  <c:v>2.1585528280890349</c:v>
                </c:pt>
                <c:pt idx="99">
                  <c:v>1.8198319742053375</c:v>
                </c:pt>
                <c:pt idx="100">
                  <c:v>1.9804423238251754</c:v>
                </c:pt>
                <c:pt idx="101">
                  <c:v>1.7214858654966434</c:v>
                </c:pt>
                <c:pt idx="102">
                  <c:v>1.5260449932471229</c:v>
                </c:pt>
                <c:pt idx="103">
                  <c:v>2.1586073436143698</c:v>
                </c:pt>
                <c:pt idx="104">
                  <c:v>1.7914896560158169</c:v>
                </c:pt>
                <c:pt idx="105">
                  <c:v>3.0713670648637486</c:v>
                </c:pt>
                <c:pt idx="106">
                  <c:v>2.0011399199974789</c:v>
                </c:pt>
                <c:pt idx="107">
                  <c:v>0.97282286340870072</c:v>
                </c:pt>
                <c:pt idx="108">
                  <c:v>2.559525051760883</c:v>
                </c:pt>
                <c:pt idx="109">
                  <c:v>0.853182515326527</c:v>
                </c:pt>
                <c:pt idx="110">
                  <c:v>3.5170366887999096</c:v>
                </c:pt>
                <c:pt idx="111">
                  <c:v>2.4490949177245609</c:v>
                </c:pt>
                <c:pt idx="112">
                  <c:v>3.0275789724629014</c:v>
                </c:pt>
                <c:pt idx="113">
                  <c:v>1.6549627331509349</c:v>
                </c:pt>
                <c:pt idx="114">
                  <c:v>1.5261911112532631</c:v>
                </c:pt>
                <c:pt idx="115">
                  <c:v>2.5626177964479524</c:v>
                </c:pt>
                <c:pt idx="116">
                  <c:v>1.4434302660995315</c:v>
                </c:pt>
                <c:pt idx="117">
                  <c:v>1.4434243133688038</c:v>
                </c:pt>
                <c:pt idx="118">
                  <c:v>1.5261854939702733</c:v>
                </c:pt>
                <c:pt idx="119">
                  <c:v>0.84886315410358615</c:v>
                </c:pt>
                <c:pt idx="120">
                  <c:v>1.7216872315992373</c:v>
                </c:pt>
                <c:pt idx="121">
                  <c:v>2.0617409441966075</c:v>
                </c:pt>
                <c:pt idx="122">
                  <c:v>1.0238340129464862</c:v>
                </c:pt>
                <c:pt idx="123">
                  <c:v>1.8199674299856039</c:v>
                </c:pt>
                <c:pt idx="124">
                  <c:v>1.0238460064028434</c:v>
                </c:pt>
                <c:pt idx="125">
                  <c:v>2.287789837893432</c:v>
                </c:pt>
                <c:pt idx="126">
                  <c:v>1.7916897055947945</c:v>
                </c:pt>
                <c:pt idx="127">
                  <c:v>1.2683848711641879</c:v>
                </c:pt>
                <c:pt idx="128">
                  <c:v>1.9025934944713274</c:v>
                </c:pt>
                <c:pt idx="129">
                  <c:v>1.4435195289997249</c:v>
                </c:pt>
                <c:pt idx="130">
                  <c:v>2.4211665377135341</c:v>
                </c:pt>
                <c:pt idx="131">
                  <c:v>1.8200654276482893</c:v>
                </c:pt>
                <c:pt idx="132">
                  <c:v>2.5542417754202731</c:v>
                </c:pt>
                <c:pt idx="133">
                  <c:v>1.9156917900520554</c:v>
                </c:pt>
                <c:pt idx="134">
                  <c:v>1.6979886774829662</c:v>
                </c:pt>
                <c:pt idx="135">
                  <c:v>1.0284079842697709</c:v>
                </c:pt>
                <c:pt idx="136">
                  <c:v>0.63424098001948448</c:v>
                </c:pt>
                <c:pt idx="137">
                  <c:v>2.5759418315470697</c:v>
                </c:pt>
                <c:pt idx="138">
                  <c:v>1.4253226674192188</c:v>
                </c:pt>
                <c:pt idx="139">
                  <c:v>2.2206829853530792</c:v>
                </c:pt>
                <c:pt idx="140">
                  <c:v>1.799325439580606</c:v>
                </c:pt>
                <c:pt idx="141">
                  <c:v>0.792857813613565</c:v>
                </c:pt>
                <c:pt idx="142">
                  <c:v>1.2720831071161973</c:v>
                </c:pt>
                <c:pt idx="143">
                  <c:v>2.0125992307407237</c:v>
                </c:pt>
                <c:pt idx="144">
                  <c:v>2.1848764429053849</c:v>
                </c:pt>
                <c:pt idx="145">
                  <c:v>1.1200019556782048</c:v>
                </c:pt>
                <c:pt idx="146">
                  <c:v>1.057145546867998</c:v>
                </c:pt>
                <c:pt idx="147">
                  <c:v>2.1592060563332196</c:v>
                </c:pt>
                <c:pt idx="148">
                  <c:v>4.5091041773947182</c:v>
                </c:pt>
                <c:pt idx="149">
                  <c:v>0.566003508425726</c:v>
                </c:pt>
                <c:pt idx="150">
                  <c:v>0.84900526233836915</c:v>
                </c:pt>
                <c:pt idx="151">
                  <c:v>0</c:v>
                </c:pt>
                <c:pt idx="152">
                  <c:v>0.80500955493345128</c:v>
                </c:pt>
                <c:pt idx="153">
                  <c:v>3.0778971304522913</c:v>
                </c:pt>
                <c:pt idx="154">
                  <c:v>2.2641305191454681</c:v>
                </c:pt>
                <c:pt idx="155">
                  <c:v>1.8202192704251101</c:v>
                </c:pt>
                <c:pt idx="156">
                  <c:v>0</c:v>
                </c:pt>
                <c:pt idx="157">
                  <c:v>1.2075482397556265</c:v>
                </c:pt>
                <c:pt idx="158">
                  <c:v>1.0239927794878283</c:v>
                </c:pt>
                <c:pt idx="159">
                  <c:v>2.71225314440855</c:v>
                </c:pt>
                <c:pt idx="160">
                  <c:v>3.2405645963506324</c:v>
                </c:pt>
                <c:pt idx="161">
                  <c:v>3.583710191463672</c:v>
                </c:pt>
                <c:pt idx="162">
                  <c:v>2.2251176717955219</c:v>
                </c:pt>
                <c:pt idx="163">
                  <c:v>0.89590171403095664</c:v>
                </c:pt>
                <c:pt idx="164">
                  <c:v>0.80498610049023023</c:v>
                </c:pt>
                <c:pt idx="165">
                  <c:v>3.0778750403273336</c:v>
                </c:pt>
                <c:pt idx="166">
                  <c:v>3.2200449180900046</c:v>
                </c:pt>
                <c:pt idx="167">
                  <c:v>1.1676556383075245</c:v>
                </c:pt>
                <c:pt idx="168">
                  <c:v>2.3071483053114745</c:v>
                </c:pt>
                <c:pt idx="169">
                  <c:v>5.6191642249440159</c:v>
                </c:pt>
                <c:pt idx="170">
                  <c:v>5.4674795461895913</c:v>
                </c:pt>
                <c:pt idx="171">
                  <c:v>4.4698010028919795</c:v>
                </c:pt>
                <c:pt idx="172">
                  <c:v>2.3347513187560152</c:v>
                </c:pt>
                <c:pt idx="173">
                  <c:v>2.023397884746998</c:v>
                </c:pt>
                <c:pt idx="174">
                  <c:v>0.63854449638373589</c:v>
                </c:pt>
                <c:pt idx="175">
                  <c:v>2.6236540869099803</c:v>
                </c:pt>
                <c:pt idx="176">
                  <c:v>5.821833924401087</c:v>
                </c:pt>
                <c:pt idx="177">
                  <c:v>1.9226253897412535</c:v>
                </c:pt>
                <c:pt idx="178">
                  <c:v>2.5011404976111424</c:v>
                </c:pt>
                <c:pt idx="179">
                  <c:v>1.6768289350285672</c:v>
                </c:pt>
                <c:pt idx="180">
                  <c:v>1.7681912232765757</c:v>
                </c:pt>
                <c:pt idx="181">
                  <c:v>1.2156523172276581</c:v>
                </c:pt>
                <c:pt idx="182">
                  <c:v>2.7121666794911858</c:v>
                </c:pt>
                <c:pt idx="183">
                  <c:v>2.4419569368824141</c:v>
                </c:pt>
                <c:pt idx="184">
                  <c:v>0.40242214162020729</c:v>
                </c:pt>
                <c:pt idx="185">
                  <c:v>1.8081006481150765</c:v>
                </c:pt>
                <c:pt idx="186">
                  <c:v>0.89559458265832836</c:v>
                </c:pt>
                <c:pt idx="187">
                  <c:v>0.63851604548126806</c:v>
                </c:pt>
                <c:pt idx="188">
                  <c:v>1.2770350886307031</c:v>
                </c:pt>
                <c:pt idx="189">
                  <c:v>2.2247865117491399</c:v>
                </c:pt>
                <c:pt idx="190">
                  <c:v>0.57243605941213038</c:v>
                </c:pt>
                <c:pt idx="191">
                  <c:v>3.3455410862505301</c:v>
                </c:pt>
                <c:pt idx="192">
                  <c:v>3.1610829706921937</c:v>
                </c:pt>
                <c:pt idx="193">
                  <c:v>1.6095826084557274</c:v>
                </c:pt>
                <c:pt idx="194">
                  <c:v>1.1448747194822886</c:v>
                </c:pt>
                <c:pt idx="195">
                  <c:v>1.4250262712203892</c:v>
                </c:pt>
                <c:pt idx="196">
                  <c:v>0.90403777819084574</c:v>
                </c:pt>
                <c:pt idx="197">
                  <c:v>0.28621887045227928</c:v>
                </c:pt>
                <c:pt idx="198">
                  <c:v>0.6339490929808147</c:v>
                </c:pt>
                <c:pt idx="199">
                  <c:v>1.2769900904632316</c:v>
                </c:pt>
                <c:pt idx="200">
                  <c:v>1.5388255830226796</c:v>
                </c:pt>
                <c:pt idx="201">
                  <c:v>2.9175457117192778</c:v>
                </c:pt>
                <c:pt idx="202">
                  <c:v>3.451360794422365</c:v>
                </c:pt>
                <c:pt idx="203">
                  <c:v>1.9016585908975252</c:v>
                </c:pt>
                <c:pt idx="204">
                  <c:v>1.4310977204009945</c:v>
                </c:pt>
                <c:pt idx="205">
                  <c:v>2.0233959598592128</c:v>
                </c:pt>
                <c:pt idx="206">
                  <c:v>1.6542072670080248</c:v>
                </c:pt>
                <c:pt idx="207">
                  <c:v>1.1667593416650419</c:v>
                </c:pt>
                <c:pt idx="208">
                  <c:v>1.0233980428512417</c:v>
                </c:pt>
                <c:pt idx="209">
                  <c:v>2.4418487649441842</c:v>
                </c:pt>
                <c:pt idx="210">
                  <c:v>1.2710888202972315</c:v>
                </c:pt>
                <c:pt idx="211">
                  <c:v>2.1506760854252094</c:v>
                </c:pt>
                <c:pt idx="212">
                  <c:v>1.4337840567036524</c:v>
                </c:pt>
                <c:pt idx="213">
                  <c:v>0.79228447111018141</c:v>
                </c:pt>
                <c:pt idx="214">
                  <c:v>2.9607755464760732</c:v>
                </c:pt>
                <c:pt idx="215">
                  <c:v>4.7275518490985116</c:v>
                </c:pt>
                <c:pt idx="216">
                  <c:v>2.1573733187751194</c:v>
                </c:pt>
                <c:pt idx="217">
                  <c:v>1.7404423503486441</c:v>
                </c:pt>
                <c:pt idx="218">
                  <c:v>1.2069707977927229</c:v>
                </c:pt>
                <c:pt idx="219">
                  <c:v>1.5252161450517296</c:v>
                </c:pt>
                <c:pt idx="220">
                  <c:v>1.2675921421086966</c:v>
                </c:pt>
                <c:pt idx="221">
                  <c:v>1.8191478196561846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2-45F0-BBD9-AF3BE416F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58720"/>
        <c:axId val="310159048"/>
      </c:scatterChart>
      <c:valAx>
        <c:axId val="31015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59048"/>
        <c:crosses val="autoZero"/>
        <c:crossBetween val="midCat"/>
      </c:valAx>
      <c:valAx>
        <c:axId val="3101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5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Speed during travel (avg: 1.63 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1614173228347"/>
          <c:y val="0.12872703412073494"/>
          <c:w val="0.83274496937882769"/>
          <c:h val="0.71227580927384082"/>
        </c:manualLayout>
      </c:layout>
      <c:scatterChart>
        <c:scatterStyle val="lineMarker"/>
        <c:varyColors val="0"/>
        <c:ser>
          <c:idx val="0"/>
          <c:order val="0"/>
          <c:tx>
            <c:strRef>
              <c:f>GPSData_walking!$T$1</c:f>
              <c:strCache>
                <c:ptCount val="1"/>
                <c:pt idx="0">
                  <c:v>Speed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GPSData_walking!$P$2:$P$223</c:f>
              <c:numCache>
                <c:formatCode>General</c:formatCode>
                <c:ptCount val="222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20</c:v>
                </c:pt>
                <c:pt idx="5">
                  <c:v>24</c:v>
                </c:pt>
                <c:pt idx="6">
                  <c:v>30</c:v>
                </c:pt>
                <c:pt idx="7">
                  <c:v>34</c:v>
                </c:pt>
                <c:pt idx="8">
                  <c:v>40</c:v>
                </c:pt>
                <c:pt idx="9">
                  <c:v>44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186</c:v>
                </c:pt>
                <c:pt idx="38">
                  <c:v>190</c:v>
                </c:pt>
                <c:pt idx="39">
                  <c:v>196</c:v>
                </c:pt>
                <c:pt idx="40">
                  <c:v>200</c:v>
                </c:pt>
                <c:pt idx="41">
                  <c:v>206</c:v>
                </c:pt>
                <c:pt idx="42">
                  <c:v>210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362</c:v>
                </c:pt>
                <c:pt idx="73">
                  <c:v>366</c:v>
                </c:pt>
                <c:pt idx="74">
                  <c:v>372</c:v>
                </c:pt>
                <c:pt idx="75">
                  <c:v>376</c:v>
                </c:pt>
                <c:pt idx="76">
                  <c:v>382</c:v>
                </c:pt>
                <c:pt idx="77">
                  <c:v>386</c:v>
                </c:pt>
                <c:pt idx="78">
                  <c:v>392</c:v>
                </c:pt>
                <c:pt idx="79">
                  <c:v>397</c:v>
                </c:pt>
                <c:pt idx="80">
                  <c:v>402</c:v>
                </c:pt>
                <c:pt idx="81">
                  <c:v>407</c:v>
                </c:pt>
                <c:pt idx="82">
                  <c:v>412</c:v>
                </c:pt>
                <c:pt idx="83">
                  <c:v>417</c:v>
                </c:pt>
                <c:pt idx="84">
                  <c:v>422</c:v>
                </c:pt>
                <c:pt idx="85">
                  <c:v>427</c:v>
                </c:pt>
                <c:pt idx="86">
                  <c:v>432</c:v>
                </c:pt>
                <c:pt idx="87">
                  <c:v>437</c:v>
                </c:pt>
                <c:pt idx="88">
                  <c:v>442</c:v>
                </c:pt>
                <c:pt idx="89">
                  <c:v>447</c:v>
                </c:pt>
                <c:pt idx="90">
                  <c:v>452</c:v>
                </c:pt>
                <c:pt idx="91">
                  <c:v>457</c:v>
                </c:pt>
                <c:pt idx="92">
                  <c:v>462</c:v>
                </c:pt>
                <c:pt idx="93">
                  <c:v>467</c:v>
                </c:pt>
                <c:pt idx="94">
                  <c:v>472</c:v>
                </c:pt>
                <c:pt idx="95">
                  <c:v>477</c:v>
                </c:pt>
                <c:pt idx="96">
                  <c:v>482</c:v>
                </c:pt>
                <c:pt idx="97">
                  <c:v>487</c:v>
                </c:pt>
                <c:pt idx="98">
                  <c:v>492</c:v>
                </c:pt>
                <c:pt idx="99">
                  <c:v>497</c:v>
                </c:pt>
                <c:pt idx="100">
                  <c:v>502</c:v>
                </c:pt>
                <c:pt idx="101">
                  <c:v>507</c:v>
                </c:pt>
                <c:pt idx="102">
                  <c:v>512</c:v>
                </c:pt>
                <c:pt idx="103">
                  <c:v>517</c:v>
                </c:pt>
                <c:pt idx="104">
                  <c:v>522</c:v>
                </c:pt>
                <c:pt idx="105">
                  <c:v>527</c:v>
                </c:pt>
                <c:pt idx="106">
                  <c:v>532</c:v>
                </c:pt>
                <c:pt idx="107">
                  <c:v>538</c:v>
                </c:pt>
                <c:pt idx="108">
                  <c:v>542</c:v>
                </c:pt>
                <c:pt idx="109">
                  <c:v>548</c:v>
                </c:pt>
                <c:pt idx="110">
                  <c:v>552</c:v>
                </c:pt>
                <c:pt idx="111">
                  <c:v>558</c:v>
                </c:pt>
                <c:pt idx="112">
                  <c:v>563</c:v>
                </c:pt>
                <c:pt idx="113">
                  <c:v>568</c:v>
                </c:pt>
                <c:pt idx="114">
                  <c:v>573</c:v>
                </c:pt>
                <c:pt idx="115">
                  <c:v>578</c:v>
                </c:pt>
                <c:pt idx="116">
                  <c:v>583</c:v>
                </c:pt>
                <c:pt idx="117">
                  <c:v>588</c:v>
                </c:pt>
                <c:pt idx="118">
                  <c:v>593</c:v>
                </c:pt>
                <c:pt idx="119">
                  <c:v>598</c:v>
                </c:pt>
                <c:pt idx="120">
                  <c:v>603</c:v>
                </c:pt>
                <c:pt idx="121">
                  <c:v>608</c:v>
                </c:pt>
                <c:pt idx="122">
                  <c:v>613</c:v>
                </c:pt>
                <c:pt idx="123">
                  <c:v>618</c:v>
                </c:pt>
                <c:pt idx="124">
                  <c:v>623</c:v>
                </c:pt>
                <c:pt idx="125">
                  <c:v>628</c:v>
                </c:pt>
                <c:pt idx="126">
                  <c:v>633</c:v>
                </c:pt>
                <c:pt idx="127">
                  <c:v>638</c:v>
                </c:pt>
                <c:pt idx="128">
                  <c:v>643</c:v>
                </c:pt>
                <c:pt idx="129">
                  <c:v>648</c:v>
                </c:pt>
                <c:pt idx="130">
                  <c:v>653</c:v>
                </c:pt>
                <c:pt idx="131">
                  <c:v>658</c:v>
                </c:pt>
                <c:pt idx="132">
                  <c:v>663</c:v>
                </c:pt>
                <c:pt idx="133">
                  <c:v>668</c:v>
                </c:pt>
                <c:pt idx="134">
                  <c:v>673</c:v>
                </c:pt>
                <c:pt idx="135">
                  <c:v>678</c:v>
                </c:pt>
                <c:pt idx="136">
                  <c:v>683</c:v>
                </c:pt>
                <c:pt idx="137">
                  <c:v>688</c:v>
                </c:pt>
                <c:pt idx="138">
                  <c:v>693</c:v>
                </c:pt>
                <c:pt idx="139">
                  <c:v>698</c:v>
                </c:pt>
                <c:pt idx="140">
                  <c:v>704</c:v>
                </c:pt>
                <c:pt idx="141">
                  <c:v>708</c:v>
                </c:pt>
                <c:pt idx="142">
                  <c:v>714</c:v>
                </c:pt>
                <c:pt idx="143">
                  <c:v>718</c:v>
                </c:pt>
                <c:pt idx="144">
                  <c:v>724</c:v>
                </c:pt>
                <c:pt idx="145">
                  <c:v>728</c:v>
                </c:pt>
                <c:pt idx="146">
                  <c:v>734</c:v>
                </c:pt>
                <c:pt idx="147">
                  <c:v>739</c:v>
                </c:pt>
                <c:pt idx="148">
                  <c:v>744</c:v>
                </c:pt>
                <c:pt idx="149">
                  <c:v>749</c:v>
                </c:pt>
                <c:pt idx="150">
                  <c:v>754</c:v>
                </c:pt>
                <c:pt idx="151">
                  <c:v>759</c:v>
                </c:pt>
                <c:pt idx="152">
                  <c:v>764</c:v>
                </c:pt>
                <c:pt idx="153">
                  <c:v>769</c:v>
                </c:pt>
                <c:pt idx="154">
                  <c:v>774</c:v>
                </c:pt>
                <c:pt idx="155">
                  <c:v>779</c:v>
                </c:pt>
                <c:pt idx="156">
                  <c:v>784</c:v>
                </c:pt>
                <c:pt idx="157">
                  <c:v>789</c:v>
                </c:pt>
                <c:pt idx="158">
                  <c:v>794</c:v>
                </c:pt>
                <c:pt idx="159">
                  <c:v>799</c:v>
                </c:pt>
                <c:pt idx="160">
                  <c:v>804</c:v>
                </c:pt>
                <c:pt idx="161">
                  <c:v>809</c:v>
                </c:pt>
                <c:pt idx="162">
                  <c:v>814</c:v>
                </c:pt>
                <c:pt idx="163">
                  <c:v>819</c:v>
                </c:pt>
                <c:pt idx="164">
                  <c:v>824</c:v>
                </c:pt>
                <c:pt idx="165">
                  <c:v>829</c:v>
                </c:pt>
                <c:pt idx="166">
                  <c:v>834</c:v>
                </c:pt>
                <c:pt idx="167">
                  <c:v>839</c:v>
                </c:pt>
                <c:pt idx="168">
                  <c:v>844</c:v>
                </c:pt>
                <c:pt idx="169">
                  <c:v>849</c:v>
                </c:pt>
                <c:pt idx="170">
                  <c:v>854</c:v>
                </c:pt>
                <c:pt idx="171">
                  <c:v>859</c:v>
                </c:pt>
                <c:pt idx="172">
                  <c:v>864</c:v>
                </c:pt>
                <c:pt idx="173">
                  <c:v>869</c:v>
                </c:pt>
                <c:pt idx="174">
                  <c:v>874</c:v>
                </c:pt>
                <c:pt idx="175">
                  <c:v>880</c:v>
                </c:pt>
                <c:pt idx="176">
                  <c:v>884</c:v>
                </c:pt>
                <c:pt idx="177">
                  <c:v>890</c:v>
                </c:pt>
                <c:pt idx="178">
                  <c:v>894</c:v>
                </c:pt>
                <c:pt idx="179">
                  <c:v>900</c:v>
                </c:pt>
                <c:pt idx="180">
                  <c:v>904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1056</c:v>
                </c:pt>
                <c:pt idx="211">
                  <c:v>1060</c:v>
                </c:pt>
                <c:pt idx="212">
                  <c:v>1066</c:v>
                </c:pt>
                <c:pt idx="213">
                  <c:v>1070</c:v>
                </c:pt>
                <c:pt idx="214">
                  <c:v>1076</c:v>
                </c:pt>
                <c:pt idx="215">
                  <c:v>1081</c:v>
                </c:pt>
                <c:pt idx="216">
                  <c:v>1086</c:v>
                </c:pt>
                <c:pt idx="217">
                  <c:v>1091</c:v>
                </c:pt>
                <c:pt idx="218">
                  <c:v>1096</c:v>
                </c:pt>
                <c:pt idx="219">
                  <c:v>1101</c:v>
                </c:pt>
                <c:pt idx="220">
                  <c:v>1106</c:v>
                </c:pt>
                <c:pt idx="221">
                  <c:v>1111</c:v>
                </c:pt>
              </c:numCache>
            </c:numRef>
          </c:xVal>
          <c:yVal>
            <c:numRef>
              <c:f>GPSData_walking!$T$2:$T$223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0.98348250695166894</c:v>
                </c:pt>
                <c:pt idx="3">
                  <c:v>1.0606545362767157</c:v>
                </c:pt>
                <c:pt idx="4">
                  <c:v>1.0168965284341793</c:v>
                </c:pt>
                <c:pt idx="5">
                  <c:v>1.0179638144885512</c:v>
                </c:pt>
                <c:pt idx="6">
                  <c:v>1.0085470830456089</c:v>
                </c:pt>
                <c:pt idx="7">
                  <c:v>1.0822411319352865</c:v>
                </c:pt>
                <c:pt idx="8">
                  <c:v>1.1920747732490549</c:v>
                </c:pt>
                <c:pt idx="9">
                  <c:v>1.2687931045017387</c:v>
                </c:pt>
                <c:pt idx="10">
                  <c:v>1.5701716073377399</c:v>
                </c:pt>
                <c:pt idx="11">
                  <c:v>1.6585354792344595</c:v>
                </c:pt>
                <c:pt idx="12">
                  <c:v>1.5618531391917747</c:v>
                </c:pt>
                <c:pt idx="13">
                  <c:v>1.6128999716984926</c:v>
                </c:pt>
                <c:pt idx="14">
                  <c:v>1.6756259299117908</c:v>
                </c:pt>
                <c:pt idx="15">
                  <c:v>1.6756233902391615</c:v>
                </c:pt>
                <c:pt idx="16">
                  <c:v>1.6260552238199928</c:v>
                </c:pt>
                <c:pt idx="17">
                  <c:v>1.5906145858106013</c:v>
                </c:pt>
                <c:pt idx="18">
                  <c:v>1.4969927426920555</c:v>
                </c:pt>
                <c:pt idx="19">
                  <c:v>1.474099415489148</c:v>
                </c:pt>
                <c:pt idx="20">
                  <c:v>1.4490757700321011</c:v>
                </c:pt>
                <c:pt idx="21">
                  <c:v>1.2052327521649098</c:v>
                </c:pt>
                <c:pt idx="22">
                  <c:v>1.3751559657461578</c:v>
                </c:pt>
                <c:pt idx="23">
                  <c:v>1.3413573092001159</c:v>
                </c:pt>
                <c:pt idx="24">
                  <c:v>1.421461487506025</c:v>
                </c:pt>
                <c:pt idx="25">
                  <c:v>1.4106875101680363</c:v>
                </c:pt>
                <c:pt idx="26">
                  <c:v>1.5400106722328137</c:v>
                </c:pt>
                <c:pt idx="27">
                  <c:v>1.6451920533863151</c:v>
                </c:pt>
                <c:pt idx="28">
                  <c:v>1.7258457209442719</c:v>
                </c:pt>
                <c:pt idx="29">
                  <c:v>1.7775156796042666</c:v>
                </c:pt>
                <c:pt idx="30">
                  <c:v>1.790227590160167</c:v>
                </c:pt>
                <c:pt idx="31">
                  <c:v>1.8384238893877325</c:v>
                </c:pt>
                <c:pt idx="32">
                  <c:v>1.8912338575685297</c:v>
                </c:pt>
                <c:pt idx="33">
                  <c:v>1.6322339949011515</c:v>
                </c:pt>
                <c:pt idx="34">
                  <c:v>1.6901066638575999</c:v>
                </c:pt>
                <c:pt idx="35">
                  <c:v>1.6620883052899187</c:v>
                </c:pt>
                <c:pt idx="36">
                  <c:v>1.6872539174233041</c:v>
                </c:pt>
                <c:pt idx="37">
                  <c:v>1.6960854274162793</c:v>
                </c:pt>
                <c:pt idx="38">
                  <c:v>1.7715397680467588</c:v>
                </c:pt>
                <c:pt idx="39">
                  <c:v>1.7956742898108999</c:v>
                </c:pt>
                <c:pt idx="40">
                  <c:v>1.8428381631079445</c:v>
                </c:pt>
                <c:pt idx="41">
                  <c:v>1.8331685441193855</c:v>
                </c:pt>
                <c:pt idx="42">
                  <c:v>1.8682122108612851</c:v>
                </c:pt>
                <c:pt idx="43">
                  <c:v>1.8138867321427861</c:v>
                </c:pt>
                <c:pt idx="44">
                  <c:v>1.8272591653974166</c:v>
                </c:pt>
                <c:pt idx="45">
                  <c:v>1.8451753780336801</c:v>
                </c:pt>
                <c:pt idx="46">
                  <c:v>1.8157095722431216</c:v>
                </c:pt>
                <c:pt idx="47">
                  <c:v>1.8001369930608739</c:v>
                </c:pt>
                <c:pt idx="48">
                  <c:v>1.7604170348896746</c:v>
                </c:pt>
                <c:pt idx="49">
                  <c:v>1.6507258172121946</c:v>
                </c:pt>
                <c:pt idx="50">
                  <c:v>1.675283241698051</c:v>
                </c:pt>
                <c:pt idx="51">
                  <c:v>1.6500018291538014</c:v>
                </c:pt>
                <c:pt idx="52">
                  <c:v>1.6242927606494439</c:v>
                </c:pt>
                <c:pt idx="53">
                  <c:v>1.5900611772047826</c:v>
                </c:pt>
                <c:pt idx="54">
                  <c:v>1.5900667136274171</c:v>
                </c:pt>
                <c:pt idx="55">
                  <c:v>1.6374788361028088</c:v>
                </c:pt>
                <c:pt idx="56">
                  <c:v>1.6060200057723655</c:v>
                </c:pt>
                <c:pt idx="57">
                  <c:v>1.6492051131612904</c:v>
                </c:pt>
                <c:pt idx="58">
                  <c:v>1.6492127863932893</c:v>
                </c:pt>
                <c:pt idx="59">
                  <c:v>1.6492226051115062</c:v>
                </c:pt>
                <c:pt idx="60">
                  <c:v>1.6518366316601332</c:v>
                </c:pt>
                <c:pt idx="61">
                  <c:v>1.6723944361070677</c:v>
                </c:pt>
                <c:pt idx="62">
                  <c:v>1.6697924492225353</c:v>
                </c:pt>
                <c:pt idx="63">
                  <c:v>1.7273348249416167</c:v>
                </c:pt>
                <c:pt idx="64">
                  <c:v>1.7180917221241545</c:v>
                </c:pt>
                <c:pt idx="65">
                  <c:v>1.7851211248684897</c:v>
                </c:pt>
                <c:pt idx="66">
                  <c:v>1.6847250844708901</c:v>
                </c:pt>
                <c:pt idx="67">
                  <c:v>1.662892440037224</c:v>
                </c:pt>
                <c:pt idx="68">
                  <c:v>1.5881558004946938</c:v>
                </c:pt>
                <c:pt idx="69">
                  <c:v>1.6101778154117874</c:v>
                </c:pt>
                <c:pt idx="70">
                  <c:v>1.5179843355506697</c:v>
                </c:pt>
                <c:pt idx="71">
                  <c:v>1.5686906967746153</c:v>
                </c:pt>
                <c:pt idx="72">
                  <c:v>1.546876140209777</c:v>
                </c:pt>
                <c:pt idx="73">
                  <c:v>1.5747824499808984</c:v>
                </c:pt>
                <c:pt idx="74">
                  <c:v>1.5747906372126714</c:v>
                </c:pt>
                <c:pt idx="75">
                  <c:v>1.6389800820356593</c:v>
                </c:pt>
                <c:pt idx="76">
                  <c:v>1.6880440376786772</c:v>
                </c:pt>
                <c:pt idx="77">
                  <c:v>1.6845003542306807</c:v>
                </c:pt>
                <c:pt idx="78">
                  <c:v>1.7942174216157805</c:v>
                </c:pt>
                <c:pt idx="79">
                  <c:v>1.8525049430145488</c:v>
                </c:pt>
                <c:pt idx="80">
                  <c:v>1.7739464926632209</c:v>
                </c:pt>
                <c:pt idx="81">
                  <c:v>1.76730077484776</c:v>
                </c:pt>
                <c:pt idx="82">
                  <c:v>1.7512632889285689</c:v>
                </c:pt>
                <c:pt idx="83">
                  <c:v>1.6101778154117874</c:v>
                </c:pt>
                <c:pt idx="84">
                  <c:v>1.5179843355506697</c:v>
                </c:pt>
                <c:pt idx="85">
                  <c:v>1.5686906967746153</c:v>
                </c:pt>
                <c:pt idx="86">
                  <c:v>1.546876140209777</c:v>
                </c:pt>
                <c:pt idx="87">
                  <c:v>1.5747824499808984</c:v>
                </c:pt>
                <c:pt idx="88">
                  <c:v>1.5747906372126714</c:v>
                </c:pt>
                <c:pt idx="89">
                  <c:v>1.6389800820356593</c:v>
                </c:pt>
                <c:pt idx="90">
                  <c:v>1.6880440376786772</c:v>
                </c:pt>
                <c:pt idx="91">
                  <c:v>1.5127069691289825</c:v>
                </c:pt>
                <c:pt idx="92">
                  <c:v>1.4337782774013996</c:v>
                </c:pt>
                <c:pt idx="93">
                  <c:v>1.2733604584688647</c:v>
                </c:pt>
                <c:pt idx="94">
                  <c:v>1.2508221668373147</c:v>
                </c:pt>
                <c:pt idx="95">
                  <c:v>1.6719977162284116</c:v>
                </c:pt>
                <c:pt idx="96">
                  <c:v>1.8738212280828555</c:v>
                </c:pt>
                <c:pt idx="97">
                  <c:v>1.5127069691289825</c:v>
                </c:pt>
                <c:pt idx="98">
                  <c:v>1.4337782774013996</c:v>
                </c:pt>
                <c:pt idx="99">
                  <c:v>1.2733604584688647</c:v>
                </c:pt>
                <c:pt idx="100">
                  <c:v>1.2508221668373147</c:v>
                </c:pt>
                <c:pt idx="101">
                  <c:v>1.6719977162284116</c:v>
                </c:pt>
                <c:pt idx="102">
                  <c:v>1.8738212280828555</c:v>
                </c:pt>
                <c:pt idx="103">
                  <c:v>1.6148533170013053</c:v>
                </c:pt>
                <c:pt idx="104">
                  <c:v>1.5447689451055637</c:v>
                </c:pt>
                <c:pt idx="105">
                  <c:v>1.5288557273841688</c:v>
                </c:pt>
                <c:pt idx="106">
                  <c:v>1.5705983802116712</c:v>
                </c:pt>
                <c:pt idx="107">
                  <c:v>1.5630832924870754</c:v>
                </c:pt>
                <c:pt idx="108">
                  <c:v>1.7060199637243436</c:v>
                </c:pt>
                <c:pt idx="109">
                  <c:v>1.7149634360924393</c:v>
                </c:pt>
                <c:pt idx="110">
                  <c:v>1.7597362389309539</c:v>
                </c:pt>
                <c:pt idx="111">
                  <c:v>1.840814218667824</c:v>
                </c:pt>
                <c:pt idx="112">
                  <c:v>1.9746429708164506</c:v>
                </c:pt>
                <c:pt idx="113">
                  <c:v>1.8423433576706953</c:v>
                </c:pt>
                <c:pt idx="114">
                  <c:v>1.7127741845090525</c:v>
                </c:pt>
                <c:pt idx="115">
                  <c:v>1.6029913170111163</c:v>
                </c:pt>
                <c:pt idx="116">
                  <c:v>1.5456170691249262</c:v>
                </c:pt>
                <c:pt idx="117">
                  <c:v>1.6148533170013053</c:v>
                </c:pt>
                <c:pt idx="118">
                  <c:v>1.5447689451055637</c:v>
                </c:pt>
                <c:pt idx="119">
                  <c:v>1.5288557273841688</c:v>
                </c:pt>
                <c:pt idx="120">
                  <c:v>1.5705983802116712</c:v>
                </c:pt>
                <c:pt idx="121">
                  <c:v>1.5630832924870754</c:v>
                </c:pt>
                <c:pt idx="122">
                  <c:v>1.7060199637243436</c:v>
                </c:pt>
                <c:pt idx="123">
                  <c:v>1.7149634360924393</c:v>
                </c:pt>
                <c:pt idx="124">
                  <c:v>1.7597362389309539</c:v>
                </c:pt>
                <c:pt idx="125">
                  <c:v>1.840814218667824</c:v>
                </c:pt>
                <c:pt idx="126">
                  <c:v>1.8297252411675837</c:v>
                </c:pt>
                <c:pt idx="127">
                  <c:v>1.8301399664282143</c:v>
                </c:pt>
                <c:pt idx="128">
                  <c:v>1.679817342985128</c:v>
                </c:pt>
                <c:pt idx="129">
                  <c:v>1.7511129907989711</c:v>
                </c:pt>
                <c:pt idx="130">
                  <c:v>1.7653800631857925</c:v>
                </c:pt>
                <c:pt idx="131">
                  <c:v>1.7942972896295877</c:v>
                </c:pt>
                <c:pt idx="132">
                  <c:v>1.8266432815005771</c:v>
                </c:pt>
                <c:pt idx="133">
                  <c:v>1.6786152156733072</c:v>
                </c:pt>
                <c:pt idx="134">
                  <c:v>1.6287986410794806</c:v>
                </c:pt>
                <c:pt idx="135">
                  <c:v>1.5795584097449762</c:v>
                </c:pt>
                <c:pt idx="136">
                  <c:v>1.6040297418225515</c:v>
                </c:pt>
                <c:pt idx="137">
                  <c:v>1.551485494385755</c:v>
                </c:pt>
                <c:pt idx="138">
                  <c:v>1.5540980000765026</c:v>
                </c:pt>
                <c:pt idx="139">
                  <c:v>1.6927311888322969</c:v>
                </c:pt>
                <c:pt idx="140">
                  <c:v>1.8684732202729923</c:v>
                </c:pt>
                <c:pt idx="141">
                  <c:v>1.7903532967281295</c:v>
                </c:pt>
                <c:pt idx="142">
                  <c:v>1.6656553219086105</c:v>
                </c:pt>
                <c:pt idx="143">
                  <c:v>1.5020802819467372</c:v>
                </c:pt>
                <c:pt idx="144">
                  <c:v>1.5031849857030906</c:v>
                </c:pt>
                <c:pt idx="145">
                  <c:v>1.6673498969154628</c:v>
                </c:pt>
                <c:pt idx="146">
                  <c:v>1.6902163776795305</c:v>
                </c:pt>
                <c:pt idx="147">
                  <c:v>1.6570657256358687</c:v>
                </c:pt>
                <c:pt idx="148">
                  <c:v>1.5552473660287591</c:v>
                </c:pt>
                <c:pt idx="149">
                  <c:v>1.568920338109453</c:v>
                </c:pt>
                <c:pt idx="150">
                  <c:v>1.465719131123508</c:v>
                </c:pt>
                <c:pt idx="151">
                  <c:v>1.3023690372156744</c:v>
                </c:pt>
                <c:pt idx="152">
                  <c:v>1.5455109542997569</c:v>
                </c:pt>
                <c:pt idx="153">
                  <c:v>1.7941204933111481</c:v>
                </c:pt>
                <c:pt idx="154">
                  <c:v>1.9964039180198321</c:v>
                </c:pt>
                <c:pt idx="155">
                  <c:v>2.0046668415741506</c:v>
                </c:pt>
                <c:pt idx="156">
                  <c:v>1.798038566123054</c:v>
                </c:pt>
                <c:pt idx="157">
                  <c:v>1.5031849857030906</c:v>
                </c:pt>
                <c:pt idx="158">
                  <c:v>1.6673498969154628</c:v>
                </c:pt>
                <c:pt idx="159">
                  <c:v>1.6902163776795305</c:v>
                </c:pt>
                <c:pt idx="160">
                  <c:v>1.6570657256358687</c:v>
                </c:pt>
                <c:pt idx="161">
                  <c:v>1.5552473660287591</c:v>
                </c:pt>
                <c:pt idx="162">
                  <c:v>1.568920338109453</c:v>
                </c:pt>
                <c:pt idx="163">
                  <c:v>1.465719131123508</c:v>
                </c:pt>
                <c:pt idx="164">
                  <c:v>1.3023690372156744</c:v>
                </c:pt>
                <c:pt idx="165">
                  <c:v>1.6570657256358687</c:v>
                </c:pt>
                <c:pt idx="166">
                  <c:v>1.5552473660287591</c:v>
                </c:pt>
                <c:pt idx="167">
                  <c:v>1.568920338109453</c:v>
                </c:pt>
                <c:pt idx="168">
                  <c:v>1.465719131123508</c:v>
                </c:pt>
                <c:pt idx="169">
                  <c:v>1.3023690372156744</c:v>
                </c:pt>
                <c:pt idx="170">
                  <c:v>1.5455109542997569</c:v>
                </c:pt>
                <c:pt idx="171">
                  <c:v>1.7941204933111481</c:v>
                </c:pt>
                <c:pt idx="172">
                  <c:v>1.9964039180198321</c:v>
                </c:pt>
                <c:pt idx="173">
                  <c:v>2.0046668415741506</c:v>
                </c:pt>
                <c:pt idx="174">
                  <c:v>1.798038566123054</c:v>
                </c:pt>
                <c:pt idx="175">
                  <c:v>1.872015340775951</c:v>
                </c:pt>
                <c:pt idx="176">
                  <c:v>1.9992722178363957</c:v>
                </c:pt>
                <c:pt idx="177">
                  <c:v>2.1054227304098072</c:v>
                </c:pt>
                <c:pt idx="178">
                  <c:v>2.1060466614594087</c:v>
                </c:pt>
                <c:pt idx="179">
                  <c:v>1.6348359451939707</c:v>
                </c:pt>
                <c:pt idx="180">
                  <c:v>1.5761459178202841</c:v>
                </c:pt>
                <c:pt idx="181">
                  <c:v>1.5510228281964655</c:v>
                </c:pt>
                <c:pt idx="182">
                  <c:v>1.4506234758676984</c:v>
                </c:pt>
                <c:pt idx="183">
                  <c:v>1.5940189179562401</c:v>
                </c:pt>
                <c:pt idx="184">
                  <c:v>1.7708762500893798</c:v>
                </c:pt>
                <c:pt idx="185">
                  <c:v>1.6706413345407021</c:v>
                </c:pt>
                <c:pt idx="186">
                  <c:v>1.5527247693225086</c:v>
                </c:pt>
                <c:pt idx="187">
                  <c:v>1.6456887811043435</c:v>
                </c:pt>
                <c:pt idx="188">
                  <c:v>1.5635012474748677</c:v>
                </c:pt>
                <c:pt idx="189">
                  <c:v>1.5081034554561361</c:v>
                </c:pt>
                <c:pt idx="190">
                  <c:v>1.5076882779560947</c:v>
                </c:pt>
                <c:pt idx="191">
                  <c:v>1.5076841872135973</c:v>
                </c:pt>
                <c:pt idx="192">
                  <c:v>1.4453241027839192</c:v>
                </c:pt>
                <c:pt idx="193">
                  <c:v>1.658515889357296</c:v>
                </c:pt>
                <c:pt idx="194">
                  <c:v>1.668135862827463</c:v>
                </c:pt>
                <c:pt idx="195">
                  <c:v>1.553642737391584</c:v>
                </c:pt>
                <c:pt idx="196">
                  <c:v>1.5374168384775175</c:v>
                </c:pt>
                <c:pt idx="197">
                  <c:v>1.6172824057845105</c:v>
                </c:pt>
                <c:pt idx="198">
                  <c:v>1.6381170417652049</c:v>
                </c:pt>
                <c:pt idx="199">
                  <c:v>1.6620008202628591</c:v>
                </c:pt>
                <c:pt idx="200">
                  <c:v>1.7290171086627646</c:v>
                </c:pt>
                <c:pt idx="201">
                  <c:v>1.8933716242957983</c:v>
                </c:pt>
                <c:pt idx="202">
                  <c:v>1.892835145189798</c:v>
                </c:pt>
                <c:pt idx="203">
                  <c:v>1.9484579181354826</c:v>
                </c:pt>
                <c:pt idx="204">
                  <c:v>1.813570494952244</c:v>
                </c:pt>
                <c:pt idx="205">
                  <c:v>1.5718362837420456</c:v>
                </c:pt>
                <c:pt idx="206">
                  <c:v>1.6681196433400951</c:v>
                </c:pt>
                <c:pt idx="207">
                  <c:v>1.9677972914035058</c:v>
                </c:pt>
                <c:pt idx="208">
                  <c:v>1.9799770513049517</c:v>
                </c:pt>
                <c:pt idx="209">
                  <c:v>1.9878166043359171</c:v>
                </c:pt>
                <c:pt idx="210">
                  <c:v>1.9914721912566156</c:v>
                </c:pt>
                <c:pt idx="211">
                  <c:v>2.0370920187293873</c:v>
                </c:pt>
                <c:pt idx="212">
                  <c:v>1.9303414166534341</c:v>
                </c:pt>
                <c:pt idx="213">
                  <c:v>1.9801649620497024</c:v>
                </c:pt>
                <c:pt idx="214">
                  <c:v>1.9631138497121516</c:v>
                </c:pt>
                <c:pt idx="215">
                  <c:v>2.0219282711575399</c:v>
                </c:pt>
                <c:pt idx="216">
                  <c:v>2.1756337461634603</c:v>
                </c:pt>
                <c:pt idx="217">
                  <c:v>2.0634706318330869</c:v>
                </c:pt>
                <c:pt idx="218">
                  <c:v>1.6194570956221828</c:v>
                </c:pt>
                <c:pt idx="219">
                  <c:v>1.5118738509915954</c:v>
                </c:pt>
                <c:pt idx="220">
                  <c:v>1.4547317261523336</c:v>
                </c:pt>
                <c:pt idx="221">
                  <c:v>1.5373187022722037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4-491A-9642-E144D026C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83552"/>
        <c:axId val="740883880"/>
      </c:scatterChart>
      <c:valAx>
        <c:axId val="74088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83880"/>
        <c:crosses val="autoZero"/>
        <c:crossBetween val="midCat"/>
      </c:valAx>
      <c:valAx>
        <c:axId val="740883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8355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Distance</a:t>
            </a:r>
            <a:r>
              <a:rPr lang="en-US" baseline="0">
                <a:solidFill>
                  <a:sysClr val="windowText" lastClr="000000"/>
                </a:solidFill>
              </a:rPr>
              <a:t> travelled (total: 1.97 km)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93790806965086"/>
          <c:y val="0.11675863553446925"/>
          <c:w val="0.80724151450362513"/>
          <c:h val="0.73902697169316289"/>
        </c:manualLayout>
      </c:layout>
      <c:scatterChart>
        <c:scatterStyle val="lineMarker"/>
        <c:varyColors val="0"/>
        <c:ser>
          <c:idx val="0"/>
          <c:order val="0"/>
          <c:tx>
            <c:strRef>
              <c:f>GPSData_bike!$R$1</c:f>
              <c:strCache>
                <c:ptCount val="1"/>
                <c:pt idx="0">
                  <c:v>Dist (cumulative)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GPSData_bike!$P$2:$P$223</c:f>
              <c:numCache>
                <c:formatCode>General</c:formatCode>
                <c:ptCount val="222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20</c:v>
                </c:pt>
                <c:pt idx="5">
                  <c:v>24</c:v>
                </c:pt>
                <c:pt idx="6">
                  <c:v>30</c:v>
                </c:pt>
                <c:pt idx="7">
                  <c:v>34</c:v>
                </c:pt>
                <c:pt idx="8">
                  <c:v>40</c:v>
                </c:pt>
                <c:pt idx="9">
                  <c:v>44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186</c:v>
                </c:pt>
                <c:pt idx="38">
                  <c:v>190</c:v>
                </c:pt>
                <c:pt idx="39">
                  <c:v>196</c:v>
                </c:pt>
                <c:pt idx="40">
                  <c:v>200</c:v>
                </c:pt>
                <c:pt idx="41">
                  <c:v>206</c:v>
                </c:pt>
                <c:pt idx="42">
                  <c:v>210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362</c:v>
                </c:pt>
                <c:pt idx="73">
                  <c:v>366</c:v>
                </c:pt>
                <c:pt idx="74">
                  <c:v>372</c:v>
                </c:pt>
                <c:pt idx="75">
                  <c:v>376</c:v>
                </c:pt>
                <c:pt idx="76">
                  <c:v>382</c:v>
                </c:pt>
                <c:pt idx="77">
                  <c:v>386</c:v>
                </c:pt>
                <c:pt idx="78">
                  <c:v>392</c:v>
                </c:pt>
                <c:pt idx="79">
                  <c:v>397</c:v>
                </c:pt>
                <c:pt idx="80">
                  <c:v>402</c:v>
                </c:pt>
                <c:pt idx="81">
                  <c:v>407</c:v>
                </c:pt>
                <c:pt idx="82">
                  <c:v>412</c:v>
                </c:pt>
                <c:pt idx="83">
                  <c:v>417</c:v>
                </c:pt>
                <c:pt idx="84">
                  <c:v>422</c:v>
                </c:pt>
                <c:pt idx="85">
                  <c:v>427</c:v>
                </c:pt>
                <c:pt idx="86">
                  <c:v>432</c:v>
                </c:pt>
                <c:pt idx="87">
                  <c:v>437</c:v>
                </c:pt>
                <c:pt idx="88">
                  <c:v>442</c:v>
                </c:pt>
                <c:pt idx="89">
                  <c:v>447</c:v>
                </c:pt>
                <c:pt idx="90">
                  <c:v>452</c:v>
                </c:pt>
                <c:pt idx="91">
                  <c:v>457</c:v>
                </c:pt>
                <c:pt idx="92">
                  <c:v>462</c:v>
                </c:pt>
                <c:pt idx="93">
                  <c:v>467</c:v>
                </c:pt>
                <c:pt idx="94">
                  <c:v>472</c:v>
                </c:pt>
                <c:pt idx="95">
                  <c:v>477</c:v>
                </c:pt>
                <c:pt idx="96">
                  <c:v>482</c:v>
                </c:pt>
                <c:pt idx="97">
                  <c:v>487</c:v>
                </c:pt>
                <c:pt idx="98">
                  <c:v>492</c:v>
                </c:pt>
                <c:pt idx="99">
                  <c:v>497</c:v>
                </c:pt>
                <c:pt idx="100">
                  <c:v>502</c:v>
                </c:pt>
                <c:pt idx="101">
                  <c:v>507</c:v>
                </c:pt>
                <c:pt idx="102">
                  <c:v>512</c:v>
                </c:pt>
                <c:pt idx="103">
                  <c:v>517</c:v>
                </c:pt>
                <c:pt idx="104">
                  <c:v>522</c:v>
                </c:pt>
                <c:pt idx="105">
                  <c:v>527</c:v>
                </c:pt>
                <c:pt idx="106">
                  <c:v>532</c:v>
                </c:pt>
                <c:pt idx="107">
                  <c:v>538</c:v>
                </c:pt>
                <c:pt idx="108">
                  <c:v>542</c:v>
                </c:pt>
                <c:pt idx="109">
                  <c:v>548</c:v>
                </c:pt>
                <c:pt idx="110">
                  <c:v>552</c:v>
                </c:pt>
                <c:pt idx="111">
                  <c:v>558</c:v>
                </c:pt>
                <c:pt idx="112">
                  <c:v>563</c:v>
                </c:pt>
                <c:pt idx="113">
                  <c:v>568</c:v>
                </c:pt>
                <c:pt idx="114">
                  <c:v>573</c:v>
                </c:pt>
                <c:pt idx="115">
                  <c:v>578</c:v>
                </c:pt>
                <c:pt idx="116">
                  <c:v>583</c:v>
                </c:pt>
                <c:pt idx="117">
                  <c:v>588</c:v>
                </c:pt>
                <c:pt idx="118">
                  <c:v>593</c:v>
                </c:pt>
                <c:pt idx="119">
                  <c:v>598</c:v>
                </c:pt>
                <c:pt idx="120">
                  <c:v>603</c:v>
                </c:pt>
                <c:pt idx="121">
                  <c:v>608</c:v>
                </c:pt>
                <c:pt idx="122">
                  <c:v>613</c:v>
                </c:pt>
                <c:pt idx="123">
                  <c:v>618</c:v>
                </c:pt>
                <c:pt idx="124">
                  <c:v>623</c:v>
                </c:pt>
                <c:pt idx="125">
                  <c:v>628</c:v>
                </c:pt>
                <c:pt idx="126">
                  <c:v>633</c:v>
                </c:pt>
                <c:pt idx="127">
                  <c:v>638</c:v>
                </c:pt>
                <c:pt idx="128">
                  <c:v>643</c:v>
                </c:pt>
                <c:pt idx="129">
                  <c:v>648</c:v>
                </c:pt>
                <c:pt idx="130">
                  <c:v>653</c:v>
                </c:pt>
                <c:pt idx="131">
                  <c:v>658</c:v>
                </c:pt>
                <c:pt idx="132">
                  <c:v>663</c:v>
                </c:pt>
                <c:pt idx="133">
                  <c:v>668</c:v>
                </c:pt>
                <c:pt idx="134">
                  <c:v>673</c:v>
                </c:pt>
                <c:pt idx="135">
                  <c:v>678</c:v>
                </c:pt>
                <c:pt idx="136">
                  <c:v>683</c:v>
                </c:pt>
                <c:pt idx="137">
                  <c:v>688</c:v>
                </c:pt>
                <c:pt idx="138">
                  <c:v>693</c:v>
                </c:pt>
                <c:pt idx="139">
                  <c:v>698</c:v>
                </c:pt>
                <c:pt idx="140">
                  <c:v>704</c:v>
                </c:pt>
                <c:pt idx="141">
                  <c:v>708</c:v>
                </c:pt>
                <c:pt idx="142">
                  <c:v>714</c:v>
                </c:pt>
                <c:pt idx="143">
                  <c:v>718</c:v>
                </c:pt>
                <c:pt idx="144">
                  <c:v>724</c:v>
                </c:pt>
                <c:pt idx="145">
                  <c:v>728</c:v>
                </c:pt>
                <c:pt idx="146">
                  <c:v>734</c:v>
                </c:pt>
                <c:pt idx="147">
                  <c:v>739</c:v>
                </c:pt>
                <c:pt idx="148">
                  <c:v>744</c:v>
                </c:pt>
                <c:pt idx="149">
                  <c:v>749</c:v>
                </c:pt>
                <c:pt idx="150">
                  <c:v>754</c:v>
                </c:pt>
                <c:pt idx="151">
                  <c:v>759</c:v>
                </c:pt>
                <c:pt idx="152">
                  <c:v>764</c:v>
                </c:pt>
                <c:pt idx="153">
                  <c:v>769</c:v>
                </c:pt>
                <c:pt idx="154">
                  <c:v>774</c:v>
                </c:pt>
                <c:pt idx="155">
                  <c:v>779</c:v>
                </c:pt>
                <c:pt idx="156">
                  <c:v>784</c:v>
                </c:pt>
                <c:pt idx="157">
                  <c:v>789</c:v>
                </c:pt>
                <c:pt idx="158">
                  <c:v>794</c:v>
                </c:pt>
                <c:pt idx="159">
                  <c:v>799</c:v>
                </c:pt>
                <c:pt idx="160">
                  <c:v>804</c:v>
                </c:pt>
                <c:pt idx="161">
                  <c:v>809</c:v>
                </c:pt>
                <c:pt idx="162">
                  <c:v>814</c:v>
                </c:pt>
                <c:pt idx="163">
                  <c:v>819</c:v>
                </c:pt>
                <c:pt idx="164">
                  <c:v>824</c:v>
                </c:pt>
                <c:pt idx="165">
                  <c:v>829</c:v>
                </c:pt>
                <c:pt idx="166">
                  <c:v>834</c:v>
                </c:pt>
                <c:pt idx="167">
                  <c:v>839</c:v>
                </c:pt>
                <c:pt idx="168">
                  <c:v>844</c:v>
                </c:pt>
                <c:pt idx="169">
                  <c:v>849</c:v>
                </c:pt>
                <c:pt idx="170">
                  <c:v>854</c:v>
                </c:pt>
                <c:pt idx="171">
                  <c:v>859</c:v>
                </c:pt>
                <c:pt idx="172">
                  <c:v>864</c:v>
                </c:pt>
                <c:pt idx="173">
                  <c:v>869</c:v>
                </c:pt>
                <c:pt idx="174">
                  <c:v>874</c:v>
                </c:pt>
                <c:pt idx="175">
                  <c:v>880</c:v>
                </c:pt>
                <c:pt idx="176">
                  <c:v>884</c:v>
                </c:pt>
                <c:pt idx="177">
                  <c:v>890</c:v>
                </c:pt>
                <c:pt idx="178">
                  <c:v>894</c:v>
                </c:pt>
                <c:pt idx="179">
                  <c:v>900</c:v>
                </c:pt>
                <c:pt idx="180">
                  <c:v>904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1056</c:v>
                </c:pt>
                <c:pt idx="211">
                  <c:v>1060</c:v>
                </c:pt>
                <c:pt idx="212">
                  <c:v>1066</c:v>
                </c:pt>
                <c:pt idx="213">
                  <c:v>1070</c:v>
                </c:pt>
                <c:pt idx="214">
                  <c:v>1076</c:v>
                </c:pt>
                <c:pt idx="215">
                  <c:v>1081</c:v>
                </c:pt>
                <c:pt idx="216">
                  <c:v>1086</c:v>
                </c:pt>
                <c:pt idx="217">
                  <c:v>1091</c:v>
                </c:pt>
                <c:pt idx="218">
                  <c:v>1096</c:v>
                </c:pt>
                <c:pt idx="219">
                  <c:v>1101</c:v>
                </c:pt>
                <c:pt idx="220">
                  <c:v>1106</c:v>
                </c:pt>
                <c:pt idx="221">
                  <c:v>1111</c:v>
                </c:pt>
              </c:numCache>
            </c:numRef>
          </c:xVal>
          <c:yVal>
            <c:numRef>
              <c:f>GPSData_bike!$R$2:$R$223</c:f>
              <c:numCache>
                <c:formatCode>General</c:formatCode>
                <c:ptCount val="222"/>
                <c:pt idx="0">
                  <c:v>0</c:v>
                </c:pt>
                <c:pt idx="1">
                  <c:v>4.4795602410370492</c:v>
                </c:pt>
                <c:pt idx="2">
                  <c:v>10.317438791219885</c:v>
                </c:pt>
                <c:pt idx="3">
                  <c:v>15.977206807586889</c:v>
                </c:pt>
                <c:pt idx="4">
                  <c:v>21.096811427913011</c:v>
                </c:pt>
                <c:pt idx="5">
                  <c:v>23.926671151959297</c:v>
                </c:pt>
                <c:pt idx="6">
                  <c:v>25.939134307424375</c:v>
                </c:pt>
                <c:pt idx="7">
                  <c:v>29.131931545575757</c:v>
                </c:pt>
                <c:pt idx="8">
                  <c:v>37.451617770818018</c:v>
                </c:pt>
                <c:pt idx="9">
                  <c:v>47.861180662944612</c:v>
                </c:pt>
                <c:pt idx="10">
                  <c:v>52.154426097819517</c:v>
                </c:pt>
                <c:pt idx="11">
                  <c:v>56.398887710697089</c:v>
                </c:pt>
                <c:pt idx="12">
                  <c:v>59.591647580653905</c:v>
                </c:pt>
                <c:pt idx="13">
                  <c:v>65.488226863827194</c:v>
                </c:pt>
                <c:pt idx="14">
                  <c:v>70.630074650832384</c:v>
                </c:pt>
                <c:pt idx="15">
                  <c:v>78.949584523369737</c:v>
                </c:pt>
                <c:pt idx="16">
                  <c:v>88.527759450684869</c:v>
                </c:pt>
                <c:pt idx="17">
                  <c:v>94.42432029913671</c:v>
                </c:pt>
                <c:pt idx="18">
                  <c:v>114.99113450280601</c:v>
                </c:pt>
                <c:pt idx="19">
                  <c:v>126.78421931149414</c:v>
                </c:pt>
                <c:pt idx="20">
                  <c:v>134.4786442243047</c:v>
                </c:pt>
                <c:pt idx="21">
                  <c:v>140.8639245412366</c:v>
                </c:pt>
                <c:pt idx="22">
                  <c:v>148.5583138558456</c:v>
                </c:pt>
                <c:pt idx="23">
                  <c:v>151.7509340438078</c:v>
                </c:pt>
                <c:pt idx="24">
                  <c:v>154.9212641739268</c:v>
                </c:pt>
                <c:pt idx="25">
                  <c:v>158.11387687041545</c:v>
                </c:pt>
                <c:pt idx="26">
                  <c:v>161.28418537143281</c:v>
                </c:pt>
                <c:pt idx="27">
                  <c:v>169.60322730258801</c:v>
                </c:pt>
                <c:pt idx="28">
                  <c:v>174.12348765090229</c:v>
                </c:pt>
                <c:pt idx="29">
                  <c:v>181.27893587187606</c:v>
                </c:pt>
                <c:pt idx="30">
                  <c:v>202.41779742753283</c:v>
                </c:pt>
                <c:pt idx="31">
                  <c:v>208.25329623031109</c:v>
                </c:pt>
                <c:pt idx="32">
                  <c:v>219.04430635406797</c:v>
                </c:pt>
                <c:pt idx="33">
                  <c:v>226.14612691508759</c:v>
                </c:pt>
                <c:pt idx="34">
                  <c:v>236.45152101661256</c:v>
                </c:pt>
                <c:pt idx="35">
                  <c:v>245.40682711017413</c:v>
                </c:pt>
                <c:pt idx="36">
                  <c:v>253.03539152235038</c:v>
                </c:pt>
                <c:pt idx="37">
                  <c:v>260.2499789951309</c:v>
                </c:pt>
                <c:pt idx="38">
                  <c:v>267.46453660451471</c:v>
                </c:pt>
                <c:pt idx="39">
                  <c:v>276.06980477151114</c:v>
                </c:pt>
                <c:pt idx="40">
                  <c:v>284.11780194824524</c:v>
                </c:pt>
                <c:pt idx="41">
                  <c:v>292.39044487898644</c:v>
                </c:pt>
                <c:pt idx="42">
                  <c:v>299.60524135529278</c:v>
                </c:pt>
                <c:pt idx="43">
                  <c:v>310.70524183833408</c:v>
                </c:pt>
                <c:pt idx="44">
                  <c:v>319.19117106668995</c:v>
                </c:pt>
                <c:pt idx="45">
                  <c:v>329.98229821782854</c:v>
                </c:pt>
                <c:pt idx="46">
                  <c:v>343.08759304606644</c:v>
                </c:pt>
                <c:pt idx="47">
                  <c:v>352.04355615527044</c:v>
                </c:pt>
                <c:pt idx="48">
                  <c:v>360.64972541392495</c:v>
                </c:pt>
                <c:pt idx="49">
                  <c:v>369.13609338128396</c:v>
                </c:pt>
                <c:pt idx="50">
                  <c:v>378.2345518579188</c:v>
                </c:pt>
                <c:pt idx="51">
                  <c:v>385.30664699931896</c:v>
                </c:pt>
                <c:pt idx="52">
                  <c:v>392.93599993727463</c:v>
                </c:pt>
                <c:pt idx="53">
                  <c:v>402.93988722765198</c:v>
                </c:pt>
                <c:pt idx="54">
                  <c:v>410.56926831170568</c:v>
                </c:pt>
                <c:pt idx="55">
                  <c:v>418.19870568503791</c:v>
                </c:pt>
                <c:pt idx="56">
                  <c:v>426.80523513676053</c:v>
                </c:pt>
                <c:pt idx="57">
                  <c:v>433.87751299273708</c:v>
                </c:pt>
                <c:pt idx="58">
                  <c:v>444.1841344486632</c:v>
                </c:pt>
                <c:pt idx="59">
                  <c:v>451.39982601738399</c:v>
                </c:pt>
                <c:pt idx="60">
                  <c:v>458.47219521700333</c:v>
                </c:pt>
                <c:pt idx="61">
                  <c:v>465.68791660418179</c:v>
                </c:pt>
                <c:pt idx="62">
                  <c:v>472.76031624882688</c:v>
                </c:pt>
                <c:pt idx="63">
                  <c:v>482.9973359229291</c:v>
                </c:pt>
                <c:pt idx="64">
                  <c:v>491.27098754513207</c:v>
                </c:pt>
                <c:pt idx="65">
                  <c:v>501.27554953557666</c:v>
                </c:pt>
                <c:pt idx="66">
                  <c:v>508.90540893666883</c:v>
                </c:pt>
                <c:pt idx="67">
                  <c:v>517.51247841789336</c:v>
                </c:pt>
                <c:pt idx="68">
                  <c:v>524.72852773404441</c:v>
                </c:pt>
                <c:pt idx="69">
                  <c:v>536.16582843455194</c:v>
                </c:pt>
                <c:pt idx="70">
                  <c:v>543.23841072462346</c:v>
                </c:pt>
                <c:pt idx="71">
                  <c:v>553.47561058879228</c:v>
                </c:pt>
                <c:pt idx="72">
                  <c:v>561.52443146745395</c:v>
                </c:pt>
                <c:pt idx="73">
                  <c:v>570.1316449039208</c:v>
                </c:pt>
                <c:pt idx="74">
                  <c:v>575.78992984660192</c:v>
                </c:pt>
                <c:pt idx="75">
                  <c:v>581.44821478928304</c:v>
                </c:pt>
                <c:pt idx="76">
                  <c:v>588.52107096800955</c:v>
                </c:pt>
                <c:pt idx="77">
                  <c:v>595.5939271452354</c:v>
                </c:pt>
                <c:pt idx="78">
                  <c:v>599.83764085187102</c:v>
                </c:pt>
                <c:pt idx="79">
                  <c:v>609.84254003533908</c:v>
                </c:pt>
                <c:pt idx="80">
                  <c:v>620.08004012478057</c:v>
                </c:pt>
                <c:pt idx="81">
                  <c:v>628.68746945226383</c:v>
                </c:pt>
                <c:pt idx="82">
                  <c:v>638.92511961418018</c:v>
                </c:pt>
                <c:pt idx="83">
                  <c:v>649.16288981166258</c:v>
                </c:pt>
                <c:pt idx="84">
                  <c:v>662.6204241676121</c:v>
                </c:pt>
                <c:pt idx="85">
                  <c:v>667.14075903020648</c:v>
                </c:pt>
                <c:pt idx="86">
                  <c:v>680.24805391473831</c:v>
                </c:pt>
                <c:pt idx="87">
                  <c:v>689.34791440727599</c:v>
                </c:pt>
                <c:pt idx="88">
                  <c:v>693.86826985948528</c:v>
                </c:pt>
                <c:pt idx="89">
                  <c:v>697.03918346849798</c:v>
                </c:pt>
                <c:pt idx="90">
                  <c:v>706.16202092641049</c:v>
                </c:pt>
                <c:pt idx="91">
                  <c:v>710.45526971391303</c:v>
                </c:pt>
                <c:pt idx="92">
                  <c:v>711.88635275435786</c:v>
                </c:pt>
                <c:pt idx="93">
                  <c:v>717.78292487125714</c:v>
                </c:pt>
                <c:pt idx="94">
                  <c:v>719.19771502745004</c:v>
                </c:pt>
                <c:pt idx="95">
                  <c:v>731.41564334366433</c:v>
                </c:pt>
                <c:pt idx="96">
                  <c:v>759.10063342276908</c:v>
                </c:pt>
                <c:pt idx="97">
                  <c:v>783.30822145929528</c:v>
                </c:pt>
                <c:pt idx="98">
                  <c:v>794.10098559974051</c:v>
                </c:pt>
                <c:pt idx="99">
                  <c:v>803.20014547076721</c:v>
                </c:pt>
                <c:pt idx="100">
                  <c:v>813.10235708989308</c:v>
                </c:pt>
                <c:pt idx="101">
                  <c:v>821.70978641737634</c:v>
                </c:pt>
                <c:pt idx="102">
                  <c:v>829.34001138361191</c:v>
                </c:pt>
                <c:pt idx="103">
                  <c:v>840.13304810168381</c:v>
                </c:pt>
                <c:pt idx="104">
                  <c:v>849.09049638176293</c:v>
                </c:pt>
                <c:pt idx="105">
                  <c:v>864.44733170608163</c:v>
                </c:pt>
                <c:pt idx="106">
                  <c:v>874.45303130606908</c:v>
                </c:pt>
                <c:pt idx="107">
                  <c:v>880.28996848652127</c:v>
                </c:pt>
                <c:pt idx="108">
                  <c:v>890.52806869356482</c:v>
                </c:pt>
                <c:pt idx="109">
                  <c:v>895.64716378552396</c:v>
                </c:pt>
                <c:pt idx="110">
                  <c:v>909.71531054072364</c:v>
                </c:pt>
                <c:pt idx="111">
                  <c:v>924.40988004707106</c:v>
                </c:pt>
                <c:pt idx="112">
                  <c:v>939.54777490938557</c:v>
                </c:pt>
                <c:pt idx="113">
                  <c:v>947.82258857514023</c:v>
                </c:pt>
                <c:pt idx="114">
                  <c:v>955.4535441314066</c:v>
                </c:pt>
                <c:pt idx="115">
                  <c:v>968.26663311364632</c:v>
                </c:pt>
                <c:pt idx="116">
                  <c:v>975.48378444414402</c:v>
                </c:pt>
                <c:pt idx="117">
                  <c:v>982.70090601098809</c:v>
                </c:pt>
                <c:pt idx="118">
                  <c:v>990.33183348083946</c:v>
                </c:pt>
                <c:pt idx="119">
                  <c:v>994.57614925135738</c:v>
                </c:pt>
                <c:pt idx="120">
                  <c:v>1003.1845854093535</c:v>
                </c:pt>
                <c:pt idx="121">
                  <c:v>1013.4932901303366</c:v>
                </c:pt>
                <c:pt idx="122">
                  <c:v>1018.612460195069</c:v>
                </c:pt>
                <c:pt idx="123">
                  <c:v>1027.7122973449971</c:v>
                </c:pt>
                <c:pt idx="124">
                  <c:v>1032.8315273770113</c:v>
                </c:pt>
                <c:pt idx="125">
                  <c:v>1044.2704765664785</c:v>
                </c:pt>
                <c:pt idx="126">
                  <c:v>1053.2289250944525</c:v>
                </c:pt>
                <c:pt idx="127">
                  <c:v>1059.5708494502735</c:v>
                </c:pt>
                <c:pt idx="128">
                  <c:v>1069.0838169226301</c:v>
                </c:pt>
                <c:pt idx="129">
                  <c:v>1076.3014145676289</c:v>
                </c:pt>
                <c:pt idx="130">
                  <c:v>1088.4072472561966</c:v>
                </c:pt>
                <c:pt idx="131">
                  <c:v>1097.5075743944381</c:v>
                </c:pt>
                <c:pt idx="132">
                  <c:v>1110.2787832715394</c:v>
                </c:pt>
                <c:pt idx="133">
                  <c:v>1119.8572422217997</c:v>
                </c:pt>
                <c:pt idx="134">
                  <c:v>1128.3471856092144</c:v>
                </c:pt>
                <c:pt idx="135">
                  <c:v>1133.4892255305633</c:v>
                </c:pt>
                <c:pt idx="136">
                  <c:v>1136.6604304306607</c:v>
                </c:pt>
                <c:pt idx="137">
                  <c:v>1149.540139588396</c:v>
                </c:pt>
                <c:pt idx="138">
                  <c:v>1156.6667529254921</c:v>
                </c:pt>
                <c:pt idx="139">
                  <c:v>1167.7701678522576</c:v>
                </c:pt>
                <c:pt idx="140">
                  <c:v>1178.5661204897413</c:v>
                </c:pt>
                <c:pt idx="141">
                  <c:v>1181.7375517441956</c:v>
                </c:pt>
                <c:pt idx="142">
                  <c:v>1189.3700503868927</c:v>
                </c:pt>
                <c:pt idx="143">
                  <c:v>1197.4204473098555</c:v>
                </c:pt>
                <c:pt idx="144">
                  <c:v>1210.5297059672878</c:v>
                </c:pt>
                <c:pt idx="145">
                  <c:v>1215.0097137900007</c:v>
                </c:pt>
                <c:pt idx="146">
                  <c:v>1221.3525870712087</c:v>
                </c:pt>
                <c:pt idx="147">
                  <c:v>1232.1486173528749</c:v>
                </c:pt>
                <c:pt idx="148">
                  <c:v>1254.6941382398486</c:v>
                </c:pt>
                <c:pt idx="149">
                  <c:v>1257.5241557819772</c:v>
                </c:pt>
                <c:pt idx="150">
                  <c:v>1261.7691820936691</c:v>
                </c:pt>
                <c:pt idx="151">
                  <c:v>1261.7691820936691</c:v>
                </c:pt>
                <c:pt idx="152">
                  <c:v>1265.7942298683363</c:v>
                </c:pt>
                <c:pt idx="153">
                  <c:v>1281.1837155205978</c:v>
                </c:pt>
                <c:pt idx="154">
                  <c:v>1292.5043681163252</c:v>
                </c:pt>
                <c:pt idx="155">
                  <c:v>1301.6054644684507</c:v>
                </c:pt>
                <c:pt idx="156">
                  <c:v>1301.6054644684507</c:v>
                </c:pt>
                <c:pt idx="157">
                  <c:v>1307.6432056672288</c:v>
                </c:pt>
                <c:pt idx="158">
                  <c:v>1312.763169564668</c:v>
                </c:pt>
                <c:pt idx="159">
                  <c:v>1326.3244352867107</c:v>
                </c:pt>
                <c:pt idx="160">
                  <c:v>1342.5272582684638</c:v>
                </c:pt>
                <c:pt idx="161">
                  <c:v>1360.4458092257821</c:v>
                </c:pt>
                <c:pt idx="162">
                  <c:v>1371.5713975847598</c:v>
                </c:pt>
                <c:pt idx="163">
                  <c:v>1376.0509061549146</c:v>
                </c:pt>
                <c:pt idx="164">
                  <c:v>1380.0758366573657</c:v>
                </c:pt>
                <c:pt idx="165">
                  <c:v>1395.4652118590025</c:v>
                </c:pt>
                <c:pt idx="166">
                  <c:v>1411.5654364494526</c:v>
                </c:pt>
                <c:pt idx="167">
                  <c:v>1417.4037146409903</c:v>
                </c:pt>
                <c:pt idx="168">
                  <c:v>1428.9394561675476</c:v>
                </c:pt>
                <c:pt idx="169">
                  <c:v>1457.0352772922677</c:v>
                </c:pt>
                <c:pt idx="170">
                  <c:v>1484.3726750232156</c:v>
                </c:pt>
                <c:pt idx="171">
                  <c:v>1506.7216800376755</c:v>
                </c:pt>
                <c:pt idx="172">
                  <c:v>1518.3954366314556</c:v>
                </c:pt>
                <c:pt idx="173">
                  <c:v>1528.5124260551906</c:v>
                </c:pt>
                <c:pt idx="174">
                  <c:v>1531.7051485371094</c:v>
                </c:pt>
                <c:pt idx="175">
                  <c:v>1547.4470730585692</c:v>
                </c:pt>
                <c:pt idx="176">
                  <c:v>1570.7344087561735</c:v>
                </c:pt>
                <c:pt idx="177">
                  <c:v>1582.270161094621</c:v>
                </c:pt>
                <c:pt idx="178">
                  <c:v>1592.2747230850655</c:v>
                </c:pt>
                <c:pt idx="179">
                  <c:v>1602.3356966952369</c:v>
                </c:pt>
                <c:pt idx="180">
                  <c:v>1609.4084615883432</c:v>
                </c:pt>
                <c:pt idx="181">
                  <c:v>1616.7023754917093</c:v>
                </c:pt>
                <c:pt idx="182">
                  <c:v>1630.2632088891653</c:v>
                </c:pt>
                <c:pt idx="183">
                  <c:v>1642.4729935735775</c:v>
                </c:pt>
                <c:pt idx="184">
                  <c:v>1644.4851042816786</c:v>
                </c:pt>
                <c:pt idx="185">
                  <c:v>1653.5256075222539</c:v>
                </c:pt>
                <c:pt idx="186">
                  <c:v>1658.0035804355457</c:v>
                </c:pt>
                <c:pt idx="187">
                  <c:v>1661.196160662952</c:v>
                </c:pt>
                <c:pt idx="188">
                  <c:v>1667.5813361061055</c:v>
                </c:pt>
                <c:pt idx="189">
                  <c:v>1678.7052686648512</c:v>
                </c:pt>
                <c:pt idx="190">
                  <c:v>1681.5674489619119</c:v>
                </c:pt>
                <c:pt idx="191">
                  <c:v>1698.2951543931645</c:v>
                </c:pt>
                <c:pt idx="192">
                  <c:v>1714.1005692466254</c:v>
                </c:pt>
                <c:pt idx="193">
                  <c:v>1722.148482288904</c:v>
                </c:pt>
                <c:pt idx="194">
                  <c:v>1727.8728558863154</c:v>
                </c:pt>
                <c:pt idx="195">
                  <c:v>1734.9979872424174</c:v>
                </c:pt>
                <c:pt idx="196">
                  <c:v>1739.5181761333715</c:v>
                </c:pt>
                <c:pt idx="197">
                  <c:v>1740.949270485633</c:v>
                </c:pt>
                <c:pt idx="198">
                  <c:v>1744.119015950537</c:v>
                </c:pt>
                <c:pt idx="199">
                  <c:v>1750.5039664028532</c:v>
                </c:pt>
                <c:pt idx="200">
                  <c:v>1758.1980943179665</c:v>
                </c:pt>
                <c:pt idx="201">
                  <c:v>1772.7858228765629</c:v>
                </c:pt>
                <c:pt idx="202">
                  <c:v>1790.0426268486747</c:v>
                </c:pt>
                <c:pt idx="203">
                  <c:v>1799.5509198031623</c:v>
                </c:pt>
                <c:pt idx="204">
                  <c:v>1806.7064084051672</c:v>
                </c:pt>
                <c:pt idx="205">
                  <c:v>1816.8233882044633</c:v>
                </c:pt>
                <c:pt idx="206">
                  <c:v>1825.0944245395035</c:v>
                </c:pt>
                <c:pt idx="207">
                  <c:v>1830.9282212478288</c:v>
                </c:pt>
                <c:pt idx="208">
                  <c:v>1836.045211462085</c:v>
                </c:pt>
                <c:pt idx="209">
                  <c:v>1848.254455286806</c:v>
                </c:pt>
                <c:pt idx="210">
                  <c:v>1855.8809882085893</c:v>
                </c:pt>
                <c:pt idx="211">
                  <c:v>1864.4836925502902</c:v>
                </c:pt>
                <c:pt idx="212">
                  <c:v>1873.0863968905121</c:v>
                </c:pt>
                <c:pt idx="213">
                  <c:v>1876.2555347749528</c:v>
                </c:pt>
                <c:pt idx="214">
                  <c:v>1894.0201880538093</c:v>
                </c:pt>
                <c:pt idx="215">
                  <c:v>1917.6579472993019</c:v>
                </c:pt>
                <c:pt idx="216">
                  <c:v>1928.4448138931775</c:v>
                </c:pt>
                <c:pt idx="217">
                  <c:v>1937.1470256449206</c:v>
                </c:pt>
                <c:pt idx="218">
                  <c:v>1943.1818796338841</c:v>
                </c:pt>
                <c:pt idx="219">
                  <c:v>1950.8079603591427</c:v>
                </c:pt>
                <c:pt idx="220">
                  <c:v>1957.1459210696862</c:v>
                </c:pt>
                <c:pt idx="221">
                  <c:v>1966.2416601679672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49-42AE-BD40-5BBA889C1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826144"/>
        <c:axId val="622826472"/>
      </c:scatterChart>
      <c:valAx>
        <c:axId val="62282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26472"/>
        <c:crosses val="autoZero"/>
        <c:crossBetween val="midCat"/>
      </c:valAx>
      <c:valAx>
        <c:axId val="622826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Distance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26144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during</a:t>
            </a:r>
            <a:r>
              <a:rPr lang="en-US" baseline="0"/>
              <a:t> travel (avg: 1.78 m/s)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GPSData_bike!$S$1</c:f>
              <c:strCache>
                <c:ptCount val="1"/>
                <c:pt idx="0">
                  <c:v>Speed 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GPSData_bike!$P$2:$P$223</c:f>
              <c:numCache>
                <c:formatCode>General</c:formatCode>
                <c:ptCount val="222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20</c:v>
                </c:pt>
                <c:pt idx="5">
                  <c:v>24</c:v>
                </c:pt>
                <c:pt idx="6">
                  <c:v>30</c:v>
                </c:pt>
                <c:pt idx="7">
                  <c:v>34</c:v>
                </c:pt>
                <c:pt idx="8">
                  <c:v>40</c:v>
                </c:pt>
                <c:pt idx="9">
                  <c:v>44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186</c:v>
                </c:pt>
                <c:pt idx="38">
                  <c:v>190</c:v>
                </c:pt>
                <c:pt idx="39">
                  <c:v>196</c:v>
                </c:pt>
                <c:pt idx="40">
                  <c:v>200</c:v>
                </c:pt>
                <c:pt idx="41">
                  <c:v>206</c:v>
                </c:pt>
                <c:pt idx="42">
                  <c:v>210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362</c:v>
                </c:pt>
                <c:pt idx="73">
                  <c:v>366</c:v>
                </c:pt>
                <c:pt idx="74">
                  <c:v>372</c:v>
                </c:pt>
                <c:pt idx="75">
                  <c:v>376</c:v>
                </c:pt>
                <c:pt idx="76">
                  <c:v>382</c:v>
                </c:pt>
                <c:pt idx="77">
                  <c:v>386</c:v>
                </c:pt>
                <c:pt idx="78">
                  <c:v>392</c:v>
                </c:pt>
                <c:pt idx="79">
                  <c:v>397</c:v>
                </c:pt>
                <c:pt idx="80">
                  <c:v>402</c:v>
                </c:pt>
                <c:pt idx="81">
                  <c:v>407</c:v>
                </c:pt>
                <c:pt idx="82">
                  <c:v>412</c:v>
                </c:pt>
                <c:pt idx="83">
                  <c:v>417</c:v>
                </c:pt>
                <c:pt idx="84">
                  <c:v>422</c:v>
                </c:pt>
                <c:pt idx="85">
                  <c:v>427</c:v>
                </c:pt>
                <c:pt idx="86">
                  <c:v>432</c:v>
                </c:pt>
                <c:pt idx="87">
                  <c:v>437</c:v>
                </c:pt>
                <c:pt idx="88">
                  <c:v>442</c:v>
                </c:pt>
                <c:pt idx="89">
                  <c:v>447</c:v>
                </c:pt>
                <c:pt idx="90">
                  <c:v>452</c:v>
                </c:pt>
                <c:pt idx="91">
                  <c:v>457</c:v>
                </c:pt>
                <c:pt idx="92">
                  <c:v>462</c:v>
                </c:pt>
                <c:pt idx="93">
                  <c:v>467</c:v>
                </c:pt>
                <c:pt idx="94">
                  <c:v>472</c:v>
                </c:pt>
                <c:pt idx="95">
                  <c:v>477</c:v>
                </c:pt>
                <c:pt idx="96">
                  <c:v>482</c:v>
                </c:pt>
                <c:pt idx="97">
                  <c:v>487</c:v>
                </c:pt>
                <c:pt idx="98">
                  <c:v>492</c:v>
                </c:pt>
                <c:pt idx="99">
                  <c:v>497</c:v>
                </c:pt>
                <c:pt idx="100">
                  <c:v>502</c:v>
                </c:pt>
                <c:pt idx="101">
                  <c:v>507</c:v>
                </c:pt>
                <c:pt idx="102">
                  <c:v>512</c:v>
                </c:pt>
                <c:pt idx="103">
                  <c:v>517</c:v>
                </c:pt>
                <c:pt idx="104">
                  <c:v>522</c:v>
                </c:pt>
                <c:pt idx="105">
                  <c:v>527</c:v>
                </c:pt>
                <c:pt idx="106">
                  <c:v>532</c:v>
                </c:pt>
                <c:pt idx="107">
                  <c:v>538</c:v>
                </c:pt>
                <c:pt idx="108">
                  <c:v>542</c:v>
                </c:pt>
                <c:pt idx="109">
                  <c:v>548</c:v>
                </c:pt>
                <c:pt idx="110">
                  <c:v>552</c:v>
                </c:pt>
                <c:pt idx="111">
                  <c:v>558</c:v>
                </c:pt>
                <c:pt idx="112">
                  <c:v>563</c:v>
                </c:pt>
                <c:pt idx="113">
                  <c:v>568</c:v>
                </c:pt>
                <c:pt idx="114">
                  <c:v>573</c:v>
                </c:pt>
                <c:pt idx="115">
                  <c:v>578</c:v>
                </c:pt>
                <c:pt idx="116">
                  <c:v>583</c:v>
                </c:pt>
                <c:pt idx="117">
                  <c:v>588</c:v>
                </c:pt>
                <c:pt idx="118">
                  <c:v>593</c:v>
                </c:pt>
                <c:pt idx="119">
                  <c:v>598</c:v>
                </c:pt>
                <c:pt idx="120">
                  <c:v>603</c:v>
                </c:pt>
                <c:pt idx="121">
                  <c:v>608</c:v>
                </c:pt>
                <c:pt idx="122">
                  <c:v>613</c:v>
                </c:pt>
                <c:pt idx="123">
                  <c:v>618</c:v>
                </c:pt>
                <c:pt idx="124">
                  <c:v>623</c:v>
                </c:pt>
                <c:pt idx="125">
                  <c:v>628</c:v>
                </c:pt>
                <c:pt idx="126">
                  <c:v>633</c:v>
                </c:pt>
                <c:pt idx="127">
                  <c:v>638</c:v>
                </c:pt>
                <c:pt idx="128">
                  <c:v>643</c:v>
                </c:pt>
                <c:pt idx="129">
                  <c:v>648</c:v>
                </c:pt>
                <c:pt idx="130">
                  <c:v>653</c:v>
                </c:pt>
                <c:pt idx="131">
                  <c:v>658</c:v>
                </c:pt>
                <c:pt idx="132">
                  <c:v>663</c:v>
                </c:pt>
                <c:pt idx="133">
                  <c:v>668</c:v>
                </c:pt>
                <c:pt idx="134">
                  <c:v>673</c:v>
                </c:pt>
                <c:pt idx="135">
                  <c:v>678</c:v>
                </c:pt>
                <c:pt idx="136">
                  <c:v>683</c:v>
                </c:pt>
                <c:pt idx="137">
                  <c:v>688</c:v>
                </c:pt>
                <c:pt idx="138">
                  <c:v>693</c:v>
                </c:pt>
                <c:pt idx="139">
                  <c:v>698</c:v>
                </c:pt>
                <c:pt idx="140">
                  <c:v>704</c:v>
                </c:pt>
                <c:pt idx="141">
                  <c:v>708</c:v>
                </c:pt>
                <c:pt idx="142">
                  <c:v>714</c:v>
                </c:pt>
                <c:pt idx="143">
                  <c:v>718</c:v>
                </c:pt>
                <c:pt idx="144">
                  <c:v>724</c:v>
                </c:pt>
                <c:pt idx="145">
                  <c:v>728</c:v>
                </c:pt>
                <c:pt idx="146">
                  <c:v>734</c:v>
                </c:pt>
                <c:pt idx="147">
                  <c:v>739</c:v>
                </c:pt>
                <c:pt idx="148">
                  <c:v>744</c:v>
                </c:pt>
                <c:pt idx="149">
                  <c:v>749</c:v>
                </c:pt>
                <c:pt idx="150">
                  <c:v>754</c:v>
                </c:pt>
                <c:pt idx="151">
                  <c:v>759</c:v>
                </c:pt>
                <c:pt idx="152">
                  <c:v>764</c:v>
                </c:pt>
                <c:pt idx="153">
                  <c:v>769</c:v>
                </c:pt>
                <c:pt idx="154">
                  <c:v>774</c:v>
                </c:pt>
                <c:pt idx="155">
                  <c:v>779</c:v>
                </c:pt>
                <c:pt idx="156">
                  <c:v>784</c:v>
                </c:pt>
                <c:pt idx="157">
                  <c:v>789</c:v>
                </c:pt>
                <c:pt idx="158">
                  <c:v>794</c:v>
                </c:pt>
                <c:pt idx="159">
                  <c:v>799</c:v>
                </c:pt>
                <c:pt idx="160">
                  <c:v>804</c:v>
                </c:pt>
                <c:pt idx="161">
                  <c:v>809</c:v>
                </c:pt>
                <c:pt idx="162">
                  <c:v>814</c:v>
                </c:pt>
                <c:pt idx="163">
                  <c:v>819</c:v>
                </c:pt>
                <c:pt idx="164">
                  <c:v>824</c:v>
                </c:pt>
                <c:pt idx="165">
                  <c:v>829</c:v>
                </c:pt>
                <c:pt idx="166">
                  <c:v>834</c:v>
                </c:pt>
                <c:pt idx="167">
                  <c:v>839</c:v>
                </c:pt>
                <c:pt idx="168">
                  <c:v>844</c:v>
                </c:pt>
                <c:pt idx="169">
                  <c:v>849</c:v>
                </c:pt>
                <c:pt idx="170">
                  <c:v>854</c:v>
                </c:pt>
                <c:pt idx="171">
                  <c:v>859</c:v>
                </c:pt>
                <c:pt idx="172">
                  <c:v>864</c:v>
                </c:pt>
                <c:pt idx="173">
                  <c:v>869</c:v>
                </c:pt>
                <c:pt idx="174">
                  <c:v>874</c:v>
                </c:pt>
                <c:pt idx="175">
                  <c:v>880</c:v>
                </c:pt>
                <c:pt idx="176">
                  <c:v>884</c:v>
                </c:pt>
                <c:pt idx="177">
                  <c:v>890</c:v>
                </c:pt>
                <c:pt idx="178">
                  <c:v>894</c:v>
                </c:pt>
                <c:pt idx="179">
                  <c:v>900</c:v>
                </c:pt>
                <c:pt idx="180">
                  <c:v>904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1056</c:v>
                </c:pt>
                <c:pt idx="211">
                  <c:v>1060</c:v>
                </c:pt>
                <c:pt idx="212">
                  <c:v>1066</c:v>
                </c:pt>
                <c:pt idx="213">
                  <c:v>1070</c:v>
                </c:pt>
                <c:pt idx="214">
                  <c:v>1076</c:v>
                </c:pt>
                <c:pt idx="215">
                  <c:v>1081</c:v>
                </c:pt>
                <c:pt idx="216">
                  <c:v>1086</c:v>
                </c:pt>
                <c:pt idx="217">
                  <c:v>1091</c:v>
                </c:pt>
                <c:pt idx="218">
                  <c:v>1096</c:v>
                </c:pt>
                <c:pt idx="219">
                  <c:v>1101</c:v>
                </c:pt>
                <c:pt idx="220">
                  <c:v>1106</c:v>
                </c:pt>
                <c:pt idx="221">
                  <c:v>1111</c:v>
                </c:pt>
              </c:numCache>
            </c:numRef>
          </c:xVal>
          <c:yVal>
            <c:numRef>
              <c:f>GPSData_bike!$S$2:$S$223</c:f>
              <c:numCache>
                <c:formatCode>General</c:formatCode>
                <c:ptCount val="222"/>
                <c:pt idx="0">
                  <c:v>0</c:v>
                </c:pt>
                <c:pt idx="1">
                  <c:v>1.1198900602592623</c:v>
                </c:pt>
                <c:pt idx="2">
                  <c:v>1.1675757100365671</c:v>
                </c:pt>
                <c:pt idx="3">
                  <c:v>1.1319536032734008</c:v>
                </c:pt>
                <c:pt idx="4">
                  <c:v>0.85326743672102046</c:v>
                </c:pt>
                <c:pt idx="5">
                  <c:v>0.70746493101157215</c:v>
                </c:pt>
                <c:pt idx="6">
                  <c:v>0.33541052591084647</c:v>
                </c:pt>
                <c:pt idx="7">
                  <c:v>0.79819930953784557</c:v>
                </c:pt>
                <c:pt idx="8">
                  <c:v>1.3866143708737102</c:v>
                </c:pt>
                <c:pt idx="9">
                  <c:v>2.6023907230316485</c:v>
                </c:pt>
                <c:pt idx="10">
                  <c:v>0.71554090581248431</c:v>
                </c:pt>
                <c:pt idx="11">
                  <c:v>0.84889232257551495</c:v>
                </c:pt>
                <c:pt idx="12">
                  <c:v>0.63855197399136265</c:v>
                </c:pt>
                <c:pt idx="13">
                  <c:v>1.1793158566346567</c:v>
                </c:pt>
                <c:pt idx="14">
                  <c:v>1.0283695574010374</c:v>
                </c:pt>
                <c:pt idx="15">
                  <c:v>1.6639019745074719</c:v>
                </c:pt>
                <c:pt idx="16">
                  <c:v>1.9156349854630264</c:v>
                </c:pt>
                <c:pt idx="17">
                  <c:v>1.1793121696903686</c:v>
                </c:pt>
                <c:pt idx="18">
                  <c:v>4.1133628407338589</c:v>
                </c:pt>
                <c:pt idx="19">
                  <c:v>2.3586169617376269</c:v>
                </c:pt>
                <c:pt idx="20">
                  <c:v>1.5388849825621143</c:v>
                </c:pt>
                <c:pt idx="21">
                  <c:v>1.2770560633863788</c:v>
                </c:pt>
                <c:pt idx="22">
                  <c:v>1.538877862921799</c:v>
                </c:pt>
                <c:pt idx="23">
                  <c:v>0.6385240375924387</c:v>
                </c:pt>
                <c:pt idx="24">
                  <c:v>0.63406602602379913</c:v>
                </c:pt>
                <c:pt idx="25">
                  <c:v>0.63852253929772851</c:v>
                </c:pt>
                <c:pt idx="26">
                  <c:v>0.63406170020347408</c:v>
                </c:pt>
                <c:pt idx="27">
                  <c:v>1.6638083862310402</c:v>
                </c:pt>
                <c:pt idx="28">
                  <c:v>0.90405206966285445</c:v>
                </c:pt>
                <c:pt idx="29">
                  <c:v>1.4310896441947536</c:v>
                </c:pt>
                <c:pt idx="30">
                  <c:v>4.2277723111313561</c:v>
                </c:pt>
                <c:pt idx="31">
                  <c:v>1.167099760555651</c:v>
                </c:pt>
                <c:pt idx="32">
                  <c:v>2.158202024751378</c:v>
                </c:pt>
                <c:pt idx="33">
                  <c:v>1.420364112203925</c:v>
                </c:pt>
                <c:pt idx="34">
                  <c:v>2.0610788203049917</c:v>
                </c:pt>
                <c:pt idx="35">
                  <c:v>1.7910612187123156</c:v>
                </c:pt>
                <c:pt idx="36">
                  <c:v>1.525712882435251</c:v>
                </c:pt>
                <c:pt idx="37">
                  <c:v>1.2024312454634165</c:v>
                </c:pt>
                <c:pt idx="38">
                  <c:v>1.8036394023459452</c:v>
                </c:pt>
                <c:pt idx="39">
                  <c:v>1.4342113611660732</c:v>
                </c:pt>
                <c:pt idx="40">
                  <c:v>2.0119992941835232</c:v>
                </c:pt>
                <c:pt idx="41">
                  <c:v>1.3787738217901999</c:v>
                </c:pt>
                <c:pt idx="42">
                  <c:v>1.8036991190765781</c:v>
                </c:pt>
                <c:pt idx="43">
                  <c:v>1.8500000805068832</c:v>
                </c:pt>
                <c:pt idx="44">
                  <c:v>1.6971858456711715</c:v>
                </c:pt>
                <c:pt idx="45">
                  <c:v>2.1582254302277204</c:v>
                </c:pt>
                <c:pt idx="46">
                  <c:v>2.6210589656475829</c:v>
                </c:pt>
                <c:pt idx="47">
                  <c:v>1.791192621840803</c:v>
                </c:pt>
                <c:pt idx="48">
                  <c:v>1.721233851730906</c:v>
                </c:pt>
                <c:pt idx="49">
                  <c:v>1.697273593471802</c:v>
                </c:pt>
                <c:pt idx="50">
                  <c:v>1.8196916953269653</c:v>
                </c:pt>
                <c:pt idx="51">
                  <c:v>1.4144190282800342</c:v>
                </c:pt>
                <c:pt idx="52">
                  <c:v>1.5258705875911356</c:v>
                </c:pt>
                <c:pt idx="53">
                  <c:v>2.0007774580754747</c:v>
                </c:pt>
                <c:pt idx="54">
                  <c:v>1.5258762168107394</c:v>
                </c:pt>
                <c:pt idx="55">
                  <c:v>1.5258874746664493</c:v>
                </c:pt>
                <c:pt idx="56">
                  <c:v>1.7213058903445233</c:v>
                </c:pt>
                <c:pt idx="57">
                  <c:v>1.4144555711953097</c:v>
                </c:pt>
                <c:pt idx="58">
                  <c:v>2.0613242911852234</c:v>
                </c:pt>
                <c:pt idx="59">
                  <c:v>1.4431383137441605</c:v>
                </c:pt>
                <c:pt idx="60">
                  <c:v>1.4144738399238688</c:v>
                </c:pt>
                <c:pt idx="61">
                  <c:v>1.4431442774356884</c:v>
                </c:pt>
                <c:pt idx="62">
                  <c:v>1.4144799289290146</c:v>
                </c:pt>
                <c:pt idx="63">
                  <c:v>2.0474039348204442</c:v>
                </c:pt>
                <c:pt idx="64">
                  <c:v>1.6547303244405953</c:v>
                </c:pt>
                <c:pt idx="65">
                  <c:v>2.0009123980889139</c:v>
                </c:pt>
                <c:pt idx="66">
                  <c:v>1.5259718802184394</c:v>
                </c:pt>
                <c:pt idx="67">
                  <c:v>1.7214138962449064</c:v>
                </c:pt>
                <c:pt idx="68">
                  <c:v>1.4432098632302071</c:v>
                </c:pt>
                <c:pt idx="69">
                  <c:v>2.287460140101504</c:v>
                </c:pt>
                <c:pt idx="70">
                  <c:v>1.4145164580143068</c:v>
                </c:pt>
                <c:pt idx="71">
                  <c:v>2.0474399728337631</c:v>
                </c:pt>
                <c:pt idx="72">
                  <c:v>1.3414701464436083</c:v>
                </c:pt>
                <c:pt idx="73">
                  <c:v>2.1518033591167001</c:v>
                </c:pt>
                <c:pt idx="74">
                  <c:v>0.94304749044684621</c:v>
                </c:pt>
                <c:pt idx="75">
                  <c:v>1.4145712356702693</c:v>
                </c:pt>
                <c:pt idx="76">
                  <c:v>1.1788093631210843</c:v>
                </c:pt>
                <c:pt idx="77">
                  <c:v>1.7682140443064678</c:v>
                </c:pt>
                <c:pt idx="78">
                  <c:v>0.70728561777260823</c:v>
                </c:pt>
                <c:pt idx="79">
                  <c:v>2.0009798366936069</c:v>
                </c:pt>
                <c:pt idx="80">
                  <c:v>2.0475000178882863</c:v>
                </c:pt>
                <c:pt idx="81">
                  <c:v>1.7214858654966434</c:v>
                </c:pt>
                <c:pt idx="82">
                  <c:v>2.0475300323832655</c:v>
                </c:pt>
                <c:pt idx="83">
                  <c:v>2.0475540394964726</c:v>
                </c:pt>
                <c:pt idx="84">
                  <c:v>2.6915068711898971</c:v>
                </c:pt>
                <c:pt idx="85">
                  <c:v>0.90406697251888724</c:v>
                </c:pt>
                <c:pt idx="86">
                  <c:v>2.6214589769063683</c:v>
                </c:pt>
                <c:pt idx="87">
                  <c:v>1.8199720985075345</c:v>
                </c:pt>
                <c:pt idx="88">
                  <c:v>0.90407109044186151</c:v>
                </c:pt>
                <c:pt idx="89">
                  <c:v>0.6341827218025371</c:v>
                </c:pt>
                <c:pt idx="90">
                  <c:v>1.8245674915825016</c:v>
                </c:pt>
                <c:pt idx="91">
                  <c:v>0.85864975750050987</c:v>
                </c:pt>
                <c:pt idx="92">
                  <c:v>0.28621660808897592</c:v>
                </c:pt>
                <c:pt idx="93">
                  <c:v>1.1793144233798525</c:v>
                </c:pt>
                <c:pt idx="94">
                  <c:v>0.28295803123858743</c:v>
                </c:pt>
                <c:pt idx="95">
                  <c:v>2.4435856632428474</c:v>
                </c:pt>
                <c:pt idx="96">
                  <c:v>5.5369980158209531</c:v>
                </c:pt>
                <c:pt idx="97">
                  <c:v>4.8415176073052475</c:v>
                </c:pt>
                <c:pt idx="98">
                  <c:v>2.1585528280890349</c:v>
                </c:pt>
                <c:pt idx="99">
                  <c:v>1.8198319742053375</c:v>
                </c:pt>
                <c:pt idx="100">
                  <c:v>1.9804423238251754</c:v>
                </c:pt>
                <c:pt idx="101">
                  <c:v>1.7214858654966434</c:v>
                </c:pt>
                <c:pt idx="102">
                  <c:v>1.5260449932471229</c:v>
                </c:pt>
                <c:pt idx="103">
                  <c:v>2.1586073436143698</c:v>
                </c:pt>
                <c:pt idx="104">
                  <c:v>1.7914896560158169</c:v>
                </c:pt>
                <c:pt idx="105">
                  <c:v>3.0713670648637486</c:v>
                </c:pt>
                <c:pt idx="106">
                  <c:v>2.0011399199974789</c:v>
                </c:pt>
                <c:pt idx="107">
                  <c:v>0.97282286340870072</c:v>
                </c:pt>
                <c:pt idx="108">
                  <c:v>2.559525051760883</c:v>
                </c:pt>
                <c:pt idx="109">
                  <c:v>0.853182515326527</c:v>
                </c:pt>
                <c:pt idx="110">
                  <c:v>3.5170366887999096</c:v>
                </c:pt>
                <c:pt idx="111">
                  <c:v>2.4490949177245609</c:v>
                </c:pt>
                <c:pt idx="112">
                  <c:v>3.0275789724629014</c:v>
                </c:pt>
                <c:pt idx="113">
                  <c:v>1.6549627331509349</c:v>
                </c:pt>
                <c:pt idx="114">
                  <c:v>1.5261911112532631</c:v>
                </c:pt>
                <c:pt idx="115">
                  <c:v>2.5626177964479524</c:v>
                </c:pt>
                <c:pt idx="116">
                  <c:v>1.4434302660995315</c:v>
                </c:pt>
                <c:pt idx="117">
                  <c:v>1.4434243133688038</c:v>
                </c:pt>
                <c:pt idx="118">
                  <c:v>1.5261854939702733</c:v>
                </c:pt>
                <c:pt idx="119">
                  <c:v>0.84886315410358615</c:v>
                </c:pt>
                <c:pt idx="120">
                  <c:v>1.7216872315992373</c:v>
                </c:pt>
                <c:pt idx="121">
                  <c:v>2.0617409441966075</c:v>
                </c:pt>
                <c:pt idx="122">
                  <c:v>1.0238340129464862</c:v>
                </c:pt>
                <c:pt idx="123">
                  <c:v>1.8199674299856039</c:v>
                </c:pt>
                <c:pt idx="124">
                  <c:v>1.0238460064028434</c:v>
                </c:pt>
                <c:pt idx="125">
                  <c:v>2.287789837893432</c:v>
                </c:pt>
                <c:pt idx="126">
                  <c:v>1.7916897055947945</c:v>
                </c:pt>
                <c:pt idx="127">
                  <c:v>1.2683848711641879</c:v>
                </c:pt>
                <c:pt idx="128">
                  <c:v>1.9025934944713274</c:v>
                </c:pt>
                <c:pt idx="129">
                  <c:v>1.4435195289997249</c:v>
                </c:pt>
                <c:pt idx="130">
                  <c:v>2.4211665377135341</c:v>
                </c:pt>
                <c:pt idx="131">
                  <c:v>1.8200654276482893</c:v>
                </c:pt>
                <c:pt idx="132">
                  <c:v>2.5542417754202731</c:v>
                </c:pt>
                <c:pt idx="133">
                  <c:v>1.9156917900520554</c:v>
                </c:pt>
                <c:pt idx="134">
                  <c:v>1.6979886774829662</c:v>
                </c:pt>
                <c:pt idx="135">
                  <c:v>1.0284079842697709</c:v>
                </c:pt>
                <c:pt idx="136">
                  <c:v>0.63424098001948448</c:v>
                </c:pt>
                <c:pt idx="137">
                  <c:v>2.5759418315470697</c:v>
                </c:pt>
                <c:pt idx="138">
                  <c:v>1.4253226674192188</c:v>
                </c:pt>
                <c:pt idx="139">
                  <c:v>2.2206829853530792</c:v>
                </c:pt>
                <c:pt idx="140">
                  <c:v>1.799325439580606</c:v>
                </c:pt>
                <c:pt idx="141">
                  <c:v>0.792857813613565</c:v>
                </c:pt>
                <c:pt idx="142">
                  <c:v>1.2720831071161973</c:v>
                </c:pt>
                <c:pt idx="143">
                  <c:v>2.0125992307407237</c:v>
                </c:pt>
                <c:pt idx="144">
                  <c:v>2.1848764429053849</c:v>
                </c:pt>
                <c:pt idx="145">
                  <c:v>1.1200019556782048</c:v>
                </c:pt>
                <c:pt idx="146">
                  <c:v>1.057145546867998</c:v>
                </c:pt>
                <c:pt idx="147">
                  <c:v>2.1592060563332196</c:v>
                </c:pt>
                <c:pt idx="148">
                  <c:v>4.5091041773947182</c:v>
                </c:pt>
                <c:pt idx="149">
                  <c:v>0.566003508425726</c:v>
                </c:pt>
                <c:pt idx="150">
                  <c:v>0.84900526233836915</c:v>
                </c:pt>
                <c:pt idx="151">
                  <c:v>0</c:v>
                </c:pt>
                <c:pt idx="152">
                  <c:v>0.80500955493345128</c:v>
                </c:pt>
                <c:pt idx="153">
                  <c:v>3.0778971304522913</c:v>
                </c:pt>
                <c:pt idx="154">
                  <c:v>2.2641305191454681</c:v>
                </c:pt>
                <c:pt idx="155">
                  <c:v>1.8202192704251101</c:v>
                </c:pt>
                <c:pt idx="156">
                  <c:v>0</c:v>
                </c:pt>
                <c:pt idx="157">
                  <c:v>1.2075482397556265</c:v>
                </c:pt>
                <c:pt idx="158">
                  <c:v>1.0239927794878283</c:v>
                </c:pt>
                <c:pt idx="159">
                  <c:v>2.71225314440855</c:v>
                </c:pt>
                <c:pt idx="160">
                  <c:v>3.2405645963506324</c:v>
                </c:pt>
                <c:pt idx="161">
                  <c:v>3.583710191463672</c:v>
                </c:pt>
                <c:pt idx="162">
                  <c:v>2.2251176717955219</c:v>
                </c:pt>
                <c:pt idx="163">
                  <c:v>0.89590171403095664</c:v>
                </c:pt>
                <c:pt idx="164">
                  <c:v>0.80498610049023023</c:v>
                </c:pt>
                <c:pt idx="165">
                  <c:v>3.0778750403273336</c:v>
                </c:pt>
                <c:pt idx="166">
                  <c:v>3.2200449180900046</c:v>
                </c:pt>
                <c:pt idx="167">
                  <c:v>1.1676556383075245</c:v>
                </c:pt>
                <c:pt idx="168">
                  <c:v>2.3071483053114745</c:v>
                </c:pt>
                <c:pt idx="169">
                  <c:v>5.6191642249440159</c:v>
                </c:pt>
                <c:pt idx="170">
                  <c:v>5.4674795461895913</c:v>
                </c:pt>
                <c:pt idx="171">
                  <c:v>4.4698010028919795</c:v>
                </c:pt>
                <c:pt idx="172">
                  <c:v>2.3347513187560152</c:v>
                </c:pt>
                <c:pt idx="173">
                  <c:v>2.023397884746998</c:v>
                </c:pt>
                <c:pt idx="174">
                  <c:v>0.63854449638373589</c:v>
                </c:pt>
                <c:pt idx="175">
                  <c:v>2.6236540869099803</c:v>
                </c:pt>
                <c:pt idx="176">
                  <c:v>5.821833924401087</c:v>
                </c:pt>
                <c:pt idx="177">
                  <c:v>1.9226253897412535</c:v>
                </c:pt>
                <c:pt idx="178">
                  <c:v>2.5011404976111424</c:v>
                </c:pt>
                <c:pt idx="179">
                  <c:v>1.6768289350285672</c:v>
                </c:pt>
                <c:pt idx="180">
                  <c:v>1.7681912232765757</c:v>
                </c:pt>
                <c:pt idx="181">
                  <c:v>1.2156523172276581</c:v>
                </c:pt>
                <c:pt idx="182">
                  <c:v>2.7121666794911858</c:v>
                </c:pt>
                <c:pt idx="183">
                  <c:v>2.4419569368824141</c:v>
                </c:pt>
                <c:pt idx="184">
                  <c:v>0.40242214162020729</c:v>
                </c:pt>
                <c:pt idx="185">
                  <c:v>1.8081006481150765</c:v>
                </c:pt>
                <c:pt idx="186">
                  <c:v>0.89559458265832836</c:v>
                </c:pt>
                <c:pt idx="187">
                  <c:v>0.63851604548126806</c:v>
                </c:pt>
                <c:pt idx="188">
                  <c:v>1.2770350886307031</c:v>
                </c:pt>
                <c:pt idx="189">
                  <c:v>2.2247865117491399</c:v>
                </c:pt>
                <c:pt idx="190">
                  <c:v>0.57243605941213038</c:v>
                </c:pt>
                <c:pt idx="191">
                  <c:v>3.3455410862505301</c:v>
                </c:pt>
                <c:pt idx="192">
                  <c:v>3.1610829706921937</c:v>
                </c:pt>
                <c:pt idx="193">
                  <c:v>1.6095826084557274</c:v>
                </c:pt>
                <c:pt idx="194">
                  <c:v>1.1448747194822886</c:v>
                </c:pt>
                <c:pt idx="195">
                  <c:v>1.4250262712203892</c:v>
                </c:pt>
                <c:pt idx="196">
                  <c:v>0.90403777819084574</c:v>
                </c:pt>
                <c:pt idx="197">
                  <c:v>0.28621887045227928</c:v>
                </c:pt>
                <c:pt idx="198">
                  <c:v>0.6339490929808147</c:v>
                </c:pt>
                <c:pt idx="199">
                  <c:v>1.2769900904632316</c:v>
                </c:pt>
                <c:pt idx="200">
                  <c:v>1.5388255830226796</c:v>
                </c:pt>
                <c:pt idx="201">
                  <c:v>2.9175457117192778</c:v>
                </c:pt>
                <c:pt idx="202">
                  <c:v>3.451360794422365</c:v>
                </c:pt>
                <c:pt idx="203">
                  <c:v>1.9016585908975252</c:v>
                </c:pt>
                <c:pt idx="204">
                  <c:v>1.4310977204009945</c:v>
                </c:pt>
                <c:pt idx="205">
                  <c:v>2.0233959598592128</c:v>
                </c:pt>
                <c:pt idx="206">
                  <c:v>1.6542072670080248</c:v>
                </c:pt>
                <c:pt idx="207">
                  <c:v>1.1667593416650419</c:v>
                </c:pt>
                <c:pt idx="208">
                  <c:v>1.0233980428512417</c:v>
                </c:pt>
                <c:pt idx="209">
                  <c:v>2.4418487649441842</c:v>
                </c:pt>
                <c:pt idx="210">
                  <c:v>1.2710888202972315</c:v>
                </c:pt>
                <c:pt idx="211">
                  <c:v>2.1506760854252094</c:v>
                </c:pt>
                <c:pt idx="212">
                  <c:v>1.4337840567036524</c:v>
                </c:pt>
                <c:pt idx="213">
                  <c:v>0.79228447111018141</c:v>
                </c:pt>
                <c:pt idx="214">
                  <c:v>2.9607755464760732</c:v>
                </c:pt>
                <c:pt idx="215">
                  <c:v>4.7275518490985116</c:v>
                </c:pt>
                <c:pt idx="216">
                  <c:v>2.1573733187751194</c:v>
                </c:pt>
                <c:pt idx="217">
                  <c:v>1.7404423503486441</c:v>
                </c:pt>
                <c:pt idx="218">
                  <c:v>1.2069707977927229</c:v>
                </c:pt>
                <c:pt idx="219">
                  <c:v>1.5252161450517296</c:v>
                </c:pt>
                <c:pt idx="220">
                  <c:v>1.2675921421086966</c:v>
                </c:pt>
                <c:pt idx="221">
                  <c:v>1.8191478196561846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A-45A0-80CF-5B11C4A55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58720"/>
        <c:axId val="310159048"/>
      </c:scatterChart>
      <c:valAx>
        <c:axId val="31015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59048"/>
        <c:crosses val="autoZero"/>
        <c:crossBetween val="midCat"/>
      </c:valAx>
      <c:valAx>
        <c:axId val="3101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5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Speed during travel (avg: 1.63 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1614173228347"/>
          <c:y val="0.12872703412073494"/>
          <c:w val="0.83274496937882769"/>
          <c:h val="0.71227580927384082"/>
        </c:manualLayout>
      </c:layout>
      <c:scatterChart>
        <c:scatterStyle val="lineMarker"/>
        <c:varyColors val="0"/>
        <c:ser>
          <c:idx val="0"/>
          <c:order val="0"/>
          <c:tx>
            <c:strRef>
              <c:f>GPSData_bike!$T$1</c:f>
              <c:strCache>
                <c:ptCount val="1"/>
                <c:pt idx="0">
                  <c:v>Speed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GPSData_bike!$P$2:$P$223</c:f>
              <c:numCache>
                <c:formatCode>General</c:formatCode>
                <c:ptCount val="222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20</c:v>
                </c:pt>
                <c:pt idx="5">
                  <c:v>24</c:v>
                </c:pt>
                <c:pt idx="6">
                  <c:v>30</c:v>
                </c:pt>
                <c:pt idx="7">
                  <c:v>34</c:v>
                </c:pt>
                <c:pt idx="8">
                  <c:v>40</c:v>
                </c:pt>
                <c:pt idx="9">
                  <c:v>44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186</c:v>
                </c:pt>
                <c:pt idx="38">
                  <c:v>190</c:v>
                </c:pt>
                <c:pt idx="39">
                  <c:v>196</c:v>
                </c:pt>
                <c:pt idx="40">
                  <c:v>200</c:v>
                </c:pt>
                <c:pt idx="41">
                  <c:v>206</c:v>
                </c:pt>
                <c:pt idx="42">
                  <c:v>210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362</c:v>
                </c:pt>
                <c:pt idx="73">
                  <c:v>366</c:v>
                </c:pt>
                <c:pt idx="74">
                  <c:v>372</c:v>
                </c:pt>
                <c:pt idx="75">
                  <c:v>376</c:v>
                </c:pt>
                <c:pt idx="76">
                  <c:v>382</c:v>
                </c:pt>
                <c:pt idx="77">
                  <c:v>386</c:v>
                </c:pt>
                <c:pt idx="78">
                  <c:v>392</c:v>
                </c:pt>
                <c:pt idx="79">
                  <c:v>397</c:v>
                </c:pt>
                <c:pt idx="80">
                  <c:v>402</c:v>
                </c:pt>
                <c:pt idx="81">
                  <c:v>407</c:v>
                </c:pt>
                <c:pt idx="82">
                  <c:v>412</c:v>
                </c:pt>
                <c:pt idx="83">
                  <c:v>417</c:v>
                </c:pt>
                <c:pt idx="84">
                  <c:v>422</c:v>
                </c:pt>
                <c:pt idx="85">
                  <c:v>427</c:v>
                </c:pt>
                <c:pt idx="86">
                  <c:v>432</c:v>
                </c:pt>
                <c:pt idx="87">
                  <c:v>437</c:v>
                </c:pt>
                <c:pt idx="88">
                  <c:v>442</c:v>
                </c:pt>
                <c:pt idx="89">
                  <c:v>447</c:v>
                </c:pt>
                <c:pt idx="90">
                  <c:v>452</c:v>
                </c:pt>
                <c:pt idx="91">
                  <c:v>457</c:v>
                </c:pt>
                <c:pt idx="92">
                  <c:v>462</c:v>
                </c:pt>
                <c:pt idx="93">
                  <c:v>467</c:v>
                </c:pt>
                <c:pt idx="94">
                  <c:v>472</c:v>
                </c:pt>
                <c:pt idx="95">
                  <c:v>477</c:v>
                </c:pt>
                <c:pt idx="96">
                  <c:v>482</c:v>
                </c:pt>
                <c:pt idx="97">
                  <c:v>487</c:v>
                </c:pt>
                <c:pt idx="98">
                  <c:v>492</c:v>
                </c:pt>
                <c:pt idx="99">
                  <c:v>497</c:v>
                </c:pt>
                <c:pt idx="100">
                  <c:v>502</c:v>
                </c:pt>
                <c:pt idx="101">
                  <c:v>507</c:v>
                </c:pt>
                <c:pt idx="102">
                  <c:v>512</c:v>
                </c:pt>
                <c:pt idx="103">
                  <c:v>517</c:v>
                </c:pt>
                <c:pt idx="104">
                  <c:v>522</c:v>
                </c:pt>
                <c:pt idx="105">
                  <c:v>527</c:v>
                </c:pt>
                <c:pt idx="106">
                  <c:v>532</c:v>
                </c:pt>
                <c:pt idx="107">
                  <c:v>538</c:v>
                </c:pt>
                <c:pt idx="108">
                  <c:v>542</c:v>
                </c:pt>
                <c:pt idx="109">
                  <c:v>548</c:v>
                </c:pt>
                <c:pt idx="110">
                  <c:v>552</c:v>
                </c:pt>
                <c:pt idx="111">
                  <c:v>558</c:v>
                </c:pt>
                <c:pt idx="112">
                  <c:v>563</c:v>
                </c:pt>
                <c:pt idx="113">
                  <c:v>568</c:v>
                </c:pt>
                <c:pt idx="114">
                  <c:v>573</c:v>
                </c:pt>
                <c:pt idx="115">
                  <c:v>578</c:v>
                </c:pt>
                <c:pt idx="116">
                  <c:v>583</c:v>
                </c:pt>
                <c:pt idx="117">
                  <c:v>588</c:v>
                </c:pt>
                <c:pt idx="118">
                  <c:v>593</c:v>
                </c:pt>
                <c:pt idx="119">
                  <c:v>598</c:v>
                </c:pt>
                <c:pt idx="120">
                  <c:v>603</c:v>
                </c:pt>
                <c:pt idx="121">
                  <c:v>608</c:v>
                </c:pt>
                <c:pt idx="122">
                  <c:v>613</c:v>
                </c:pt>
                <c:pt idx="123">
                  <c:v>618</c:v>
                </c:pt>
                <c:pt idx="124">
                  <c:v>623</c:v>
                </c:pt>
                <c:pt idx="125">
                  <c:v>628</c:v>
                </c:pt>
                <c:pt idx="126">
                  <c:v>633</c:v>
                </c:pt>
                <c:pt idx="127">
                  <c:v>638</c:v>
                </c:pt>
                <c:pt idx="128">
                  <c:v>643</c:v>
                </c:pt>
                <c:pt idx="129">
                  <c:v>648</c:v>
                </c:pt>
                <c:pt idx="130">
                  <c:v>653</c:v>
                </c:pt>
                <c:pt idx="131">
                  <c:v>658</c:v>
                </c:pt>
                <c:pt idx="132">
                  <c:v>663</c:v>
                </c:pt>
                <c:pt idx="133">
                  <c:v>668</c:v>
                </c:pt>
                <c:pt idx="134">
                  <c:v>673</c:v>
                </c:pt>
                <c:pt idx="135">
                  <c:v>678</c:v>
                </c:pt>
                <c:pt idx="136">
                  <c:v>683</c:v>
                </c:pt>
                <c:pt idx="137">
                  <c:v>688</c:v>
                </c:pt>
                <c:pt idx="138">
                  <c:v>693</c:v>
                </c:pt>
                <c:pt idx="139">
                  <c:v>698</c:v>
                </c:pt>
                <c:pt idx="140">
                  <c:v>704</c:v>
                </c:pt>
                <c:pt idx="141">
                  <c:v>708</c:v>
                </c:pt>
                <c:pt idx="142">
                  <c:v>714</c:v>
                </c:pt>
                <c:pt idx="143">
                  <c:v>718</c:v>
                </c:pt>
                <c:pt idx="144">
                  <c:v>724</c:v>
                </c:pt>
                <c:pt idx="145">
                  <c:v>728</c:v>
                </c:pt>
                <c:pt idx="146">
                  <c:v>734</c:v>
                </c:pt>
                <c:pt idx="147">
                  <c:v>739</c:v>
                </c:pt>
                <c:pt idx="148">
                  <c:v>744</c:v>
                </c:pt>
                <c:pt idx="149">
                  <c:v>749</c:v>
                </c:pt>
                <c:pt idx="150">
                  <c:v>754</c:v>
                </c:pt>
                <c:pt idx="151">
                  <c:v>759</c:v>
                </c:pt>
                <c:pt idx="152">
                  <c:v>764</c:v>
                </c:pt>
                <c:pt idx="153">
                  <c:v>769</c:v>
                </c:pt>
                <c:pt idx="154">
                  <c:v>774</c:v>
                </c:pt>
                <c:pt idx="155">
                  <c:v>779</c:v>
                </c:pt>
                <c:pt idx="156">
                  <c:v>784</c:v>
                </c:pt>
                <c:pt idx="157">
                  <c:v>789</c:v>
                </c:pt>
                <c:pt idx="158">
                  <c:v>794</c:v>
                </c:pt>
                <c:pt idx="159">
                  <c:v>799</c:v>
                </c:pt>
                <c:pt idx="160">
                  <c:v>804</c:v>
                </c:pt>
                <c:pt idx="161">
                  <c:v>809</c:v>
                </c:pt>
                <c:pt idx="162">
                  <c:v>814</c:v>
                </c:pt>
                <c:pt idx="163">
                  <c:v>819</c:v>
                </c:pt>
                <c:pt idx="164">
                  <c:v>824</c:v>
                </c:pt>
                <c:pt idx="165">
                  <c:v>829</c:v>
                </c:pt>
                <c:pt idx="166">
                  <c:v>834</c:v>
                </c:pt>
                <c:pt idx="167">
                  <c:v>839</c:v>
                </c:pt>
                <c:pt idx="168">
                  <c:v>844</c:v>
                </c:pt>
                <c:pt idx="169">
                  <c:v>849</c:v>
                </c:pt>
                <c:pt idx="170">
                  <c:v>854</c:v>
                </c:pt>
                <c:pt idx="171">
                  <c:v>859</c:v>
                </c:pt>
                <c:pt idx="172">
                  <c:v>864</c:v>
                </c:pt>
                <c:pt idx="173">
                  <c:v>869</c:v>
                </c:pt>
                <c:pt idx="174">
                  <c:v>874</c:v>
                </c:pt>
                <c:pt idx="175">
                  <c:v>880</c:v>
                </c:pt>
                <c:pt idx="176">
                  <c:v>884</c:v>
                </c:pt>
                <c:pt idx="177">
                  <c:v>890</c:v>
                </c:pt>
                <c:pt idx="178">
                  <c:v>894</c:v>
                </c:pt>
                <c:pt idx="179">
                  <c:v>900</c:v>
                </c:pt>
                <c:pt idx="180">
                  <c:v>904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1056</c:v>
                </c:pt>
                <c:pt idx="211">
                  <c:v>1060</c:v>
                </c:pt>
                <c:pt idx="212">
                  <c:v>1066</c:v>
                </c:pt>
                <c:pt idx="213">
                  <c:v>1070</c:v>
                </c:pt>
                <c:pt idx="214">
                  <c:v>1076</c:v>
                </c:pt>
                <c:pt idx="215">
                  <c:v>1081</c:v>
                </c:pt>
                <c:pt idx="216">
                  <c:v>1086</c:v>
                </c:pt>
                <c:pt idx="217">
                  <c:v>1091</c:v>
                </c:pt>
                <c:pt idx="218">
                  <c:v>1096</c:v>
                </c:pt>
                <c:pt idx="219">
                  <c:v>1101</c:v>
                </c:pt>
                <c:pt idx="220">
                  <c:v>1106</c:v>
                </c:pt>
                <c:pt idx="221">
                  <c:v>1111</c:v>
                </c:pt>
              </c:numCache>
            </c:numRef>
          </c:xVal>
          <c:yVal>
            <c:numRef>
              <c:f>GPSData_bike!$T$2:$T$223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0.98348250695166894</c:v>
                </c:pt>
                <c:pt idx="3">
                  <c:v>1.0606545362767157</c:v>
                </c:pt>
                <c:pt idx="4">
                  <c:v>1.0168965284341793</c:v>
                </c:pt>
                <c:pt idx="5">
                  <c:v>1.0179638144885512</c:v>
                </c:pt>
                <c:pt idx="6">
                  <c:v>1.0085470830456089</c:v>
                </c:pt>
                <c:pt idx="7">
                  <c:v>1.0822411319352865</c:v>
                </c:pt>
                <c:pt idx="8">
                  <c:v>1.1920747732490549</c:v>
                </c:pt>
                <c:pt idx="9">
                  <c:v>1.2687931045017387</c:v>
                </c:pt>
                <c:pt idx="10">
                  <c:v>1.5701716073377399</c:v>
                </c:pt>
                <c:pt idx="11">
                  <c:v>1.6585354792344595</c:v>
                </c:pt>
                <c:pt idx="12">
                  <c:v>1.5618531391917747</c:v>
                </c:pt>
                <c:pt idx="13">
                  <c:v>1.6128999716984926</c:v>
                </c:pt>
                <c:pt idx="14">
                  <c:v>1.6756259299117908</c:v>
                </c:pt>
                <c:pt idx="15">
                  <c:v>1.6756233902391615</c:v>
                </c:pt>
                <c:pt idx="16">
                  <c:v>1.6260552238199928</c:v>
                </c:pt>
                <c:pt idx="17">
                  <c:v>1.5906145858106013</c:v>
                </c:pt>
                <c:pt idx="18">
                  <c:v>1.4969927426920555</c:v>
                </c:pt>
                <c:pt idx="19">
                  <c:v>1.474099415489148</c:v>
                </c:pt>
                <c:pt idx="20">
                  <c:v>1.4490757700321011</c:v>
                </c:pt>
                <c:pt idx="21">
                  <c:v>1.2052327521649098</c:v>
                </c:pt>
                <c:pt idx="22">
                  <c:v>1.3751559657461578</c:v>
                </c:pt>
                <c:pt idx="23">
                  <c:v>1.3413573092001159</c:v>
                </c:pt>
                <c:pt idx="24">
                  <c:v>1.421461487506025</c:v>
                </c:pt>
                <c:pt idx="25">
                  <c:v>1.4106875101680363</c:v>
                </c:pt>
                <c:pt idx="26">
                  <c:v>1.5400106722328137</c:v>
                </c:pt>
                <c:pt idx="27">
                  <c:v>1.6451920533863151</c:v>
                </c:pt>
                <c:pt idx="28">
                  <c:v>1.7258457209442719</c:v>
                </c:pt>
                <c:pt idx="29">
                  <c:v>1.7775156796042666</c:v>
                </c:pt>
                <c:pt idx="30">
                  <c:v>1.790227590160167</c:v>
                </c:pt>
                <c:pt idx="31">
                  <c:v>1.8384238893877325</c:v>
                </c:pt>
                <c:pt idx="32">
                  <c:v>1.8912338575685297</c:v>
                </c:pt>
                <c:pt idx="33">
                  <c:v>1.6322339949011515</c:v>
                </c:pt>
                <c:pt idx="34">
                  <c:v>1.6901066638575999</c:v>
                </c:pt>
                <c:pt idx="35">
                  <c:v>1.6620883052899187</c:v>
                </c:pt>
                <c:pt idx="36">
                  <c:v>1.6872539174233041</c:v>
                </c:pt>
                <c:pt idx="37">
                  <c:v>1.6960854274162793</c:v>
                </c:pt>
                <c:pt idx="38">
                  <c:v>1.7715397680467588</c:v>
                </c:pt>
                <c:pt idx="39">
                  <c:v>1.7956742898108999</c:v>
                </c:pt>
                <c:pt idx="40">
                  <c:v>1.8428381631079445</c:v>
                </c:pt>
                <c:pt idx="41">
                  <c:v>1.8331685441193855</c:v>
                </c:pt>
                <c:pt idx="42">
                  <c:v>1.8682122108612851</c:v>
                </c:pt>
                <c:pt idx="43">
                  <c:v>1.8138867321427861</c:v>
                </c:pt>
                <c:pt idx="44">
                  <c:v>1.8272591653974166</c:v>
                </c:pt>
                <c:pt idx="45">
                  <c:v>1.8451753780336801</c:v>
                </c:pt>
                <c:pt idx="46">
                  <c:v>1.8157095722431216</c:v>
                </c:pt>
                <c:pt idx="47">
                  <c:v>1.8001369930608739</c:v>
                </c:pt>
                <c:pt idx="48">
                  <c:v>1.7604170348896746</c:v>
                </c:pt>
                <c:pt idx="49">
                  <c:v>1.6507258172121946</c:v>
                </c:pt>
                <c:pt idx="50">
                  <c:v>1.675283241698051</c:v>
                </c:pt>
                <c:pt idx="51">
                  <c:v>1.6500018291538014</c:v>
                </c:pt>
                <c:pt idx="52">
                  <c:v>1.6242927606494439</c:v>
                </c:pt>
                <c:pt idx="53">
                  <c:v>1.5900611772047826</c:v>
                </c:pt>
                <c:pt idx="54">
                  <c:v>1.5900667136274171</c:v>
                </c:pt>
                <c:pt idx="55">
                  <c:v>1.6374788361028088</c:v>
                </c:pt>
                <c:pt idx="56">
                  <c:v>1.6060200057723655</c:v>
                </c:pt>
                <c:pt idx="57">
                  <c:v>1.6492051131612904</c:v>
                </c:pt>
                <c:pt idx="58">
                  <c:v>1.6492127863932893</c:v>
                </c:pt>
                <c:pt idx="59">
                  <c:v>1.6492226051115062</c:v>
                </c:pt>
                <c:pt idx="60">
                  <c:v>1.6518366316601332</c:v>
                </c:pt>
                <c:pt idx="61">
                  <c:v>1.6723944361070677</c:v>
                </c:pt>
                <c:pt idx="62">
                  <c:v>1.6697924492225353</c:v>
                </c:pt>
                <c:pt idx="63">
                  <c:v>1.7273348249416167</c:v>
                </c:pt>
                <c:pt idx="64">
                  <c:v>1.7180917221241545</c:v>
                </c:pt>
                <c:pt idx="65">
                  <c:v>1.7851211248684897</c:v>
                </c:pt>
                <c:pt idx="66">
                  <c:v>1.6847250844708901</c:v>
                </c:pt>
                <c:pt idx="67">
                  <c:v>1.662892440037224</c:v>
                </c:pt>
                <c:pt idx="68">
                  <c:v>1.5881558004946938</c:v>
                </c:pt>
                <c:pt idx="69">
                  <c:v>1.6101778154117874</c:v>
                </c:pt>
                <c:pt idx="70">
                  <c:v>1.5179843355506697</c:v>
                </c:pt>
                <c:pt idx="71">
                  <c:v>1.5686906967746153</c:v>
                </c:pt>
                <c:pt idx="72">
                  <c:v>1.546876140209777</c:v>
                </c:pt>
                <c:pt idx="73">
                  <c:v>1.5747824499808984</c:v>
                </c:pt>
                <c:pt idx="74">
                  <c:v>1.5747906372126714</c:v>
                </c:pt>
                <c:pt idx="75">
                  <c:v>1.6389800820356593</c:v>
                </c:pt>
                <c:pt idx="76">
                  <c:v>1.6880440376786772</c:v>
                </c:pt>
                <c:pt idx="77">
                  <c:v>1.6845003542306807</c:v>
                </c:pt>
                <c:pt idx="78">
                  <c:v>1.7942174216157805</c:v>
                </c:pt>
                <c:pt idx="79">
                  <c:v>1.8525049430145488</c:v>
                </c:pt>
                <c:pt idx="80">
                  <c:v>1.7739464926632209</c:v>
                </c:pt>
                <c:pt idx="81">
                  <c:v>1.76730077484776</c:v>
                </c:pt>
                <c:pt idx="82">
                  <c:v>1.7512632889285689</c:v>
                </c:pt>
                <c:pt idx="83">
                  <c:v>1.6101778154117874</c:v>
                </c:pt>
                <c:pt idx="84">
                  <c:v>1.5179843355506697</c:v>
                </c:pt>
                <c:pt idx="85">
                  <c:v>1.5686906967746153</c:v>
                </c:pt>
                <c:pt idx="86">
                  <c:v>1.546876140209777</c:v>
                </c:pt>
                <c:pt idx="87">
                  <c:v>1.5747824499808984</c:v>
                </c:pt>
                <c:pt idx="88">
                  <c:v>1.5747906372126714</c:v>
                </c:pt>
                <c:pt idx="89">
                  <c:v>1.6389800820356593</c:v>
                </c:pt>
                <c:pt idx="90">
                  <c:v>1.6880440376786772</c:v>
                </c:pt>
                <c:pt idx="91">
                  <c:v>1.5127069691289825</c:v>
                </c:pt>
                <c:pt idx="92">
                  <c:v>1.4337782774013996</c:v>
                </c:pt>
                <c:pt idx="93">
                  <c:v>1.2733604584688647</c:v>
                </c:pt>
                <c:pt idx="94">
                  <c:v>1.2508221668373147</c:v>
                </c:pt>
                <c:pt idx="95">
                  <c:v>1.6719977162284116</c:v>
                </c:pt>
                <c:pt idx="96">
                  <c:v>1.8738212280828555</c:v>
                </c:pt>
                <c:pt idx="97">
                  <c:v>1.5127069691289825</c:v>
                </c:pt>
                <c:pt idx="98">
                  <c:v>1.4337782774013996</c:v>
                </c:pt>
                <c:pt idx="99">
                  <c:v>1.2733604584688647</c:v>
                </c:pt>
                <c:pt idx="100">
                  <c:v>1.2508221668373147</c:v>
                </c:pt>
                <c:pt idx="101">
                  <c:v>1.6719977162284116</c:v>
                </c:pt>
                <c:pt idx="102">
                  <c:v>1.8738212280828555</c:v>
                </c:pt>
                <c:pt idx="103">
                  <c:v>1.6148533170013053</c:v>
                </c:pt>
                <c:pt idx="104">
                  <c:v>1.5447689451055637</c:v>
                </c:pt>
                <c:pt idx="105">
                  <c:v>1.5288557273841688</c:v>
                </c:pt>
                <c:pt idx="106">
                  <c:v>1.5705983802116712</c:v>
                </c:pt>
                <c:pt idx="107">
                  <c:v>1.5630832924870754</c:v>
                </c:pt>
                <c:pt idx="108">
                  <c:v>1.7060199637243436</c:v>
                </c:pt>
                <c:pt idx="109">
                  <c:v>1.7149634360924393</c:v>
                </c:pt>
                <c:pt idx="110">
                  <c:v>1.7597362389309539</c:v>
                </c:pt>
                <c:pt idx="111">
                  <c:v>1.840814218667824</c:v>
                </c:pt>
                <c:pt idx="112">
                  <c:v>1.9746429708164506</c:v>
                </c:pt>
                <c:pt idx="113">
                  <c:v>1.8423433576706953</c:v>
                </c:pt>
                <c:pt idx="114">
                  <c:v>1.7127741845090525</c:v>
                </c:pt>
                <c:pt idx="115">
                  <c:v>1.6029913170111163</c:v>
                </c:pt>
                <c:pt idx="116">
                  <c:v>1.5456170691249262</c:v>
                </c:pt>
                <c:pt idx="117">
                  <c:v>1.6148533170013053</c:v>
                </c:pt>
                <c:pt idx="118">
                  <c:v>1.5447689451055637</c:v>
                </c:pt>
                <c:pt idx="119">
                  <c:v>1.5288557273841688</c:v>
                </c:pt>
                <c:pt idx="120">
                  <c:v>1.5705983802116712</c:v>
                </c:pt>
                <c:pt idx="121">
                  <c:v>1.5630832924870754</c:v>
                </c:pt>
                <c:pt idx="122">
                  <c:v>1.7060199637243436</c:v>
                </c:pt>
                <c:pt idx="123">
                  <c:v>1.7149634360924393</c:v>
                </c:pt>
                <c:pt idx="124">
                  <c:v>1.7597362389309539</c:v>
                </c:pt>
                <c:pt idx="125">
                  <c:v>1.840814218667824</c:v>
                </c:pt>
                <c:pt idx="126">
                  <c:v>1.8297252411675837</c:v>
                </c:pt>
                <c:pt idx="127">
                  <c:v>1.8301399664282143</c:v>
                </c:pt>
                <c:pt idx="128">
                  <c:v>1.679817342985128</c:v>
                </c:pt>
                <c:pt idx="129">
                  <c:v>1.7511129907989711</c:v>
                </c:pt>
                <c:pt idx="130">
                  <c:v>1.7653800631857925</c:v>
                </c:pt>
                <c:pt idx="131">
                  <c:v>1.7942972896295877</c:v>
                </c:pt>
                <c:pt idx="132">
                  <c:v>1.8266432815005771</c:v>
                </c:pt>
                <c:pt idx="133">
                  <c:v>1.6786152156733072</c:v>
                </c:pt>
                <c:pt idx="134">
                  <c:v>1.6287986410794806</c:v>
                </c:pt>
                <c:pt idx="135">
                  <c:v>1.5795584097449762</c:v>
                </c:pt>
                <c:pt idx="136">
                  <c:v>1.6040297418225515</c:v>
                </c:pt>
                <c:pt idx="137">
                  <c:v>1.551485494385755</c:v>
                </c:pt>
                <c:pt idx="138">
                  <c:v>1.5540980000765026</c:v>
                </c:pt>
                <c:pt idx="139">
                  <c:v>1.6927311888322969</c:v>
                </c:pt>
                <c:pt idx="140">
                  <c:v>1.8684732202729923</c:v>
                </c:pt>
                <c:pt idx="141">
                  <c:v>1.7903532967281295</c:v>
                </c:pt>
                <c:pt idx="142">
                  <c:v>1.6656553219086105</c:v>
                </c:pt>
                <c:pt idx="143">
                  <c:v>1.5020802819467372</c:v>
                </c:pt>
                <c:pt idx="144">
                  <c:v>1.5031849857030906</c:v>
                </c:pt>
                <c:pt idx="145">
                  <c:v>1.6673498969154628</c:v>
                </c:pt>
                <c:pt idx="146">
                  <c:v>1.6902163776795305</c:v>
                </c:pt>
                <c:pt idx="147">
                  <c:v>1.6570657256358687</c:v>
                </c:pt>
                <c:pt idx="148">
                  <c:v>1.5552473660287591</c:v>
                </c:pt>
                <c:pt idx="149">
                  <c:v>1.568920338109453</c:v>
                </c:pt>
                <c:pt idx="150">
                  <c:v>1.465719131123508</c:v>
                </c:pt>
                <c:pt idx="151">
                  <c:v>1.3023690372156744</c:v>
                </c:pt>
                <c:pt idx="152">
                  <c:v>1.5455109542997569</c:v>
                </c:pt>
                <c:pt idx="153">
                  <c:v>1.7941204933111481</c:v>
                </c:pt>
                <c:pt idx="154">
                  <c:v>1.9964039180198321</c:v>
                </c:pt>
                <c:pt idx="155">
                  <c:v>2.0046668415741506</c:v>
                </c:pt>
                <c:pt idx="156">
                  <c:v>1.798038566123054</c:v>
                </c:pt>
                <c:pt idx="157">
                  <c:v>1.5031849857030906</c:v>
                </c:pt>
                <c:pt idx="158">
                  <c:v>1.6673498969154628</c:v>
                </c:pt>
                <c:pt idx="159">
                  <c:v>1.6902163776795305</c:v>
                </c:pt>
                <c:pt idx="160">
                  <c:v>1.6570657256358687</c:v>
                </c:pt>
                <c:pt idx="161">
                  <c:v>1.5552473660287591</c:v>
                </c:pt>
                <c:pt idx="162">
                  <c:v>1.568920338109453</c:v>
                </c:pt>
                <c:pt idx="163">
                  <c:v>1.465719131123508</c:v>
                </c:pt>
                <c:pt idx="164">
                  <c:v>1.3023690372156744</c:v>
                </c:pt>
                <c:pt idx="165">
                  <c:v>1.6570657256358687</c:v>
                </c:pt>
                <c:pt idx="166">
                  <c:v>1.5552473660287591</c:v>
                </c:pt>
                <c:pt idx="167">
                  <c:v>1.568920338109453</c:v>
                </c:pt>
                <c:pt idx="168">
                  <c:v>1.465719131123508</c:v>
                </c:pt>
                <c:pt idx="169">
                  <c:v>1.3023690372156744</c:v>
                </c:pt>
                <c:pt idx="170">
                  <c:v>1.5455109542997569</c:v>
                </c:pt>
                <c:pt idx="171">
                  <c:v>1.7941204933111481</c:v>
                </c:pt>
                <c:pt idx="172">
                  <c:v>1.9964039180198321</c:v>
                </c:pt>
                <c:pt idx="173">
                  <c:v>2.0046668415741506</c:v>
                </c:pt>
                <c:pt idx="174">
                  <c:v>1.798038566123054</c:v>
                </c:pt>
                <c:pt idx="175">
                  <c:v>1.872015340775951</c:v>
                </c:pt>
                <c:pt idx="176">
                  <c:v>1.9992722178363957</c:v>
                </c:pt>
                <c:pt idx="177">
                  <c:v>2.1054227304098072</c:v>
                </c:pt>
                <c:pt idx="178">
                  <c:v>2.1060466614594087</c:v>
                </c:pt>
                <c:pt idx="179">
                  <c:v>1.6348359451939707</c:v>
                </c:pt>
                <c:pt idx="180">
                  <c:v>1.5761459178202841</c:v>
                </c:pt>
                <c:pt idx="181">
                  <c:v>1.5510228281964655</c:v>
                </c:pt>
                <c:pt idx="182">
                  <c:v>1.4506234758676984</c:v>
                </c:pt>
                <c:pt idx="183">
                  <c:v>1.5940189179562401</c:v>
                </c:pt>
                <c:pt idx="184">
                  <c:v>1.7708762500893798</c:v>
                </c:pt>
                <c:pt idx="185">
                  <c:v>1.6706413345407021</c:v>
                </c:pt>
                <c:pt idx="186">
                  <c:v>1.5527247693225086</c:v>
                </c:pt>
                <c:pt idx="187">
                  <c:v>1.6456887811043435</c:v>
                </c:pt>
                <c:pt idx="188">
                  <c:v>1.5635012474748677</c:v>
                </c:pt>
                <c:pt idx="189">
                  <c:v>1.5081034554561361</c:v>
                </c:pt>
                <c:pt idx="190">
                  <c:v>1.5076882779560947</c:v>
                </c:pt>
                <c:pt idx="191">
                  <c:v>1.5076841872135973</c:v>
                </c:pt>
                <c:pt idx="192">
                  <c:v>1.4453241027839192</c:v>
                </c:pt>
                <c:pt idx="193">
                  <c:v>1.658515889357296</c:v>
                </c:pt>
                <c:pt idx="194">
                  <c:v>1.668135862827463</c:v>
                </c:pt>
                <c:pt idx="195">
                  <c:v>1.553642737391584</c:v>
                </c:pt>
                <c:pt idx="196">
                  <c:v>1.5374168384775175</c:v>
                </c:pt>
                <c:pt idx="197">
                  <c:v>1.6172824057845105</c:v>
                </c:pt>
                <c:pt idx="198">
                  <c:v>1.6381170417652049</c:v>
                </c:pt>
                <c:pt idx="199">
                  <c:v>1.6620008202628591</c:v>
                </c:pt>
                <c:pt idx="200">
                  <c:v>1.7290171086627646</c:v>
                </c:pt>
                <c:pt idx="201">
                  <c:v>1.8933716242957983</c:v>
                </c:pt>
                <c:pt idx="202">
                  <c:v>1.892835145189798</c:v>
                </c:pt>
                <c:pt idx="203">
                  <c:v>1.9484579181354826</c:v>
                </c:pt>
                <c:pt idx="204">
                  <c:v>1.813570494952244</c:v>
                </c:pt>
                <c:pt idx="205">
                  <c:v>1.5718362837420456</c:v>
                </c:pt>
                <c:pt idx="206">
                  <c:v>1.6681196433400951</c:v>
                </c:pt>
                <c:pt idx="207">
                  <c:v>1.9677972914035058</c:v>
                </c:pt>
                <c:pt idx="208">
                  <c:v>1.9799770513049517</c:v>
                </c:pt>
                <c:pt idx="209">
                  <c:v>1.9878166043359171</c:v>
                </c:pt>
                <c:pt idx="210">
                  <c:v>1.9914721912566156</c:v>
                </c:pt>
                <c:pt idx="211">
                  <c:v>2.0370920187293873</c:v>
                </c:pt>
                <c:pt idx="212">
                  <c:v>1.9303414166534341</c:v>
                </c:pt>
                <c:pt idx="213">
                  <c:v>1.9801649620497024</c:v>
                </c:pt>
                <c:pt idx="214">
                  <c:v>1.9631138497121516</c:v>
                </c:pt>
                <c:pt idx="215">
                  <c:v>2.0219282711575399</c:v>
                </c:pt>
                <c:pt idx="216">
                  <c:v>2.1756337461634603</c:v>
                </c:pt>
                <c:pt idx="217">
                  <c:v>2.0634706318330869</c:v>
                </c:pt>
                <c:pt idx="218">
                  <c:v>1.6194570956221828</c:v>
                </c:pt>
                <c:pt idx="219">
                  <c:v>1.5118738509915954</c:v>
                </c:pt>
                <c:pt idx="220">
                  <c:v>1.4547317261523336</c:v>
                </c:pt>
                <c:pt idx="221">
                  <c:v>1.5373187022722037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84-4DDB-AB74-64FF0AFC3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83552"/>
        <c:axId val="740883880"/>
      </c:scatterChart>
      <c:valAx>
        <c:axId val="74088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83880"/>
        <c:crosses val="autoZero"/>
        <c:crossBetween val="midCat"/>
      </c:valAx>
      <c:valAx>
        <c:axId val="740883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8355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314324</xdr:colOff>
      <xdr:row>9</xdr:row>
      <xdr:rowOff>42863</xdr:rowOff>
    </xdr:from>
    <xdr:to>
      <xdr:col>14</xdr:col>
      <xdr:colOff>545541</xdr:colOff>
      <xdr:row>15</xdr:row>
      <xdr:rowOff>161937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B76C8E-EB6A-4CC2-8FFF-A3C824847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7412" y="1671638"/>
          <a:ext cx="4117417" cy="1204924"/>
        </a:xfrm>
        <a:prstGeom prst="rect">
          <a:avLst/>
        </a:prstGeom>
      </xdr:spPr>
    </xdr:pic>
    <xdr:clientData/>
  </xdr:twoCellAnchor>
  <xdr:twoCellAnchor editAs="oneCell">
    <xdr:from>
      <xdr:col>8</xdr:col>
      <xdr:colOff>285749</xdr:colOff>
      <xdr:row>16</xdr:row>
      <xdr:rowOff>58285</xdr:rowOff>
    </xdr:from>
    <xdr:to>
      <xdr:col>15</xdr:col>
      <xdr:colOff>200024</xdr:colOff>
      <xdr:row>30</xdr:row>
      <xdr:rowOff>114326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E156DAE-A9F2-4132-9203-9410D7A63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38837" y="2953885"/>
          <a:ext cx="4448175" cy="2589691"/>
        </a:xfrm>
        <a:prstGeom prst="rect">
          <a:avLst/>
        </a:prstGeom>
      </xdr:spPr>
    </xdr:pic>
    <xdr:clientData/>
  </xdr:twoCellAnchor>
  <xdr:twoCellAnchor>
    <xdr:from>
      <xdr:col>21</xdr:col>
      <xdr:colOff>454540</xdr:colOff>
      <xdr:row>18</xdr:row>
      <xdr:rowOff>72236</xdr:rowOff>
    </xdr:from>
    <xdr:to>
      <xdr:col>29</xdr:col>
      <xdr:colOff>63754</xdr:colOff>
      <xdr:row>35</xdr:row>
      <xdr:rowOff>51250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D46F0E-455F-4745-A321-8054B3B57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440094</xdr:colOff>
      <xdr:row>1</xdr:row>
      <xdr:rowOff>103574</xdr:rowOff>
    </xdr:from>
    <xdr:to>
      <xdr:col>28</xdr:col>
      <xdr:colOff>646651</xdr:colOff>
      <xdr:row>16</xdr:row>
      <xdr:rowOff>132149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92BB448-1563-49FD-AF2C-1628DC3F3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602084</xdr:colOff>
      <xdr:row>1</xdr:row>
      <xdr:rowOff>94287</xdr:rowOff>
    </xdr:from>
    <xdr:to>
      <xdr:col>29</xdr:col>
      <xdr:colOff>873</xdr:colOff>
      <xdr:row>16</xdr:row>
      <xdr:rowOff>150388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8EAFAE5-FB53-46F8-B5DB-5882FB34C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314324</xdr:colOff>
      <xdr:row>9</xdr:row>
      <xdr:rowOff>42863</xdr:rowOff>
    </xdr:from>
    <xdr:to>
      <xdr:col>14</xdr:col>
      <xdr:colOff>545541</xdr:colOff>
      <xdr:row>15</xdr:row>
      <xdr:rowOff>161937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815DA7-9E36-449C-A75E-B7A915363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7412" y="1671638"/>
          <a:ext cx="4117417" cy="1204924"/>
        </a:xfrm>
        <a:prstGeom prst="rect">
          <a:avLst/>
        </a:prstGeom>
      </xdr:spPr>
    </xdr:pic>
    <xdr:clientData/>
  </xdr:twoCellAnchor>
  <xdr:twoCellAnchor editAs="oneCell">
    <xdr:from>
      <xdr:col>8</xdr:col>
      <xdr:colOff>285749</xdr:colOff>
      <xdr:row>16</xdr:row>
      <xdr:rowOff>58285</xdr:rowOff>
    </xdr:from>
    <xdr:to>
      <xdr:col>15</xdr:col>
      <xdr:colOff>200024</xdr:colOff>
      <xdr:row>30</xdr:row>
      <xdr:rowOff>114326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5750F7-483A-44FA-8031-13E0385E4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38837" y="2953885"/>
          <a:ext cx="4448175" cy="2589691"/>
        </a:xfrm>
        <a:prstGeom prst="rect">
          <a:avLst/>
        </a:prstGeom>
      </xdr:spPr>
    </xdr:pic>
    <xdr:clientData/>
  </xdr:twoCellAnchor>
  <xdr:twoCellAnchor>
    <xdr:from>
      <xdr:col>21</xdr:col>
      <xdr:colOff>454540</xdr:colOff>
      <xdr:row>18</xdr:row>
      <xdr:rowOff>72236</xdr:rowOff>
    </xdr:from>
    <xdr:to>
      <xdr:col>29</xdr:col>
      <xdr:colOff>63754</xdr:colOff>
      <xdr:row>35</xdr:row>
      <xdr:rowOff>51250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315B58-44C9-4873-B71E-01E255B32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440094</xdr:colOff>
      <xdr:row>1</xdr:row>
      <xdr:rowOff>103574</xdr:rowOff>
    </xdr:from>
    <xdr:to>
      <xdr:col>28</xdr:col>
      <xdr:colOff>646651</xdr:colOff>
      <xdr:row>16</xdr:row>
      <xdr:rowOff>132149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D5EBF6-09B1-4A40-B772-4C11D7F57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602084</xdr:colOff>
      <xdr:row>1</xdr:row>
      <xdr:rowOff>94287</xdr:rowOff>
    </xdr:from>
    <xdr:to>
      <xdr:col>29</xdr:col>
      <xdr:colOff>873</xdr:colOff>
      <xdr:row>16</xdr:row>
      <xdr:rowOff>150388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5A8844-BD16-4916-8082-584D199DA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amedev.stackexchange.com/questions/33441/how-to-convert-a-number-from-one-min-max-set-to-another-min-max-set" TargetMode="External"/><Relationship Id="rId1" Type="http://schemas.openxmlformats.org/officeDocument/2006/relationships/hyperlink" Target="https://en.wikipedia.org/wiki/Geographic_coordinate_syste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gamedev.stackexchange.com/questions/33441/how-to-convert-a-number-from-one-min-max-set-to-another-min-max-set" TargetMode="External"/><Relationship Id="rId1" Type="http://schemas.openxmlformats.org/officeDocument/2006/relationships/hyperlink" Target="https://en.wikipedia.org/wiki/Geographic_coordinate_sys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23"/>
  <sheetViews>
    <sheetView zoomScale="85" zoomScaleNormal="85" workbookViewId="0">
      <selection activeCell="AF3" sqref="AF3"/>
    </sheetView>
  </sheetViews>
  <sheetFormatPr defaultRowHeight="14.25" x14ac:dyDescent="0.45"/>
  <cols>
    <col min="4" max="4" width="11.06640625" bestFit="1" customWidth="1"/>
    <col min="7" max="7" width="10.6640625" customWidth="1"/>
    <col min="8" max="8" width="12.06640625" customWidth="1"/>
    <col min="17" max="17" width="11.59765625" bestFit="1" customWidth="1"/>
    <col min="18" max="18" width="13" customWidth="1"/>
  </cols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13</v>
      </c>
      <c r="P1" t="s">
        <v>15</v>
      </c>
      <c r="Q1" t="s">
        <v>17</v>
      </c>
      <c r="R1" t="s">
        <v>18</v>
      </c>
      <c r="S1" t="s">
        <v>16</v>
      </c>
      <c r="T1" t="s">
        <v>14</v>
      </c>
    </row>
    <row r="2" spans="1:20" x14ac:dyDescent="0.45">
      <c r="A2">
        <v>6.5153999999999996</v>
      </c>
      <c r="B2">
        <v>51.540039999999998</v>
      </c>
      <c r="C2">
        <v>54</v>
      </c>
      <c r="D2" s="1" t="str">
        <f>LEFT(A2,1)&amp;":"&amp;IF(RIGHT(LEFT(B2,2),1) = ".", "0"&amp;LEFT(B2,1), LEFT(B2,2))&amp;":"&amp;IF(LEN(C2) &lt; 2, "0"&amp;C2, C2)&amp;" PM"</f>
        <v>6:51:54 PM</v>
      </c>
      <c r="E2">
        <v>43.400129999999997</v>
      </c>
      <c r="F2">
        <v>-79.200029999999998</v>
      </c>
      <c r="G2">
        <f>(E2-$L$5)*($M$5-$N$5)/($K$5-$L$5)+$N$5</f>
        <v>43.660066265020575</v>
      </c>
      <c r="H2">
        <f>(F2-$L$6)*($M$6-$N$6)/($K$6-$L$6)+$N$6</f>
        <v>-79.396475974816624</v>
      </c>
      <c r="J2" s="14" t="s">
        <v>20</v>
      </c>
      <c r="P2">
        <v>0</v>
      </c>
      <c r="R2">
        <v>0</v>
      </c>
      <c r="S2">
        <v>0</v>
      </c>
      <c r="T2">
        <v>0</v>
      </c>
    </row>
    <row r="3" spans="1:20" x14ac:dyDescent="0.45">
      <c r="A3">
        <v>6.5157999999999996</v>
      </c>
      <c r="B3">
        <v>51.580080000000002</v>
      </c>
      <c r="C3">
        <v>58</v>
      </c>
      <c r="D3" s="1" t="str">
        <f t="shared" ref="D3:D65" si="0">LEFT(A3,1)&amp;":"&amp;IF(RIGHT(LEFT(B3,2),1) = ".", "0"&amp;LEFT(B3,1), LEFT(B3,2))&amp;":"&amp;IF(LEN(C3) &lt; 2, "0"&amp;C3, C3)&amp;" PM"</f>
        <v>6:51:58 PM</v>
      </c>
      <c r="E3">
        <v>43.400120000000001</v>
      </c>
      <c r="F3">
        <v>-79.200059999999993</v>
      </c>
      <c r="G3">
        <f>(E3-$L$5)*($M$5-$N$5)/($K$5-$L$5)+$N$5</f>
        <v>43.660053335802473</v>
      </c>
      <c r="H3">
        <f t="shared" ref="H3:H66" si="1">(F3-$L$6)*($M$6-$N$6)/($K$6-$L$6)+$N$6</f>
        <v>-79.396516162347183</v>
      </c>
      <c r="K3" s="2" t="s">
        <v>11</v>
      </c>
      <c r="M3" s="2" t="s">
        <v>10</v>
      </c>
      <c r="P3">
        <f>P2+IF(C3-C2 &gt; 0, C3-C2, C3-C2+60)</f>
        <v>4</v>
      </c>
      <c r="Q3">
        <f>SQRT(((G3-G2)*(111132.92-559.82*COS(G3+G2)+1.175*COS(2*(G3+G2))-0.0023*COS(3*(G3+G2))))^2+((H3-H2)*(111412.84*COS((G3+G2)/2)-93.5*COS(3*(G3+G2)/2)+0.118*COS(5*(G3+G2)/2)))^2)</f>
        <v>4.4795602410370492</v>
      </c>
      <c r="R3">
        <f>Q3+R2</f>
        <v>4.4795602410370492</v>
      </c>
      <c r="S3">
        <f t="shared" ref="S3:S34" si="2">Q3/(P3-P2)</f>
        <v>1.1198900602592623</v>
      </c>
      <c r="T3">
        <v>0</v>
      </c>
    </row>
    <row r="4" spans="1:20" x14ac:dyDescent="0.45">
      <c r="A4">
        <v>6.5202999999999998</v>
      </c>
      <c r="B4">
        <v>52.030029999999996</v>
      </c>
      <c r="C4">
        <v>3</v>
      </c>
      <c r="D4" s="1" t="str">
        <f t="shared" si="0"/>
        <v>6:52:03 PM</v>
      </c>
      <c r="E4">
        <v>43.400129999999997</v>
      </c>
      <c r="F4">
        <v>-79.200100000000006</v>
      </c>
      <c r="G4">
        <f t="shared" ref="G4:G66" si="3">(E4-$L$5)*($M$5-$N$5)/($K$5-$L$5)+$N$5</f>
        <v>43.660066265020575</v>
      </c>
      <c r="H4">
        <f t="shared" si="1"/>
        <v>-79.39656974572128</v>
      </c>
      <c r="K4" s="11" t="s">
        <v>9</v>
      </c>
      <c r="L4" s="12" t="s">
        <v>8</v>
      </c>
      <c r="M4" s="12" t="s">
        <v>9</v>
      </c>
      <c r="N4" s="13" t="s">
        <v>8</v>
      </c>
      <c r="P4">
        <f t="shared" ref="P4:P67" si="4">P3+IF(C4-C3 &gt; 0, C4-C3, C4-C3+60)</f>
        <v>9</v>
      </c>
      <c r="Q4">
        <f>SQRT(((G4-G3)*(111132.92-559.82*COS(G4+G3)+1.175*COS(2*(G4+G3))-0.0023*COS(3*(G4+G3))))^2+((H4-H3)*(111412.84*COS((G4+G3)/2)-93.5*COS(3*(G4+G3)/2)+0.118*COS(5*(G4+G3)/2)))^2)</f>
        <v>5.8378785501828361</v>
      </c>
      <c r="R4">
        <f>Q4+R3</f>
        <v>10.317438791219885</v>
      </c>
      <c r="S4">
        <f t="shared" si="2"/>
        <v>1.1675757100365671</v>
      </c>
      <c r="T4">
        <f>AVERAGE(S2:S12)</f>
        <v>0.98348250695166894</v>
      </c>
    </row>
    <row r="5" spans="1:20" x14ac:dyDescent="0.45">
      <c r="A5">
        <v>6.5208000000000004</v>
      </c>
      <c r="B5">
        <v>52.080080000000002</v>
      </c>
      <c r="C5">
        <v>8</v>
      </c>
      <c r="D5" s="1" t="str">
        <f t="shared" si="0"/>
        <v>6:52:08 PM</v>
      </c>
      <c r="E5">
        <v>43.400129999999997</v>
      </c>
      <c r="F5">
        <v>-79.200140000000005</v>
      </c>
      <c r="G5">
        <f t="shared" si="3"/>
        <v>43.660066265020575</v>
      </c>
      <c r="H5">
        <f t="shared" si="1"/>
        <v>-79.396623329095362</v>
      </c>
      <c r="J5" s="9" t="s">
        <v>7</v>
      </c>
      <c r="K5" s="3">
        <f>MAX(E:E)</f>
        <v>43.400449999999999</v>
      </c>
      <c r="L5" s="4">
        <f>MIN(E:E)</f>
        <v>43.398020000000002</v>
      </c>
      <c r="M5" s="4">
        <v>43.66048</v>
      </c>
      <c r="N5" s="5">
        <v>43.657338199999998</v>
      </c>
      <c r="P5">
        <f t="shared" si="4"/>
        <v>14</v>
      </c>
      <c r="Q5">
        <f>SQRT(((G5-G4)*(111132.92-559.82*COS(G5+G4)+1.175*COS(2*(G5+G4))-0.0023*COS(3*(G5+G4))))^2+((H5-H4)*(111412.84*COS((G5+G4)/2)-93.5*COS(3*(G5+G4)/2)+0.118*COS(5*(G5+G4)/2)))^2)</f>
        <v>5.6597680163670043</v>
      </c>
      <c r="R5">
        <f t="shared" ref="R5:R67" si="5">Q5+R4</f>
        <v>15.977206807586889</v>
      </c>
      <c r="S5">
        <f t="shared" si="2"/>
        <v>1.1319536032734008</v>
      </c>
      <c r="T5">
        <f t="shared" ref="T5:T68" si="6">AVERAGE(S3:S13)</f>
        <v>1.0606545362767157</v>
      </c>
    </row>
    <row r="6" spans="1:20" x14ac:dyDescent="0.45">
      <c r="A6">
        <v>6.5213999999999999</v>
      </c>
      <c r="B6">
        <v>52.139890000000001</v>
      </c>
      <c r="C6">
        <v>14</v>
      </c>
      <c r="D6" s="1" t="str">
        <f t="shared" si="0"/>
        <v>6:52:14 PM</v>
      </c>
      <c r="E6">
        <v>43.400109999999998</v>
      </c>
      <c r="F6">
        <v>-79.20017</v>
      </c>
      <c r="G6">
        <f t="shared" si="3"/>
        <v>43.660040406584358</v>
      </c>
      <c r="H6">
        <f t="shared" si="1"/>
        <v>-79.396663516625921</v>
      </c>
      <c r="J6" s="10" t="s">
        <v>6</v>
      </c>
      <c r="K6" s="6">
        <f>MAX(F:F)</f>
        <v>-79.192030000000003</v>
      </c>
      <c r="L6" s="7">
        <f>MIN(F:F)</f>
        <v>-79.200209999999998</v>
      </c>
      <c r="M6" s="7">
        <v>-79.385759300000004</v>
      </c>
      <c r="N6" s="8">
        <v>-79.396717100000004</v>
      </c>
      <c r="P6">
        <f t="shared" si="4"/>
        <v>20</v>
      </c>
      <c r="Q6">
        <f t="shared" ref="Q6:Q67" si="7">SQRT(((G6-G5)*(111132.92-559.82*COS(G6+G5)+1.175*COS(2*(G6+G5))-0.0023*COS(3*(G6+G5))))^2+((H6-H5)*(111412.84*COS((G6+G5)/2)-93.5*COS(3*(G6+G5)/2)+0.118*COS(5*(G6+G5)/2)))^2)</f>
        <v>5.1196046203261227</v>
      </c>
      <c r="R6">
        <f t="shared" si="5"/>
        <v>21.096811427913011</v>
      </c>
      <c r="S6">
        <f t="shared" si="2"/>
        <v>0.85326743672102046</v>
      </c>
      <c r="T6">
        <f t="shared" si="6"/>
        <v>1.0168965284341793</v>
      </c>
    </row>
    <row r="7" spans="1:20" x14ac:dyDescent="0.45">
      <c r="A7">
        <v>6.5217999999999998</v>
      </c>
      <c r="B7">
        <v>52.179929999999999</v>
      </c>
      <c r="C7">
        <v>18</v>
      </c>
      <c r="D7" s="1" t="str">
        <f t="shared" si="0"/>
        <v>6:52:18 PM</v>
      </c>
      <c r="E7">
        <v>43.400109999999998</v>
      </c>
      <c r="F7">
        <v>-79.200190000000006</v>
      </c>
      <c r="G7">
        <f t="shared" si="3"/>
        <v>43.660040406584358</v>
      </c>
      <c r="H7">
        <f t="shared" si="1"/>
        <v>-79.396690308312969</v>
      </c>
      <c r="P7">
        <f t="shared" si="4"/>
        <v>24</v>
      </c>
      <c r="Q7">
        <f t="shared" si="7"/>
        <v>2.8298597240462886</v>
      </c>
      <c r="R7">
        <f t="shared" si="5"/>
        <v>23.926671151959297</v>
      </c>
      <c r="S7">
        <f t="shared" si="2"/>
        <v>0.70746493101157215</v>
      </c>
      <c r="T7">
        <f t="shared" si="6"/>
        <v>1.0179638144885512</v>
      </c>
    </row>
    <row r="8" spans="1:20" x14ac:dyDescent="0.45">
      <c r="A8">
        <v>6.5224000000000002</v>
      </c>
      <c r="B8">
        <v>52.239989999999999</v>
      </c>
      <c r="C8">
        <v>24</v>
      </c>
      <c r="D8" s="1" t="str">
        <f t="shared" si="0"/>
        <v>6:52:24 PM</v>
      </c>
      <c r="E8">
        <v>43.400100000000002</v>
      </c>
      <c r="F8">
        <v>-79.200199999999995</v>
      </c>
      <c r="G8">
        <f t="shared" si="3"/>
        <v>43.660027477366256</v>
      </c>
      <c r="H8">
        <f t="shared" si="1"/>
        <v>-79.396703704156479</v>
      </c>
      <c r="P8">
        <f t="shared" si="4"/>
        <v>30</v>
      </c>
      <c r="Q8">
        <f t="shared" si="7"/>
        <v>2.0124631554650789</v>
      </c>
      <c r="R8">
        <f t="shared" si="5"/>
        <v>25.939134307424375</v>
      </c>
      <c r="S8">
        <f t="shared" si="2"/>
        <v>0.33541052591084647</v>
      </c>
      <c r="T8">
        <f t="shared" si="6"/>
        <v>1.0085470830456089</v>
      </c>
    </row>
    <row r="9" spans="1:20" x14ac:dyDescent="0.45">
      <c r="A9">
        <v>6.5228000000000002</v>
      </c>
      <c r="B9">
        <v>52.280029999999996</v>
      </c>
      <c r="C9">
        <v>28</v>
      </c>
      <c r="D9" s="1" t="str">
        <f t="shared" si="0"/>
        <v>6:52:28 PM</v>
      </c>
      <c r="E9">
        <v>43.400080000000003</v>
      </c>
      <c r="F9">
        <v>-79.200209999999998</v>
      </c>
      <c r="G9">
        <f t="shared" si="3"/>
        <v>43.660001618930046</v>
      </c>
      <c r="H9">
        <f t="shared" si="1"/>
        <v>-79.396717100000004</v>
      </c>
      <c r="J9" s="14" t="s">
        <v>19</v>
      </c>
      <c r="P9">
        <f t="shared" si="4"/>
        <v>34</v>
      </c>
      <c r="Q9">
        <f t="shared" si="7"/>
        <v>3.1927972381513823</v>
      </c>
      <c r="R9">
        <f t="shared" si="5"/>
        <v>29.131931545575757</v>
      </c>
      <c r="S9">
        <f t="shared" si="2"/>
        <v>0.79819930953784557</v>
      </c>
      <c r="T9">
        <f t="shared" si="6"/>
        <v>1.0822411319352865</v>
      </c>
    </row>
    <row r="10" spans="1:20" x14ac:dyDescent="0.45">
      <c r="A10">
        <v>6.5233999999999996</v>
      </c>
      <c r="B10">
        <v>52.340089999999996</v>
      </c>
      <c r="C10">
        <v>34</v>
      </c>
      <c r="D10" s="1" t="str">
        <f t="shared" si="0"/>
        <v>6:52:34 PM</v>
      </c>
      <c r="E10">
        <v>43.400030000000001</v>
      </c>
      <c r="F10">
        <v>-79.200180000000003</v>
      </c>
      <c r="G10">
        <f t="shared" si="3"/>
        <v>43.65993697283951</v>
      </c>
      <c r="H10">
        <f t="shared" si="1"/>
        <v>-79.396676912469445</v>
      </c>
      <c r="P10">
        <f t="shared" si="4"/>
        <v>40</v>
      </c>
      <c r="Q10">
        <f t="shared" si="7"/>
        <v>8.3196862252422612</v>
      </c>
      <c r="R10">
        <f t="shared" si="5"/>
        <v>37.451617770818018</v>
      </c>
      <c r="S10">
        <f t="shared" si="2"/>
        <v>1.3866143708737102</v>
      </c>
      <c r="T10">
        <f t="shared" si="6"/>
        <v>1.1920747732490549</v>
      </c>
    </row>
    <row r="11" spans="1:20" x14ac:dyDescent="0.45">
      <c r="A11">
        <v>6.5237999999999996</v>
      </c>
      <c r="B11">
        <v>52.37988</v>
      </c>
      <c r="C11">
        <v>38</v>
      </c>
      <c r="D11" s="1" t="str">
        <f t="shared" si="0"/>
        <v>6:52:38 PM</v>
      </c>
      <c r="E11">
        <v>43.39996</v>
      </c>
      <c r="F11">
        <v>-79.200159999999997</v>
      </c>
      <c r="G11">
        <f t="shared" si="3"/>
        <v>43.659846468312757</v>
      </c>
      <c r="H11">
        <f t="shared" si="1"/>
        <v>-79.396650120782397</v>
      </c>
      <c r="P11">
        <f t="shared" si="4"/>
        <v>44</v>
      </c>
      <c r="Q11">
        <f t="shared" si="7"/>
        <v>10.409562892126594</v>
      </c>
      <c r="R11">
        <f t="shared" si="5"/>
        <v>47.861180662944612</v>
      </c>
      <c r="S11">
        <f t="shared" si="2"/>
        <v>2.6023907230316485</v>
      </c>
      <c r="T11">
        <f t="shared" si="6"/>
        <v>1.2687931045017387</v>
      </c>
    </row>
    <row r="12" spans="1:20" x14ac:dyDescent="0.45">
      <c r="A12">
        <v>6.5244</v>
      </c>
      <c r="B12">
        <v>52.43994</v>
      </c>
      <c r="C12">
        <v>44</v>
      </c>
      <c r="D12" s="1" t="str">
        <f t="shared" si="0"/>
        <v>6:52:44 PM</v>
      </c>
      <c r="E12">
        <v>43.399929999999998</v>
      </c>
      <c r="F12">
        <v>-79.200159999999997</v>
      </c>
      <c r="G12">
        <f t="shared" si="3"/>
        <v>43.659807680658432</v>
      </c>
      <c r="H12">
        <f t="shared" si="1"/>
        <v>-79.396650120782397</v>
      </c>
      <c r="P12">
        <f t="shared" si="4"/>
        <v>50</v>
      </c>
      <c r="Q12">
        <f t="shared" si="7"/>
        <v>4.2932454348749056</v>
      </c>
      <c r="R12">
        <f t="shared" si="5"/>
        <v>52.154426097819517</v>
      </c>
      <c r="S12">
        <f t="shared" si="2"/>
        <v>0.71554090581248431</v>
      </c>
      <c r="T12">
        <f t="shared" si="6"/>
        <v>1.5701716073377399</v>
      </c>
    </row>
    <row r="13" spans="1:20" x14ac:dyDescent="0.45">
      <c r="A13">
        <v>6.5248999999999997</v>
      </c>
      <c r="B13">
        <v>52.489989999999999</v>
      </c>
      <c r="C13">
        <v>49</v>
      </c>
      <c r="D13" s="1" t="str">
        <f t="shared" si="0"/>
        <v>6:52:49 PM</v>
      </c>
      <c r="E13">
        <v>43.399929999999998</v>
      </c>
      <c r="F13">
        <v>-79.200190000000006</v>
      </c>
      <c r="G13">
        <f t="shared" si="3"/>
        <v>43.659807680658432</v>
      </c>
      <c r="H13">
        <f t="shared" si="1"/>
        <v>-79.396690308312969</v>
      </c>
      <c r="P13">
        <f t="shared" si="4"/>
        <v>55</v>
      </c>
      <c r="Q13">
        <f t="shared" si="7"/>
        <v>4.2444616128775747</v>
      </c>
      <c r="R13">
        <f t="shared" si="5"/>
        <v>56.398887710697089</v>
      </c>
      <c r="S13">
        <f t="shared" si="2"/>
        <v>0.84889232257551495</v>
      </c>
      <c r="T13">
        <f t="shared" si="6"/>
        <v>1.6585354792344595</v>
      </c>
    </row>
    <row r="14" spans="1:20" x14ac:dyDescent="0.45">
      <c r="A14">
        <v>6.5254000000000003</v>
      </c>
      <c r="B14">
        <v>52.540039999999998</v>
      </c>
      <c r="C14">
        <v>54</v>
      </c>
      <c r="D14" s="1" t="str">
        <f t="shared" si="0"/>
        <v>6:52:54 PM</v>
      </c>
      <c r="E14">
        <v>43.399949999999997</v>
      </c>
      <c r="F14">
        <v>-79.200199999999995</v>
      </c>
      <c r="G14">
        <f t="shared" si="3"/>
        <v>43.659833539094649</v>
      </c>
      <c r="H14">
        <f t="shared" si="1"/>
        <v>-79.396703704156479</v>
      </c>
      <c r="P14">
        <f t="shared" si="4"/>
        <v>60</v>
      </c>
      <c r="Q14">
        <f t="shared" si="7"/>
        <v>3.1927598699568134</v>
      </c>
      <c r="R14">
        <f t="shared" si="5"/>
        <v>59.591647580653905</v>
      </c>
      <c r="S14">
        <f t="shared" si="2"/>
        <v>0.63855197399136265</v>
      </c>
      <c r="T14">
        <f t="shared" si="6"/>
        <v>1.5618531391917747</v>
      </c>
    </row>
    <row r="15" spans="1:20" x14ac:dyDescent="0.45">
      <c r="A15">
        <v>6.5259</v>
      </c>
      <c r="B15">
        <v>52.590089999999996</v>
      </c>
      <c r="C15">
        <v>59</v>
      </c>
      <c r="D15" s="1" t="str">
        <f t="shared" si="0"/>
        <v>6:52:59 PM</v>
      </c>
      <c r="E15">
        <v>43.399909999999998</v>
      </c>
      <c r="F15">
        <v>-79.200190000000006</v>
      </c>
      <c r="G15">
        <f t="shared" si="3"/>
        <v>43.659781822222222</v>
      </c>
      <c r="H15">
        <f t="shared" si="1"/>
        <v>-79.396690308312969</v>
      </c>
      <c r="P15">
        <f t="shared" si="4"/>
        <v>65</v>
      </c>
      <c r="Q15">
        <f t="shared" si="7"/>
        <v>5.8965792831732831</v>
      </c>
      <c r="R15">
        <f t="shared" si="5"/>
        <v>65.488226863827194</v>
      </c>
      <c r="S15">
        <f t="shared" si="2"/>
        <v>1.1793158566346567</v>
      </c>
      <c r="T15">
        <f t="shared" si="6"/>
        <v>1.6128999716984926</v>
      </c>
    </row>
    <row r="16" spans="1:20" x14ac:dyDescent="0.45">
      <c r="A16">
        <v>6.5304000000000002</v>
      </c>
      <c r="B16">
        <v>53.040039999999998</v>
      </c>
      <c r="C16">
        <v>4</v>
      </c>
      <c r="D16" s="1" t="str">
        <f t="shared" si="0"/>
        <v>6:53:04 PM</v>
      </c>
      <c r="E16">
        <v>43.399880000000003</v>
      </c>
      <c r="F16">
        <v>-79.20017</v>
      </c>
      <c r="G16">
        <f t="shared" si="3"/>
        <v>43.659743034567903</v>
      </c>
      <c r="H16">
        <f t="shared" si="1"/>
        <v>-79.396663516625921</v>
      </c>
      <c r="P16">
        <f t="shared" si="4"/>
        <v>70</v>
      </c>
      <c r="Q16">
        <f t="shared" si="7"/>
        <v>5.1418477870051875</v>
      </c>
      <c r="R16">
        <f t="shared" si="5"/>
        <v>70.630074650832384</v>
      </c>
      <c r="S16">
        <f t="shared" si="2"/>
        <v>1.0283695574010374</v>
      </c>
      <c r="T16">
        <f t="shared" si="6"/>
        <v>1.6756259299117908</v>
      </c>
    </row>
    <row r="17" spans="1:32" x14ac:dyDescent="0.45">
      <c r="A17">
        <v>6.5308999999999999</v>
      </c>
      <c r="B17">
        <v>53.090089999999996</v>
      </c>
      <c r="C17">
        <v>9</v>
      </c>
      <c r="D17" s="1" t="str">
        <f t="shared" si="0"/>
        <v>6:53:09 PM</v>
      </c>
      <c r="E17">
        <v>43.399830000000001</v>
      </c>
      <c r="F17">
        <v>-79.200140000000005</v>
      </c>
      <c r="G17">
        <f t="shared" si="3"/>
        <v>43.659678388477367</v>
      </c>
      <c r="H17">
        <f t="shared" si="1"/>
        <v>-79.396623329095362</v>
      </c>
      <c r="P17">
        <f t="shared" si="4"/>
        <v>75</v>
      </c>
      <c r="Q17">
        <f t="shared" si="7"/>
        <v>8.3195098725373597</v>
      </c>
      <c r="R17">
        <f t="shared" si="5"/>
        <v>78.949584523369737</v>
      </c>
      <c r="S17">
        <f t="shared" si="2"/>
        <v>1.6639019745074719</v>
      </c>
      <c r="T17">
        <f t="shared" si="6"/>
        <v>1.6756233902391615</v>
      </c>
    </row>
    <row r="18" spans="1:32" x14ac:dyDescent="0.45">
      <c r="A18">
        <v>6.5313999999999997</v>
      </c>
      <c r="B18">
        <v>53.139890000000001</v>
      </c>
      <c r="C18">
        <v>14</v>
      </c>
      <c r="D18" s="1" t="str">
        <f t="shared" si="0"/>
        <v>6:53:14 PM</v>
      </c>
      <c r="E18">
        <v>43.399769999999997</v>
      </c>
      <c r="F18">
        <v>-79.200109999999995</v>
      </c>
      <c r="G18">
        <f t="shared" si="3"/>
        <v>43.659600813168716</v>
      </c>
      <c r="H18">
        <f t="shared" si="1"/>
        <v>-79.39658314156479</v>
      </c>
      <c r="P18">
        <f t="shared" si="4"/>
        <v>80</v>
      </c>
      <c r="Q18">
        <f t="shared" si="7"/>
        <v>9.578174927315132</v>
      </c>
      <c r="R18">
        <f t="shared" si="5"/>
        <v>88.527759450684869</v>
      </c>
      <c r="S18">
        <f t="shared" si="2"/>
        <v>1.9156349854630264</v>
      </c>
      <c r="T18">
        <f t="shared" si="6"/>
        <v>1.6260552238199928</v>
      </c>
    </row>
    <row r="19" spans="1:32" x14ac:dyDescent="0.45">
      <c r="A19">
        <v>6.5319000000000003</v>
      </c>
      <c r="B19">
        <v>53.18994</v>
      </c>
      <c r="C19">
        <v>19</v>
      </c>
      <c r="D19" s="1" t="str">
        <f t="shared" si="0"/>
        <v>6:53:19 PM</v>
      </c>
      <c r="E19">
        <v>43.399729999999998</v>
      </c>
      <c r="F19">
        <v>-79.200100000000006</v>
      </c>
      <c r="G19">
        <f t="shared" si="3"/>
        <v>43.659549096296296</v>
      </c>
      <c r="H19">
        <f t="shared" si="1"/>
        <v>-79.39656974572128</v>
      </c>
      <c r="P19">
        <f t="shared" si="4"/>
        <v>85</v>
      </c>
      <c r="Q19">
        <f t="shared" si="7"/>
        <v>5.896560848451843</v>
      </c>
      <c r="R19">
        <f t="shared" si="5"/>
        <v>94.42432029913671</v>
      </c>
      <c r="S19">
        <f t="shared" si="2"/>
        <v>1.1793121696903686</v>
      </c>
      <c r="T19">
        <f t="shared" si="6"/>
        <v>1.5906145858106013</v>
      </c>
    </row>
    <row r="20" spans="1:32" x14ac:dyDescent="0.45">
      <c r="A20">
        <v>6.5324</v>
      </c>
      <c r="B20">
        <v>53.239989999999999</v>
      </c>
      <c r="C20">
        <v>24</v>
      </c>
      <c r="D20" s="1" t="str">
        <f t="shared" si="0"/>
        <v>6:53:24 PM</v>
      </c>
      <c r="E20">
        <v>43.399610000000003</v>
      </c>
      <c r="F20">
        <v>-79.200019999999995</v>
      </c>
      <c r="G20">
        <f t="shared" si="3"/>
        <v>43.659393945679014</v>
      </c>
      <c r="H20">
        <f t="shared" si="1"/>
        <v>-79.3964625789731</v>
      </c>
      <c r="P20">
        <f t="shared" si="4"/>
        <v>90</v>
      </c>
      <c r="Q20">
        <f t="shared" si="7"/>
        <v>20.566814203669296</v>
      </c>
      <c r="R20">
        <f t="shared" si="5"/>
        <v>114.99113450280601</v>
      </c>
      <c r="S20">
        <f t="shared" si="2"/>
        <v>4.1133628407338589</v>
      </c>
      <c r="T20">
        <f t="shared" si="6"/>
        <v>1.4969927426920555</v>
      </c>
    </row>
    <row r="21" spans="1:32" x14ac:dyDescent="0.45">
      <c r="A21">
        <v>6.5328999999999997</v>
      </c>
      <c r="B21">
        <v>53.290039999999998</v>
      </c>
      <c r="C21">
        <v>29</v>
      </c>
      <c r="D21" s="1" t="str">
        <f t="shared" si="0"/>
        <v>6:53:29 PM</v>
      </c>
      <c r="E21">
        <v>43.399529999999999</v>
      </c>
      <c r="F21">
        <v>-79.2</v>
      </c>
      <c r="G21">
        <f t="shared" si="3"/>
        <v>43.659290511934152</v>
      </c>
      <c r="H21">
        <f t="shared" si="1"/>
        <v>-79.396435787286066</v>
      </c>
      <c r="P21">
        <f t="shared" si="4"/>
        <v>95</v>
      </c>
      <c r="Q21">
        <f t="shared" si="7"/>
        <v>11.793084808688135</v>
      </c>
      <c r="R21">
        <f t="shared" si="5"/>
        <v>126.78421931149414</v>
      </c>
      <c r="S21">
        <f t="shared" si="2"/>
        <v>2.3586169617376269</v>
      </c>
      <c r="T21">
        <f t="shared" si="6"/>
        <v>1.474099415489148</v>
      </c>
    </row>
    <row r="22" spans="1:32" x14ac:dyDescent="0.45">
      <c r="A22">
        <v>6.5334000000000003</v>
      </c>
      <c r="B22">
        <v>53.340089999999996</v>
      </c>
      <c r="C22">
        <v>34</v>
      </c>
      <c r="D22" s="1" t="str">
        <f t="shared" si="0"/>
        <v>6:53:34 PM</v>
      </c>
      <c r="E22">
        <v>43.399479999999997</v>
      </c>
      <c r="F22">
        <v>-79.199979999999996</v>
      </c>
      <c r="G22">
        <f t="shared" si="3"/>
        <v>43.659225865843617</v>
      </c>
      <c r="H22">
        <f t="shared" si="1"/>
        <v>-79.396408995599018</v>
      </c>
      <c r="P22">
        <f t="shared" si="4"/>
        <v>100</v>
      </c>
      <c r="Q22">
        <f t="shared" si="7"/>
        <v>7.6944249128105717</v>
      </c>
      <c r="R22">
        <f t="shared" si="5"/>
        <v>134.4786442243047</v>
      </c>
      <c r="S22">
        <f t="shared" si="2"/>
        <v>1.5388849825621143</v>
      </c>
      <c r="T22">
        <f t="shared" si="6"/>
        <v>1.4490757700321011</v>
      </c>
    </row>
    <row r="23" spans="1:32" x14ac:dyDescent="0.45">
      <c r="A23">
        <v>6.5339</v>
      </c>
      <c r="B23">
        <v>53.389890000000001</v>
      </c>
      <c r="C23">
        <v>39</v>
      </c>
      <c r="D23" s="1" t="str">
        <f t="shared" si="0"/>
        <v>6:53:39 PM</v>
      </c>
      <c r="E23">
        <v>43.399439999999998</v>
      </c>
      <c r="F23">
        <v>-79.199960000000004</v>
      </c>
      <c r="G23">
        <f t="shared" si="3"/>
        <v>43.659174148971189</v>
      </c>
      <c r="H23">
        <f t="shared" si="1"/>
        <v>-79.396382203911998</v>
      </c>
      <c r="P23">
        <f t="shared" si="4"/>
        <v>105</v>
      </c>
      <c r="Q23">
        <f t="shared" si="7"/>
        <v>6.3852803169318939</v>
      </c>
      <c r="R23">
        <f t="shared" si="5"/>
        <v>140.8639245412366</v>
      </c>
      <c r="S23">
        <f t="shared" si="2"/>
        <v>1.2770560633863788</v>
      </c>
      <c r="T23">
        <f t="shared" si="6"/>
        <v>1.2052327521649098</v>
      </c>
    </row>
    <row r="24" spans="1:32" x14ac:dyDescent="0.45">
      <c r="A24">
        <v>6.5343999999999998</v>
      </c>
      <c r="B24">
        <v>53.43994</v>
      </c>
      <c r="C24">
        <v>44</v>
      </c>
      <c r="D24" s="1" t="str">
        <f t="shared" si="0"/>
        <v>6:53:44 PM</v>
      </c>
      <c r="E24">
        <v>43.399389999999997</v>
      </c>
      <c r="F24">
        <v>-79.199939999999998</v>
      </c>
      <c r="G24">
        <f t="shared" si="3"/>
        <v>43.659109502880654</v>
      </c>
      <c r="H24">
        <f t="shared" si="1"/>
        <v>-79.396355412224935</v>
      </c>
      <c r="P24">
        <f t="shared" si="4"/>
        <v>110</v>
      </c>
      <c r="Q24">
        <f t="shared" si="7"/>
        <v>7.694389314608995</v>
      </c>
      <c r="R24">
        <f t="shared" si="5"/>
        <v>148.5583138558456</v>
      </c>
      <c r="S24">
        <f t="shared" si="2"/>
        <v>1.538877862921799</v>
      </c>
      <c r="T24">
        <f t="shared" si="6"/>
        <v>1.3751559657461578</v>
      </c>
    </row>
    <row r="25" spans="1:32" x14ac:dyDescent="0.45">
      <c r="A25">
        <v>6.5349000000000004</v>
      </c>
      <c r="B25">
        <v>53.489989999999999</v>
      </c>
      <c r="C25">
        <v>49</v>
      </c>
      <c r="D25" s="1" t="str">
        <f t="shared" si="0"/>
        <v>6:53:49 PM</v>
      </c>
      <c r="E25">
        <v>43.399369999999998</v>
      </c>
      <c r="F25">
        <v>-79.199929999999995</v>
      </c>
      <c r="G25">
        <f t="shared" si="3"/>
        <v>43.659083644444436</v>
      </c>
      <c r="H25">
        <f t="shared" si="1"/>
        <v>-79.396342016381411</v>
      </c>
      <c r="P25">
        <f t="shared" si="4"/>
        <v>115</v>
      </c>
      <c r="Q25">
        <f t="shared" si="7"/>
        <v>3.1926201879621936</v>
      </c>
      <c r="R25">
        <f t="shared" si="5"/>
        <v>151.7509340438078</v>
      </c>
      <c r="S25">
        <f t="shared" si="2"/>
        <v>0.6385240375924387</v>
      </c>
      <c r="T25">
        <f t="shared" si="6"/>
        <v>1.3413573092001159</v>
      </c>
    </row>
    <row r="26" spans="1:32" x14ac:dyDescent="0.45">
      <c r="A26">
        <v>6.5354000000000001</v>
      </c>
      <c r="B26">
        <v>53.540039999999998</v>
      </c>
      <c r="C26">
        <v>54</v>
      </c>
      <c r="D26" s="1" t="str">
        <f t="shared" si="0"/>
        <v>6:53:54 PM</v>
      </c>
      <c r="E26">
        <v>43.399360000000001</v>
      </c>
      <c r="F26">
        <v>-79.199910000000003</v>
      </c>
      <c r="G26">
        <f t="shared" si="3"/>
        <v>43.659070715226335</v>
      </c>
      <c r="H26">
        <f t="shared" si="1"/>
        <v>-79.396315224694391</v>
      </c>
      <c r="P26">
        <f t="shared" si="4"/>
        <v>120</v>
      </c>
      <c r="Q26">
        <f t="shared" si="7"/>
        <v>3.1703301301189954</v>
      </c>
      <c r="R26">
        <f t="shared" si="5"/>
        <v>154.9212641739268</v>
      </c>
      <c r="S26">
        <f t="shared" si="2"/>
        <v>0.63406602602379913</v>
      </c>
      <c r="T26">
        <f t="shared" si="6"/>
        <v>1.421461487506025</v>
      </c>
    </row>
    <row r="27" spans="1:32" x14ac:dyDescent="0.45">
      <c r="A27">
        <v>6.5358999999999998</v>
      </c>
      <c r="B27">
        <v>53.590089999999996</v>
      </c>
      <c r="C27">
        <v>59</v>
      </c>
      <c r="D27" s="1" t="str">
        <f t="shared" si="0"/>
        <v>6:53:59 PM</v>
      </c>
      <c r="E27">
        <v>43.399340000000002</v>
      </c>
      <c r="F27">
        <v>-79.1999</v>
      </c>
      <c r="G27">
        <f t="shared" si="3"/>
        <v>43.659044856790125</v>
      </c>
      <c r="H27">
        <f t="shared" si="1"/>
        <v>-79.396301828850866</v>
      </c>
      <c r="P27">
        <f t="shared" si="4"/>
        <v>125</v>
      </c>
      <c r="Q27">
        <f t="shared" si="7"/>
        <v>3.1926126964886428</v>
      </c>
      <c r="R27">
        <f t="shared" si="5"/>
        <v>158.11387687041545</v>
      </c>
      <c r="S27">
        <f t="shared" si="2"/>
        <v>0.63852253929772851</v>
      </c>
      <c r="T27">
        <f t="shared" si="6"/>
        <v>1.4106875101680363</v>
      </c>
    </row>
    <row r="28" spans="1:32" x14ac:dyDescent="0.45">
      <c r="A28">
        <v>6.5404</v>
      </c>
      <c r="B28">
        <v>54.040039999999998</v>
      </c>
      <c r="C28">
        <v>4</v>
      </c>
      <c r="D28" s="1" t="str">
        <f t="shared" si="0"/>
        <v>6:54:04 PM</v>
      </c>
      <c r="E28">
        <v>43.399349999999998</v>
      </c>
      <c r="F28">
        <v>-79.199879999999993</v>
      </c>
      <c r="G28">
        <f t="shared" si="3"/>
        <v>43.659057786008226</v>
      </c>
      <c r="H28">
        <f t="shared" si="1"/>
        <v>-79.396275037163804</v>
      </c>
      <c r="P28">
        <f t="shared" si="4"/>
        <v>130</v>
      </c>
      <c r="Q28">
        <f t="shared" si="7"/>
        <v>3.1703085010173706</v>
      </c>
      <c r="R28">
        <f t="shared" si="5"/>
        <v>161.28418537143281</v>
      </c>
      <c r="S28">
        <f t="shared" si="2"/>
        <v>0.63406170020347408</v>
      </c>
      <c r="T28">
        <f t="shared" si="6"/>
        <v>1.5400106722328137</v>
      </c>
      <c r="AF28">
        <f>(1.97-1.6)/1.97</f>
        <v>0.18781725888324868</v>
      </c>
    </row>
    <row r="29" spans="1:32" x14ac:dyDescent="0.45">
      <c r="A29">
        <v>6.5408999999999997</v>
      </c>
      <c r="B29">
        <v>54.090089999999996</v>
      </c>
      <c r="C29">
        <v>9</v>
      </c>
      <c r="D29" s="1" t="str">
        <f t="shared" si="0"/>
        <v>6:54:09 PM</v>
      </c>
      <c r="E29">
        <v>43.399299999999997</v>
      </c>
      <c r="F29">
        <v>-79.199849999999998</v>
      </c>
      <c r="G29">
        <f t="shared" si="3"/>
        <v>43.65899313991769</v>
      </c>
      <c r="H29">
        <f t="shared" si="1"/>
        <v>-79.39623484963326</v>
      </c>
      <c r="P29">
        <f t="shared" si="4"/>
        <v>135</v>
      </c>
      <c r="Q29">
        <f t="shared" si="7"/>
        <v>8.3190419311552013</v>
      </c>
      <c r="R29">
        <f t="shared" si="5"/>
        <v>169.60322730258801</v>
      </c>
      <c r="S29">
        <f t="shared" si="2"/>
        <v>1.6638083862310402</v>
      </c>
      <c r="T29">
        <f t="shared" si="6"/>
        <v>1.6451920533863151</v>
      </c>
    </row>
    <row r="30" spans="1:32" x14ac:dyDescent="0.45">
      <c r="A30">
        <v>6.5414000000000003</v>
      </c>
      <c r="B30">
        <v>54.139899999999997</v>
      </c>
      <c r="C30">
        <v>14</v>
      </c>
      <c r="D30" s="1" t="str">
        <f t="shared" si="0"/>
        <v>6:54:14 PM</v>
      </c>
      <c r="E30">
        <v>43.399270000000001</v>
      </c>
      <c r="F30">
        <v>-79.199839999999995</v>
      </c>
      <c r="G30">
        <f t="shared" si="3"/>
        <v>43.658954352263372</v>
      </c>
      <c r="H30">
        <f t="shared" si="1"/>
        <v>-79.396221453789735</v>
      </c>
      <c r="P30">
        <f t="shared" si="4"/>
        <v>140</v>
      </c>
      <c r="Q30">
        <f t="shared" si="7"/>
        <v>4.520260348314272</v>
      </c>
      <c r="R30">
        <f t="shared" si="5"/>
        <v>174.12348765090229</v>
      </c>
      <c r="S30">
        <f t="shared" si="2"/>
        <v>0.90405206966285445</v>
      </c>
      <c r="T30">
        <f t="shared" si="6"/>
        <v>1.7258457209442719</v>
      </c>
      <c r="AF30">
        <f>1-AF28</f>
        <v>0.81218274111675126</v>
      </c>
    </row>
    <row r="31" spans="1:32" x14ac:dyDescent="0.45">
      <c r="A31">
        <v>6.5419</v>
      </c>
      <c r="B31">
        <v>54.18994</v>
      </c>
      <c r="C31">
        <v>19</v>
      </c>
      <c r="D31" s="1" t="str">
        <f t="shared" si="0"/>
        <v>6:54:19 PM</v>
      </c>
      <c r="E31">
        <v>43.39922</v>
      </c>
      <c r="F31">
        <v>-79.199839999999995</v>
      </c>
      <c r="G31">
        <f t="shared" si="3"/>
        <v>43.658889706172836</v>
      </c>
      <c r="H31">
        <f t="shared" si="1"/>
        <v>-79.396221453789735</v>
      </c>
      <c r="P31">
        <f t="shared" si="4"/>
        <v>145</v>
      </c>
      <c r="Q31">
        <f t="shared" si="7"/>
        <v>7.155448220973768</v>
      </c>
      <c r="R31">
        <f t="shared" si="5"/>
        <v>181.27893587187606</v>
      </c>
      <c r="S31">
        <f t="shared" si="2"/>
        <v>1.4310896441947536</v>
      </c>
      <c r="T31">
        <f t="shared" si="6"/>
        <v>1.7775156796042666</v>
      </c>
    </row>
    <row r="32" spans="1:32" x14ac:dyDescent="0.45">
      <c r="A32">
        <v>6.5423999999999998</v>
      </c>
      <c r="B32">
        <v>54.239989999999999</v>
      </c>
      <c r="C32">
        <v>24</v>
      </c>
      <c r="D32" s="1" t="str">
        <f t="shared" si="0"/>
        <v>6:54:24 PM</v>
      </c>
      <c r="E32">
        <v>43.399120000000003</v>
      </c>
      <c r="F32">
        <v>-79.199730000000002</v>
      </c>
      <c r="G32">
        <f t="shared" si="3"/>
        <v>43.658760413991772</v>
      </c>
      <c r="H32">
        <f t="shared" si="1"/>
        <v>-79.396074099511011</v>
      </c>
      <c r="P32">
        <f t="shared" si="4"/>
        <v>150</v>
      </c>
      <c r="Q32">
        <f t="shared" si="7"/>
        <v>21.138861555656781</v>
      </c>
      <c r="R32">
        <f t="shared" si="5"/>
        <v>202.41779742753283</v>
      </c>
      <c r="S32">
        <f t="shared" si="2"/>
        <v>4.2277723111313561</v>
      </c>
      <c r="T32">
        <f t="shared" si="6"/>
        <v>1.790227590160167</v>
      </c>
    </row>
    <row r="33" spans="1:20" x14ac:dyDescent="0.45">
      <c r="A33">
        <v>6.5429000000000004</v>
      </c>
      <c r="B33">
        <v>54.290039999999998</v>
      </c>
      <c r="C33">
        <v>29</v>
      </c>
      <c r="D33" s="1" t="str">
        <f t="shared" si="0"/>
        <v>6:54:29 PM</v>
      </c>
      <c r="E33">
        <v>43.39911</v>
      </c>
      <c r="F33">
        <v>-79.199690000000004</v>
      </c>
      <c r="G33">
        <f t="shared" si="3"/>
        <v>43.658747484773663</v>
      </c>
      <c r="H33">
        <f t="shared" si="1"/>
        <v>-79.396020516136929</v>
      </c>
      <c r="P33">
        <f t="shared" si="4"/>
        <v>155</v>
      </c>
      <c r="Q33">
        <f t="shared" si="7"/>
        <v>5.8354988027782548</v>
      </c>
      <c r="R33">
        <f t="shared" si="5"/>
        <v>208.25329623031109</v>
      </c>
      <c r="S33">
        <f t="shared" si="2"/>
        <v>1.167099760555651</v>
      </c>
      <c r="T33">
        <f t="shared" si="6"/>
        <v>1.8384238893877325</v>
      </c>
    </row>
    <row r="34" spans="1:20" x14ac:dyDescent="0.45">
      <c r="A34">
        <v>6.5434000000000001</v>
      </c>
      <c r="B34">
        <v>54.340089999999996</v>
      </c>
      <c r="C34">
        <v>34</v>
      </c>
      <c r="D34" s="1" t="str">
        <f t="shared" si="0"/>
        <v>6:54:34 PM</v>
      </c>
      <c r="E34">
        <v>43.399079999999998</v>
      </c>
      <c r="F34">
        <v>-79.199619999999996</v>
      </c>
      <c r="G34">
        <f t="shared" si="3"/>
        <v>43.658708697119337</v>
      </c>
      <c r="H34">
        <f t="shared" si="1"/>
        <v>-79.395926745232273</v>
      </c>
      <c r="P34">
        <f t="shared" si="4"/>
        <v>160</v>
      </c>
      <c r="Q34">
        <f t="shared" si="7"/>
        <v>10.791010123756889</v>
      </c>
      <c r="R34">
        <f t="shared" si="5"/>
        <v>219.04430635406797</v>
      </c>
      <c r="S34">
        <f t="shared" si="2"/>
        <v>2.158202024751378</v>
      </c>
      <c r="T34">
        <f t="shared" si="6"/>
        <v>1.8912338575685297</v>
      </c>
    </row>
    <row r="35" spans="1:20" x14ac:dyDescent="0.45">
      <c r="A35">
        <v>6.5438999999999998</v>
      </c>
      <c r="B35">
        <v>54.389890000000001</v>
      </c>
      <c r="C35">
        <v>39</v>
      </c>
      <c r="D35" s="1" t="str">
        <f t="shared" si="0"/>
        <v>6:54:39 PM</v>
      </c>
      <c r="E35">
        <v>43.399050000000003</v>
      </c>
      <c r="F35">
        <v>-79.199579999999997</v>
      </c>
      <c r="G35">
        <f t="shared" si="3"/>
        <v>43.658669909465019</v>
      </c>
      <c r="H35">
        <f t="shared" si="1"/>
        <v>-79.395873161858191</v>
      </c>
      <c r="P35">
        <f t="shared" si="4"/>
        <v>165</v>
      </c>
      <c r="Q35">
        <f t="shared" si="7"/>
        <v>7.1018205610196254</v>
      </c>
      <c r="R35">
        <f t="shared" si="5"/>
        <v>226.14612691508759</v>
      </c>
      <c r="S35">
        <f t="shared" ref="S35:S67" si="8">Q35/(P35-P34)</f>
        <v>1.420364112203925</v>
      </c>
      <c r="T35">
        <f t="shared" si="6"/>
        <v>1.6322339949011515</v>
      </c>
    </row>
    <row r="36" spans="1:20" x14ac:dyDescent="0.45">
      <c r="A36">
        <v>6.5444000000000004</v>
      </c>
      <c r="B36">
        <v>54.43994</v>
      </c>
      <c r="C36">
        <v>44</v>
      </c>
      <c r="D36" s="1" t="str">
        <f t="shared" si="0"/>
        <v>6:54:44 PM</v>
      </c>
      <c r="E36">
        <v>43.399030000000003</v>
      </c>
      <c r="F36">
        <v>-79.199510000000004</v>
      </c>
      <c r="G36">
        <f t="shared" si="3"/>
        <v>43.658644051028809</v>
      </c>
      <c r="H36">
        <f t="shared" si="1"/>
        <v>-79.39577939095355</v>
      </c>
      <c r="P36">
        <f t="shared" si="4"/>
        <v>170</v>
      </c>
      <c r="Q36">
        <f t="shared" si="7"/>
        <v>10.305394101524959</v>
      </c>
      <c r="R36">
        <f t="shared" si="5"/>
        <v>236.45152101661256</v>
      </c>
      <c r="S36">
        <f t="shared" si="8"/>
        <v>2.0610788203049917</v>
      </c>
      <c r="T36">
        <f t="shared" si="6"/>
        <v>1.6901066638575999</v>
      </c>
    </row>
    <row r="37" spans="1:20" x14ac:dyDescent="0.45">
      <c r="A37">
        <v>6.5449000000000002</v>
      </c>
      <c r="B37">
        <v>54.489989999999999</v>
      </c>
      <c r="C37">
        <v>49</v>
      </c>
      <c r="D37" s="1" t="str">
        <f t="shared" si="0"/>
        <v>6:54:49 PM</v>
      </c>
      <c r="E37">
        <v>43.399009999999997</v>
      </c>
      <c r="F37">
        <v>-79.199449999999999</v>
      </c>
      <c r="G37">
        <f t="shared" si="3"/>
        <v>43.658618192592584</v>
      </c>
      <c r="H37">
        <f t="shared" si="1"/>
        <v>-79.395699015892419</v>
      </c>
      <c r="P37">
        <f t="shared" si="4"/>
        <v>175</v>
      </c>
      <c r="Q37">
        <f t="shared" si="7"/>
        <v>8.9553060935615783</v>
      </c>
      <c r="R37">
        <f t="shared" si="5"/>
        <v>245.40682711017413</v>
      </c>
      <c r="S37">
        <f t="shared" si="8"/>
        <v>1.7910612187123156</v>
      </c>
      <c r="T37">
        <f t="shared" si="6"/>
        <v>1.6620883052899187</v>
      </c>
    </row>
    <row r="38" spans="1:20" x14ac:dyDescent="0.45">
      <c r="A38">
        <v>6.5453999999999999</v>
      </c>
      <c r="B38">
        <v>54.540039999999998</v>
      </c>
      <c r="C38">
        <v>54</v>
      </c>
      <c r="D38" s="1" t="str">
        <f t="shared" si="0"/>
        <v>6:54:54 PM</v>
      </c>
      <c r="E38">
        <v>43.398989999999998</v>
      </c>
      <c r="F38">
        <v>-79.199399999999997</v>
      </c>
      <c r="G38">
        <f t="shared" si="3"/>
        <v>43.658592334156374</v>
      </c>
      <c r="H38">
        <f t="shared" si="1"/>
        <v>-79.395632036674812</v>
      </c>
      <c r="P38">
        <f t="shared" si="4"/>
        <v>180</v>
      </c>
      <c r="Q38">
        <f t="shared" si="7"/>
        <v>7.6285644121762557</v>
      </c>
      <c r="R38">
        <f t="shared" si="5"/>
        <v>253.03539152235038</v>
      </c>
      <c r="S38">
        <f t="shared" si="8"/>
        <v>1.525712882435251</v>
      </c>
      <c r="T38">
        <f t="shared" si="6"/>
        <v>1.6872539174233041</v>
      </c>
    </row>
    <row r="39" spans="1:20" x14ac:dyDescent="0.45">
      <c r="A39">
        <v>6.55</v>
      </c>
      <c r="B39">
        <v>55</v>
      </c>
      <c r="C39">
        <v>0</v>
      </c>
      <c r="D39" s="1" t="str">
        <f t="shared" si="0"/>
        <v>6:55:00 PM</v>
      </c>
      <c r="E39">
        <v>43.398980000000002</v>
      </c>
      <c r="F39">
        <v>-79.199349999999995</v>
      </c>
      <c r="G39">
        <f t="shared" si="3"/>
        <v>43.658579404938273</v>
      </c>
      <c r="H39">
        <f t="shared" si="1"/>
        <v>-79.395565057457205</v>
      </c>
      <c r="P39">
        <f t="shared" si="4"/>
        <v>186</v>
      </c>
      <c r="Q39">
        <f t="shared" si="7"/>
        <v>7.2145874727804991</v>
      </c>
      <c r="R39">
        <f t="shared" si="5"/>
        <v>260.2499789951309</v>
      </c>
      <c r="S39">
        <f t="shared" si="8"/>
        <v>1.2024312454634165</v>
      </c>
      <c r="T39">
        <f t="shared" si="6"/>
        <v>1.6960854274162793</v>
      </c>
    </row>
    <row r="40" spans="1:20" x14ac:dyDescent="0.45">
      <c r="A40">
        <v>6.5503999999999998</v>
      </c>
      <c r="B40">
        <v>55.040039999999998</v>
      </c>
      <c r="C40">
        <v>4</v>
      </c>
      <c r="D40" s="1" t="str">
        <f t="shared" si="0"/>
        <v>6:55:04 PM</v>
      </c>
      <c r="E40">
        <v>43.398969999999998</v>
      </c>
      <c r="F40">
        <v>-79.199299999999994</v>
      </c>
      <c r="G40">
        <f t="shared" si="3"/>
        <v>43.658566475720157</v>
      </c>
      <c r="H40">
        <f t="shared" si="1"/>
        <v>-79.395498078239612</v>
      </c>
      <c r="P40">
        <f t="shared" si="4"/>
        <v>190</v>
      </c>
      <c r="Q40">
        <f t="shared" si="7"/>
        <v>7.2145576093837809</v>
      </c>
      <c r="R40">
        <f t="shared" si="5"/>
        <v>267.46453660451471</v>
      </c>
      <c r="S40">
        <f t="shared" si="8"/>
        <v>1.8036394023459452</v>
      </c>
      <c r="T40">
        <f t="shared" si="6"/>
        <v>1.7715397680467588</v>
      </c>
    </row>
    <row r="41" spans="1:20" x14ac:dyDescent="0.45">
      <c r="A41">
        <v>6.5510000000000002</v>
      </c>
      <c r="B41">
        <v>55.100099999999998</v>
      </c>
      <c r="C41">
        <v>10</v>
      </c>
      <c r="D41" s="1" t="str">
        <f t="shared" si="0"/>
        <v>6:55:10 PM</v>
      </c>
      <c r="E41">
        <v>43.398980000000002</v>
      </c>
      <c r="F41">
        <v>-79.199240000000003</v>
      </c>
      <c r="G41">
        <f t="shared" si="3"/>
        <v>43.658579404938273</v>
      </c>
      <c r="H41">
        <f t="shared" si="1"/>
        <v>-79.395417703178495</v>
      </c>
      <c r="P41">
        <f t="shared" si="4"/>
        <v>196</v>
      </c>
      <c r="Q41">
        <f t="shared" si="7"/>
        <v>8.6052681669964386</v>
      </c>
      <c r="R41">
        <f t="shared" si="5"/>
        <v>276.06980477151114</v>
      </c>
      <c r="S41">
        <f t="shared" si="8"/>
        <v>1.4342113611660732</v>
      </c>
      <c r="T41">
        <f t="shared" si="6"/>
        <v>1.7956742898108999</v>
      </c>
    </row>
    <row r="42" spans="1:20" x14ac:dyDescent="0.45">
      <c r="A42">
        <v>6.5514000000000001</v>
      </c>
      <c r="B42">
        <v>55.139890000000001</v>
      </c>
      <c r="C42">
        <v>14</v>
      </c>
      <c r="D42" s="1" t="str">
        <f t="shared" si="0"/>
        <v>6:55:14 PM</v>
      </c>
      <c r="E42">
        <v>43.39902</v>
      </c>
      <c r="F42">
        <v>-79.199200000000005</v>
      </c>
      <c r="G42">
        <f t="shared" si="3"/>
        <v>43.6586311218107</v>
      </c>
      <c r="H42">
        <f t="shared" si="1"/>
        <v>-79.395364119804412</v>
      </c>
      <c r="P42">
        <f t="shared" si="4"/>
        <v>200</v>
      </c>
      <c r="Q42">
        <f t="shared" si="7"/>
        <v>8.0479971767340928</v>
      </c>
      <c r="R42">
        <f t="shared" si="5"/>
        <v>284.11780194824524</v>
      </c>
      <c r="S42">
        <f t="shared" si="8"/>
        <v>2.0119992941835232</v>
      </c>
      <c r="T42">
        <f t="shared" si="6"/>
        <v>1.8428381631079445</v>
      </c>
    </row>
    <row r="43" spans="1:20" x14ac:dyDescent="0.45">
      <c r="A43">
        <v>6.5519999999999996</v>
      </c>
      <c r="B43">
        <v>55.199950000000001</v>
      </c>
      <c r="C43">
        <v>20</v>
      </c>
      <c r="D43" s="1" t="str">
        <f t="shared" si="0"/>
        <v>6:55:20 PM</v>
      </c>
      <c r="E43">
        <v>43.399050000000003</v>
      </c>
      <c r="F43">
        <v>-79.199150000000003</v>
      </c>
      <c r="G43">
        <f t="shared" si="3"/>
        <v>43.658669909465019</v>
      </c>
      <c r="H43">
        <f t="shared" si="1"/>
        <v>-79.395297140586806</v>
      </c>
      <c r="P43">
        <f t="shared" si="4"/>
        <v>206</v>
      </c>
      <c r="Q43">
        <f t="shared" si="7"/>
        <v>8.2726429307411991</v>
      </c>
      <c r="R43">
        <f t="shared" si="5"/>
        <v>292.39044487898644</v>
      </c>
      <c r="S43">
        <f t="shared" si="8"/>
        <v>1.3787738217901999</v>
      </c>
      <c r="T43">
        <f t="shared" si="6"/>
        <v>1.8331685441193855</v>
      </c>
    </row>
    <row r="44" spans="1:20" x14ac:dyDescent="0.45">
      <c r="A44">
        <v>6.5523999999999996</v>
      </c>
      <c r="B44">
        <v>55.239989999999999</v>
      </c>
      <c r="C44">
        <v>24</v>
      </c>
      <c r="D44" s="1" t="str">
        <f t="shared" si="0"/>
        <v>6:55:24 PM</v>
      </c>
      <c r="E44">
        <v>43.399059999999999</v>
      </c>
      <c r="F44">
        <v>-79.199100000000001</v>
      </c>
      <c r="G44">
        <f t="shared" si="3"/>
        <v>43.65868283868312</v>
      </c>
      <c r="H44">
        <f t="shared" si="1"/>
        <v>-79.395230161369199</v>
      </c>
      <c r="P44">
        <f t="shared" si="4"/>
        <v>210</v>
      </c>
      <c r="Q44">
        <f t="shared" si="7"/>
        <v>7.2147964763063124</v>
      </c>
      <c r="R44">
        <f t="shared" si="5"/>
        <v>299.60524135529278</v>
      </c>
      <c r="S44">
        <f t="shared" si="8"/>
        <v>1.8036991190765781</v>
      </c>
      <c r="T44">
        <f t="shared" si="6"/>
        <v>1.8682122108612851</v>
      </c>
    </row>
    <row r="45" spans="1:20" x14ac:dyDescent="0.45">
      <c r="A45">
        <v>6.5529999999999999</v>
      </c>
      <c r="B45">
        <v>55.300049999999999</v>
      </c>
      <c r="C45">
        <v>30</v>
      </c>
      <c r="D45" s="1" t="str">
        <f t="shared" si="0"/>
        <v>6:55:30 PM</v>
      </c>
      <c r="E45">
        <v>43.39911</v>
      </c>
      <c r="F45">
        <v>-79.199039999999997</v>
      </c>
      <c r="G45">
        <f t="shared" si="3"/>
        <v>43.658747484773663</v>
      </c>
      <c r="H45">
        <f t="shared" si="1"/>
        <v>-79.395149786308068</v>
      </c>
      <c r="P45">
        <f t="shared" si="4"/>
        <v>216</v>
      </c>
      <c r="Q45">
        <f t="shared" si="7"/>
        <v>11.100000483041299</v>
      </c>
      <c r="R45">
        <f t="shared" si="5"/>
        <v>310.70524183833408</v>
      </c>
      <c r="S45">
        <f t="shared" si="8"/>
        <v>1.8500000805068832</v>
      </c>
      <c r="T45">
        <f t="shared" si="6"/>
        <v>1.8138867321427861</v>
      </c>
    </row>
    <row r="46" spans="1:20" x14ac:dyDescent="0.45">
      <c r="A46">
        <v>6.5534999999999997</v>
      </c>
      <c r="B46">
        <v>55.350099999999998</v>
      </c>
      <c r="C46">
        <v>35</v>
      </c>
      <c r="D46" s="1" t="str">
        <f t="shared" si="0"/>
        <v>6:55:35 PM</v>
      </c>
      <c r="E46">
        <v>43.39911</v>
      </c>
      <c r="F46">
        <v>-79.198980000000006</v>
      </c>
      <c r="G46">
        <f t="shared" si="3"/>
        <v>43.658747484773663</v>
      </c>
      <c r="H46">
        <f t="shared" si="1"/>
        <v>-79.395069411246951</v>
      </c>
      <c r="P46">
        <f t="shared" si="4"/>
        <v>221</v>
      </c>
      <c r="Q46">
        <f t="shared" si="7"/>
        <v>8.4859292283558574</v>
      </c>
      <c r="R46">
        <f t="shared" si="5"/>
        <v>319.19117106668995</v>
      </c>
      <c r="S46">
        <f t="shared" si="8"/>
        <v>1.6971858456711715</v>
      </c>
      <c r="T46">
        <f t="shared" si="6"/>
        <v>1.8272591653974166</v>
      </c>
    </row>
    <row r="47" spans="1:20" x14ac:dyDescent="0.45">
      <c r="A47">
        <v>6.5540000000000003</v>
      </c>
      <c r="B47">
        <v>55.399900000000002</v>
      </c>
      <c r="C47">
        <v>40</v>
      </c>
      <c r="D47" s="1" t="str">
        <f t="shared" si="0"/>
        <v>6:55:40 PM</v>
      </c>
      <c r="E47">
        <v>43.399140000000003</v>
      </c>
      <c r="F47">
        <v>-79.198909999999998</v>
      </c>
      <c r="G47">
        <f t="shared" si="3"/>
        <v>43.658786272427982</v>
      </c>
      <c r="H47">
        <f t="shared" si="1"/>
        <v>-79.394975640342295</v>
      </c>
      <c r="P47">
        <f t="shared" si="4"/>
        <v>226</v>
      </c>
      <c r="Q47">
        <f t="shared" si="7"/>
        <v>10.791127151138602</v>
      </c>
      <c r="R47">
        <f t="shared" si="5"/>
        <v>329.98229821782854</v>
      </c>
      <c r="S47">
        <f t="shared" si="8"/>
        <v>2.1582254302277204</v>
      </c>
      <c r="T47">
        <f t="shared" si="6"/>
        <v>1.8451753780336801</v>
      </c>
    </row>
    <row r="48" spans="1:20" x14ac:dyDescent="0.45">
      <c r="A48">
        <v>6.5545</v>
      </c>
      <c r="B48">
        <v>55.449950000000001</v>
      </c>
      <c r="C48">
        <v>45</v>
      </c>
      <c r="D48" s="1" t="str">
        <f t="shared" si="0"/>
        <v>6:55:45 PM</v>
      </c>
      <c r="E48">
        <v>43.3992</v>
      </c>
      <c r="F48">
        <v>-79.198840000000004</v>
      </c>
      <c r="G48">
        <f t="shared" si="3"/>
        <v>43.658863847736626</v>
      </c>
      <c r="H48">
        <f t="shared" si="1"/>
        <v>-79.394881869437668</v>
      </c>
      <c r="P48">
        <f t="shared" si="4"/>
        <v>231</v>
      </c>
      <c r="Q48">
        <f t="shared" si="7"/>
        <v>13.105294828237914</v>
      </c>
      <c r="R48">
        <f t="shared" si="5"/>
        <v>343.08759304606644</v>
      </c>
      <c r="S48">
        <f t="shared" si="8"/>
        <v>2.6210589656475829</v>
      </c>
      <c r="T48">
        <f t="shared" si="6"/>
        <v>1.8157095722431216</v>
      </c>
    </row>
    <row r="49" spans="1:20" x14ac:dyDescent="0.45">
      <c r="A49">
        <v>6.5549999999999997</v>
      </c>
      <c r="B49">
        <v>55.5</v>
      </c>
      <c r="C49">
        <v>50</v>
      </c>
      <c r="D49" s="1" t="str">
        <f t="shared" si="0"/>
        <v>6:55:50 PM</v>
      </c>
      <c r="E49">
        <v>43.39922</v>
      </c>
      <c r="F49">
        <v>-79.198779999999999</v>
      </c>
      <c r="G49">
        <f t="shared" si="3"/>
        <v>43.658889706172836</v>
      </c>
      <c r="H49">
        <f t="shared" si="1"/>
        <v>-79.394801494376537</v>
      </c>
      <c r="P49">
        <f t="shared" si="4"/>
        <v>236</v>
      </c>
      <c r="Q49">
        <f t="shared" si="7"/>
        <v>8.9559631092040153</v>
      </c>
      <c r="R49">
        <f t="shared" si="5"/>
        <v>352.04355615527044</v>
      </c>
      <c r="S49">
        <f t="shared" si="8"/>
        <v>1.791192621840803</v>
      </c>
      <c r="T49">
        <f t="shared" si="6"/>
        <v>1.8001369930608739</v>
      </c>
    </row>
    <row r="50" spans="1:20" x14ac:dyDescent="0.45">
      <c r="A50">
        <v>6.5555000000000003</v>
      </c>
      <c r="B50">
        <v>55.550049999999999</v>
      </c>
      <c r="C50">
        <v>55</v>
      </c>
      <c r="D50" s="1" t="str">
        <f t="shared" si="0"/>
        <v>6:55:55 PM</v>
      </c>
      <c r="E50">
        <v>43.399230000000003</v>
      </c>
      <c r="F50">
        <v>-79.198719999999994</v>
      </c>
      <c r="G50">
        <f t="shared" si="3"/>
        <v>43.658902635390945</v>
      </c>
      <c r="H50">
        <f t="shared" si="1"/>
        <v>-79.394721119315406</v>
      </c>
      <c r="P50">
        <f t="shared" si="4"/>
        <v>241</v>
      </c>
      <c r="Q50">
        <f t="shared" si="7"/>
        <v>8.6061692586545302</v>
      </c>
      <c r="R50">
        <f t="shared" si="5"/>
        <v>360.64972541392495</v>
      </c>
      <c r="S50">
        <f t="shared" si="8"/>
        <v>1.721233851730906</v>
      </c>
      <c r="T50">
        <f t="shared" si="6"/>
        <v>1.7604170348896746</v>
      </c>
    </row>
    <row r="51" spans="1:20" x14ac:dyDescent="0.45">
      <c r="A51">
        <v>6.56</v>
      </c>
      <c r="B51">
        <v>56</v>
      </c>
      <c r="C51">
        <v>0</v>
      </c>
      <c r="D51" s="1" t="str">
        <f t="shared" si="0"/>
        <v>6:56:00 PM</v>
      </c>
      <c r="E51">
        <v>43.399230000000003</v>
      </c>
      <c r="F51">
        <v>-79.198660000000004</v>
      </c>
      <c r="G51">
        <f t="shared" si="3"/>
        <v>43.658902635390945</v>
      </c>
      <c r="H51">
        <f t="shared" si="1"/>
        <v>-79.394640744254289</v>
      </c>
      <c r="P51">
        <f t="shared" si="4"/>
        <v>246</v>
      </c>
      <c r="Q51">
        <f t="shared" si="7"/>
        <v>8.4863679673590102</v>
      </c>
      <c r="R51">
        <f t="shared" si="5"/>
        <v>369.13609338128396</v>
      </c>
      <c r="S51">
        <f t="shared" si="8"/>
        <v>1.697273593471802</v>
      </c>
      <c r="T51">
        <f t="shared" si="6"/>
        <v>1.6507258172121946</v>
      </c>
    </row>
    <row r="52" spans="1:20" x14ac:dyDescent="0.45">
      <c r="A52">
        <v>6.5605000000000002</v>
      </c>
      <c r="B52">
        <v>56.050049999999999</v>
      </c>
      <c r="C52">
        <v>5</v>
      </c>
      <c r="D52" s="1" t="str">
        <f t="shared" si="0"/>
        <v>6:56:05 PM</v>
      </c>
      <c r="E52">
        <v>43.399270000000001</v>
      </c>
      <c r="F52">
        <v>-79.198610000000002</v>
      </c>
      <c r="G52">
        <f t="shared" si="3"/>
        <v>43.658954352263372</v>
      </c>
      <c r="H52">
        <f t="shared" si="1"/>
        <v>-79.394573765036682</v>
      </c>
      <c r="P52">
        <f t="shared" si="4"/>
        <v>251</v>
      </c>
      <c r="Q52">
        <f t="shared" si="7"/>
        <v>9.0984584766348267</v>
      </c>
      <c r="R52">
        <f t="shared" si="5"/>
        <v>378.2345518579188</v>
      </c>
      <c r="S52">
        <f t="shared" si="8"/>
        <v>1.8196916953269653</v>
      </c>
      <c r="T52">
        <f t="shared" si="6"/>
        <v>1.675283241698051</v>
      </c>
    </row>
    <row r="53" spans="1:20" x14ac:dyDescent="0.45">
      <c r="A53">
        <v>6.5609999999999999</v>
      </c>
      <c r="B53">
        <v>56.100099999999998</v>
      </c>
      <c r="C53">
        <v>10</v>
      </c>
      <c r="D53" s="1" t="str">
        <f t="shared" si="0"/>
        <v>6:56:10 PM</v>
      </c>
      <c r="E53">
        <v>43.399270000000001</v>
      </c>
      <c r="F53">
        <v>-79.198560000000001</v>
      </c>
      <c r="G53">
        <f t="shared" si="3"/>
        <v>43.658954352263372</v>
      </c>
      <c r="H53">
        <f t="shared" si="1"/>
        <v>-79.394506785819075</v>
      </c>
      <c r="P53">
        <f t="shared" si="4"/>
        <v>256</v>
      </c>
      <c r="Q53">
        <f t="shared" si="7"/>
        <v>7.0720951414001707</v>
      </c>
      <c r="R53">
        <f t="shared" si="5"/>
        <v>385.30664699931896</v>
      </c>
      <c r="S53">
        <f t="shared" si="8"/>
        <v>1.4144190282800342</v>
      </c>
      <c r="T53">
        <f t="shared" si="6"/>
        <v>1.6500018291538014</v>
      </c>
    </row>
    <row r="54" spans="1:20" x14ac:dyDescent="0.45">
      <c r="A54">
        <v>6.5614999999999997</v>
      </c>
      <c r="B54">
        <v>56.149900000000002</v>
      </c>
      <c r="C54">
        <v>15</v>
      </c>
      <c r="D54" s="1" t="str">
        <f t="shared" si="0"/>
        <v>6:56:15 PM</v>
      </c>
      <c r="E54">
        <v>43.399290000000001</v>
      </c>
      <c r="F54">
        <v>-79.198509999999999</v>
      </c>
      <c r="G54">
        <f t="shared" si="3"/>
        <v>43.658980210699589</v>
      </c>
      <c r="H54">
        <f t="shared" si="1"/>
        <v>-79.394439806601468</v>
      </c>
      <c r="P54">
        <f t="shared" si="4"/>
        <v>261</v>
      </c>
      <c r="Q54">
        <f t="shared" si="7"/>
        <v>7.6293529379556775</v>
      </c>
      <c r="R54">
        <f t="shared" si="5"/>
        <v>392.93599993727463</v>
      </c>
      <c r="S54">
        <f t="shared" si="8"/>
        <v>1.5258705875911356</v>
      </c>
      <c r="T54">
        <f t="shared" si="6"/>
        <v>1.6242927606494439</v>
      </c>
    </row>
    <row r="55" spans="1:20" x14ac:dyDescent="0.45">
      <c r="A55">
        <v>6.5620000000000003</v>
      </c>
      <c r="B55">
        <v>56.199950000000001</v>
      </c>
      <c r="C55">
        <v>20</v>
      </c>
      <c r="D55" s="1" t="str">
        <f t="shared" si="0"/>
        <v>6:56:20 PM</v>
      </c>
      <c r="E55">
        <v>43.399279999999997</v>
      </c>
      <c r="F55">
        <v>-79.198440000000005</v>
      </c>
      <c r="G55">
        <f t="shared" si="3"/>
        <v>43.658967281481473</v>
      </c>
      <c r="H55">
        <f t="shared" si="1"/>
        <v>-79.394346035696827</v>
      </c>
      <c r="P55">
        <f t="shared" si="4"/>
        <v>266</v>
      </c>
      <c r="Q55">
        <f t="shared" si="7"/>
        <v>10.003887290377374</v>
      </c>
      <c r="R55">
        <f t="shared" si="5"/>
        <v>402.93988722765198</v>
      </c>
      <c r="S55">
        <f t="shared" si="8"/>
        <v>2.0007774580754747</v>
      </c>
      <c r="T55">
        <f t="shared" si="6"/>
        <v>1.5900611772047826</v>
      </c>
    </row>
    <row r="56" spans="1:20" x14ac:dyDescent="0.45">
      <c r="A56">
        <v>6.5625</v>
      </c>
      <c r="B56">
        <v>56.25</v>
      </c>
      <c r="C56">
        <v>25</v>
      </c>
      <c r="D56" s="1" t="str">
        <f t="shared" si="0"/>
        <v>6:56:25 PM</v>
      </c>
      <c r="E56">
        <v>43.399299999999997</v>
      </c>
      <c r="F56">
        <v>-79.198390000000003</v>
      </c>
      <c r="G56">
        <f t="shared" si="3"/>
        <v>43.65899313991769</v>
      </c>
      <c r="H56">
        <f t="shared" si="1"/>
        <v>-79.39427905647922</v>
      </c>
      <c r="P56">
        <f t="shared" si="4"/>
        <v>271</v>
      </c>
      <c r="Q56">
        <f t="shared" si="7"/>
        <v>7.6293810840536969</v>
      </c>
      <c r="R56">
        <f t="shared" si="5"/>
        <v>410.56926831170568</v>
      </c>
      <c r="S56">
        <f t="shared" si="8"/>
        <v>1.5258762168107394</v>
      </c>
      <c r="T56">
        <f t="shared" si="6"/>
        <v>1.5900667136274171</v>
      </c>
    </row>
    <row r="57" spans="1:20" x14ac:dyDescent="0.45">
      <c r="A57">
        <v>6.5629999999999997</v>
      </c>
      <c r="B57">
        <v>56.300049999999999</v>
      </c>
      <c r="C57">
        <v>30</v>
      </c>
      <c r="D57" s="1" t="str">
        <f t="shared" si="0"/>
        <v>6:56:30 PM</v>
      </c>
      <c r="E57">
        <v>43.399320000000003</v>
      </c>
      <c r="F57">
        <v>-79.198340000000002</v>
      </c>
      <c r="G57">
        <f t="shared" si="3"/>
        <v>43.659018998353915</v>
      </c>
      <c r="H57">
        <f t="shared" si="1"/>
        <v>-79.394212077261614</v>
      </c>
      <c r="P57">
        <f t="shared" si="4"/>
        <v>276</v>
      </c>
      <c r="Q57">
        <f t="shared" si="7"/>
        <v>7.6294373733322463</v>
      </c>
      <c r="R57">
        <f t="shared" si="5"/>
        <v>418.19870568503791</v>
      </c>
      <c r="S57">
        <f t="shared" si="8"/>
        <v>1.5258874746664493</v>
      </c>
      <c r="T57">
        <f t="shared" si="6"/>
        <v>1.6374788361028088</v>
      </c>
    </row>
    <row r="58" spans="1:20" x14ac:dyDescent="0.45">
      <c r="A58">
        <v>6.5635000000000003</v>
      </c>
      <c r="B58">
        <v>56.350099999999998</v>
      </c>
      <c r="C58">
        <v>35</v>
      </c>
      <c r="D58" s="1" t="str">
        <f t="shared" si="0"/>
        <v>6:56:35 PM</v>
      </c>
      <c r="E58">
        <v>43.399329999999999</v>
      </c>
      <c r="F58">
        <v>-79.198279999999997</v>
      </c>
      <c r="G58">
        <f t="shared" si="3"/>
        <v>43.659031927572016</v>
      </c>
      <c r="H58">
        <f t="shared" si="1"/>
        <v>-79.394131702200482</v>
      </c>
      <c r="P58">
        <f t="shared" si="4"/>
        <v>281</v>
      </c>
      <c r="Q58">
        <f t="shared" si="7"/>
        <v>8.6065294517226167</v>
      </c>
      <c r="R58">
        <f t="shared" si="5"/>
        <v>426.80523513676053</v>
      </c>
      <c r="S58">
        <f t="shared" si="8"/>
        <v>1.7213058903445233</v>
      </c>
      <c r="T58">
        <f t="shared" si="6"/>
        <v>1.6060200057723655</v>
      </c>
    </row>
    <row r="59" spans="1:20" x14ac:dyDescent="0.45">
      <c r="A59">
        <v>6.5640000000000001</v>
      </c>
      <c r="B59">
        <v>56.399900000000002</v>
      </c>
      <c r="C59">
        <v>40</v>
      </c>
      <c r="D59" s="1" t="str">
        <f t="shared" si="0"/>
        <v>6:56:40 PM</v>
      </c>
      <c r="E59">
        <v>43.399329999999999</v>
      </c>
      <c r="F59">
        <v>-79.198229999999995</v>
      </c>
      <c r="G59">
        <f t="shared" si="3"/>
        <v>43.659031927572016</v>
      </c>
      <c r="H59">
        <f t="shared" si="1"/>
        <v>-79.39406472298289</v>
      </c>
      <c r="P59">
        <f t="shared" si="4"/>
        <v>286</v>
      </c>
      <c r="Q59">
        <f t="shared" si="7"/>
        <v>7.0722778559765489</v>
      </c>
      <c r="R59">
        <f t="shared" si="5"/>
        <v>433.87751299273708</v>
      </c>
      <c r="S59">
        <f t="shared" si="8"/>
        <v>1.4144555711953097</v>
      </c>
      <c r="T59">
        <f t="shared" si="6"/>
        <v>1.6492051131612904</v>
      </c>
    </row>
    <row r="60" spans="1:20" x14ac:dyDescent="0.45">
      <c r="A60">
        <v>6.5644999999999998</v>
      </c>
      <c r="B60">
        <v>56.449950000000001</v>
      </c>
      <c r="C60">
        <v>45</v>
      </c>
      <c r="D60" s="1" t="str">
        <f t="shared" si="0"/>
        <v>6:56:45 PM</v>
      </c>
      <c r="E60">
        <v>43.399349999999998</v>
      </c>
      <c r="F60">
        <v>-79.198160000000001</v>
      </c>
      <c r="G60">
        <f t="shared" si="3"/>
        <v>43.659057786008226</v>
      </c>
      <c r="H60">
        <f t="shared" si="1"/>
        <v>-79.393970952078249</v>
      </c>
      <c r="P60">
        <f t="shared" si="4"/>
        <v>291</v>
      </c>
      <c r="Q60">
        <f t="shared" si="7"/>
        <v>10.306621455926118</v>
      </c>
      <c r="R60">
        <f t="shared" si="5"/>
        <v>444.1841344486632</v>
      </c>
      <c r="S60">
        <f t="shared" si="8"/>
        <v>2.0613242911852234</v>
      </c>
      <c r="T60">
        <f t="shared" si="6"/>
        <v>1.6492127863932893</v>
      </c>
    </row>
    <row r="61" spans="1:20" x14ac:dyDescent="0.45">
      <c r="A61">
        <v>6.5650000000000004</v>
      </c>
      <c r="B61">
        <v>56.5</v>
      </c>
      <c r="C61">
        <v>50</v>
      </c>
      <c r="D61" s="1" t="str">
        <f t="shared" si="0"/>
        <v>6:56:50 PM</v>
      </c>
      <c r="E61">
        <v>43.399360000000001</v>
      </c>
      <c r="F61">
        <v>-79.19811</v>
      </c>
      <c r="G61">
        <f t="shared" si="3"/>
        <v>43.659070715226335</v>
      </c>
      <c r="H61">
        <f t="shared" si="1"/>
        <v>-79.393903972860642</v>
      </c>
      <c r="P61">
        <f t="shared" si="4"/>
        <v>296</v>
      </c>
      <c r="Q61">
        <f t="shared" si="7"/>
        <v>7.2156915687208025</v>
      </c>
      <c r="R61">
        <f t="shared" si="5"/>
        <v>451.39982601738399</v>
      </c>
      <c r="S61">
        <f t="shared" si="8"/>
        <v>1.4431383137441605</v>
      </c>
      <c r="T61">
        <f t="shared" si="6"/>
        <v>1.6492226051115062</v>
      </c>
    </row>
    <row r="62" spans="1:20" x14ac:dyDescent="0.45">
      <c r="A62">
        <v>6.5655000000000001</v>
      </c>
      <c r="B62">
        <v>56.550049999999999</v>
      </c>
      <c r="C62">
        <v>55</v>
      </c>
      <c r="D62" s="1" t="str">
        <f t="shared" si="0"/>
        <v>6:56:55 PM</v>
      </c>
      <c r="E62">
        <v>43.399360000000001</v>
      </c>
      <c r="F62">
        <v>-79.198059999999998</v>
      </c>
      <c r="G62">
        <f t="shared" si="3"/>
        <v>43.659070715226335</v>
      </c>
      <c r="H62">
        <f t="shared" si="1"/>
        <v>-79.393836993643035</v>
      </c>
      <c r="P62">
        <f t="shared" si="4"/>
        <v>301</v>
      </c>
      <c r="Q62">
        <f t="shared" si="7"/>
        <v>7.0723691996193434</v>
      </c>
      <c r="R62">
        <f t="shared" si="5"/>
        <v>458.47219521700333</v>
      </c>
      <c r="S62">
        <f t="shared" si="8"/>
        <v>1.4144738399238688</v>
      </c>
      <c r="T62">
        <f t="shared" si="6"/>
        <v>1.6518366316601332</v>
      </c>
    </row>
    <row r="63" spans="1:20" x14ac:dyDescent="0.45">
      <c r="A63">
        <v>6.57</v>
      </c>
      <c r="B63">
        <v>57</v>
      </c>
      <c r="C63">
        <v>0</v>
      </c>
      <c r="D63" s="1" t="str">
        <f t="shared" si="0"/>
        <v>6:57:00 PM</v>
      </c>
      <c r="E63">
        <v>43.399369999999998</v>
      </c>
      <c r="F63">
        <v>-79.198009999999996</v>
      </c>
      <c r="G63">
        <f t="shared" si="3"/>
        <v>43.659083644444436</v>
      </c>
      <c r="H63">
        <f t="shared" si="1"/>
        <v>-79.393770014425428</v>
      </c>
      <c r="P63">
        <f t="shared" si="4"/>
        <v>306</v>
      </c>
      <c r="Q63">
        <f t="shared" si="7"/>
        <v>7.2157213871784425</v>
      </c>
      <c r="R63">
        <f t="shared" si="5"/>
        <v>465.68791660418179</v>
      </c>
      <c r="S63">
        <f t="shared" si="8"/>
        <v>1.4431442774356884</v>
      </c>
      <c r="T63">
        <f t="shared" si="6"/>
        <v>1.6723944361070677</v>
      </c>
    </row>
    <row r="64" spans="1:20" x14ac:dyDescent="0.45">
      <c r="A64">
        <v>6.5705</v>
      </c>
      <c r="B64">
        <v>57.050049999999999</v>
      </c>
      <c r="C64">
        <v>5</v>
      </c>
      <c r="D64" s="1" t="str">
        <f t="shared" si="0"/>
        <v>6:57:05 PM</v>
      </c>
      <c r="E64">
        <v>43.399369999999998</v>
      </c>
      <c r="F64">
        <v>-79.197959999999995</v>
      </c>
      <c r="G64">
        <f t="shared" si="3"/>
        <v>43.659083644444436</v>
      </c>
      <c r="H64">
        <f t="shared" si="1"/>
        <v>-79.393703035207821</v>
      </c>
      <c r="P64">
        <f t="shared" si="4"/>
        <v>311</v>
      </c>
      <c r="Q64">
        <f t="shared" si="7"/>
        <v>7.0723996446450732</v>
      </c>
      <c r="R64">
        <f t="shared" si="5"/>
        <v>472.76031624882688</v>
      </c>
      <c r="S64">
        <f t="shared" si="8"/>
        <v>1.4144799289290146</v>
      </c>
      <c r="T64">
        <f t="shared" si="6"/>
        <v>1.6697924492225353</v>
      </c>
    </row>
    <row r="65" spans="1:20" x14ac:dyDescent="0.45">
      <c r="A65">
        <v>6.5709999999999997</v>
      </c>
      <c r="B65">
        <v>57.100099999999998</v>
      </c>
      <c r="C65">
        <v>10</v>
      </c>
      <c r="D65" s="1" t="str">
        <f t="shared" si="0"/>
        <v>6:57:10 PM</v>
      </c>
      <c r="E65">
        <v>43.399410000000003</v>
      </c>
      <c r="F65">
        <v>-79.197900000000004</v>
      </c>
      <c r="G65">
        <f t="shared" si="3"/>
        <v>43.659135361316878</v>
      </c>
      <c r="H65">
        <f t="shared" si="1"/>
        <v>-79.393622660146704</v>
      </c>
      <c r="P65">
        <f t="shared" si="4"/>
        <v>316</v>
      </c>
      <c r="Q65">
        <f t="shared" si="7"/>
        <v>10.237019674102221</v>
      </c>
      <c r="R65">
        <f t="shared" si="5"/>
        <v>482.9973359229291</v>
      </c>
      <c r="S65">
        <f t="shared" si="8"/>
        <v>2.0474039348204442</v>
      </c>
      <c r="T65">
        <f t="shared" si="6"/>
        <v>1.7273348249416167</v>
      </c>
    </row>
    <row r="66" spans="1:20" x14ac:dyDescent="0.45">
      <c r="A66">
        <v>6.5715000000000003</v>
      </c>
      <c r="B66">
        <v>57.149900000000002</v>
      </c>
      <c r="C66">
        <v>15</v>
      </c>
      <c r="D66" s="1" t="str">
        <f t="shared" ref="D66:D129" si="9">LEFT(A66,1)&amp;":"&amp;IF(RIGHT(LEFT(B66,2),1) = ".", "0"&amp;LEFT(B66,1), LEFT(B66,2))&amp;":"&amp;IF(LEN(C66) &lt; 2, "0"&amp;C66, C66)&amp;" PM"</f>
        <v>6:57:15 PM</v>
      </c>
      <c r="E66">
        <v>43.399439999999998</v>
      </c>
      <c r="F66">
        <v>-79.197850000000003</v>
      </c>
      <c r="G66">
        <f t="shared" si="3"/>
        <v>43.659174148971189</v>
      </c>
      <c r="H66">
        <f t="shared" si="1"/>
        <v>-79.393555680929097</v>
      </c>
      <c r="P66">
        <f t="shared" si="4"/>
        <v>321</v>
      </c>
      <c r="Q66">
        <f t="shared" si="7"/>
        <v>8.2736516222029763</v>
      </c>
      <c r="R66">
        <f t="shared" si="5"/>
        <v>491.27098754513207</v>
      </c>
      <c r="S66">
        <f t="shared" si="8"/>
        <v>1.6547303244405953</v>
      </c>
      <c r="T66">
        <f t="shared" si="6"/>
        <v>1.7180917221241545</v>
      </c>
    </row>
    <row r="67" spans="1:20" x14ac:dyDescent="0.45">
      <c r="A67">
        <v>6.5720000000000001</v>
      </c>
      <c r="B67">
        <v>57.199950000000001</v>
      </c>
      <c r="C67">
        <v>20</v>
      </c>
      <c r="D67" s="1" t="str">
        <f t="shared" si="9"/>
        <v>6:57:20 PM</v>
      </c>
      <c r="E67">
        <v>43.399450000000002</v>
      </c>
      <c r="F67">
        <v>-79.197779999999995</v>
      </c>
      <c r="G67">
        <f t="shared" ref="G67:G130" si="10">(E67-$L$5)*($M$5-$N$5)/($K$5-$L$5)+$N$5</f>
        <v>43.659187078189298</v>
      </c>
      <c r="H67">
        <f t="shared" ref="H67:H130" si="11">(F67-$L$6)*($M$6-$N$6)/($K$6-$L$6)+$N$6</f>
        <v>-79.393461910024442</v>
      </c>
      <c r="P67">
        <f t="shared" si="4"/>
        <v>326</v>
      </c>
      <c r="Q67">
        <f t="shared" si="7"/>
        <v>10.00456199044457</v>
      </c>
      <c r="R67">
        <f t="shared" si="5"/>
        <v>501.27554953557666</v>
      </c>
      <c r="S67">
        <f t="shared" si="8"/>
        <v>2.0009123980889139</v>
      </c>
      <c r="T67">
        <f t="shared" si="6"/>
        <v>1.7851211248684897</v>
      </c>
    </row>
    <row r="68" spans="1:20" x14ac:dyDescent="0.45">
      <c r="A68">
        <v>6.5724999999999998</v>
      </c>
      <c r="B68">
        <v>57.25</v>
      </c>
      <c r="C68">
        <v>25</v>
      </c>
      <c r="D68" s="1" t="str">
        <f t="shared" si="9"/>
        <v>6:57:25 PM</v>
      </c>
      <c r="E68">
        <v>43.399470000000001</v>
      </c>
      <c r="F68">
        <v>-79.197730000000007</v>
      </c>
      <c r="G68">
        <f t="shared" si="10"/>
        <v>43.659212936625515</v>
      </c>
      <c r="H68">
        <f t="shared" si="11"/>
        <v>-79.393394930806863</v>
      </c>
      <c r="P68">
        <f t="shared" ref="P68:P131" si="12">P67+IF(C68-C67 &gt; 0, C68-C67, C68-C67+60)</f>
        <v>331</v>
      </c>
      <c r="Q68">
        <f t="shared" ref="Q68:Q131" si="13">SQRT(((G68-G67)*(111132.92-559.82*COS(G68+G67)+1.175*COS(2*(G68+G67))-0.0023*COS(3*(G68+G67))))^2+((H68-H67)*(111412.84*COS((G68+G67)/2)-93.5*COS(3*(G68+G67)/2)+0.118*COS(5*(G68+G67)/2)))^2)</f>
        <v>7.6298594010921974</v>
      </c>
      <c r="R68">
        <f t="shared" ref="R68:R131" si="14">Q68+R67</f>
        <v>508.90540893666883</v>
      </c>
      <c r="S68">
        <f t="shared" ref="S68:S131" si="15">Q68/(P68-P67)</f>
        <v>1.5259718802184394</v>
      </c>
      <c r="T68">
        <f t="shared" si="6"/>
        <v>1.6847250844708901</v>
      </c>
    </row>
    <row r="69" spans="1:20" x14ac:dyDescent="0.45">
      <c r="A69">
        <v>6.5730000000000004</v>
      </c>
      <c r="B69">
        <v>57.300049999999999</v>
      </c>
      <c r="C69">
        <v>30</v>
      </c>
      <c r="D69" s="1" t="str">
        <f t="shared" si="9"/>
        <v>6:57:30 PM</v>
      </c>
      <c r="E69">
        <v>43.399479999999997</v>
      </c>
      <c r="F69">
        <v>-79.197670000000002</v>
      </c>
      <c r="G69">
        <f t="shared" si="10"/>
        <v>43.659225865843617</v>
      </c>
      <c r="H69">
        <f t="shared" si="11"/>
        <v>-79.393314555745732</v>
      </c>
      <c r="P69">
        <f t="shared" si="12"/>
        <v>336</v>
      </c>
      <c r="Q69">
        <f t="shared" si="13"/>
        <v>8.6070694812245314</v>
      </c>
      <c r="R69">
        <f t="shared" si="14"/>
        <v>517.51247841789336</v>
      </c>
      <c r="S69">
        <f t="shared" si="15"/>
        <v>1.7214138962449064</v>
      </c>
      <c r="T69">
        <f t="shared" ref="T69:T132" si="16">AVERAGE(S67:S77)</f>
        <v>1.662892440037224</v>
      </c>
    </row>
    <row r="70" spans="1:20" x14ac:dyDescent="0.45">
      <c r="A70">
        <v>6.5735000000000001</v>
      </c>
      <c r="B70">
        <v>57.350099999999998</v>
      </c>
      <c r="C70">
        <v>35</v>
      </c>
      <c r="D70" s="1" t="str">
        <f t="shared" si="9"/>
        <v>6:57:35 PM</v>
      </c>
      <c r="E70">
        <v>43.399470000000001</v>
      </c>
      <c r="F70">
        <v>-79.197620000000001</v>
      </c>
      <c r="G70">
        <f t="shared" si="10"/>
        <v>43.659212936625515</v>
      </c>
      <c r="H70">
        <f t="shared" si="11"/>
        <v>-79.393247576528125</v>
      </c>
      <c r="P70">
        <f t="shared" si="12"/>
        <v>341</v>
      </c>
      <c r="Q70">
        <f t="shared" si="13"/>
        <v>7.2160493161510351</v>
      </c>
      <c r="R70">
        <f t="shared" si="14"/>
        <v>524.72852773404441</v>
      </c>
      <c r="S70">
        <f t="shared" si="15"/>
        <v>1.4432098632302071</v>
      </c>
      <c r="T70">
        <f t="shared" si="16"/>
        <v>1.5881558004946938</v>
      </c>
    </row>
    <row r="71" spans="1:20" x14ac:dyDescent="0.45">
      <c r="A71">
        <v>6.5739999999999998</v>
      </c>
      <c r="B71">
        <v>57.399900000000002</v>
      </c>
      <c r="C71">
        <v>40</v>
      </c>
      <c r="D71" s="1" t="str">
        <f t="shared" si="9"/>
        <v>6:57:40 PM</v>
      </c>
      <c r="E71">
        <v>43.399430000000002</v>
      </c>
      <c r="F71">
        <v>-79.197550000000007</v>
      </c>
      <c r="G71">
        <f t="shared" si="10"/>
        <v>43.659161219753088</v>
      </c>
      <c r="H71">
        <f t="shared" si="11"/>
        <v>-79.393153805623484</v>
      </c>
      <c r="P71">
        <f t="shared" si="12"/>
        <v>346</v>
      </c>
      <c r="Q71">
        <f t="shared" si="13"/>
        <v>11.437300700507521</v>
      </c>
      <c r="R71">
        <f t="shared" si="14"/>
        <v>536.16582843455194</v>
      </c>
      <c r="S71">
        <f t="shared" si="15"/>
        <v>2.287460140101504</v>
      </c>
      <c r="T71">
        <f t="shared" si="16"/>
        <v>1.6101778154117874</v>
      </c>
    </row>
    <row r="72" spans="1:20" x14ac:dyDescent="0.45">
      <c r="A72">
        <v>6.5744999999999996</v>
      </c>
      <c r="B72">
        <v>57.449950000000001</v>
      </c>
      <c r="C72">
        <v>45</v>
      </c>
      <c r="D72" s="1" t="str">
        <f t="shared" si="9"/>
        <v>6:57:45 PM</v>
      </c>
      <c r="E72">
        <v>43.399430000000002</v>
      </c>
      <c r="F72">
        <v>-79.197500000000005</v>
      </c>
      <c r="G72">
        <f t="shared" si="10"/>
        <v>43.659161219753088</v>
      </c>
      <c r="H72">
        <f t="shared" si="11"/>
        <v>-79.393086826405877</v>
      </c>
      <c r="P72">
        <f t="shared" si="12"/>
        <v>351</v>
      </c>
      <c r="Q72">
        <f t="shared" si="13"/>
        <v>7.0725822900715336</v>
      </c>
      <c r="R72">
        <f t="shared" si="14"/>
        <v>543.23841072462346</v>
      </c>
      <c r="S72">
        <f t="shared" si="15"/>
        <v>1.4145164580143068</v>
      </c>
      <c r="T72">
        <f t="shared" si="16"/>
        <v>1.5179843355506697</v>
      </c>
    </row>
    <row r="73" spans="1:20" x14ac:dyDescent="0.45">
      <c r="A73">
        <v>6.5750000000000002</v>
      </c>
      <c r="B73">
        <v>57.5</v>
      </c>
      <c r="C73">
        <v>50</v>
      </c>
      <c r="D73" s="1" t="str">
        <f t="shared" si="9"/>
        <v>6:57:50 PM</v>
      </c>
      <c r="E73">
        <v>43.399470000000001</v>
      </c>
      <c r="F73">
        <v>-79.19744</v>
      </c>
      <c r="G73">
        <f t="shared" si="10"/>
        <v>43.659212936625515</v>
      </c>
      <c r="H73">
        <f t="shared" si="11"/>
        <v>-79.393006451344746</v>
      </c>
      <c r="P73">
        <f t="shared" si="12"/>
        <v>356</v>
      </c>
      <c r="Q73">
        <f t="shared" si="13"/>
        <v>10.237199864168815</v>
      </c>
      <c r="R73">
        <f t="shared" si="14"/>
        <v>553.47561058879228</v>
      </c>
      <c r="S73">
        <f t="shared" si="15"/>
        <v>2.0474399728337631</v>
      </c>
      <c r="T73">
        <f t="shared" si="16"/>
        <v>1.5686906967746153</v>
      </c>
    </row>
    <row r="74" spans="1:20" x14ac:dyDescent="0.45">
      <c r="A74">
        <v>6.5755999999999997</v>
      </c>
      <c r="B74">
        <v>57.56006</v>
      </c>
      <c r="C74">
        <v>56</v>
      </c>
      <c r="D74" s="1" t="str">
        <f t="shared" si="9"/>
        <v>6:57:56 PM</v>
      </c>
      <c r="E74">
        <v>43.399509999999999</v>
      </c>
      <c r="F74">
        <v>-79.197400000000002</v>
      </c>
      <c r="G74">
        <f t="shared" si="10"/>
        <v>43.659264653497942</v>
      </c>
      <c r="H74">
        <f t="shared" si="11"/>
        <v>-79.392952867970664</v>
      </c>
      <c r="P74">
        <f t="shared" si="12"/>
        <v>362</v>
      </c>
      <c r="Q74">
        <f t="shared" si="13"/>
        <v>8.0488208786616493</v>
      </c>
      <c r="R74">
        <f t="shared" si="14"/>
        <v>561.52443146745395</v>
      </c>
      <c r="S74">
        <f t="shared" si="15"/>
        <v>1.3414701464436083</v>
      </c>
      <c r="T74">
        <f t="shared" si="16"/>
        <v>1.546876140209777</v>
      </c>
    </row>
    <row r="75" spans="1:20" x14ac:dyDescent="0.45">
      <c r="A75">
        <v>6.58</v>
      </c>
      <c r="B75">
        <v>58</v>
      </c>
      <c r="C75">
        <v>0</v>
      </c>
      <c r="D75" s="1" t="str">
        <f t="shared" si="9"/>
        <v>6:58:00 PM</v>
      </c>
      <c r="E75">
        <v>43.399520000000003</v>
      </c>
      <c r="F75">
        <v>-79.197339999999997</v>
      </c>
      <c r="G75">
        <f t="shared" si="10"/>
        <v>43.659277582716051</v>
      </c>
      <c r="H75">
        <f t="shared" si="11"/>
        <v>-79.392872492909532</v>
      </c>
      <c r="P75">
        <f t="shared" si="12"/>
        <v>366</v>
      </c>
      <c r="Q75">
        <f t="shared" si="13"/>
        <v>8.6072134364668003</v>
      </c>
      <c r="R75">
        <f t="shared" si="14"/>
        <v>570.1316449039208</v>
      </c>
      <c r="S75">
        <f t="shared" si="15"/>
        <v>2.1518033591167001</v>
      </c>
      <c r="T75">
        <f t="shared" si="16"/>
        <v>1.5747824499808984</v>
      </c>
    </row>
    <row r="76" spans="1:20" x14ac:dyDescent="0.45">
      <c r="A76">
        <v>6.5805999999999996</v>
      </c>
      <c r="B76">
        <v>58.06006</v>
      </c>
      <c r="C76">
        <v>6</v>
      </c>
      <c r="D76" s="1" t="str">
        <f t="shared" si="9"/>
        <v>6:58:06 PM</v>
      </c>
      <c r="E76">
        <v>43.399520000000003</v>
      </c>
      <c r="F76">
        <v>-79.197299999999998</v>
      </c>
      <c r="G76">
        <f t="shared" si="10"/>
        <v>43.659277582716051</v>
      </c>
      <c r="H76">
        <f t="shared" si="11"/>
        <v>-79.39281890953545</v>
      </c>
      <c r="P76">
        <f t="shared" si="12"/>
        <v>372</v>
      </c>
      <c r="Q76">
        <f t="shared" si="13"/>
        <v>5.6582849426810773</v>
      </c>
      <c r="R76">
        <f t="shared" si="14"/>
        <v>575.78992984660192</v>
      </c>
      <c r="S76">
        <f t="shared" si="15"/>
        <v>0.94304749044684621</v>
      </c>
      <c r="T76">
        <f t="shared" si="16"/>
        <v>1.5747906372126714</v>
      </c>
    </row>
    <row r="77" spans="1:20" x14ac:dyDescent="0.45">
      <c r="A77">
        <v>6.5810000000000004</v>
      </c>
      <c r="B77">
        <v>58.100099999999998</v>
      </c>
      <c r="C77">
        <v>10</v>
      </c>
      <c r="D77" s="1" t="str">
        <f t="shared" si="9"/>
        <v>6:58:10 PM</v>
      </c>
      <c r="E77">
        <v>43.399520000000003</v>
      </c>
      <c r="F77">
        <v>-79.19726</v>
      </c>
      <c r="G77">
        <f t="shared" si="10"/>
        <v>43.659277582716051</v>
      </c>
      <c r="H77">
        <f t="shared" si="11"/>
        <v>-79.392765326161367</v>
      </c>
      <c r="P77">
        <f t="shared" si="12"/>
        <v>376</v>
      </c>
      <c r="Q77">
        <f t="shared" si="13"/>
        <v>5.6582849426810773</v>
      </c>
      <c r="R77">
        <f t="shared" si="14"/>
        <v>581.44821478928304</v>
      </c>
      <c r="S77">
        <f t="shared" si="15"/>
        <v>1.4145712356702693</v>
      </c>
      <c r="T77">
        <f t="shared" si="16"/>
        <v>1.6389800820356593</v>
      </c>
    </row>
    <row r="78" spans="1:20" x14ac:dyDescent="0.45">
      <c r="A78">
        <v>6.5815999999999999</v>
      </c>
      <c r="B78">
        <v>58.159910000000004</v>
      </c>
      <c r="C78">
        <v>16</v>
      </c>
      <c r="D78" s="1" t="str">
        <f t="shared" si="9"/>
        <v>6:58:16 PM</v>
      </c>
      <c r="E78">
        <v>43.399520000000003</v>
      </c>
      <c r="F78">
        <v>-79.197209999999998</v>
      </c>
      <c r="G78">
        <f t="shared" si="10"/>
        <v>43.659277582716051</v>
      </c>
      <c r="H78">
        <f t="shared" si="11"/>
        <v>-79.39269834694376</v>
      </c>
      <c r="P78">
        <f t="shared" si="12"/>
        <v>382</v>
      </c>
      <c r="Q78">
        <f t="shared" si="13"/>
        <v>7.0728561787265054</v>
      </c>
      <c r="R78">
        <f t="shared" si="14"/>
        <v>588.52107096800955</v>
      </c>
      <c r="S78">
        <f t="shared" si="15"/>
        <v>1.1788093631210843</v>
      </c>
      <c r="T78">
        <f t="shared" si="16"/>
        <v>1.6880440376786772</v>
      </c>
    </row>
    <row r="79" spans="1:20" x14ac:dyDescent="0.45">
      <c r="A79">
        <v>6.5819999999999999</v>
      </c>
      <c r="B79">
        <v>58.199950000000001</v>
      </c>
      <c r="C79">
        <v>20</v>
      </c>
      <c r="D79" s="1" t="str">
        <f t="shared" si="9"/>
        <v>6:58:20 PM</v>
      </c>
      <c r="E79">
        <v>43.399520000000003</v>
      </c>
      <c r="F79">
        <v>-79.197159999999997</v>
      </c>
      <c r="G79">
        <f t="shared" si="10"/>
        <v>43.659277582716051</v>
      </c>
      <c r="H79">
        <f t="shared" si="11"/>
        <v>-79.392631367726167</v>
      </c>
      <c r="P79">
        <f t="shared" si="12"/>
        <v>386</v>
      </c>
      <c r="Q79">
        <f t="shared" si="13"/>
        <v>7.0728561772258711</v>
      </c>
      <c r="R79">
        <f t="shared" si="14"/>
        <v>595.5939271452354</v>
      </c>
      <c r="S79">
        <f t="shared" si="15"/>
        <v>1.7682140443064678</v>
      </c>
      <c r="T79">
        <f t="shared" si="16"/>
        <v>1.6845003542306807</v>
      </c>
    </row>
    <row r="80" spans="1:20" x14ac:dyDescent="0.45">
      <c r="A80">
        <v>6.5826000000000002</v>
      </c>
      <c r="B80">
        <v>58.260010000000001</v>
      </c>
      <c r="C80">
        <v>26</v>
      </c>
      <c r="D80" s="1" t="str">
        <f t="shared" si="9"/>
        <v>6:58:26 PM</v>
      </c>
      <c r="E80">
        <v>43.399520000000003</v>
      </c>
      <c r="F80">
        <v>-79.197130000000001</v>
      </c>
      <c r="G80">
        <f t="shared" si="10"/>
        <v>43.659277582716051</v>
      </c>
      <c r="H80">
        <f t="shared" si="11"/>
        <v>-79.392591180195609</v>
      </c>
      <c r="P80">
        <f t="shared" si="12"/>
        <v>392</v>
      </c>
      <c r="Q80">
        <f t="shared" si="13"/>
        <v>4.2437137066356492</v>
      </c>
      <c r="R80">
        <f t="shared" si="14"/>
        <v>599.83764085187102</v>
      </c>
      <c r="S80">
        <f t="shared" si="15"/>
        <v>0.70728561777260823</v>
      </c>
      <c r="T80">
        <f t="shared" si="16"/>
        <v>1.7942174216157805</v>
      </c>
    </row>
    <row r="81" spans="1:20" x14ac:dyDescent="0.45">
      <c r="A81">
        <v>6.5831</v>
      </c>
      <c r="B81">
        <v>58.31006</v>
      </c>
      <c r="C81">
        <v>31</v>
      </c>
      <c r="D81" s="1" t="str">
        <f t="shared" si="9"/>
        <v>6:58:31 PM</v>
      </c>
      <c r="E81">
        <v>43.399529999999999</v>
      </c>
      <c r="F81">
        <v>-79.197059999999993</v>
      </c>
      <c r="G81">
        <f t="shared" si="10"/>
        <v>43.659290511934152</v>
      </c>
      <c r="H81">
        <f t="shared" si="11"/>
        <v>-79.392497409290954</v>
      </c>
      <c r="P81">
        <f t="shared" si="12"/>
        <v>397</v>
      </c>
      <c r="Q81">
        <f t="shared" si="13"/>
        <v>10.004899183468034</v>
      </c>
      <c r="R81">
        <f t="shared" si="14"/>
        <v>609.84254003533908</v>
      </c>
      <c r="S81">
        <f t="shared" si="15"/>
        <v>2.0009798366936069</v>
      </c>
      <c r="T81">
        <f t="shared" si="16"/>
        <v>1.8525049430145488</v>
      </c>
    </row>
    <row r="82" spans="1:20" x14ac:dyDescent="0.45">
      <c r="A82">
        <v>6.5835999999999997</v>
      </c>
      <c r="B82">
        <v>58.360109999999999</v>
      </c>
      <c r="C82">
        <v>36</v>
      </c>
      <c r="D82" s="1" t="str">
        <f t="shared" si="9"/>
        <v>6:58:36 PM</v>
      </c>
      <c r="E82">
        <v>43.399569999999997</v>
      </c>
      <c r="F82">
        <v>-79.197000000000003</v>
      </c>
      <c r="G82">
        <f t="shared" si="10"/>
        <v>43.65934222880658</v>
      </c>
      <c r="H82">
        <f t="shared" si="11"/>
        <v>-79.392417034229837</v>
      </c>
      <c r="P82">
        <f t="shared" si="12"/>
        <v>402</v>
      </c>
      <c r="Q82">
        <f t="shared" si="13"/>
        <v>10.237500089441431</v>
      </c>
      <c r="R82">
        <f t="shared" si="14"/>
        <v>620.08004012478057</v>
      </c>
      <c r="S82">
        <f t="shared" si="15"/>
        <v>2.0475000178882863</v>
      </c>
      <c r="T82">
        <f t="shared" si="16"/>
        <v>1.7739464926632209</v>
      </c>
    </row>
    <row r="83" spans="1:20" x14ac:dyDescent="0.45">
      <c r="A83">
        <v>6.5841000000000003</v>
      </c>
      <c r="B83">
        <v>58.409910000000004</v>
      </c>
      <c r="C83">
        <v>41</v>
      </c>
      <c r="D83" s="1" t="str">
        <f t="shared" si="9"/>
        <v>6:58:41 PM</v>
      </c>
      <c r="E83">
        <v>43.39958</v>
      </c>
      <c r="F83">
        <v>-79.196939999999998</v>
      </c>
      <c r="G83">
        <f t="shared" si="10"/>
        <v>43.659355158024688</v>
      </c>
      <c r="H83">
        <f t="shared" si="11"/>
        <v>-79.392336659168706</v>
      </c>
      <c r="P83">
        <f t="shared" si="12"/>
        <v>407</v>
      </c>
      <c r="Q83">
        <f t="shared" si="13"/>
        <v>8.6074293274832172</v>
      </c>
      <c r="R83">
        <f t="shared" si="14"/>
        <v>628.68746945226383</v>
      </c>
      <c r="S83">
        <f t="shared" si="15"/>
        <v>1.7214858654966434</v>
      </c>
      <c r="T83">
        <f t="shared" si="16"/>
        <v>1.76730077484776</v>
      </c>
    </row>
    <row r="84" spans="1:20" x14ac:dyDescent="0.45">
      <c r="A84">
        <v>6.5846</v>
      </c>
      <c r="B84">
        <v>58.459960000000002</v>
      </c>
      <c r="C84">
        <v>46</v>
      </c>
      <c r="D84" s="1" t="str">
        <f t="shared" si="9"/>
        <v>6:58:46 PM</v>
      </c>
      <c r="E84">
        <v>43.399619999999999</v>
      </c>
      <c r="F84">
        <v>-79.196879999999993</v>
      </c>
      <c r="G84">
        <f t="shared" si="10"/>
        <v>43.659406874897115</v>
      </c>
      <c r="H84">
        <f t="shared" si="11"/>
        <v>-79.392256284107575</v>
      </c>
      <c r="P84">
        <f t="shared" si="12"/>
        <v>412</v>
      </c>
      <c r="Q84">
        <f t="shared" si="13"/>
        <v>10.237650161916328</v>
      </c>
      <c r="R84">
        <f t="shared" si="14"/>
        <v>638.92511961418018</v>
      </c>
      <c r="S84">
        <f t="shared" si="15"/>
        <v>2.0475300323832655</v>
      </c>
      <c r="T84">
        <f t="shared" si="16"/>
        <v>1.7512632889285689</v>
      </c>
    </row>
    <row r="85" spans="1:20" x14ac:dyDescent="0.45">
      <c r="A85">
        <v>6.5850999999999997</v>
      </c>
      <c r="B85">
        <v>58.510010000000001</v>
      </c>
      <c r="C85">
        <v>51</v>
      </c>
      <c r="D85" s="1" t="str">
        <f t="shared" si="9"/>
        <v>6:58:51 PM</v>
      </c>
      <c r="E85">
        <v>43.399659999999997</v>
      </c>
      <c r="F85">
        <v>-79.196820000000002</v>
      </c>
      <c r="G85">
        <f t="shared" si="10"/>
        <v>43.659458591769543</v>
      </c>
      <c r="H85">
        <f t="shared" si="11"/>
        <v>-79.392175909046458</v>
      </c>
      <c r="P85">
        <f t="shared" si="12"/>
        <v>417</v>
      </c>
      <c r="Q85">
        <f t="shared" si="13"/>
        <v>10.237770197482362</v>
      </c>
      <c r="R85">
        <f t="shared" si="14"/>
        <v>649.16288981166258</v>
      </c>
      <c r="S85">
        <f t="shared" si="15"/>
        <v>2.0475540394964726</v>
      </c>
      <c r="T85">
        <f t="shared" ref="T85:T91" si="17">AVERAGE(S69:S79)</f>
        <v>1.6101778154117874</v>
      </c>
    </row>
    <row r="86" spans="1:20" x14ac:dyDescent="0.45">
      <c r="A86">
        <v>6.5856000000000003</v>
      </c>
      <c r="B86">
        <v>58.56006</v>
      </c>
      <c r="C86">
        <v>56</v>
      </c>
      <c r="D86" s="1" t="str">
        <f t="shared" si="9"/>
        <v>6:58:56 PM</v>
      </c>
      <c r="E86">
        <v>43.399740000000001</v>
      </c>
      <c r="F86">
        <v>-79.196770000000001</v>
      </c>
      <c r="G86">
        <f t="shared" si="10"/>
        <v>43.659562025514404</v>
      </c>
      <c r="H86">
        <f t="shared" si="11"/>
        <v>-79.392108929828851</v>
      </c>
      <c r="P86">
        <f t="shared" si="12"/>
        <v>422</v>
      </c>
      <c r="Q86">
        <f t="shared" si="13"/>
        <v>13.457534355949486</v>
      </c>
      <c r="R86">
        <f t="shared" si="14"/>
        <v>662.6204241676121</v>
      </c>
      <c r="S86">
        <f t="shared" si="15"/>
        <v>2.6915068711898971</v>
      </c>
      <c r="T86">
        <f t="shared" si="17"/>
        <v>1.5179843355506697</v>
      </c>
    </row>
    <row r="87" spans="1:20" x14ac:dyDescent="0.45">
      <c r="A87">
        <v>6.5900999999999996</v>
      </c>
      <c r="B87">
        <v>59.010010000000001</v>
      </c>
      <c r="C87">
        <v>1</v>
      </c>
      <c r="D87" s="1" t="str">
        <f t="shared" si="9"/>
        <v>6:59:01 PM</v>
      </c>
      <c r="E87">
        <v>43.399769999999997</v>
      </c>
      <c r="F87">
        <v>-79.196780000000004</v>
      </c>
      <c r="G87">
        <f t="shared" si="10"/>
        <v>43.659600813168716</v>
      </c>
      <c r="H87">
        <f t="shared" si="11"/>
        <v>-79.392122325672375</v>
      </c>
      <c r="P87">
        <f t="shared" si="12"/>
        <v>427</v>
      </c>
      <c r="Q87">
        <f t="shared" si="13"/>
        <v>4.520334862594436</v>
      </c>
      <c r="R87">
        <f t="shared" si="14"/>
        <v>667.14075903020648</v>
      </c>
      <c r="S87">
        <f t="shared" si="15"/>
        <v>0.90406697251888724</v>
      </c>
      <c r="T87">
        <f t="shared" si="17"/>
        <v>1.5686906967746153</v>
      </c>
    </row>
    <row r="88" spans="1:20" x14ac:dyDescent="0.45">
      <c r="A88">
        <v>6.5906000000000002</v>
      </c>
      <c r="B88">
        <v>59.06006</v>
      </c>
      <c r="C88">
        <v>6</v>
      </c>
      <c r="D88" s="1" t="str">
        <f t="shared" si="9"/>
        <v>6:59:06 PM</v>
      </c>
      <c r="E88">
        <v>43.399830000000001</v>
      </c>
      <c r="F88">
        <v>-79.196709999999996</v>
      </c>
      <c r="G88">
        <f t="shared" si="10"/>
        <v>43.659678388477367</v>
      </c>
      <c r="H88">
        <f t="shared" si="11"/>
        <v>-79.39202855476772</v>
      </c>
      <c r="P88">
        <f t="shared" si="12"/>
        <v>432</v>
      </c>
      <c r="Q88">
        <f t="shared" si="13"/>
        <v>13.107294884531841</v>
      </c>
      <c r="R88">
        <f t="shared" si="14"/>
        <v>680.24805391473831</v>
      </c>
      <c r="S88">
        <f t="shared" si="15"/>
        <v>2.6214589769063683</v>
      </c>
      <c r="T88">
        <f>AVERAGE(S72:S82)</f>
        <v>1.546876140209777</v>
      </c>
    </row>
    <row r="89" spans="1:20" x14ac:dyDescent="0.45">
      <c r="A89">
        <v>6.5911</v>
      </c>
      <c r="B89">
        <v>59.110109999999999</v>
      </c>
      <c r="C89">
        <v>11</v>
      </c>
      <c r="D89" s="1" t="str">
        <f t="shared" si="9"/>
        <v>6:59:11 PM</v>
      </c>
      <c r="E89">
        <v>43.39987</v>
      </c>
      <c r="F89">
        <v>-79.196659999999994</v>
      </c>
      <c r="G89">
        <f t="shared" si="10"/>
        <v>43.659730105349794</v>
      </c>
      <c r="H89">
        <f t="shared" si="11"/>
        <v>-79.391961575550113</v>
      </c>
      <c r="P89">
        <f t="shared" si="12"/>
        <v>437</v>
      </c>
      <c r="Q89">
        <f t="shared" si="13"/>
        <v>9.0998604925376725</v>
      </c>
      <c r="R89">
        <f t="shared" si="14"/>
        <v>689.34791440727599</v>
      </c>
      <c r="S89">
        <f t="shared" si="15"/>
        <v>1.8199720985075345</v>
      </c>
      <c r="T89">
        <f t="shared" si="17"/>
        <v>1.5747824499808984</v>
      </c>
    </row>
    <row r="90" spans="1:20" x14ac:dyDescent="0.45">
      <c r="A90">
        <v>6.5915999999999997</v>
      </c>
      <c r="B90">
        <v>59.159910000000004</v>
      </c>
      <c r="C90">
        <v>16</v>
      </c>
      <c r="D90" s="1" t="str">
        <f t="shared" si="9"/>
        <v>6:59:16 PM</v>
      </c>
      <c r="E90">
        <v>43.399900000000002</v>
      </c>
      <c r="F90">
        <v>-79.196650000000005</v>
      </c>
      <c r="G90">
        <f t="shared" si="10"/>
        <v>43.65976889300412</v>
      </c>
      <c r="H90">
        <f t="shared" si="11"/>
        <v>-79.391948179706617</v>
      </c>
      <c r="P90">
        <f t="shared" si="12"/>
        <v>442</v>
      </c>
      <c r="Q90">
        <f t="shared" si="13"/>
        <v>4.5203554522093077</v>
      </c>
      <c r="R90">
        <f t="shared" si="14"/>
        <v>693.86826985948528</v>
      </c>
      <c r="S90">
        <f t="shared" si="15"/>
        <v>0.90407109044186151</v>
      </c>
      <c r="T90">
        <f t="shared" si="17"/>
        <v>1.5747906372126714</v>
      </c>
    </row>
    <row r="91" spans="1:20" x14ac:dyDescent="0.45">
      <c r="A91">
        <v>6.5921000000000003</v>
      </c>
      <c r="B91">
        <v>59.209960000000002</v>
      </c>
      <c r="C91">
        <v>21</v>
      </c>
      <c r="D91" s="1" t="str">
        <f t="shared" si="9"/>
        <v>6:59:21 PM</v>
      </c>
      <c r="E91">
        <v>43.399909999999998</v>
      </c>
      <c r="F91">
        <v>-79.196629999999999</v>
      </c>
      <c r="G91">
        <f t="shared" si="10"/>
        <v>43.659781822222222</v>
      </c>
      <c r="H91">
        <f t="shared" si="11"/>
        <v>-79.391921388019568</v>
      </c>
      <c r="P91">
        <f t="shared" si="12"/>
        <v>447</v>
      </c>
      <c r="Q91">
        <f t="shared" si="13"/>
        <v>3.1709136090126857</v>
      </c>
      <c r="R91">
        <f t="shared" si="14"/>
        <v>697.03918346849798</v>
      </c>
      <c r="S91">
        <f t="shared" si="15"/>
        <v>0.6341827218025371</v>
      </c>
      <c r="T91">
        <f t="shared" si="17"/>
        <v>1.6389800820356593</v>
      </c>
    </row>
    <row r="92" spans="1:20" x14ac:dyDescent="0.45">
      <c r="A92">
        <v>6.5926</v>
      </c>
      <c r="B92">
        <v>59.260010000000001</v>
      </c>
      <c r="C92">
        <v>26</v>
      </c>
      <c r="D92" s="1" t="str">
        <f t="shared" si="9"/>
        <v>6:59:26 PM</v>
      </c>
      <c r="E92">
        <v>43.399859999999997</v>
      </c>
      <c r="F92">
        <v>-79.19659</v>
      </c>
      <c r="G92">
        <f t="shared" si="10"/>
        <v>43.659717176131686</v>
      </c>
      <c r="H92">
        <f t="shared" si="11"/>
        <v>-79.391867804645486</v>
      </c>
      <c r="P92">
        <f t="shared" si="12"/>
        <v>452</v>
      </c>
      <c r="Q92">
        <f t="shared" si="13"/>
        <v>9.1228374579125084</v>
      </c>
      <c r="R92">
        <f t="shared" si="14"/>
        <v>706.16202092641049</v>
      </c>
      <c r="S92">
        <f t="shared" si="15"/>
        <v>1.8245674915825016</v>
      </c>
      <c r="T92">
        <f>AVERAGE(S76:S86)</f>
        <v>1.6880440376786772</v>
      </c>
    </row>
    <row r="93" spans="1:20" x14ac:dyDescent="0.45">
      <c r="A93">
        <v>6.5930999999999997</v>
      </c>
      <c r="B93">
        <v>59.31006</v>
      </c>
      <c r="C93">
        <v>31</v>
      </c>
      <c r="D93" s="1" t="str">
        <f t="shared" si="9"/>
        <v>6:59:31 PM</v>
      </c>
      <c r="E93">
        <v>43.399830000000001</v>
      </c>
      <c r="F93">
        <v>-79.19659</v>
      </c>
      <c r="G93">
        <f t="shared" si="10"/>
        <v>43.659678388477367</v>
      </c>
      <c r="H93">
        <f t="shared" si="11"/>
        <v>-79.391867804645486</v>
      </c>
      <c r="P93">
        <f t="shared" si="12"/>
        <v>457</v>
      </c>
      <c r="Q93">
        <f t="shared" si="13"/>
        <v>4.2932487875025496</v>
      </c>
      <c r="R93">
        <f t="shared" si="14"/>
        <v>710.45526971391303</v>
      </c>
      <c r="S93">
        <f t="shared" si="15"/>
        <v>0.85864975750050987</v>
      </c>
      <c r="T93">
        <f t="shared" ref="T93:T97" si="18">AVERAGE(S84:S94)</f>
        <v>1.5127069691289825</v>
      </c>
    </row>
    <row r="94" spans="1:20" x14ac:dyDescent="0.45">
      <c r="A94">
        <v>6.5936000000000003</v>
      </c>
      <c r="B94">
        <v>59.360109999999999</v>
      </c>
      <c r="C94">
        <v>36</v>
      </c>
      <c r="D94" s="1" t="str">
        <f t="shared" si="9"/>
        <v>6:59:36 PM</v>
      </c>
      <c r="E94">
        <v>43.399839999999998</v>
      </c>
      <c r="F94">
        <v>-79.19659</v>
      </c>
      <c r="G94">
        <f t="shared" si="10"/>
        <v>43.659691317695469</v>
      </c>
      <c r="H94">
        <f t="shared" si="11"/>
        <v>-79.391867804645486</v>
      </c>
      <c r="P94">
        <f t="shared" si="12"/>
        <v>462</v>
      </c>
      <c r="Q94">
        <f t="shared" si="13"/>
        <v>1.4310830404448796</v>
      </c>
      <c r="R94">
        <f t="shared" si="14"/>
        <v>711.88635275435786</v>
      </c>
      <c r="S94">
        <f t="shared" si="15"/>
        <v>0.28621660808897592</v>
      </c>
      <c r="T94">
        <f t="shared" si="18"/>
        <v>1.4337782774013996</v>
      </c>
    </row>
    <row r="95" spans="1:20" x14ac:dyDescent="0.45">
      <c r="A95">
        <v>6.5941000000000001</v>
      </c>
      <c r="B95">
        <v>59.409910000000004</v>
      </c>
      <c r="C95">
        <v>41</v>
      </c>
      <c r="D95" s="1" t="str">
        <f t="shared" si="9"/>
        <v>6:59:41 PM</v>
      </c>
      <c r="E95">
        <v>43.399880000000003</v>
      </c>
      <c r="F95">
        <v>-79.196600000000004</v>
      </c>
      <c r="G95">
        <f t="shared" si="10"/>
        <v>43.659743034567903</v>
      </c>
      <c r="H95">
        <f t="shared" si="11"/>
        <v>-79.39188120048901</v>
      </c>
      <c r="P95">
        <f t="shared" si="12"/>
        <v>467</v>
      </c>
      <c r="Q95">
        <f t="shared" si="13"/>
        <v>5.8965721168992626</v>
      </c>
      <c r="R95">
        <f t="shared" si="14"/>
        <v>717.78292487125714</v>
      </c>
      <c r="S95">
        <f t="shared" si="15"/>
        <v>1.1793144233798525</v>
      </c>
      <c r="T95">
        <f>AVERAGE(S86:S96)</f>
        <v>1.2733604584688647</v>
      </c>
    </row>
    <row r="96" spans="1:20" x14ac:dyDescent="0.45">
      <c r="A96">
        <v>6.5945999999999998</v>
      </c>
      <c r="B96">
        <v>59.459960000000002</v>
      </c>
      <c r="C96">
        <v>46</v>
      </c>
      <c r="D96" s="1" t="str">
        <f t="shared" si="9"/>
        <v>6:59:46 PM</v>
      </c>
      <c r="E96">
        <v>43.399880000000003</v>
      </c>
      <c r="F96">
        <v>-79.19659</v>
      </c>
      <c r="G96">
        <f t="shared" si="10"/>
        <v>43.659743034567903</v>
      </c>
      <c r="H96">
        <f t="shared" si="11"/>
        <v>-79.391867804645486</v>
      </c>
      <c r="P96">
        <f t="shared" si="12"/>
        <v>472</v>
      </c>
      <c r="Q96">
        <f t="shared" si="13"/>
        <v>1.414790156192937</v>
      </c>
      <c r="R96">
        <f t="shared" si="14"/>
        <v>719.19771502745004</v>
      </c>
      <c r="S96">
        <f t="shared" si="15"/>
        <v>0.28295803123858743</v>
      </c>
      <c r="T96">
        <f t="shared" si="18"/>
        <v>1.2508221668373147</v>
      </c>
    </row>
    <row r="97" spans="1:20" x14ac:dyDescent="0.45">
      <c r="A97">
        <v>6.5951000000000004</v>
      </c>
      <c r="B97">
        <v>59.510010000000001</v>
      </c>
      <c r="C97">
        <v>51</v>
      </c>
      <c r="D97" s="1" t="str">
        <f t="shared" si="9"/>
        <v>6:59:51 PM</v>
      </c>
      <c r="E97">
        <v>43.399830000000001</v>
      </c>
      <c r="F97">
        <v>-79.196520000000007</v>
      </c>
      <c r="G97">
        <f t="shared" si="10"/>
        <v>43.659678388477367</v>
      </c>
      <c r="H97">
        <f t="shared" si="11"/>
        <v>-79.391774033740845</v>
      </c>
      <c r="P97">
        <f t="shared" si="12"/>
        <v>477</v>
      </c>
      <c r="Q97">
        <f t="shared" si="13"/>
        <v>12.217928316214238</v>
      </c>
      <c r="R97">
        <f t="shared" si="14"/>
        <v>731.41564334366433</v>
      </c>
      <c r="S97">
        <f t="shared" si="15"/>
        <v>2.4435856632428474</v>
      </c>
      <c r="T97">
        <f t="shared" si="18"/>
        <v>1.6719977162284116</v>
      </c>
    </row>
    <row r="98" spans="1:20" x14ac:dyDescent="0.45">
      <c r="A98">
        <v>6.5956000000000001</v>
      </c>
      <c r="B98">
        <v>59.56006</v>
      </c>
      <c r="C98">
        <v>56</v>
      </c>
      <c r="D98" s="1" t="str">
        <f t="shared" si="9"/>
        <v>6:59:56 PM</v>
      </c>
      <c r="E98">
        <v>43.39967</v>
      </c>
      <c r="F98">
        <v>-79.19641</v>
      </c>
      <c r="G98">
        <f t="shared" si="10"/>
        <v>43.659471520987651</v>
      </c>
      <c r="H98">
        <f t="shared" si="11"/>
        <v>-79.391626679462107</v>
      </c>
      <c r="P98">
        <f t="shared" si="12"/>
        <v>482</v>
      </c>
      <c r="Q98">
        <f t="shared" si="13"/>
        <v>27.684990079104765</v>
      </c>
      <c r="R98">
        <f t="shared" si="14"/>
        <v>759.10063342276908</v>
      </c>
      <c r="S98">
        <f t="shared" si="15"/>
        <v>5.5369980158209531</v>
      </c>
      <c r="T98">
        <f>AVERAGE(S89:S99)</f>
        <v>1.8738212280828555</v>
      </c>
    </row>
    <row r="99" spans="1:20" x14ac:dyDescent="0.45">
      <c r="A99">
        <v>7.0000999999999998</v>
      </c>
      <c r="B99">
        <v>1.0009769999999999E-2</v>
      </c>
      <c r="C99">
        <v>1</v>
      </c>
      <c r="D99" s="1" t="str">
        <f t="shared" si="9"/>
        <v>7:00:01 PM</v>
      </c>
      <c r="E99">
        <v>43.399560000000001</v>
      </c>
      <c r="F99">
        <v>-79.196280000000002</v>
      </c>
      <c r="G99">
        <f t="shared" si="10"/>
        <v>43.659329299588478</v>
      </c>
      <c r="H99">
        <f t="shared" si="11"/>
        <v>-79.391452533496334</v>
      </c>
      <c r="P99">
        <f t="shared" si="12"/>
        <v>487</v>
      </c>
      <c r="Q99">
        <f t="shared" si="13"/>
        <v>24.207588036526239</v>
      </c>
      <c r="R99">
        <f t="shared" si="14"/>
        <v>783.30822145929528</v>
      </c>
      <c r="S99">
        <f t="shared" si="15"/>
        <v>4.8415176073052475</v>
      </c>
      <c r="T99">
        <f t="shared" ref="T99:T104" si="19">AVERAGE(S84:S94)</f>
        <v>1.5127069691289825</v>
      </c>
    </row>
    <row r="100" spans="1:20" x14ac:dyDescent="0.45">
      <c r="A100">
        <v>7.0006000000000004</v>
      </c>
      <c r="B100">
        <v>6.0058590000000002E-2</v>
      </c>
      <c r="C100">
        <v>6</v>
      </c>
      <c r="D100" s="1" t="str">
        <f t="shared" si="9"/>
        <v>7:00:06 PM</v>
      </c>
      <c r="E100">
        <v>43.399529999999999</v>
      </c>
      <c r="F100">
        <v>-79.196209999999994</v>
      </c>
      <c r="G100">
        <f t="shared" si="10"/>
        <v>43.659290511934152</v>
      </c>
      <c r="H100">
        <f t="shared" si="11"/>
        <v>-79.391358762591679</v>
      </c>
      <c r="P100">
        <f t="shared" si="12"/>
        <v>492</v>
      </c>
      <c r="Q100">
        <f t="shared" si="13"/>
        <v>10.792764140445176</v>
      </c>
      <c r="R100">
        <f t="shared" si="14"/>
        <v>794.10098559974051</v>
      </c>
      <c r="S100">
        <f t="shared" si="15"/>
        <v>2.1585528280890349</v>
      </c>
      <c r="T100">
        <f>AVERAGE(S85:S95)</f>
        <v>1.4337782774013996</v>
      </c>
    </row>
    <row r="101" spans="1:20" x14ac:dyDescent="0.45">
      <c r="A101">
        <v>7.0011000000000001</v>
      </c>
      <c r="B101">
        <v>0.11010739999999999</v>
      </c>
      <c r="C101">
        <v>11</v>
      </c>
      <c r="D101" s="1" t="str">
        <f t="shared" si="9"/>
        <v>7:00:11 PM</v>
      </c>
      <c r="E101">
        <v>43.399569999999997</v>
      </c>
      <c r="F101">
        <v>-79.196160000000006</v>
      </c>
      <c r="G101">
        <f t="shared" si="10"/>
        <v>43.65934222880658</v>
      </c>
      <c r="H101">
        <f t="shared" si="11"/>
        <v>-79.391291783374101</v>
      </c>
      <c r="P101">
        <f t="shared" si="12"/>
        <v>497</v>
      </c>
      <c r="Q101">
        <f t="shared" si="13"/>
        <v>9.0991598710266874</v>
      </c>
      <c r="R101">
        <f t="shared" si="14"/>
        <v>803.20014547076721</v>
      </c>
      <c r="S101">
        <f t="shared" si="15"/>
        <v>1.8198319742053375</v>
      </c>
      <c r="T101">
        <f t="shared" si="19"/>
        <v>1.2733604584688647</v>
      </c>
    </row>
    <row r="102" spans="1:20" x14ac:dyDescent="0.45">
      <c r="A102">
        <v>7.0015999999999998</v>
      </c>
      <c r="B102">
        <v>0.1599121</v>
      </c>
      <c r="C102">
        <v>16</v>
      </c>
      <c r="D102" s="1" t="str">
        <f t="shared" si="9"/>
        <v>7:00:16 PM</v>
      </c>
      <c r="E102">
        <v>43.399569999999997</v>
      </c>
      <c r="F102">
        <v>-79.196089999999998</v>
      </c>
      <c r="G102">
        <f t="shared" si="10"/>
        <v>43.65934222880658</v>
      </c>
      <c r="H102">
        <f t="shared" si="11"/>
        <v>-79.391198012469431</v>
      </c>
      <c r="P102">
        <f t="shared" si="12"/>
        <v>502</v>
      </c>
      <c r="Q102">
        <f t="shared" si="13"/>
        <v>9.9022116191258771</v>
      </c>
      <c r="R102">
        <f t="shared" si="14"/>
        <v>813.10235708989308</v>
      </c>
      <c r="S102">
        <f t="shared" si="15"/>
        <v>1.9804423238251754</v>
      </c>
      <c r="T102">
        <f t="shared" si="19"/>
        <v>1.2508221668373147</v>
      </c>
    </row>
    <row r="103" spans="1:20" x14ac:dyDescent="0.45">
      <c r="A103">
        <v>7.0021000000000004</v>
      </c>
      <c r="B103">
        <v>0.20996090000000001</v>
      </c>
      <c r="C103">
        <v>21</v>
      </c>
      <c r="D103" s="1" t="str">
        <f t="shared" si="9"/>
        <v>7:00:21 PM</v>
      </c>
      <c r="E103">
        <v>43.39958</v>
      </c>
      <c r="F103">
        <v>-79.196029999999993</v>
      </c>
      <c r="G103">
        <f t="shared" si="10"/>
        <v>43.659355158024688</v>
      </c>
      <c r="H103">
        <f t="shared" si="11"/>
        <v>-79.3911176374083</v>
      </c>
      <c r="P103">
        <f t="shared" si="12"/>
        <v>507</v>
      </c>
      <c r="Q103">
        <f t="shared" si="13"/>
        <v>8.6074293274832172</v>
      </c>
      <c r="R103">
        <f t="shared" si="14"/>
        <v>821.70978641737634</v>
      </c>
      <c r="S103">
        <f t="shared" si="15"/>
        <v>1.7214858654966434</v>
      </c>
      <c r="T103">
        <f t="shared" si="19"/>
        <v>1.6719977162284116</v>
      </c>
    </row>
    <row r="104" spans="1:20" x14ac:dyDescent="0.45">
      <c r="A104">
        <v>7.0026000000000002</v>
      </c>
      <c r="B104">
        <v>0.26000980000000001</v>
      </c>
      <c r="C104">
        <v>26</v>
      </c>
      <c r="D104" s="1" t="str">
        <f t="shared" si="9"/>
        <v>7:00:26 PM</v>
      </c>
      <c r="E104">
        <v>43.3996</v>
      </c>
      <c r="F104">
        <v>-79.195980000000006</v>
      </c>
      <c r="G104">
        <f t="shared" si="10"/>
        <v>43.659381016460905</v>
      </c>
      <c r="H104">
        <f t="shared" si="11"/>
        <v>-79.391050658190721</v>
      </c>
      <c r="P104">
        <f t="shared" si="12"/>
        <v>512</v>
      </c>
      <c r="Q104">
        <f t="shared" si="13"/>
        <v>7.6302249662356152</v>
      </c>
      <c r="R104">
        <f t="shared" si="14"/>
        <v>829.34001138361191</v>
      </c>
      <c r="S104">
        <f t="shared" si="15"/>
        <v>1.5260449932471229</v>
      </c>
      <c r="T104">
        <f t="shared" si="19"/>
        <v>1.8738212280828555</v>
      </c>
    </row>
    <row r="105" spans="1:20" x14ac:dyDescent="0.45">
      <c r="A105">
        <v>7.0030999999999999</v>
      </c>
      <c r="B105">
        <v>0.31005860000000002</v>
      </c>
      <c r="C105">
        <v>31</v>
      </c>
      <c r="D105" s="1" t="str">
        <f t="shared" si="9"/>
        <v>7:00:31 PM</v>
      </c>
      <c r="E105">
        <v>43.399630000000002</v>
      </c>
      <c r="F105">
        <v>-79.195909999999998</v>
      </c>
      <c r="G105">
        <f t="shared" si="10"/>
        <v>43.659419804115231</v>
      </c>
      <c r="H105">
        <f t="shared" si="11"/>
        <v>-79.390956887286066</v>
      </c>
      <c r="P105">
        <f t="shared" si="12"/>
        <v>517</v>
      </c>
      <c r="Q105">
        <f t="shared" si="13"/>
        <v>10.793036718071848</v>
      </c>
      <c r="R105">
        <f t="shared" si="14"/>
        <v>840.13304810168381</v>
      </c>
      <c r="S105">
        <f t="shared" si="15"/>
        <v>2.1586073436143698</v>
      </c>
      <c r="T105">
        <f t="shared" ref="T105:T113" si="20">AVERAGE(S117:S127)</f>
        <v>1.6148533170013053</v>
      </c>
    </row>
    <row r="106" spans="1:20" x14ac:dyDescent="0.45">
      <c r="A106">
        <v>7.0035999999999996</v>
      </c>
      <c r="B106">
        <v>0.36010740000000002</v>
      </c>
      <c r="C106">
        <v>36</v>
      </c>
      <c r="D106" s="1" t="str">
        <f t="shared" si="9"/>
        <v>7:00:36 PM</v>
      </c>
      <c r="E106">
        <v>43.399650000000001</v>
      </c>
      <c r="F106">
        <v>-79.195849999999993</v>
      </c>
      <c r="G106">
        <f t="shared" si="10"/>
        <v>43.659445662551441</v>
      </c>
      <c r="H106">
        <f t="shared" si="11"/>
        <v>-79.390876512224935</v>
      </c>
      <c r="P106">
        <f t="shared" si="12"/>
        <v>522</v>
      </c>
      <c r="Q106">
        <f t="shared" si="13"/>
        <v>8.9574482800790847</v>
      </c>
      <c r="R106">
        <f t="shared" si="14"/>
        <v>849.09049638176293</v>
      </c>
      <c r="S106">
        <f t="shared" si="15"/>
        <v>1.7914896560158169</v>
      </c>
      <c r="T106">
        <f t="shared" si="20"/>
        <v>1.5447689451055637</v>
      </c>
    </row>
    <row r="107" spans="1:20" x14ac:dyDescent="0.45">
      <c r="A107">
        <v>7.0041000000000002</v>
      </c>
      <c r="B107">
        <v>0.4099121</v>
      </c>
      <c r="C107">
        <v>41</v>
      </c>
      <c r="D107" s="1" t="str">
        <f t="shared" si="9"/>
        <v>7:00:41 PM</v>
      </c>
      <c r="E107">
        <v>43.399709999999999</v>
      </c>
      <c r="F107">
        <v>-79.195760000000007</v>
      </c>
      <c r="G107">
        <f t="shared" si="10"/>
        <v>43.659523237860078</v>
      </c>
      <c r="H107">
        <f t="shared" si="11"/>
        <v>-79.39075594963326</v>
      </c>
      <c r="P107">
        <f t="shared" si="12"/>
        <v>527</v>
      </c>
      <c r="Q107">
        <f t="shared" si="13"/>
        <v>15.356835324318743</v>
      </c>
      <c r="R107">
        <f t="shared" si="14"/>
        <v>864.44733170608163</v>
      </c>
      <c r="S107">
        <f t="shared" si="15"/>
        <v>3.0713670648637486</v>
      </c>
      <c r="T107">
        <f t="shared" si="20"/>
        <v>1.5288557273841688</v>
      </c>
    </row>
    <row r="108" spans="1:20" x14ac:dyDescent="0.45">
      <c r="A108">
        <v>7.0045999999999999</v>
      </c>
      <c r="B108">
        <v>0.45996090000000001</v>
      </c>
      <c r="C108">
        <v>46</v>
      </c>
      <c r="D108" s="1" t="str">
        <f t="shared" si="9"/>
        <v>7:00:46 PM</v>
      </c>
      <c r="E108">
        <v>43.399720000000002</v>
      </c>
      <c r="F108">
        <v>-79.195689999999999</v>
      </c>
      <c r="G108">
        <f t="shared" si="10"/>
        <v>43.659536167078194</v>
      </c>
      <c r="H108">
        <f t="shared" si="11"/>
        <v>-79.390662178728604</v>
      </c>
      <c r="P108">
        <f t="shared" si="12"/>
        <v>532</v>
      </c>
      <c r="Q108">
        <f t="shared" si="13"/>
        <v>10.005699599987395</v>
      </c>
      <c r="R108">
        <f t="shared" si="14"/>
        <v>874.45303130606908</v>
      </c>
      <c r="S108">
        <f t="shared" si="15"/>
        <v>2.0011399199974789</v>
      </c>
      <c r="T108">
        <f>AVERAGE(S120:S130)</f>
        <v>1.5705983802116712</v>
      </c>
    </row>
    <row r="109" spans="1:20" x14ac:dyDescent="0.45">
      <c r="A109">
        <v>7.0052000000000003</v>
      </c>
      <c r="B109">
        <v>0.52001949999999997</v>
      </c>
      <c r="C109">
        <v>52</v>
      </c>
      <c r="D109" s="1" t="str">
        <f t="shared" si="9"/>
        <v>7:00:52 PM</v>
      </c>
      <c r="E109">
        <v>43.399729999999998</v>
      </c>
      <c r="F109">
        <v>-79.195650000000001</v>
      </c>
      <c r="G109">
        <f t="shared" si="10"/>
        <v>43.659549096296296</v>
      </c>
      <c r="H109">
        <f t="shared" si="11"/>
        <v>-79.390608595354522</v>
      </c>
      <c r="P109">
        <f t="shared" si="12"/>
        <v>538</v>
      </c>
      <c r="Q109">
        <f t="shared" si="13"/>
        <v>5.8369371804522041</v>
      </c>
      <c r="R109">
        <f t="shared" si="14"/>
        <v>880.28996848652127</v>
      </c>
      <c r="S109">
        <f t="shared" si="15"/>
        <v>0.97282286340870072</v>
      </c>
      <c r="T109">
        <f t="shared" si="20"/>
        <v>1.5630832924870754</v>
      </c>
    </row>
    <row r="110" spans="1:20" x14ac:dyDescent="0.45">
      <c r="A110">
        <v>7.0056000000000003</v>
      </c>
      <c r="B110">
        <v>0.56005859999999996</v>
      </c>
      <c r="C110">
        <v>56</v>
      </c>
      <c r="D110" s="1" t="str">
        <f t="shared" si="9"/>
        <v>7:00:56 PM</v>
      </c>
      <c r="E110">
        <v>43.399769999999997</v>
      </c>
      <c r="F110">
        <v>-79.195589999999996</v>
      </c>
      <c r="G110">
        <f t="shared" si="10"/>
        <v>43.659600813168716</v>
      </c>
      <c r="H110">
        <f t="shared" si="11"/>
        <v>-79.39052822029339</v>
      </c>
      <c r="P110">
        <f t="shared" si="12"/>
        <v>542</v>
      </c>
      <c r="Q110">
        <f t="shared" si="13"/>
        <v>10.238100207043532</v>
      </c>
      <c r="R110">
        <f t="shared" si="14"/>
        <v>890.52806869356482</v>
      </c>
      <c r="S110">
        <f t="shared" si="15"/>
        <v>2.559525051760883</v>
      </c>
      <c r="T110">
        <f t="shared" si="20"/>
        <v>1.7060199637243436</v>
      </c>
    </row>
    <row r="111" spans="1:20" x14ac:dyDescent="0.45">
      <c r="A111">
        <v>7.0102000000000002</v>
      </c>
      <c r="B111">
        <v>1.0200199999999999</v>
      </c>
      <c r="C111">
        <v>2</v>
      </c>
      <c r="D111" s="1" t="str">
        <f t="shared" si="9"/>
        <v>7:01:02 PM</v>
      </c>
      <c r="E111">
        <v>43.399790000000003</v>
      </c>
      <c r="F111">
        <v>-79.19556</v>
      </c>
      <c r="G111">
        <f t="shared" si="10"/>
        <v>43.65962667160494</v>
      </c>
      <c r="H111">
        <f t="shared" si="11"/>
        <v>-79.390488032762846</v>
      </c>
      <c r="P111">
        <f t="shared" si="12"/>
        <v>548</v>
      </c>
      <c r="Q111">
        <f t="shared" si="13"/>
        <v>5.1190950919591618</v>
      </c>
      <c r="R111">
        <f t="shared" si="14"/>
        <v>895.64716378552396</v>
      </c>
      <c r="S111">
        <f t="shared" si="15"/>
        <v>0.853182515326527</v>
      </c>
      <c r="T111">
        <f t="shared" si="20"/>
        <v>1.7149634360924393</v>
      </c>
    </row>
    <row r="112" spans="1:20" x14ac:dyDescent="0.45">
      <c r="A112">
        <v>7.0106000000000002</v>
      </c>
      <c r="B112">
        <v>1.0600590000000001</v>
      </c>
      <c r="C112">
        <v>6</v>
      </c>
      <c r="D112" s="1" t="str">
        <f t="shared" si="9"/>
        <v>7:01:06 PM</v>
      </c>
      <c r="E112">
        <v>43.399880000000003</v>
      </c>
      <c r="F112">
        <v>-79.195520000000002</v>
      </c>
      <c r="G112">
        <f t="shared" si="10"/>
        <v>43.659743034567903</v>
      </c>
      <c r="H112">
        <f t="shared" si="11"/>
        <v>-79.390434449388763</v>
      </c>
      <c r="P112">
        <f t="shared" si="12"/>
        <v>552</v>
      </c>
      <c r="Q112">
        <f t="shared" si="13"/>
        <v>14.068146755199638</v>
      </c>
      <c r="R112">
        <f t="shared" si="14"/>
        <v>909.71531054072364</v>
      </c>
      <c r="S112">
        <f t="shared" si="15"/>
        <v>3.5170366887999096</v>
      </c>
      <c r="T112">
        <f t="shared" si="20"/>
        <v>1.7597362389309539</v>
      </c>
    </row>
    <row r="113" spans="1:20" x14ac:dyDescent="0.45">
      <c r="A113">
        <v>7.0111999999999997</v>
      </c>
      <c r="B113">
        <v>1.120117</v>
      </c>
      <c r="C113">
        <v>12</v>
      </c>
      <c r="D113" s="1" t="str">
        <f t="shared" si="9"/>
        <v>7:01:12 PM</v>
      </c>
      <c r="E113">
        <v>43.399970000000003</v>
      </c>
      <c r="F113">
        <v>-79.19547</v>
      </c>
      <c r="G113">
        <f t="shared" si="10"/>
        <v>43.659859397530866</v>
      </c>
      <c r="H113">
        <f t="shared" si="11"/>
        <v>-79.390367470171157</v>
      </c>
      <c r="P113">
        <f t="shared" si="12"/>
        <v>558</v>
      </c>
      <c r="Q113">
        <f t="shared" si="13"/>
        <v>14.694569506347365</v>
      </c>
      <c r="R113">
        <f t="shared" si="14"/>
        <v>924.40988004707106</v>
      </c>
      <c r="S113">
        <f t="shared" si="15"/>
        <v>2.4490949177245609</v>
      </c>
      <c r="T113">
        <f t="shared" si="20"/>
        <v>1.840814218667824</v>
      </c>
    </row>
    <row r="114" spans="1:20" x14ac:dyDescent="0.45">
      <c r="A114">
        <v>7.0117000000000003</v>
      </c>
      <c r="B114">
        <v>1.1699219999999999</v>
      </c>
      <c r="C114">
        <v>17</v>
      </c>
      <c r="D114" s="1" t="str">
        <f t="shared" si="9"/>
        <v>7:01:17 PM</v>
      </c>
      <c r="E114">
        <v>43.399889999999999</v>
      </c>
      <c r="F114">
        <v>-79.195400000000006</v>
      </c>
      <c r="G114">
        <f t="shared" si="10"/>
        <v>43.659755963786004</v>
      </c>
      <c r="H114">
        <f t="shared" si="11"/>
        <v>-79.390273699266515</v>
      </c>
      <c r="P114">
        <f t="shared" si="12"/>
        <v>563</v>
      </c>
      <c r="Q114">
        <f t="shared" si="13"/>
        <v>15.137894862314507</v>
      </c>
      <c r="R114">
        <f t="shared" si="14"/>
        <v>939.54777490938557</v>
      </c>
      <c r="S114">
        <f t="shared" si="15"/>
        <v>3.0275789724629014</v>
      </c>
      <c r="T114">
        <f t="shared" si="16"/>
        <v>1.9746429708164506</v>
      </c>
    </row>
    <row r="115" spans="1:20" x14ac:dyDescent="0.45">
      <c r="A115">
        <v>7.0122</v>
      </c>
      <c r="B115">
        <v>1.2199709999999999</v>
      </c>
      <c r="C115">
        <v>22</v>
      </c>
      <c r="D115" s="1" t="str">
        <f t="shared" si="9"/>
        <v>7:01:22 PM</v>
      </c>
      <c r="E115">
        <v>43.399859999999997</v>
      </c>
      <c r="F115">
        <v>-79.195350000000005</v>
      </c>
      <c r="G115">
        <f t="shared" si="10"/>
        <v>43.659717176131686</v>
      </c>
      <c r="H115">
        <f t="shared" si="11"/>
        <v>-79.390206720048909</v>
      </c>
      <c r="P115">
        <f t="shared" si="12"/>
        <v>568</v>
      </c>
      <c r="Q115">
        <f t="shared" si="13"/>
        <v>8.2748136657546745</v>
      </c>
      <c r="R115">
        <f t="shared" si="14"/>
        <v>947.82258857514023</v>
      </c>
      <c r="S115">
        <f t="shared" si="15"/>
        <v>1.6549627331509349</v>
      </c>
      <c r="T115">
        <f t="shared" si="16"/>
        <v>1.8423433576706953</v>
      </c>
    </row>
    <row r="116" spans="1:20" x14ac:dyDescent="0.45">
      <c r="A116">
        <v>7.0126999999999997</v>
      </c>
      <c r="B116">
        <v>1.2700199999999999</v>
      </c>
      <c r="C116">
        <v>27</v>
      </c>
      <c r="D116" s="1" t="str">
        <f t="shared" si="9"/>
        <v>7:01:27 PM</v>
      </c>
      <c r="E116">
        <v>43.399839999999998</v>
      </c>
      <c r="F116">
        <v>-79.195300000000003</v>
      </c>
      <c r="G116">
        <f t="shared" si="10"/>
        <v>43.659691317695469</v>
      </c>
      <c r="H116">
        <f t="shared" si="11"/>
        <v>-79.390139740831302</v>
      </c>
      <c r="P116">
        <f t="shared" si="12"/>
        <v>573</v>
      </c>
      <c r="Q116">
        <f t="shared" si="13"/>
        <v>7.6309555562663158</v>
      </c>
      <c r="R116">
        <f t="shared" si="14"/>
        <v>955.4535441314066</v>
      </c>
      <c r="S116">
        <f t="shared" si="15"/>
        <v>1.5261911112532631</v>
      </c>
      <c r="T116">
        <f t="shared" si="16"/>
        <v>1.7127741845090525</v>
      </c>
    </row>
    <row r="117" spans="1:20" x14ac:dyDescent="0.45">
      <c r="A117">
        <v>7.0132000000000003</v>
      </c>
      <c r="B117">
        <v>1.320068</v>
      </c>
      <c r="C117">
        <v>32</v>
      </c>
      <c r="D117" s="1" t="str">
        <f t="shared" si="9"/>
        <v>7:01:32 PM</v>
      </c>
      <c r="E117">
        <v>43.399850000000001</v>
      </c>
      <c r="F117">
        <v>-79.195210000000003</v>
      </c>
      <c r="G117">
        <f t="shared" si="10"/>
        <v>43.659704246913577</v>
      </c>
      <c r="H117">
        <f t="shared" si="11"/>
        <v>-79.390019178239612</v>
      </c>
      <c r="P117">
        <f t="shared" si="12"/>
        <v>578</v>
      </c>
      <c r="Q117">
        <f t="shared" si="13"/>
        <v>12.813088982239762</v>
      </c>
      <c r="R117">
        <f t="shared" si="14"/>
        <v>968.26663311364632</v>
      </c>
      <c r="S117">
        <f t="shared" si="15"/>
        <v>2.5626177964479524</v>
      </c>
      <c r="T117">
        <f t="shared" si="16"/>
        <v>1.6029913170111163</v>
      </c>
    </row>
    <row r="118" spans="1:20" x14ac:dyDescent="0.45">
      <c r="A118">
        <v>7.0137</v>
      </c>
      <c r="B118">
        <v>1.370117</v>
      </c>
      <c r="C118">
        <v>37</v>
      </c>
      <c r="D118" s="1" t="str">
        <f t="shared" si="9"/>
        <v>7:01:37 PM</v>
      </c>
      <c r="E118">
        <v>43.399839999999998</v>
      </c>
      <c r="F118">
        <v>-79.195160000000001</v>
      </c>
      <c r="G118">
        <f t="shared" si="10"/>
        <v>43.659691317695469</v>
      </c>
      <c r="H118">
        <f t="shared" si="11"/>
        <v>-79.389952199022005</v>
      </c>
      <c r="P118">
        <f t="shared" si="12"/>
        <v>583</v>
      </c>
      <c r="Q118">
        <f t="shared" si="13"/>
        <v>7.217151330497658</v>
      </c>
      <c r="R118">
        <f t="shared" si="14"/>
        <v>975.48378444414402</v>
      </c>
      <c r="S118">
        <f t="shared" si="15"/>
        <v>1.4434302660995315</v>
      </c>
      <c r="T118">
        <f t="shared" si="16"/>
        <v>1.5456170691249262</v>
      </c>
    </row>
    <row r="119" spans="1:20" x14ac:dyDescent="0.45">
      <c r="A119">
        <v>7.0141999999999998</v>
      </c>
      <c r="B119">
        <v>1.4199219999999999</v>
      </c>
      <c r="C119">
        <v>42</v>
      </c>
      <c r="D119" s="1" t="str">
        <f t="shared" si="9"/>
        <v>7:01:42 PM</v>
      </c>
      <c r="E119">
        <v>43.399830000000001</v>
      </c>
      <c r="F119">
        <v>-79.19511</v>
      </c>
      <c r="G119">
        <f t="shared" si="10"/>
        <v>43.659678388477367</v>
      </c>
      <c r="H119">
        <f t="shared" si="11"/>
        <v>-79.389885219804398</v>
      </c>
      <c r="P119">
        <f t="shared" si="12"/>
        <v>588</v>
      </c>
      <c r="Q119">
        <f t="shared" si="13"/>
        <v>7.2171215668440194</v>
      </c>
      <c r="R119">
        <f t="shared" si="14"/>
        <v>982.70090601098809</v>
      </c>
      <c r="S119">
        <f t="shared" si="15"/>
        <v>1.4434243133688038</v>
      </c>
      <c r="T119">
        <f t="shared" si="16"/>
        <v>1.6148533170013053</v>
      </c>
    </row>
    <row r="120" spans="1:20" x14ac:dyDescent="0.45">
      <c r="A120">
        <v>7.0147000000000004</v>
      </c>
      <c r="B120">
        <v>1.4699709999999999</v>
      </c>
      <c r="C120">
        <v>47</v>
      </c>
      <c r="D120" s="1" t="str">
        <f t="shared" si="9"/>
        <v>7:01:47 PM</v>
      </c>
      <c r="E120">
        <v>43.399850000000001</v>
      </c>
      <c r="F120">
        <v>-79.195059999999998</v>
      </c>
      <c r="G120">
        <f t="shared" si="10"/>
        <v>43.659704246913577</v>
      </c>
      <c r="H120">
        <f t="shared" si="11"/>
        <v>-79.389818240586791</v>
      </c>
      <c r="P120">
        <f t="shared" si="12"/>
        <v>593</v>
      </c>
      <c r="Q120">
        <f t="shared" si="13"/>
        <v>7.6309274698513665</v>
      </c>
      <c r="R120">
        <f t="shared" si="14"/>
        <v>990.33183348083946</v>
      </c>
      <c r="S120">
        <f t="shared" si="15"/>
        <v>1.5261854939702733</v>
      </c>
      <c r="T120">
        <f t="shared" si="16"/>
        <v>1.5447689451055637</v>
      </c>
    </row>
    <row r="121" spans="1:20" x14ac:dyDescent="0.45">
      <c r="A121">
        <v>7.0152000000000001</v>
      </c>
      <c r="B121">
        <v>1.5200199999999999</v>
      </c>
      <c r="C121">
        <v>52</v>
      </c>
      <c r="D121" s="1" t="str">
        <f t="shared" si="9"/>
        <v>7:01:52 PM</v>
      </c>
      <c r="E121">
        <v>43.399850000000001</v>
      </c>
      <c r="F121">
        <v>-79.195030000000003</v>
      </c>
      <c r="G121">
        <f t="shared" si="10"/>
        <v>43.659704246913577</v>
      </c>
      <c r="H121">
        <f t="shared" si="11"/>
        <v>-79.389778053056247</v>
      </c>
      <c r="P121">
        <f t="shared" si="12"/>
        <v>598</v>
      </c>
      <c r="Q121">
        <f t="shared" si="13"/>
        <v>4.2443157705179306</v>
      </c>
      <c r="R121">
        <f t="shared" si="14"/>
        <v>994.57614925135738</v>
      </c>
      <c r="S121">
        <f t="shared" si="15"/>
        <v>0.84886315410358615</v>
      </c>
      <c r="T121">
        <f t="shared" si="16"/>
        <v>1.5288557273841688</v>
      </c>
    </row>
    <row r="122" spans="1:20" x14ac:dyDescent="0.45">
      <c r="A122">
        <v>7.0156999999999998</v>
      </c>
      <c r="B122">
        <v>1.570068</v>
      </c>
      <c r="C122">
        <v>57</v>
      </c>
      <c r="D122" s="1" t="str">
        <f t="shared" si="9"/>
        <v>7:01:57 PM</v>
      </c>
      <c r="E122">
        <v>43.399859999999997</v>
      </c>
      <c r="F122">
        <v>-79.194969999999998</v>
      </c>
      <c r="G122">
        <f t="shared" si="10"/>
        <v>43.659717176131686</v>
      </c>
      <c r="H122">
        <f t="shared" si="11"/>
        <v>-79.389697677995116</v>
      </c>
      <c r="P122">
        <f t="shared" si="12"/>
        <v>603</v>
      </c>
      <c r="Q122">
        <f t="shared" si="13"/>
        <v>8.6084361579961861</v>
      </c>
      <c r="R122">
        <f t="shared" si="14"/>
        <v>1003.1845854093535</v>
      </c>
      <c r="S122">
        <f t="shared" si="15"/>
        <v>1.7216872315992373</v>
      </c>
      <c r="T122">
        <f t="shared" si="16"/>
        <v>1.5705983802116712</v>
      </c>
    </row>
    <row r="123" spans="1:20" x14ac:dyDescent="0.45">
      <c r="A123">
        <v>7.0202</v>
      </c>
      <c r="B123">
        <v>2.0200200000000001</v>
      </c>
      <c r="C123">
        <v>2</v>
      </c>
      <c r="D123" s="1" t="str">
        <f t="shared" si="9"/>
        <v>7:02:02 PM</v>
      </c>
      <c r="E123">
        <v>43.399839999999998</v>
      </c>
      <c r="F123">
        <v>-79.194900000000004</v>
      </c>
      <c r="G123">
        <f t="shared" si="10"/>
        <v>43.659691317695469</v>
      </c>
      <c r="H123">
        <f t="shared" si="11"/>
        <v>-79.389603907090475</v>
      </c>
      <c r="P123">
        <f t="shared" si="12"/>
        <v>608</v>
      </c>
      <c r="Q123">
        <f t="shared" si="13"/>
        <v>10.308704720983037</v>
      </c>
      <c r="R123">
        <f t="shared" si="14"/>
        <v>1013.4932901303366</v>
      </c>
      <c r="S123">
        <f t="shared" si="15"/>
        <v>2.0617409441966075</v>
      </c>
      <c r="T123">
        <f t="shared" si="16"/>
        <v>1.5630832924870754</v>
      </c>
    </row>
    <row r="124" spans="1:20" x14ac:dyDescent="0.45">
      <c r="A124">
        <v>7.0206999999999997</v>
      </c>
      <c r="B124">
        <v>2.070068</v>
      </c>
      <c r="C124">
        <v>7</v>
      </c>
      <c r="D124" s="1" t="str">
        <f t="shared" si="9"/>
        <v>7:02:07 PM</v>
      </c>
      <c r="E124">
        <v>43.399819999999998</v>
      </c>
      <c r="F124">
        <v>-79.194869999999995</v>
      </c>
      <c r="G124">
        <f t="shared" si="10"/>
        <v>43.659665459259259</v>
      </c>
      <c r="H124">
        <f t="shared" si="11"/>
        <v>-79.389563719559902</v>
      </c>
      <c r="P124">
        <f t="shared" si="12"/>
        <v>613</v>
      </c>
      <c r="Q124">
        <f t="shared" si="13"/>
        <v>5.1191700647324314</v>
      </c>
      <c r="R124">
        <f t="shared" si="14"/>
        <v>1018.612460195069</v>
      </c>
      <c r="S124">
        <f t="shared" si="15"/>
        <v>1.0238340129464862</v>
      </c>
      <c r="T124">
        <f t="shared" si="16"/>
        <v>1.7060199637243436</v>
      </c>
    </row>
    <row r="125" spans="1:20" x14ac:dyDescent="0.45">
      <c r="A125">
        <v>7.0212000000000003</v>
      </c>
      <c r="B125">
        <v>2.120117</v>
      </c>
      <c r="C125">
        <v>12</v>
      </c>
      <c r="D125" s="1" t="str">
        <f t="shared" si="9"/>
        <v>7:02:12 PM</v>
      </c>
      <c r="E125">
        <v>43.399859999999997</v>
      </c>
      <c r="F125">
        <v>-79.194820000000007</v>
      </c>
      <c r="G125">
        <f t="shared" si="10"/>
        <v>43.659717176131686</v>
      </c>
      <c r="H125">
        <f t="shared" si="11"/>
        <v>-79.38949674034231</v>
      </c>
      <c r="P125">
        <f t="shared" si="12"/>
        <v>618</v>
      </c>
      <c r="Q125">
        <f t="shared" si="13"/>
        <v>9.0998371499280193</v>
      </c>
      <c r="R125">
        <f t="shared" si="14"/>
        <v>1027.7122973449971</v>
      </c>
      <c r="S125">
        <f t="shared" si="15"/>
        <v>1.8199674299856039</v>
      </c>
      <c r="T125">
        <f t="shared" si="16"/>
        <v>1.7149634360924393</v>
      </c>
    </row>
    <row r="126" spans="1:20" x14ac:dyDescent="0.45">
      <c r="A126">
        <v>7.0217000000000001</v>
      </c>
      <c r="B126">
        <v>2.1699220000000001</v>
      </c>
      <c r="C126">
        <v>17</v>
      </c>
      <c r="D126" s="1" t="str">
        <f t="shared" si="9"/>
        <v>7:02:17 PM</v>
      </c>
      <c r="E126">
        <v>43.399880000000003</v>
      </c>
      <c r="F126">
        <v>-79.194789999999998</v>
      </c>
      <c r="G126">
        <f t="shared" si="10"/>
        <v>43.659743034567903</v>
      </c>
      <c r="H126">
        <f t="shared" si="11"/>
        <v>-79.389456552811737</v>
      </c>
      <c r="P126">
        <f t="shared" si="12"/>
        <v>623</v>
      </c>
      <c r="Q126">
        <f t="shared" si="13"/>
        <v>5.119230032014217</v>
      </c>
      <c r="R126">
        <f t="shared" si="14"/>
        <v>1032.8315273770113</v>
      </c>
      <c r="S126">
        <f t="shared" si="15"/>
        <v>1.0238460064028434</v>
      </c>
      <c r="T126">
        <f t="shared" si="16"/>
        <v>1.7597362389309539</v>
      </c>
    </row>
    <row r="127" spans="1:20" x14ac:dyDescent="0.45">
      <c r="A127">
        <v>7.0221999999999998</v>
      </c>
      <c r="B127">
        <v>2.2199710000000001</v>
      </c>
      <c r="C127">
        <v>22</v>
      </c>
      <c r="D127" s="1" t="str">
        <f t="shared" si="9"/>
        <v>7:02:22 PM</v>
      </c>
      <c r="E127">
        <v>43.399920000000002</v>
      </c>
      <c r="F127">
        <v>-79.194720000000004</v>
      </c>
      <c r="G127">
        <f t="shared" si="10"/>
        <v>43.65979475144033</v>
      </c>
      <c r="H127">
        <f t="shared" si="11"/>
        <v>-79.389362781907096</v>
      </c>
      <c r="P127">
        <f t="shared" si="12"/>
        <v>628</v>
      </c>
      <c r="Q127">
        <f t="shared" si="13"/>
        <v>11.438949189467161</v>
      </c>
      <c r="R127">
        <f t="shared" si="14"/>
        <v>1044.2704765664785</v>
      </c>
      <c r="S127">
        <f t="shared" si="15"/>
        <v>2.287789837893432</v>
      </c>
      <c r="T127">
        <f t="shared" si="16"/>
        <v>1.840814218667824</v>
      </c>
    </row>
    <row r="128" spans="1:20" x14ac:dyDescent="0.45">
      <c r="A128">
        <v>7.0227000000000004</v>
      </c>
      <c r="B128">
        <v>2.2700200000000001</v>
      </c>
      <c r="C128">
        <v>27</v>
      </c>
      <c r="D128" s="1" t="str">
        <f t="shared" si="9"/>
        <v>7:02:27 PM</v>
      </c>
      <c r="E128">
        <v>43.399940000000001</v>
      </c>
      <c r="F128">
        <v>-79.194659999999999</v>
      </c>
      <c r="G128">
        <f t="shared" si="10"/>
        <v>43.65982060987654</v>
      </c>
      <c r="H128">
        <f t="shared" si="11"/>
        <v>-79.389282406845965</v>
      </c>
      <c r="P128">
        <f t="shared" si="12"/>
        <v>633</v>
      </c>
      <c r="Q128">
        <f t="shared" si="13"/>
        <v>8.9584485279739727</v>
      </c>
      <c r="R128">
        <f t="shared" si="14"/>
        <v>1053.2289250944525</v>
      </c>
      <c r="S128">
        <f t="shared" si="15"/>
        <v>1.7916897055947945</v>
      </c>
      <c r="T128">
        <f t="shared" si="16"/>
        <v>1.8297252411675837</v>
      </c>
    </row>
    <row r="129" spans="1:20" x14ac:dyDescent="0.45">
      <c r="A129">
        <v>7.0232000000000001</v>
      </c>
      <c r="B129">
        <v>2.320068</v>
      </c>
      <c r="C129">
        <v>32</v>
      </c>
      <c r="D129" s="1" t="str">
        <f t="shared" si="9"/>
        <v>7:02:32 PM</v>
      </c>
      <c r="E129">
        <v>43.39996</v>
      </c>
      <c r="F129">
        <v>-79.19462</v>
      </c>
      <c r="G129">
        <f t="shared" si="10"/>
        <v>43.659846468312757</v>
      </c>
      <c r="H129">
        <f t="shared" si="11"/>
        <v>-79.389228823471882</v>
      </c>
      <c r="P129">
        <f t="shared" si="12"/>
        <v>638</v>
      </c>
      <c r="Q129">
        <f t="shared" si="13"/>
        <v>6.3419243558209395</v>
      </c>
      <c r="R129">
        <f t="shared" si="14"/>
        <v>1059.5708494502735</v>
      </c>
      <c r="S129">
        <f t="shared" si="15"/>
        <v>1.2683848711641879</v>
      </c>
      <c r="T129">
        <f t="shared" si="16"/>
        <v>1.8301399664282143</v>
      </c>
    </row>
    <row r="130" spans="1:20" x14ac:dyDescent="0.45">
      <c r="A130">
        <v>7.0236999999999998</v>
      </c>
      <c r="B130">
        <v>2.370117</v>
      </c>
      <c r="C130">
        <v>37</v>
      </c>
      <c r="D130" s="1" t="str">
        <f t="shared" ref="D130:D193" si="21">LEFT(A130,1)&amp;":"&amp;IF(RIGHT(LEFT(B130,2),1) = ".", "0"&amp;LEFT(B130,1), LEFT(B130,2))&amp;":"&amp;IF(LEN(C130) &lt; 2, "0"&amp;C130, C130)&amp;" PM"</f>
        <v>7:02:37 PM</v>
      </c>
      <c r="E130">
        <v>43.399990000000003</v>
      </c>
      <c r="F130">
        <v>-79.194559999999996</v>
      </c>
      <c r="G130">
        <f t="shared" si="10"/>
        <v>43.659885255967083</v>
      </c>
      <c r="H130">
        <f t="shared" si="11"/>
        <v>-79.389148448410751</v>
      </c>
      <c r="P130">
        <f t="shared" si="12"/>
        <v>643</v>
      </c>
      <c r="Q130">
        <f t="shared" si="13"/>
        <v>9.5129674723566371</v>
      </c>
      <c r="R130">
        <f t="shared" si="14"/>
        <v>1069.0838169226301</v>
      </c>
      <c r="S130">
        <f t="shared" si="15"/>
        <v>1.9025934944713274</v>
      </c>
      <c r="T130">
        <f t="shared" si="16"/>
        <v>1.679817342985128</v>
      </c>
    </row>
    <row r="131" spans="1:20" x14ac:dyDescent="0.45">
      <c r="A131">
        <v>7.0242000000000004</v>
      </c>
      <c r="B131">
        <v>2.4199220000000001</v>
      </c>
      <c r="C131">
        <v>42</v>
      </c>
      <c r="D131" s="1" t="str">
        <f t="shared" si="21"/>
        <v>7:02:42 PM</v>
      </c>
      <c r="E131">
        <v>43.4</v>
      </c>
      <c r="F131">
        <v>-79.194509999999994</v>
      </c>
      <c r="G131">
        <f t="shared" ref="G131:G194" si="22">(E131-$L$5)*($M$5-$N$5)/($K$5-$L$5)+$N$5</f>
        <v>43.659898185185185</v>
      </c>
      <c r="H131">
        <f t="shared" ref="H131:H194" si="23">(F131-$L$6)*($M$6-$N$6)/($K$6-$L$6)+$N$6</f>
        <v>-79.389081469193144</v>
      </c>
      <c r="P131">
        <f t="shared" si="12"/>
        <v>648</v>
      </c>
      <c r="Q131">
        <f t="shared" si="13"/>
        <v>7.2175976449986248</v>
      </c>
      <c r="R131">
        <f t="shared" si="14"/>
        <v>1076.3014145676289</v>
      </c>
      <c r="S131">
        <f t="shared" si="15"/>
        <v>1.4435195289997249</v>
      </c>
      <c r="T131">
        <f t="shared" si="16"/>
        <v>1.7511129907989711</v>
      </c>
    </row>
    <row r="132" spans="1:20" x14ac:dyDescent="0.45">
      <c r="A132">
        <v>7.0247000000000002</v>
      </c>
      <c r="B132">
        <v>2.4699710000000001</v>
      </c>
      <c r="C132">
        <v>47</v>
      </c>
      <c r="D132" s="1" t="str">
        <f t="shared" si="21"/>
        <v>7:02:47 PM</v>
      </c>
      <c r="E132">
        <v>43.400030000000001</v>
      </c>
      <c r="F132">
        <v>-79.194429999999997</v>
      </c>
      <c r="G132">
        <f t="shared" si="22"/>
        <v>43.65993697283951</v>
      </c>
      <c r="H132">
        <f t="shared" si="23"/>
        <v>-79.388974302444979</v>
      </c>
      <c r="P132">
        <f t="shared" ref="P132:P195" si="24">P131+IF(C132-C131 &gt; 0, C132-C131, C132-C131+60)</f>
        <v>653</v>
      </c>
      <c r="Q132">
        <f t="shared" ref="Q132:Q195" si="25">SQRT(((G132-G131)*(111132.92-559.82*COS(G132+G131)+1.175*COS(2*(G132+G131))-0.0023*COS(3*(G132+G131))))^2+((H132-H131)*(111412.84*COS((G132+G131)/2)-93.5*COS(3*(G132+G131)/2)+0.118*COS(5*(G132+G131)/2)))^2)</f>
        <v>12.10583268856767</v>
      </c>
      <c r="R132">
        <f t="shared" ref="R132:R195" si="26">Q132+R131</f>
        <v>1088.4072472561966</v>
      </c>
      <c r="S132">
        <f t="shared" ref="S132:S195" si="27">Q132/(P132-P131)</f>
        <v>2.4211665377135341</v>
      </c>
      <c r="T132">
        <f t="shared" si="16"/>
        <v>1.7653800631857925</v>
      </c>
    </row>
    <row r="133" spans="1:20" x14ac:dyDescent="0.45">
      <c r="A133">
        <v>7.0251999999999999</v>
      </c>
      <c r="B133">
        <v>2.5200200000000001</v>
      </c>
      <c r="C133">
        <v>52</v>
      </c>
      <c r="D133" s="1" t="str">
        <f t="shared" si="21"/>
        <v>7:02:52 PM</v>
      </c>
      <c r="E133">
        <v>43.400069999999999</v>
      </c>
      <c r="F133">
        <v>-79.194379999999995</v>
      </c>
      <c r="G133">
        <f t="shared" si="22"/>
        <v>43.65998868971193</v>
      </c>
      <c r="H133">
        <f t="shared" si="23"/>
        <v>-79.388907323227386</v>
      </c>
      <c r="P133">
        <f t="shared" si="24"/>
        <v>658</v>
      </c>
      <c r="Q133">
        <f t="shared" si="25"/>
        <v>9.1003271382414468</v>
      </c>
      <c r="R133">
        <f t="shared" si="26"/>
        <v>1097.5075743944381</v>
      </c>
      <c r="S133">
        <f t="shared" si="27"/>
        <v>1.8200654276482893</v>
      </c>
      <c r="T133">
        <f t="shared" ref="T133:T196" si="28">AVERAGE(S131:S141)</f>
        <v>1.7942972896295877</v>
      </c>
    </row>
    <row r="134" spans="1:20" x14ac:dyDescent="0.45">
      <c r="A134">
        <v>7.0256999999999996</v>
      </c>
      <c r="B134">
        <v>2.570068</v>
      </c>
      <c r="C134">
        <v>57</v>
      </c>
      <c r="D134" s="1" t="str">
        <f t="shared" si="21"/>
        <v>7:02:57 PM</v>
      </c>
      <c r="E134">
        <v>43.400149999999996</v>
      </c>
      <c r="F134">
        <v>-79.194339999999997</v>
      </c>
      <c r="G134">
        <f t="shared" si="22"/>
        <v>43.660092123456785</v>
      </c>
      <c r="H134">
        <f t="shared" si="23"/>
        <v>-79.388853739853303</v>
      </c>
      <c r="P134">
        <f t="shared" si="24"/>
        <v>663</v>
      </c>
      <c r="Q134">
        <f t="shared" si="25"/>
        <v>12.771208877101365</v>
      </c>
      <c r="R134">
        <f t="shared" si="26"/>
        <v>1110.2787832715394</v>
      </c>
      <c r="S134">
        <f t="shared" si="27"/>
        <v>2.5542417754202731</v>
      </c>
      <c r="T134">
        <f t="shared" si="28"/>
        <v>1.8266432815005771</v>
      </c>
    </row>
    <row r="135" spans="1:20" x14ac:dyDescent="0.45">
      <c r="A135">
        <v>7.0301999999999998</v>
      </c>
      <c r="B135">
        <v>3.0200200000000001</v>
      </c>
      <c r="C135">
        <v>2</v>
      </c>
      <c r="D135" s="1" t="str">
        <f t="shared" si="21"/>
        <v>7:03:02 PM</v>
      </c>
      <c r="E135">
        <v>43.400210000000001</v>
      </c>
      <c r="F135">
        <v>-79.194310000000002</v>
      </c>
      <c r="G135">
        <f t="shared" si="22"/>
        <v>43.660169698765436</v>
      </c>
      <c r="H135">
        <f t="shared" si="23"/>
        <v>-79.388813552322745</v>
      </c>
      <c r="P135">
        <f t="shared" si="24"/>
        <v>668</v>
      </c>
      <c r="Q135">
        <f t="shared" si="25"/>
        <v>9.578458950260277</v>
      </c>
      <c r="R135">
        <f t="shared" si="26"/>
        <v>1119.8572422217997</v>
      </c>
      <c r="S135">
        <f t="shared" si="27"/>
        <v>1.9156917900520554</v>
      </c>
      <c r="T135">
        <f t="shared" si="28"/>
        <v>1.6786152156733072</v>
      </c>
    </row>
    <row r="136" spans="1:20" x14ac:dyDescent="0.45">
      <c r="A136">
        <v>7.0307000000000004</v>
      </c>
      <c r="B136">
        <v>3.070068</v>
      </c>
      <c r="C136">
        <v>7</v>
      </c>
      <c r="D136" s="1" t="str">
        <f t="shared" si="21"/>
        <v>7:03:07 PM</v>
      </c>
      <c r="E136">
        <v>43.400210000000001</v>
      </c>
      <c r="F136">
        <v>-79.194249999999997</v>
      </c>
      <c r="G136">
        <f t="shared" si="22"/>
        <v>43.660169698765436</v>
      </c>
      <c r="H136">
        <f t="shared" si="23"/>
        <v>-79.388733177261614</v>
      </c>
      <c r="P136">
        <f t="shared" si="24"/>
        <v>673</v>
      </c>
      <c r="Q136">
        <f t="shared" si="25"/>
        <v>8.4899433874148311</v>
      </c>
      <c r="R136">
        <f t="shared" si="26"/>
        <v>1128.3471856092144</v>
      </c>
      <c r="S136">
        <f t="shared" si="27"/>
        <v>1.6979886774829662</v>
      </c>
      <c r="T136">
        <f t="shared" si="28"/>
        <v>1.6287986410794806</v>
      </c>
    </row>
    <row r="137" spans="1:20" x14ac:dyDescent="0.45">
      <c r="A137">
        <v>7.0312000000000001</v>
      </c>
      <c r="B137">
        <v>3.120117</v>
      </c>
      <c r="C137">
        <v>12</v>
      </c>
      <c r="D137" s="1" t="str">
        <f t="shared" si="21"/>
        <v>7:03:12 PM</v>
      </c>
      <c r="E137">
        <v>43.400179999999999</v>
      </c>
      <c r="F137">
        <v>-79.194230000000005</v>
      </c>
      <c r="G137">
        <f t="shared" si="22"/>
        <v>43.660130911111111</v>
      </c>
      <c r="H137">
        <f t="shared" si="23"/>
        <v>-79.388706385574579</v>
      </c>
      <c r="P137">
        <f t="shared" si="24"/>
        <v>678</v>
      </c>
      <c r="Q137">
        <f t="shared" si="25"/>
        <v>5.1420399213488546</v>
      </c>
      <c r="R137">
        <f t="shared" si="26"/>
        <v>1133.4892255305633</v>
      </c>
      <c r="S137">
        <f t="shared" si="27"/>
        <v>1.0284079842697709</v>
      </c>
      <c r="T137">
        <f t="shared" si="28"/>
        <v>1.5795584097449762</v>
      </c>
    </row>
    <row r="138" spans="1:20" x14ac:dyDescent="0.45">
      <c r="A138">
        <v>7.0316999999999998</v>
      </c>
      <c r="B138">
        <v>3.1699220000000001</v>
      </c>
      <c r="C138">
        <v>17</v>
      </c>
      <c r="D138" s="1" t="str">
        <f t="shared" si="21"/>
        <v>7:03:17 PM</v>
      </c>
      <c r="E138">
        <v>43.400170000000003</v>
      </c>
      <c r="F138">
        <v>-79.194209999999998</v>
      </c>
      <c r="G138">
        <f t="shared" si="22"/>
        <v>43.660117981893009</v>
      </c>
      <c r="H138">
        <f t="shared" si="23"/>
        <v>-79.388679593887531</v>
      </c>
      <c r="P138">
        <f t="shared" si="24"/>
        <v>683</v>
      </c>
      <c r="Q138">
        <f t="shared" si="25"/>
        <v>3.1712049000974223</v>
      </c>
      <c r="R138">
        <f t="shared" si="26"/>
        <v>1136.6604304306607</v>
      </c>
      <c r="S138">
        <f t="shared" si="27"/>
        <v>0.63424098001948448</v>
      </c>
      <c r="T138">
        <f t="shared" si="28"/>
        <v>1.6040297418225515</v>
      </c>
    </row>
    <row r="139" spans="1:20" x14ac:dyDescent="0.45">
      <c r="A139">
        <v>7.0321999999999996</v>
      </c>
      <c r="B139">
        <v>3.2199710000000001</v>
      </c>
      <c r="C139">
        <v>22</v>
      </c>
      <c r="D139" s="1" t="str">
        <f t="shared" si="21"/>
        <v>7:03:22 PM</v>
      </c>
      <c r="E139">
        <v>43.400260000000003</v>
      </c>
      <c r="F139">
        <v>-79.194209999999998</v>
      </c>
      <c r="G139">
        <f t="shared" si="22"/>
        <v>43.660234344855972</v>
      </c>
      <c r="H139">
        <f t="shared" si="23"/>
        <v>-79.388679593887531</v>
      </c>
      <c r="P139">
        <f t="shared" si="24"/>
        <v>688</v>
      </c>
      <c r="Q139">
        <f t="shared" si="25"/>
        <v>12.879709157735348</v>
      </c>
      <c r="R139">
        <f t="shared" si="26"/>
        <v>1149.540139588396</v>
      </c>
      <c r="S139">
        <f t="shared" si="27"/>
        <v>2.5759418315470697</v>
      </c>
      <c r="T139">
        <f t="shared" si="28"/>
        <v>1.551485494385755</v>
      </c>
    </row>
    <row r="140" spans="1:20" x14ac:dyDescent="0.45">
      <c r="A140">
        <v>7.0327000000000002</v>
      </c>
      <c r="B140">
        <v>3.2700200000000001</v>
      </c>
      <c r="C140">
        <v>27</v>
      </c>
      <c r="D140" s="1" t="str">
        <f t="shared" si="21"/>
        <v>7:03:27 PM</v>
      </c>
      <c r="E140">
        <v>43.400300000000001</v>
      </c>
      <c r="F140">
        <v>-79.194180000000003</v>
      </c>
      <c r="G140">
        <f t="shared" si="22"/>
        <v>43.660286061728399</v>
      </c>
      <c r="H140">
        <f t="shared" si="23"/>
        <v>-79.388639406356972</v>
      </c>
      <c r="P140">
        <f t="shared" si="24"/>
        <v>693</v>
      </c>
      <c r="Q140">
        <f t="shared" si="25"/>
        <v>7.126613337096094</v>
      </c>
      <c r="R140">
        <f t="shared" si="26"/>
        <v>1156.6667529254921</v>
      </c>
      <c r="S140">
        <f t="shared" si="27"/>
        <v>1.4253226674192188</v>
      </c>
      <c r="T140">
        <f t="shared" si="28"/>
        <v>1.5540980000765026</v>
      </c>
    </row>
    <row r="141" spans="1:20" x14ac:dyDescent="0.45">
      <c r="A141">
        <v>7.0331999999999999</v>
      </c>
      <c r="B141">
        <v>3.320068</v>
      </c>
      <c r="C141">
        <v>32</v>
      </c>
      <c r="D141" s="1" t="str">
        <f t="shared" si="21"/>
        <v>7:03:32 PM</v>
      </c>
      <c r="E141">
        <v>43.400350000000003</v>
      </c>
      <c r="F141">
        <v>-79.194119999999998</v>
      </c>
      <c r="G141">
        <f t="shared" si="22"/>
        <v>43.660350707818935</v>
      </c>
      <c r="H141">
        <f t="shared" si="23"/>
        <v>-79.388559031295841</v>
      </c>
      <c r="P141">
        <f t="shared" si="24"/>
        <v>698</v>
      </c>
      <c r="Q141">
        <f t="shared" si="25"/>
        <v>11.103414926765396</v>
      </c>
      <c r="R141">
        <f t="shared" si="26"/>
        <v>1167.7701678522576</v>
      </c>
      <c r="S141">
        <f t="shared" si="27"/>
        <v>2.2206829853530792</v>
      </c>
      <c r="T141">
        <f t="shared" si="28"/>
        <v>1.6927311888322969</v>
      </c>
    </row>
    <row r="142" spans="1:20" x14ac:dyDescent="0.45">
      <c r="A142">
        <v>7.0338000000000003</v>
      </c>
      <c r="B142">
        <v>3.379883</v>
      </c>
      <c r="C142">
        <v>38</v>
      </c>
      <c r="D142" s="1" t="str">
        <f t="shared" si="21"/>
        <v>7:03:38 PM</v>
      </c>
      <c r="E142">
        <v>43.400379999999998</v>
      </c>
      <c r="F142">
        <v>-79.194050000000004</v>
      </c>
      <c r="G142">
        <f t="shared" si="22"/>
        <v>43.660389495473247</v>
      </c>
      <c r="H142">
        <f t="shared" si="23"/>
        <v>-79.3884652603912</v>
      </c>
      <c r="P142">
        <f t="shared" si="24"/>
        <v>704</v>
      </c>
      <c r="Q142">
        <f t="shared" si="25"/>
        <v>10.795952637483635</v>
      </c>
      <c r="R142">
        <f t="shared" si="26"/>
        <v>1178.5661204897413</v>
      </c>
      <c r="S142">
        <f t="shared" si="27"/>
        <v>1.799325439580606</v>
      </c>
      <c r="T142">
        <f t="shared" si="28"/>
        <v>1.8684732202729923</v>
      </c>
    </row>
    <row r="143" spans="1:20" x14ac:dyDescent="0.45">
      <c r="A143">
        <v>7.0342000000000002</v>
      </c>
      <c r="B143">
        <v>3.4199220000000001</v>
      </c>
      <c r="C143">
        <v>42</v>
      </c>
      <c r="D143" s="1" t="str">
        <f t="shared" si="21"/>
        <v>7:03:42 PM</v>
      </c>
      <c r="E143">
        <v>43.400390000000002</v>
      </c>
      <c r="F143">
        <v>-79.194029999999998</v>
      </c>
      <c r="G143">
        <f t="shared" si="22"/>
        <v>43.660402424691362</v>
      </c>
      <c r="H143">
        <f t="shared" si="23"/>
        <v>-79.388438468704152</v>
      </c>
      <c r="P143">
        <f t="shared" si="24"/>
        <v>708</v>
      </c>
      <c r="Q143">
        <f t="shared" si="25"/>
        <v>3.17143125445426</v>
      </c>
      <c r="R143">
        <f t="shared" si="26"/>
        <v>1181.7375517441956</v>
      </c>
      <c r="S143">
        <f t="shared" si="27"/>
        <v>0.792857813613565</v>
      </c>
      <c r="T143">
        <f t="shared" si="28"/>
        <v>1.7903532967281295</v>
      </c>
    </row>
    <row r="144" spans="1:20" x14ac:dyDescent="0.45">
      <c r="A144">
        <v>7.0347999999999997</v>
      </c>
      <c r="B144">
        <v>3.4799799999999999</v>
      </c>
      <c r="C144">
        <v>48</v>
      </c>
      <c r="D144" s="1" t="str">
        <f t="shared" si="21"/>
        <v>7:03:48 PM</v>
      </c>
      <c r="E144">
        <v>43.400410000000001</v>
      </c>
      <c r="F144">
        <v>-79.193979999999996</v>
      </c>
      <c r="G144">
        <f t="shared" si="22"/>
        <v>43.660428283127573</v>
      </c>
      <c r="H144">
        <f t="shared" si="23"/>
        <v>-79.388371489486545</v>
      </c>
      <c r="P144">
        <f t="shared" si="24"/>
        <v>714</v>
      </c>
      <c r="Q144">
        <f t="shared" si="25"/>
        <v>7.6324986426971844</v>
      </c>
      <c r="R144">
        <f t="shared" si="26"/>
        <v>1189.3700503868927</v>
      </c>
      <c r="S144">
        <f t="shared" si="27"/>
        <v>1.2720831071161973</v>
      </c>
      <c r="T144">
        <f t="shared" si="28"/>
        <v>1.6656553219086105</v>
      </c>
    </row>
    <row r="145" spans="1:20" x14ac:dyDescent="0.45">
      <c r="A145">
        <v>7.0351999999999997</v>
      </c>
      <c r="B145">
        <v>3.5200200000000001</v>
      </c>
      <c r="C145">
        <v>52</v>
      </c>
      <c r="D145" s="1" t="str">
        <f t="shared" si="21"/>
        <v>7:03:52 PM</v>
      </c>
      <c r="E145">
        <v>43.400449999999999</v>
      </c>
      <c r="F145">
        <v>-79.193939999999998</v>
      </c>
      <c r="G145">
        <f t="shared" si="22"/>
        <v>43.66048</v>
      </c>
      <c r="H145">
        <f t="shared" si="23"/>
        <v>-79.388317906112462</v>
      </c>
      <c r="P145">
        <f t="shared" si="24"/>
        <v>718</v>
      </c>
      <c r="Q145">
        <f t="shared" si="25"/>
        <v>8.0503969229628947</v>
      </c>
      <c r="R145">
        <f t="shared" si="26"/>
        <v>1197.4204473098555</v>
      </c>
      <c r="S145">
        <f t="shared" si="27"/>
        <v>2.0125992307407237</v>
      </c>
      <c r="T145">
        <f t="shared" si="28"/>
        <v>1.5020802819467372</v>
      </c>
    </row>
    <row r="146" spans="1:20" x14ac:dyDescent="0.45">
      <c r="A146">
        <v>7.0358000000000001</v>
      </c>
      <c r="B146">
        <v>3.5800779999999999</v>
      </c>
      <c r="C146">
        <v>58</v>
      </c>
      <c r="D146" s="1" t="str">
        <f t="shared" si="21"/>
        <v>7:03:58 PM</v>
      </c>
      <c r="E146">
        <v>43.400390000000002</v>
      </c>
      <c r="F146">
        <v>-79.193870000000004</v>
      </c>
      <c r="G146">
        <f t="shared" si="22"/>
        <v>43.660402424691362</v>
      </c>
      <c r="H146">
        <f t="shared" si="23"/>
        <v>-79.388224135207835</v>
      </c>
      <c r="P146">
        <f t="shared" si="24"/>
        <v>724</v>
      </c>
      <c r="Q146">
        <f t="shared" si="25"/>
        <v>13.109258657432308</v>
      </c>
      <c r="R146">
        <f t="shared" si="26"/>
        <v>1210.5297059672878</v>
      </c>
      <c r="S146">
        <f t="shared" si="27"/>
        <v>2.1848764429053849</v>
      </c>
      <c r="T146">
        <f t="shared" si="28"/>
        <v>1.5031849857030906</v>
      </c>
    </row>
    <row r="147" spans="1:20" x14ac:dyDescent="0.45">
      <c r="A147">
        <v>7.0401999999999996</v>
      </c>
      <c r="B147">
        <v>4.0200199999999997</v>
      </c>
      <c r="C147">
        <v>2</v>
      </c>
      <c r="D147" s="1" t="str">
        <f t="shared" si="21"/>
        <v>7:04:02 PM</v>
      </c>
      <c r="E147">
        <v>43.400379999999998</v>
      </c>
      <c r="F147">
        <v>-79.193839999999994</v>
      </c>
      <c r="G147">
        <f t="shared" si="22"/>
        <v>43.660389495473247</v>
      </c>
      <c r="H147">
        <f t="shared" si="23"/>
        <v>-79.388183947677263</v>
      </c>
      <c r="P147">
        <f t="shared" si="24"/>
        <v>728</v>
      </c>
      <c r="Q147">
        <f t="shared" si="25"/>
        <v>4.4800078227128193</v>
      </c>
      <c r="R147">
        <f t="shared" si="26"/>
        <v>1215.0097137900007</v>
      </c>
      <c r="S147">
        <f t="shared" si="27"/>
        <v>1.1200019556782048</v>
      </c>
      <c r="T147">
        <f t="shared" si="28"/>
        <v>1.6673498969154628</v>
      </c>
    </row>
    <row r="148" spans="1:20" x14ac:dyDescent="0.45">
      <c r="A148">
        <v>7.0407999999999999</v>
      </c>
      <c r="B148">
        <v>4.0800780000000003</v>
      </c>
      <c r="C148">
        <v>8</v>
      </c>
      <c r="D148" s="1" t="str">
        <f t="shared" si="21"/>
        <v>7:04:08 PM</v>
      </c>
      <c r="E148">
        <v>43.400399999999998</v>
      </c>
      <c r="F148">
        <v>-79.193799999999996</v>
      </c>
      <c r="G148">
        <f t="shared" si="22"/>
        <v>43.660415353909464</v>
      </c>
      <c r="H148">
        <f t="shared" si="23"/>
        <v>-79.38813036430318</v>
      </c>
      <c r="P148">
        <f t="shared" si="24"/>
        <v>734</v>
      </c>
      <c r="Q148">
        <f t="shared" si="25"/>
        <v>6.3428732812079884</v>
      </c>
      <c r="R148">
        <f t="shared" si="26"/>
        <v>1221.3525870712087</v>
      </c>
      <c r="S148">
        <f t="shared" si="27"/>
        <v>1.057145546867998</v>
      </c>
      <c r="T148">
        <f t="shared" si="28"/>
        <v>1.6902163776795305</v>
      </c>
    </row>
    <row r="149" spans="1:20" x14ac:dyDescent="0.45">
      <c r="A149">
        <v>7.0412999999999997</v>
      </c>
      <c r="B149">
        <v>4.1298830000000004</v>
      </c>
      <c r="C149">
        <v>13</v>
      </c>
      <c r="D149" s="1" t="str">
        <f t="shared" si="21"/>
        <v>7:04:13 PM</v>
      </c>
      <c r="E149">
        <v>43.400370000000002</v>
      </c>
      <c r="F149">
        <v>-79.193730000000002</v>
      </c>
      <c r="G149">
        <f t="shared" si="22"/>
        <v>43.660376566255145</v>
      </c>
      <c r="H149">
        <f t="shared" si="23"/>
        <v>-79.388036593398539</v>
      </c>
      <c r="P149">
        <f t="shared" si="24"/>
        <v>739</v>
      </c>
      <c r="Q149">
        <f t="shared" si="25"/>
        <v>10.796030281666098</v>
      </c>
      <c r="R149">
        <f t="shared" si="26"/>
        <v>1232.1486173528749</v>
      </c>
      <c r="S149">
        <f t="shared" si="27"/>
        <v>2.1592060563332196</v>
      </c>
      <c r="T149">
        <f t="shared" si="28"/>
        <v>1.6570657256358687</v>
      </c>
    </row>
    <row r="150" spans="1:20" x14ac:dyDescent="0.45">
      <c r="A150">
        <v>7.0418000000000003</v>
      </c>
      <c r="B150">
        <v>4.179932</v>
      </c>
      <c r="C150">
        <v>18</v>
      </c>
      <c r="D150" s="1" t="str">
        <f t="shared" si="21"/>
        <v>7:04:18 PM</v>
      </c>
      <c r="E150">
        <v>43.400239999999997</v>
      </c>
      <c r="F150">
        <v>-79.193640000000002</v>
      </c>
      <c r="G150">
        <f t="shared" si="22"/>
        <v>43.660208486419748</v>
      </c>
      <c r="H150">
        <f t="shared" si="23"/>
        <v>-79.387916030806849</v>
      </c>
      <c r="P150">
        <f t="shared" si="24"/>
        <v>744</v>
      </c>
      <c r="Q150">
        <f t="shared" si="25"/>
        <v>22.545520886973591</v>
      </c>
      <c r="R150">
        <f t="shared" si="26"/>
        <v>1254.6941382398486</v>
      </c>
      <c r="S150">
        <f t="shared" si="27"/>
        <v>4.5091041773947182</v>
      </c>
      <c r="T150">
        <f t="shared" si="28"/>
        <v>1.5552473660287591</v>
      </c>
    </row>
    <row r="151" spans="1:20" x14ac:dyDescent="0.45">
      <c r="A151">
        <v>7.0423</v>
      </c>
      <c r="B151">
        <v>4.2299800000000003</v>
      </c>
      <c r="C151">
        <v>23</v>
      </c>
      <c r="D151" s="1" t="str">
        <f t="shared" si="21"/>
        <v>7:04:23 PM</v>
      </c>
      <c r="E151">
        <v>43.400239999999997</v>
      </c>
      <c r="F151">
        <v>-79.193619999999996</v>
      </c>
      <c r="G151">
        <f t="shared" si="22"/>
        <v>43.660208486419748</v>
      </c>
      <c r="H151">
        <f t="shared" si="23"/>
        <v>-79.387889239119801</v>
      </c>
      <c r="P151">
        <f t="shared" si="24"/>
        <v>749</v>
      </c>
      <c r="Q151">
        <f t="shared" si="25"/>
        <v>2.8300175421286298</v>
      </c>
      <c r="R151">
        <f t="shared" si="26"/>
        <v>1257.5241557819772</v>
      </c>
      <c r="S151">
        <f t="shared" si="27"/>
        <v>0.566003508425726</v>
      </c>
      <c r="T151">
        <f t="shared" si="28"/>
        <v>1.568920338109453</v>
      </c>
    </row>
    <row r="152" spans="1:20" x14ac:dyDescent="0.45">
      <c r="A152">
        <v>7.0427999999999997</v>
      </c>
      <c r="B152">
        <v>4.2800289999999999</v>
      </c>
      <c r="C152">
        <v>28</v>
      </c>
      <c r="D152" s="1" t="str">
        <f t="shared" si="21"/>
        <v>7:04:28 PM</v>
      </c>
      <c r="E152">
        <v>43.400239999999997</v>
      </c>
      <c r="F152">
        <v>-79.19359</v>
      </c>
      <c r="G152">
        <f t="shared" si="22"/>
        <v>43.660208486419748</v>
      </c>
      <c r="H152">
        <f t="shared" si="23"/>
        <v>-79.387849051589242</v>
      </c>
      <c r="P152">
        <f t="shared" si="24"/>
        <v>754</v>
      </c>
      <c r="Q152">
        <f t="shared" si="25"/>
        <v>4.2450263116918459</v>
      </c>
      <c r="R152">
        <f t="shared" si="26"/>
        <v>1261.7691820936691</v>
      </c>
      <c r="S152">
        <f t="shared" si="27"/>
        <v>0.84900526233836915</v>
      </c>
      <c r="T152">
        <f t="shared" si="28"/>
        <v>1.465719131123508</v>
      </c>
    </row>
    <row r="153" spans="1:20" x14ac:dyDescent="0.45">
      <c r="A153">
        <v>7.0433000000000003</v>
      </c>
      <c r="B153">
        <v>4.3300780000000003</v>
      </c>
      <c r="C153">
        <v>33</v>
      </c>
      <c r="D153" s="1" t="str">
        <f t="shared" si="21"/>
        <v>7:04:33 PM</v>
      </c>
      <c r="E153">
        <v>43.400239999999997</v>
      </c>
      <c r="F153">
        <v>-79.19359</v>
      </c>
      <c r="G153">
        <f t="shared" si="22"/>
        <v>43.660208486419748</v>
      </c>
      <c r="H153">
        <f t="shared" si="23"/>
        <v>-79.387849051589242</v>
      </c>
      <c r="P153">
        <f t="shared" si="24"/>
        <v>759</v>
      </c>
      <c r="Q153">
        <f t="shared" si="25"/>
        <v>0</v>
      </c>
      <c r="R153">
        <f t="shared" si="26"/>
        <v>1261.7691820936691</v>
      </c>
      <c r="S153">
        <f t="shared" si="27"/>
        <v>0</v>
      </c>
      <c r="T153">
        <f t="shared" si="28"/>
        <v>1.3023690372156744</v>
      </c>
    </row>
    <row r="154" spans="1:20" x14ac:dyDescent="0.45">
      <c r="A154">
        <v>7.0438000000000001</v>
      </c>
      <c r="B154">
        <v>4.3798830000000004</v>
      </c>
      <c r="C154">
        <v>38</v>
      </c>
      <c r="D154" s="1" t="str">
        <f t="shared" si="21"/>
        <v>7:04:38 PM</v>
      </c>
      <c r="E154">
        <v>43.400260000000003</v>
      </c>
      <c r="F154">
        <v>-79.193610000000007</v>
      </c>
      <c r="G154">
        <f t="shared" si="22"/>
        <v>43.660234344855972</v>
      </c>
      <c r="H154">
        <f t="shared" si="23"/>
        <v>-79.387875843276291</v>
      </c>
      <c r="P154">
        <f t="shared" si="24"/>
        <v>764</v>
      </c>
      <c r="Q154">
        <f t="shared" si="25"/>
        <v>4.0250477746672564</v>
      </c>
      <c r="R154">
        <f t="shared" si="26"/>
        <v>1265.7942298683363</v>
      </c>
      <c r="S154">
        <f t="shared" si="27"/>
        <v>0.80500955493345128</v>
      </c>
      <c r="T154">
        <f t="shared" si="28"/>
        <v>1.5455109542997569</v>
      </c>
    </row>
    <row r="155" spans="1:20" x14ac:dyDescent="0.45">
      <c r="A155">
        <v>7.0442999999999998</v>
      </c>
      <c r="B155">
        <v>4.429932</v>
      </c>
      <c r="C155">
        <v>43</v>
      </c>
      <c r="D155" s="1" t="str">
        <f t="shared" si="21"/>
        <v>7:04:43 PM</v>
      </c>
      <c r="E155">
        <v>43.400359999999999</v>
      </c>
      <c r="F155">
        <v>-79.193569999999994</v>
      </c>
      <c r="G155">
        <f t="shared" si="22"/>
        <v>43.660363637037037</v>
      </c>
      <c r="H155">
        <f t="shared" si="23"/>
        <v>-79.387822259902194</v>
      </c>
      <c r="P155">
        <f t="shared" si="24"/>
        <v>769</v>
      </c>
      <c r="Q155">
        <f t="shared" si="25"/>
        <v>15.389485652261456</v>
      </c>
      <c r="R155">
        <f t="shared" si="26"/>
        <v>1281.1837155205978</v>
      </c>
      <c r="S155">
        <f t="shared" si="27"/>
        <v>3.0778971304522913</v>
      </c>
      <c r="T155">
        <f t="shared" si="28"/>
        <v>1.7941204933111481</v>
      </c>
    </row>
    <row r="156" spans="1:20" x14ac:dyDescent="0.45">
      <c r="A156">
        <v>7.0448000000000004</v>
      </c>
      <c r="B156">
        <v>4.4799800000000003</v>
      </c>
      <c r="C156">
        <v>48</v>
      </c>
      <c r="D156" s="1" t="str">
        <f t="shared" si="21"/>
        <v>7:04:48 PM</v>
      </c>
      <c r="E156">
        <v>43.400359999999999</v>
      </c>
      <c r="F156">
        <v>-79.193489999999997</v>
      </c>
      <c r="G156">
        <f t="shared" si="22"/>
        <v>43.660363637037037</v>
      </c>
      <c r="H156">
        <f t="shared" si="23"/>
        <v>-79.387715093154029</v>
      </c>
      <c r="P156">
        <f t="shared" si="24"/>
        <v>774</v>
      </c>
      <c r="Q156">
        <f t="shared" si="25"/>
        <v>11.32065259572734</v>
      </c>
      <c r="R156">
        <f t="shared" si="26"/>
        <v>1292.5043681163252</v>
      </c>
      <c r="S156">
        <f t="shared" si="27"/>
        <v>2.2641305191454681</v>
      </c>
      <c r="T156">
        <f t="shared" si="28"/>
        <v>1.9964039180198321</v>
      </c>
    </row>
    <row r="157" spans="1:20" x14ac:dyDescent="0.45">
      <c r="A157">
        <v>7.0453000000000001</v>
      </c>
      <c r="B157">
        <v>4.5300289999999999</v>
      </c>
      <c r="C157">
        <v>53</v>
      </c>
      <c r="D157" s="1" t="str">
        <f t="shared" si="21"/>
        <v>7:04:53 PM</v>
      </c>
      <c r="E157">
        <v>43.400399999999998</v>
      </c>
      <c r="F157">
        <v>-79.193439999999995</v>
      </c>
      <c r="G157">
        <f t="shared" si="22"/>
        <v>43.660415353909464</v>
      </c>
      <c r="H157">
        <f t="shared" si="23"/>
        <v>-79.387648113936422</v>
      </c>
      <c r="P157">
        <f t="shared" si="24"/>
        <v>779</v>
      </c>
      <c r="Q157">
        <f t="shared" si="25"/>
        <v>9.1010963521255501</v>
      </c>
      <c r="R157">
        <f t="shared" si="26"/>
        <v>1301.6054644684507</v>
      </c>
      <c r="S157">
        <f t="shared" si="27"/>
        <v>1.8202192704251101</v>
      </c>
      <c r="T157">
        <f t="shared" si="28"/>
        <v>2.0046668415741506</v>
      </c>
    </row>
    <row r="158" spans="1:20" x14ac:dyDescent="0.45">
      <c r="A158">
        <v>7.0457999999999998</v>
      </c>
      <c r="B158">
        <v>4.5800780000000003</v>
      </c>
      <c r="C158">
        <v>58</v>
      </c>
      <c r="D158" s="1" t="str">
        <f t="shared" si="21"/>
        <v>7:04:58 PM</v>
      </c>
      <c r="E158">
        <v>43.400399999999998</v>
      </c>
      <c r="F158">
        <v>-79.193439999999995</v>
      </c>
      <c r="G158">
        <f t="shared" si="22"/>
        <v>43.660415353909464</v>
      </c>
      <c r="H158">
        <f t="shared" si="23"/>
        <v>-79.387648113936422</v>
      </c>
      <c r="P158">
        <f t="shared" si="24"/>
        <v>784</v>
      </c>
      <c r="Q158">
        <f t="shared" si="25"/>
        <v>0</v>
      </c>
      <c r="R158">
        <f t="shared" si="26"/>
        <v>1301.6054644684507</v>
      </c>
      <c r="S158">
        <f t="shared" si="27"/>
        <v>0</v>
      </c>
      <c r="T158">
        <f t="shared" si="28"/>
        <v>1.798038566123054</v>
      </c>
    </row>
    <row r="159" spans="1:20" x14ac:dyDescent="0.45">
      <c r="A159">
        <v>7.0503</v>
      </c>
      <c r="B159">
        <v>5.0300289999999999</v>
      </c>
      <c r="C159">
        <v>3</v>
      </c>
      <c r="D159" s="1" t="str">
        <f t="shared" si="21"/>
        <v>7:05:03 PM</v>
      </c>
      <c r="E159">
        <v>43.400370000000002</v>
      </c>
      <c r="F159">
        <v>-79.193470000000005</v>
      </c>
      <c r="G159">
        <f t="shared" si="22"/>
        <v>43.660376566255145</v>
      </c>
      <c r="H159">
        <f t="shared" si="23"/>
        <v>-79.387688301466994</v>
      </c>
      <c r="P159">
        <f t="shared" si="24"/>
        <v>789</v>
      </c>
      <c r="Q159">
        <f t="shared" si="25"/>
        <v>6.0377411987781322</v>
      </c>
      <c r="R159">
        <f t="shared" si="26"/>
        <v>1307.6432056672288</v>
      </c>
      <c r="S159">
        <f t="shared" si="27"/>
        <v>1.2075482397556265</v>
      </c>
      <c r="T159">
        <f t="shared" ref="T159:T163" si="29">AVERAGE(S144:S154)</f>
        <v>1.5031849857030906</v>
      </c>
    </row>
    <row r="160" spans="1:20" x14ac:dyDescent="0.45">
      <c r="A160">
        <v>7.0507999999999997</v>
      </c>
      <c r="B160">
        <v>5.0800780000000003</v>
      </c>
      <c r="C160">
        <v>8</v>
      </c>
      <c r="D160" s="1" t="str">
        <f t="shared" si="21"/>
        <v>7:05:08 PM</v>
      </c>
      <c r="E160">
        <v>43.400350000000003</v>
      </c>
      <c r="F160">
        <v>-79.193439999999995</v>
      </c>
      <c r="G160">
        <f t="shared" si="22"/>
        <v>43.660350707818935</v>
      </c>
      <c r="H160">
        <f t="shared" si="23"/>
        <v>-79.387648113936422</v>
      </c>
      <c r="P160">
        <f t="shared" si="24"/>
        <v>794</v>
      </c>
      <c r="Q160">
        <f t="shared" si="25"/>
        <v>5.119963897439141</v>
      </c>
      <c r="R160">
        <f t="shared" si="26"/>
        <v>1312.763169564668</v>
      </c>
      <c r="S160">
        <f t="shared" si="27"/>
        <v>1.0239927794878283</v>
      </c>
      <c r="T160">
        <f t="shared" si="29"/>
        <v>1.6673498969154628</v>
      </c>
    </row>
    <row r="161" spans="1:20" x14ac:dyDescent="0.45">
      <c r="A161">
        <v>7.0513000000000003</v>
      </c>
      <c r="B161">
        <v>5.1298830000000004</v>
      </c>
      <c r="C161">
        <v>13</v>
      </c>
      <c r="D161" s="1" t="str">
        <f t="shared" si="21"/>
        <v>7:05:13 PM</v>
      </c>
      <c r="E161">
        <v>43.400260000000003</v>
      </c>
      <c r="F161">
        <v>-79.19341</v>
      </c>
      <c r="G161">
        <f t="shared" si="22"/>
        <v>43.660234344855972</v>
      </c>
      <c r="H161">
        <f t="shared" si="23"/>
        <v>-79.387607926405863</v>
      </c>
      <c r="P161">
        <f t="shared" si="24"/>
        <v>799</v>
      </c>
      <c r="Q161">
        <f t="shared" si="25"/>
        <v>13.56126572204275</v>
      </c>
      <c r="R161">
        <f t="shared" si="26"/>
        <v>1326.3244352867107</v>
      </c>
      <c r="S161">
        <f t="shared" si="27"/>
        <v>2.71225314440855</v>
      </c>
      <c r="T161">
        <f t="shared" si="29"/>
        <v>1.6902163776795305</v>
      </c>
    </row>
    <row r="162" spans="1:20" x14ac:dyDescent="0.45">
      <c r="A162">
        <v>7.0518000000000001</v>
      </c>
      <c r="B162">
        <v>5.179932</v>
      </c>
      <c r="C162">
        <v>18</v>
      </c>
      <c r="D162" s="1" t="str">
        <f t="shared" si="21"/>
        <v>7:05:18 PM</v>
      </c>
      <c r="E162">
        <v>43.400190000000002</v>
      </c>
      <c r="F162">
        <v>-79.19332</v>
      </c>
      <c r="G162">
        <f t="shared" si="22"/>
        <v>43.660143840329219</v>
      </c>
      <c r="H162">
        <f t="shared" si="23"/>
        <v>-79.387487363814188</v>
      </c>
      <c r="P162">
        <f t="shared" si="24"/>
        <v>804</v>
      </c>
      <c r="Q162">
        <f t="shared" si="25"/>
        <v>16.202822981753162</v>
      </c>
      <c r="R162">
        <f t="shared" si="26"/>
        <v>1342.5272582684638</v>
      </c>
      <c r="S162">
        <f t="shared" si="27"/>
        <v>3.2405645963506324</v>
      </c>
      <c r="T162">
        <f t="shared" si="29"/>
        <v>1.6570657256358687</v>
      </c>
    </row>
    <row r="163" spans="1:20" x14ac:dyDescent="0.45">
      <c r="A163">
        <v>7.0522999999999998</v>
      </c>
      <c r="B163">
        <v>5.2299800000000003</v>
      </c>
      <c r="C163">
        <v>23</v>
      </c>
      <c r="D163" s="1" t="str">
        <f t="shared" si="21"/>
        <v>7:05:23 PM</v>
      </c>
      <c r="E163">
        <v>43.400149999999996</v>
      </c>
      <c r="F163">
        <v>-79.193200000000004</v>
      </c>
      <c r="G163">
        <f t="shared" si="22"/>
        <v>43.660092123456785</v>
      </c>
      <c r="H163">
        <f t="shared" si="23"/>
        <v>-79.38732661369194</v>
      </c>
      <c r="P163">
        <f t="shared" si="24"/>
        <v>809</v>
      </c>
      <c r="Q163">
        <f t="shared" si="25"/>
        <v>17.918550957318359</v>
      </c>
      <c r="R163">
        <f t="shared" si="26"/>
        <v>1360.4458092257821</v>
      </c>
      <c r="S163">
        <f t="shared" si="27"/>
        <v>3.583710191463672</v>
      </c>
      <c r="T163">
        <f t="shared" si="29"/>
        <v>1.5552473660287591</v>
      </c>
    </row>
    <row r="164" spans="1:20" x14ac:dyDescent="0.45">
      <c r="A164">
        <v>7.0528000000000004</v>
      </c>
      <c r="B164">
        <v>5.2800289999999999</v>
      </c>
      <c r="C164">
        <v>28</v>
      </c>
      <c r="D164" s="1" t="str">
        <f t="shared" si="21"/>
        <v>7:05:28 PM</v>
      </c>
      <c r="E164">
        <v>43.400089999999999</v>
      </c>
      <c r="F164">
        <v>-79.193150000000003</v>
      </c>
      <c r="G164">
        <f t="shared" si="22"/>
        <v>43.660014548148148</v>
      </c>
      <c r="H164">
        <f t="shared" si="23"/>
        <v>-79.387259634474333</v>
      </c>
      <c r="P164">
        <f t="shared" si="24"/>
        <v>814</v>
      </c>
      <c r="Q164">
        <f t="shared" si="25"/>
        <v>11.125588358977609</v>
      </c>
      <c r="R164">
        <f t="shared" si="26"/>
        <v>1371.5713975847598</v>
      </c>
      <c r="S164">
        <f t="shared" si="27"/>
        <v>2.2251176717955219</v>
      </c>
      <c r="T164">
        <f>AVERAGE(S149:S159)</f>
        <v>1.568920338109453</v>
      </c>
    </row>
    <row r="165" spans="1:20" x14ac:dyDescent="0.45">
      <c r="A165">
        <v>7.0533000000000001</v>
      </c>
      <c r="B165">
        <v>5.3300780000000003</v>
      </c>
      <c r="C165">
        <v>33</v>
      </c>
      <c r="D165" s="1" t="str">
        <f t="shared" si="21"/>
        <v>7:05:33 PM</v>
      </c>
      <c r="E165">
        <v>43.400100000000002</v>
      </c>
      <c r="F165">
        <v>-79.193119999999993</v>
      </c>
      <c r="G165">
        <f t="shared" si="22"/>
        <v>43.660027477366256</v>
      </c>
      <c r="H165">
        <f t="shared" si="23"/>
        <v>-79.38721944694376</v>
      </c>
      <c r="P165">
        <f t="shared" si="24"/>
        <v>819</v>
      </c>
      <c r="Q165">
        <f t="shared" si="25"/>
        <v>4.479508570154783</v>
      </c>
      <c r="R165">
        <f t="shared" si="26"/>
        <v>1376.0509061549146</v>
      </c>
      <c r="S165">
        <f t="shared" si="27"/>
        <v>0.89590171403095664</v>
      </c>
      <c r="T165">
        <f t="shared" ref="T165:T166" si="30">AVERAGE(S150:S160)</f>
        <v>1.465719131123508</v>
      </c>
    </row>
    <row r="166" spans="1:20" x14ac:dyDescent="0.45">
      <c r="A166">
        <v>7.0537999999999998</v>
      </c>
      <c r="B166">
        <v>5.3798830000000004</v>
      </c>
      <c r="C166">
        <v>38</v>
      </c>
      <c r="D166" s="1" t="str">
        <f t="shared" si="21"/>
        <v>7:05:38 PM</v>
      </c>
      <c r="E166">
        <v>43.400120000000001</v>
      </c>
      <c r="F166">
        <v>-79.193100000000001</v>
      </c>
      <c r="G166">
        <f t="shared" si="22"/>
        <v>43.660053335802473</v>
      </c>
      <c r="H166">
        <f t="shared" si="23"/>
        <v>-79.387192655256726</v>
      </c>
      <c r="P166">
        <f t="shared" si="24"/>
        <v>824</v>
      </c>
      <c r="Q166">
        <f t="shared" si="25"/>
        <v>4.0249305024511512</v>
      </c>
      <c r="R166">
        <f t="shared" si="26"/>
        <v>1380.0758366573657</v>
      </c>
      <c r="S166">
        <f t="shared" si="27"/>
        <v>0.80498610049023023</v>
      </c>
      <c r="T166">
        <f t="shared" si="30"/>
        <v>1.3023690372156744</v>
      </c>
    </row>
    <row r="167" spans="1:20" x14ac:dyDescent="0.45">
      <c r="A167">
        <v>7.0542999999999996</v>
      </c>
      <c r="B167">
        <v>5.429932</v>
      </c>
      <c r="C167">
        <v>43</v>
      </c>
      <c r="D167" s="1" t="str">
        <f t="shared" si="21"/>
        <v>7:05:43 PM</v>
      </c>
      <c r="E167">
        <v>43.400219999999997</v>
      </c>
      <c r="F167">
        <v>-79.19314</v>
      </c>
      <c r="G167">
        <f t="shared" si="22"/>
        <v>43.660182627983538</v>
      </c>
      <c r="H167">
        <f t="shared" si="23"/>
        <v>-79.387246238630809</v>
      </c>
      <c r="P167">
        <f t="shared" si="24"/>
        <v>829</v>
      </c>
      <c r="Q167">
        <f t="shared" si="25"/>
        <v>15.389375201636668</v>
      </c>
      <c r="R167">
        <f t="shared" si="26"/>
        <v>1395.4652118590025</v>
      </c>
      <c r="S167">
        <f t="shared" si="27"/>
        <v>3.0778750403273336</v>
      </c>
      <c r="T167">
        <f t="shared" ref="T167:T179" si="31">AVERAGE(S147:S157)</f>
        <v>1.6570657256358687</v>
      </c>
    </row>
    <row r="168" spans="1:20" x14ac:dyDescent="0.45">
      <c r="A168">
        <v>7.0548000000000002</v>
      </c>
      <c r="B168">
        <v>5.4799800000000003</v>
      </c>
      <c r="C168">
        <v>48</v>
      </c>
      <c r="D168" s="1" t="str">
        <f t="shared" si="21"/>
        <v>7:05:48 PM</v>
      </c>
      <c r="E168">
        <v>43.400300000000001</v>
      </c>
      <c r="F168">
        <v>-79.193219999999997</v>
      </c>
      <c r="G168">
        <f t="shared" si="22"/>
        <v>43.660286061728399</v>
      </c>
      <c r="H168">
        <f t="shared" si="23"/>
        <v>-79.387353405378974</v>
      </c>
      <c r="P168">
        <f t="shared" si="24"/>
        <v>834</v>
      </c>
      <c r="Q168">
        <f t="shared" si="25"/>
        <v>16.100224590450022</v>
      </c>
      <c r="R168">
        <f t="shared" si="26"/>
        <v>1411.5654364494526</v>
      </c>
      <c r="S168">
        <f t="shared" si="27"/>
        <v>3.2200449180900046</v>
      </c>
      <c r="T168">
        <f t="shared" si="31"/>
        <v>1.5552473660287591</v>
      </c>
    </row>
    <row r="169" spans="1:20" x14ac:dyDescent="0.45">
      <c r="A169">
        <v>7.0552999999999999</v>
      </c>
      <c r="B169">
        <v>5.5300289999999999</v>
      </c>
      <c r="C169">
        <v>53</v>
      </c>
      <c r="D169" s="1" t="str">
        <f t="shared" si="21"/>
        <v>7:05:53 PM</v>
      </c>
      <c r="E169">
        <v>43.400289999999998</v>
      </c>
      <c r="F169">
        <v>-79.193259999999995</v>
      </c>
      <c r="G169">
        <f t="shared" si="22"/>
        <v>43.660273132510284</v>
      </c>
      <c r="H169">
        <f t="shared" si="23"/>
        <v>-79.387406988753057</v>
      </c>
      <c r="P169">
        <f t="shared" si="24"/>
        <v>839</v>
      </c>
      <c r="Q169">
        <f t="shared" si="25"/>
        <v>5.8382781915376221</v>
      </c>
      <c r="R169">
        <f t="shared" si="26"/>
        <v>1417.4037146409903</v>
      </c>
      <c r="S169">
        <f t="shared" si="27"/>
        <v>1.1676556383075245</v>
      </c>
      <c r="T169">
        <f t="shared" si="31"/>
        <v>1.568920338109453</v>
      </c>
    </row>
    <row r="170" spans="1:20" x14ac:dyDescent="0.45">
      <c r="A170">
        <v>7.0557999999999996</v>
      </c>
      <c r="B170">
        <v>5.5800780000000003</v>
      </c>
      <c r="C170">
        <v>58</v>
      </c>
      <c r="D170" s="1" t="str">
        <f t="shared" si="21"/>
        <v>7:05:58 PM</v>
      </c>
      <c r="E170">
        <v>43.400210000000001</v>
      </c>
      <c r="F170">
        <v>-79.193269999999998</v>
      </c>
      <c r="G170">
        <f t="shared" si="22"/>
        <v>43.660169698765436</v>
      </c>
      <c r="H170">
        <f t="shared" si="23"/>
        <v>-79.387420384596581</v>
      </c>
      <c r="P170">
        <f t="shared" si="24"/>
        <v>844</v>
      </c>
      <c r="Q170">
        <f t="shared" si="25"/>
        <v>11.535741526557372</v>
      </c>
      <c r="R170">
        <f t="shared" si="26"/>
        <v>1428.9394561675476</v>
      </c>
      <c r="S170">
        <f t="shared" si="27"/>
        <v>2.3071483053114745</v>
      </c>
      <c r="T170">
        <f t="shared" si="31"/>
        <v>1.465719131123508</v>
      </c>
    </row>
    <row r="171" spans="1:20" x14ac:dyDescent="0.45">
      <c r="A171">
        <v>7.0602999999999998</v>
      </c>
      <c r="B171">
        <v>6.0300289999999999</v>
      </c>
      <c r="C171">
        <v>3</v>
      </c>
      <c r="D171" s="1" t="str">
        <f t="shared" si="21"/>
        <v>7:06:03 PM</v>
      </c>
      <c r="E171">
        <v>43.400019999999998</v>
      </c>
      <c r="F171">
        <v>-79.19332</v>
      </c>
      <c r="G171">
        <f t="shared" si="22"/>
        <v>43.659924043621395</v>
      </c>
      <c r="H171">
        <f t="shared" si="23"/>
        <v>-79.387487363814188</v>
      </c>
      <c r="P171">
        <f t="shared" si="24"/>
        <v>849</v>
      </c>
      <c r="Q171">
        <f t="shared" si="25"/>
        <v>28.095821124720079</v>
      </c>
      <c r="R171">
        <f t="shared" si="26"/>
        <v>1457.0352772922677</v>
      </c>
      <c r="S171">
        <f t="shared" si="27"/>
        <v>5.6191642249440159</v>
      </c>
      <c r="T171">
        <f>AVERAGE(S151:S161)</f>
        <v>1.3023690372156744</v>
      </c>
    </row>
    <row r="172" spans="1:20" x14ac:dyDescent="0.45">
      <c r="A172">
        <v>7.0608000000000004</v>
      </c>
      <c r="B172">
        <v>6.0800780000000003</v>
      </c>
      <c r="C172">
        <v>8</v>
      </c>
      <c r="D172" s="1" t="str">
        <f t="shared" si="21"/>
        <v>7:06:08 PM</v>
      </c>
      <c r="E172">
        <v>43.399830000000001</v>
      </c>
      <c r="F172">
        <v>-79.193299999999994</v>
      </c>
      <c r="G172">
        <f t="shared" si="22"/>
        <v>43.659678388477367</v>
      </c>
      <c r="H172">
        <f t="shared" si="23"/>
        <v>-79.387460572127125</v>
      </c>
      <c r="P172">
        <f t="shared" si="24"/>
        <v>854</v>
      </c>
      <c r="Q172">
        <f t="shared" si="25"/>
        <v>27.337397730947956</v>
      </c>
      <c r="R172">
        <f t="shared" si="26"/>
        <v>1484.3726750232156</v>
      </c>
      <c r="S172">
        <f t="shared" si="27"/>
        <v>5.4674795461895913</v>
      </c>
      <c r="T172">
        <f t="shared" si="31"/>
        <v>1.5455109542997569</v>
      </c>
    </row>
    <row r="173" spans="1:20" x14ac:dyDescent="0.45">
      <c r="A173">
        <v>7.0613000000000001</v>
      </c>
      <c r="B173">
        <v>6.1298830000000004</v>
      </c>
      <c r="C173">
        <v>13</v>
      </c>
      <c r="D173" s="1" t="str">
        <f t="shared" si="21"/>
        <v>7:06:13 PM</v>
      </c>
      <c r="E173">
        <v>43.39969</v>
      </c>
      <c r="F173">
        <v>-79.19323</v>
      </c>
      <c r="G173">
        <f t="shared" si="22"/>
        <v>43.659497379423868</v>
      </c>
      <c r="H173">
        <f t="shared" si="23"/>
        <v>-79.387366801222498</v>
      </c>
      <c r="P173">
        <f t="shared" si="24"/>
        <v>859</v>
      </c>
      <c r="Q173">
        <f t="shared" si="25"/>
        <v>22.349005014459898</v>
      </c>
      <c r="R173">
        <f t="shared" si="26"/>
        <v>1506.7216800376755</v>
      </c>
      <c r="S173">
        <f t="shared" si="27"/>
        <v>4.4698010028919795</v>
      </c>
      <c r="T173">
        <f t="shared" si="31"/>
        <v>1.7941204933111481</v>
      </c>
    </row>
    <row r="174" spans="1:20" x14ac:dyDescent="0.45">
      <c r="A174">
        <v>7.0617999999999999</v>
      </c>
      <c r="B174">
        <v>6.179932</v>
      </c>
      <c r="C174">
        <v>18</v>
      </c>
      <c r="D174" s="1" t="str">
        <f t="shared" si="21"/>
        <v>7:06:18 PM</v>
      </c>
      <c r="E174">
        <v>43.399709999999999</v>
      </c>
      <c r="F174">
        <v>-79.193150000000003</v>
      </c>
      <c r="G174">
        <f t="shared" si="22"/>
        <v>43.659523237860078</v>
      </c>
      <c r="H174">
        <f t="shared" si="23"/>
        <v>-79.387259634474333</v>
      </c>
      <c r="P174">
        <f t="shared" si="24"/>
        <v>864</v>
      </c>
      <c r="Q174">
        <f t="shared" si="25"/>
        <v>11.673756593780077</v>
      </c>
      <c r="R174">
        <f t="shared" si="26"/>
        <v>1518.3954366314556</v>
      </c>
      <c r="S174">
        <f t="shared" si="27"/>
        <v>2.3347513187560152</v>
      </c>
      <c r="T174">
        <f t="shared" si="31"/>
        <v>1.9964039180198321</v>
      </c>
    </row>
    <row r="175" spans="1:20" x14ac:dyDescent="0.45">
      <c r="A175">
        <v>7.0622999999999996</v>
      </c>
      <c r="B175">
        <v>6.2299800000000003</v>
      </c>
      <c r="C175">
        <v>23</v>
      </c>
      <c r="D175" s="1" t="str">
        <f t="shared" si="21"/>
        <v>7:06:23 PM</v>
      </c>
      <c r="E175">
        <v>43.39978</v>
      </c>
      <c r="F175">
        <v>-79.193160000000006</v>
      </c>
      <c r="G175">
        <f t="shared" si="22"/>
        <v>43.659613742386831</v>
      </c>
      <c r="H175">
        <f t="shared" si="23"/>
        <v>-79.387273030317857</v>
      </c>
      <c r="P175">
        <f t="shared" si="24"/>
        <v>869</v>
      </c>
      <c r="Q175">
        <f t="shared" si="25"/>
        <v>10.11698942373499</v>
      </c>
      <c r="R175">
        <f t="shared" si="26"/>
        <v>1528.5124260551906</v>
      </c>
      <c r="S175">
        <f t="shared" si="27"/>
        <v>2.023397884746998</v>
      </c>
      <c r="T175">
        <f t="shared" si="31"/>
        <v>2.0046668415741506</v>
      </c>
    </row>
    <row r="176" spans="1:20" x14ac:dyDescent="0.45">
      <c r="A176">
        <v>7.0628000000000002</v>
      </c>
      <c r="B176">
        <v>6.2800289999999999</v>
      </c>
      <c r="C176">
        <v>28</v>
      </c>
      <c r="D176" s="1" t="str">
        <f t="shared" si="21"/>
        <v>7:06:28 PM</v>
      </c>
      <c r="E176">
        <v>43.399799999999999</v>
      </c>
      <c r="F176">
        <v>-79.193150000000003</v>
      </c>
      <c r="G176">
        <f t="shared" si="22"/>
        <v>43.659639600823041</v>
      </c>
      <c r="H176">
        <f t="shared" si="23"/>
        <v>-79.387259634474333</v>
      </c>
      <c r="P176">
        <f t="shared" si="24"/>
        <v>874</v>
      </c>
      <c r="Q176">
        <f t="shared" si="25"/>
        <v>3.1927224819186795</v>
      </c>
      <c r="R176">
        <f t="shared" si="26"/>
        <v>1531.7051485371094</v>
      </c>
      <c r="S176">
        <f t="shared" si="27"/>
        <v>0.63854449638373589</v>
      </c>
      <c r="T176">
        <f t="shared" si="31"/>
        <v>1.798038566123054</v>
      </c>
    </row>
    <row r="177" spans="1:20" x14ac:dyDescent="0.45">
      <c r="A177">
        <v>7.0633999999999997</v>
      </c>
      <c r="B177">
        <v>6.3400879999999997</v>
      </c>
      <c r="C177">
        <v>34</v>
      </c>
      <c r="D177" s="1" t="str">
        <f t="shared" si="21"/>
        <v>7:06:34 PM</v>
      </c>
      <c r="E177">
        <v>43.39969</v>
      </c>
      <c r="F177">
        <v>-79.193150000000003</v>
      </c>
      <c r="G177">
        <f t="shared" si="22"/>
        <v>43.659497379423868</v>
      </c>
      <c r="H177">
        <f t="shared" si="23"/>
        <v>-79.387259634474333</v>
      </c>
      <c r="P177">
        <f t="shared" si="24"/>
        <v>880</v>
      </c>
      <c r="Q177">
        <f t="shared" si="25"/>
        <v>15.741924521459882</v>
      </c>
      <c r="R177">
        <f t="shared" si="26"/>
        <v>1547.4470730585692</v>
      </c>
      <c r="S177">
        <f t="shared" si="27"/>
        <v>2.6236540869099803</v>
      </c>
      <c r="T177">
        <f t="shared" si="31"/>
        <v>1.872015340775951</v>
      </c>
    </row>
    <row r="178" spans="1:20" x14ac:dyDescent="0.45">
      <c r="A178">
        <v>7.0637999999999996</v>
      </c>
      <c r="B178">
        <v>6.3798830000000004</v>
      </c>
      <c r="C178">
        <v>38</v>
      </c>
      <c r="D178" s="1" t="str">
        <f t="shared" si="21"/>
        <v>7:06:38 PM</v>
      </c>
      <c r="E178">
        <v>43.399529999999999</v>
      </c>
      <c r="F178">
        <v>-79.193179999999998</v>
      </c>
      <c r="G178">
        <f t="shared" si="22"/>
        <v>43.659290511934152</v>
      </c>
      <c r="H178">
        <f t="shared" si="23"/>
        <v>-79.387299822004891</v>
      </c>
      <c r="P178">
        <f t="shared" si="24"/>
        <v>884</v>
      </c>
      <c r="Q178">
        <f t="shared" si="25"/>
        <v>23.287335697604348</v>
      </c>
      <c r="R178">
        <f t="shared" si="26"/>
        <v>1570.7344087561735</v>
      </c>
      <c r="S178">
        <f t="shared" si="27"/>
        <v>5.821833924401087</v>
      </c>
      <c r="T178">
        <f t="shared" si="31"/>
        <v>1.9992722178363957</v>
      </c>
    </row>
    <row r="179" spans="1:20" x14ac:dyDescent="0.45">
      <c r="A179">
        <v>7.0644</v>
      </c>
      <c r="B179">
        <v>6.4399410000000001</v>
      </c>
      <c r="C179">
        <v>44</v>
      </c>
      <c r="D179" s="1" t="str">
        <f t="shared" si="21"/>
        <v>7:06:44 PM</v>
      </c>
      <c r="E179">
        <v>43.399450000000002</v>
      </c>
      <c r="F179">
        <v>-79.193190000000001</v>
      </c>
      <c r="G179">
        <f t="shared" si="22"/>
        <v>43.659187078189298</v>
      </c>
      <c r="H179">
        <f t="shared" si="23"/>
        <v>-79.387313217848416</v>
      </c>
      <c r="P179">
        <f t="shared" si="24"/>
        <v>890</v>
      </c>
      <c r="Q179">
        <f t="shared" si="25"/>
        <v>11.535752338447521</v>
      </c>
      <c r="R179">
        <f t="shared" si="26"/>
        <v>1582.270161094621</v>
      </c>
      <c r="S179">
        <f t="shared" si="27"/>
        <v>1.9226253897412535</v>
      </c>
      <c r="T179">
        <f t="shared" si="31"/>
        <v>2.1054227304098072</v>
      </c>
    </row>
    <row r="180" spans="1:20" x14ac:dyDescent="0.45">
      <c r="A180">
        <v>7.0648</v>
      </c>
      <c r="B180">
        <v>6.4799800000000003</v>
      </c>
      <c r="C180">
        <v>48</v>
      </c>
      <c r="D180" s="1" t="str">
        <f t="shared" si="21"/>
        <v>7:06:48 PM</v>
      </c>
      <c r="E180">
        <v>43.399439999999998</v>
      </c>
      <c r="F180">
        <v>-79.193119999999993</v>
      </c>
      <c r="G180">
        <f t="shared" si="22"/>
        <v>43.659174148971189</v>
      </c>
      <c r="H180">
        <f t="shared" si="23"/>
        <v>-79.38721944694376</v>
      </c>
      <c r="P180">
        <f t="shared" si="24"/>
        <v>894</v>
      </c>
      <c r="Q180">
        <f t="shared" si="25"/>
        <v>10.00456199044457</v>
      </c>
      <c r="R180">
        <f t="shared" si="26"/>
        <v>1592.2747230850655</v>
      </c>
      <c r="S180">
        <f t="shared" si="27"/>
        <v>2.5011404976111424</v>
      </c>
      <c r="T180">
        <f t="shared" si="28"/>
        <v>2.1060466614594087</v>
      </c>
    </row>
    <row r="181" spans="1:20" x14ac:dyDescent="0.45">
      <c r="A181">
        <v>7.0654000000000003</v>
      </c>
      <c r="B181">
        <v>6.5400390000000002</v>
      </c>
      <c r="C181">
        <v>54</v>
      </c>
      <c r="D181" s="1" t="str">
        <f t="shared" si="21"/>
        <v>7:06:54 PM</v>
      </c>
      <c r="E181">
        <v>43.39949</v>
      </c>
      <c r="F181">
        <v>-79.193070000000006</v>
      </c>
      <c r="G181">
        <f t="shared" si="22"/>
        <v>43.659238795061725</v>
      </c>
      <c r="H181">
        <f t="shared" si="23"/>
        <v>-79.387152467726168</v>
      </c>
      <c r="P181">
        <f t="shared" si="24"/>
        <v>900</v>
      </c>
      <c r="Q181">
        <f t="shared" si="25"/>
        <v>10.060973610171404</v>
      </c>
      <c r="R181">
        <f t="shared" si="26"/>
        <v>1602.3356966952369</v>
      </c>
      <c r="S181">
        <f t="shared" si="27"/>
        <v>1.6768289350285672</v>
      </c>
      <c r="T181">
        <f t="shared" si="28"/>
        <v>1.6348359451939707</v>
      </c>
    </row>
    <row r="182" spans="1:20" x14ac:dyDescent="0.45">
      <c r="A182">
        <v>7.0658000000000003</v>
      </c>
      <c r="B182">
        <v>6.5800780000000003</v>
      </c>
      <c r="C182">
        <v>58</v>
      </c>
      <c r="D182" s="1" t="str">
        <f t="shared" si="21"/>
        <v>7:06:58 PM</v>
      </c>
      <c r="E182">
        <v>43.39949</v>
      </c>
      <c r="F182">
        <v>-79.193020000000004</v>
      </c>
      <c r="G182">
        <f t="shared" si="22"/>
        <v>43.659238795061725</v>
      </c>
      <c r="H182">
        <f t="shared" si="23"/>
        <v>-79.387085488508561</v>
      </c>
      <c r="P182">
        <f t="shared" si="24"/>
        <v>904</v>
      </c>
      <c r="Q182">
        <f t="shared" si="25"/>
        <v>7.072764893106303</v>
      </c>
      <c r="R182">
        <f t="shared" si="26"/>
        <v>1609.4084615883432</v>
      </c>
      <c r="S182">
        <f t="shared" si="27"/>
        <v>1.7681912232765757</v>
      </c>
      <c r="T182">
        <f t="shared" si="28"/>
        <v>1.5761459178202841</v>
      </c>
    </row>
    <row r="183" spans="1:20" x14ac:dyDescent="0.45">
      <c r="A183">
        <v>7.0704000000000002</v>
      </c>
      <c r="B183">
        <v>7.0400390000000002</v>
      </c>
      <c r="C183">
        <v>4</v>
      </c>
      <c r="D183" s="1" t="str">
        <f t="shared" si="21"/>
        <v>7:07:04 PM</v>
      </c>
      <c r="E183">
        <v>43.399439999999998</v>
      </c>
      <c r="F183">
        <v>-79.193029999999993</v>
      </c>
      <c r="G183">
        <f t="shared" si="22"/>
        <v>43.659174148971189</v>
      </c>
      <c r="H183">
        <f t="shared" si="23"/>
        <v>-79.387098884352071</v>
      </c>
      <c r="P183">
        <f t="shared" si="24"/>
        <v>910</v>
      </c>
      <c r="Q183">
        <f t="shared" si="25"/>
        <v>7.2939139033659481</v>
      </c>
      <c r="R183">
        <f t="shared" si="26"/>
        <v>1616.7023754917093</v>
      </c>
      <c r="S183">
        <f t="shared" si="27"/>
        <v>1.2156523172276581</v>
      </c>
      <c r="T183">
        <f t="shared" si="28"/>
        <v>1.5510228281964655</v>
      </c>
    </row>
    <row r="184" spans="1:20" x14ac:dyDescent="0.45">
      <c r="A184">
        <v>7.0709</v>
      </c>
      <c r="B184">
        <v>7.0900879999999997</v>
      </c>
      <c r="C184">
        <v>9</v>
      </c>
      <c r="D184" s="1" t="str">
        <f t="shared" si="21"/>
        <v>7:07:09 PM</v>
      </c>
      <c r="E184">
        <v>43.399349999999998</v>
      </c>
      <c r="F184">
        <v>-79.193060000000003</v>
      </c>
      <c r="G184">
        <f t="shared" si="22"/>
        <v>43.659057786008226</v>
      </c>
      <c r="H184">
        <f t="shared" si="23"/>
        <v>-79.387139071882643</v>
      </c>
      <c r="P184">
        <f t="shared" si="24"/>
        <v>915</v>
      </c>
      <c r="Q184">
        <f t="shared" si="25"/>
        <v>13.560833397455928</v>
      </c>
      <c r="R184">
        <f t="shared" si="26"/>
        <v>1630.2632088891653</v>
      </c>
      <c r="S184">
        <f t="shared" si="27"/>
        <v>2.7121666794911858</v>
      </c>
      <c r="T184">
        <f t="shared" si="28"/>
        <v>1.4506234758676984</v>
      </c>
    </row>
    <row r="185" spans="1:20" x14ac:dyDescent="0.45">
      <c r="A185">
        <v>7.0713999999999997</v>
      </c>
      <c r="B185">
        <v>7.1398929999999998</v>
      </c>
      <c r="C185">
        <v>14</v>
      </c>
      <c r="D185" s="1" t="str">
        <f t="shared" si="21"/>
        <v>7:07:14 PM</v>
      </c>
      <c r="E185">
        <v>43.399270000000001</v>
      </c>
      <c r="F185">
        <v>-79.193089999999998</v>
      </c>
      <c r="G185">
        <f t="shared" si="22"/>
        <v>43.658954352263372</v>
      </c>
      <c r="H185">
        <f t="shared" si="23"/>
        <v>-79.387179259413202</v>
      </c>
      <c r="P185">
        <f t="shared" si="24"/>
        <v>920</v>
      </c>
      <c r="Q185">
        <f t="shared" si="25"/>
        <v>12.209784684412071</v>
      </c>
      <c r="R185">
        <f t="shared" si="26"/>
        <v>1642.4729935735775</v>
      </c>
      <c r="S185">
        <f t="shared" si="27"/>
        <v>2.4419569368824141</v>
      </c>
      <c r="T185">
        <f t="shared" si="28"/>
        <v>1.5940189179562401</v>
      </c>
    </row>
    <row r="186" spans="1:20" x14ac:dyDescent="0.45">
      <c r="A186">
        <v>7.0719000000000003</v>
      </c>
      <c r="B186">
        <v>7.1899410000000001</v>
      </c>
      <c r="C186">
        <v>19</v>
      </c>
      <c r="D186" s="1" t="str">
        <f t="shared" si="21"/>
        <v>7:07:19 PM</v>
      </c>
      <c r="E186">
        <v>43.399259999999998</v>
      </c>
      <c r="F186">
        <v>-79.193079999999995</v>
      </c>
      <c r="G186">
        <f t="shared" si="22"/>
        <v>43.658941423045263</v>
      </c>
      <c r="H186">
        <f t="shared" si="23"/>
        <v>-79.387165863569678</v>
      </c>
      <c r="P186">
        <f t="shared" si="24"/>
        <v>925</v>
      </c>
      <c r="Q186">
        <f t="shared" si="25"/>
        <v>2.0121107081010363</v>
      </c>
      <c r="R186">
        <f t="shared" si="26"/>
        <v>1644.4851042816786</v>
      </c>
      <c r="S186">
        <f t="shared" si="27"/>
        <v>0.40242214162020729</v>
      </c>
      <c r="T186">
        <f t="shared" si="28"/>
        <v>1.7708762500893798</v>
      </c>
    </row>
    <row r="187" spans="1:20" x14ac:dyDescent="0.45">
      <c r="A187">
        <v>7.0724</v>
      </c>
      <c r="B187">
        <v>7.2399899999999997</v>
      </c>
      <c r="C187">
        <v>24</v>
      </c>
      <c r="D187" s="1" t="str">
        <f t="shared" si="21"/>
        <v>7:07:24 PM</v>
      </c>
      <c r="E187">
        <v>43.3992</v>
      </c>
      <c r="F187">
        <v>-79.193060000000003</v>
      </c>
      <c r="G187">
        <f t="shared" si="22"/>
        <v>43.658863847736626</v>
      </c>
      <c r="H187">
        <f t="shared" si="23"/>
        <v>-79.387139071882643</v>
      </c>
      <c r="P187">
        <f t="shared" si="24"/>
        <v>930</v>
      </c>
      <c r="Q187">
        <f t="shared" si="25"/>
        <v>9.0405032405753829</v>
      </c>
      <c r="R187">
        <f t="shared" si="26"/>
        <v>1653.5256075222539</v>
      </c>
      <c r="S187">
        <f t="shared" si="27"/>
        <v>1.8081006481150765</v>
      </c>
      <c r="T187">
        <f t="shared" si="28"/>
        <v>1.6706413345407021</v>
      </c>
    </row>
    <row r="188" spans="1:20" x14ac:dyDescent="0.45">
      <c r="A188">
        <v>7.0728999999999997</v>
      </c>
      <c r="B188">
        <v>7.2900390000000002</v>
      </c>
      <c r="C188">
        <v>29</v>
      </c>
      <c r="D188" s="1" t="str">
        <f t="shared" si="21"/>
        <v>7:07:29 PM</v>
      </c>
      <c r="E188">
        <v>43.399209999999997</v>
      </c>
      <c r="F188">
        <v>-79.193029999999993</v>
      </c>
      <c r="G188">
        <f t="shared" si="22"/>
        <v>43.658876776954727</v>
      </c>
      <c r="H188">
        <f t="shared" si="23"/>
        <v>-79.387098884352071</v>
      </c>
      <c r="P188">
        <f t="shared" si="24"/>
        <v>935</v>
      </c>
      <c r="Q188">
        <f t="shared" si="25"/>
        <v>4.4779729132916417</v>
      </c>
      <c r="R188">
        <f t="shared" si="26"/>
        <v>1658.0035804355457</v>
      </c>
      <c r="S188">
        <f t="shared" si="27"/>
        <v>0.89559458265832836</v>
      </c>
      <c r="T188">
        <f t="shared" si="28"/>
        <v>1.5527247693225086</v>
      </c>
    </row>
    <row r="189" spans="1:20" x14ac:dyDescent="0.45">
      <c r="A189">
        <v>7.0734000000000004</v>
      </c>
      <c r="B189">
        <v>7.3400879999999997</v>
      </c>
      <c r="C189">
        <v>34</v>
      </c>
      <c r="D189" s="1" t="str">
        <f t="shared" si="21"/>
        <v>7:07:34 PM</v>
      </c>
      <c r="E189">
        <v>43.399230000000003</v>
      </c>
      <c r="F189">
        <v>-79.193020000000004</v>
      </c>
      <c r="G189">
        <f t="shared" si="22"/>
        <v>43.658902635390945</v>
      </c>
      <c r="H189">
        <f t="shared" si="23"/>
        <v>-79.387085488508561</v>
      </c>
      <c r="P189">
        <f t="shared" si="24"/>
        <v>940</v>
      </c>
      <c r="Q189">
        <f t="shared" si="25"/>
        <v>3.1925802274063404</v>
      </c>
      <c r="R189">
        <f t="shared" si="26"/>
        <v>1661.196160662952</v>
      </c>
      <c r="S189">
        <f t="shared" si="27"/>
        <v>0.63851604548126806</v>
      </c>
      <c r="T189">
        <f t="shared" si="28"/>
        <v>1.6456887811043435</v>
      </c>
    </row>
    <row r="190" spans="1:20" x14ac:dyDescent="0.45">
      <c r="A190">
        <v>7.0739000000000001</v>
      </c>
      <c r="B190">
        <v>7.3898929999999998</v>
      </c>
      <c r="C190">
        <v>39</v>
      </c>
      <c r="D190" s="1" t="str">
        <f t="shared" si="21"/>
        <v>7:07:39 PM</v>
      </c>
      <c r="E190">
        <v>43.399270000000001</v>
      </c>
      <c r="F190">
        <v>-79.193039999999996</v>
      </c>
      <c r="G190">
        <f t="shared" si="22"/>
        <v>43.658954352263372</v>
      </c>
      <c r="H190">
        <f t="shared" si="23"/>
        <v>-79.387112280195595</v>
      </c>
      <c r="P190">
        <f t="shared" si="24"/>
        <v>945</v>
      </c>
      <c r="Q190">
        <f t="shared" si="25"/>
        <v>6.3851754431535159</v>
      </c>
      <c r="R190">
        <f t="shared" si="26"/>
        <v>1667.5813361061055</v>
      </c>
      <c r="S190">
        <f t="shared" si="27"/>
        <v>1.2770350886307031</v>
      </c>
      <c r="T190">
        <f t="shared" si="28"/>
        <v>1.5635012474748677</v>
      </c>
    </row>
    <row r="191" spans="1:20" x14ac:dyDescent="0.45">
      <c r="A191">
        <v>7.0743999999999998</v>
      </c>
      <c r="B191">
        <v>7.4399410000000001</v>
      </c>
      <c r="C191">
        <v>44</v>
      </c>
      <c r="D191" s="1" t="str">
        <f t="shared" si="21"/>
        <v>7:07:44 PM</v>
      </c>
      <c r="E191">
        <v>43.399209999999997</v>
      </c>
      <c r="F191">
        <v>-79.193089999999998</v>
      </c>
      <c r="G191">
        <f t="shared" si="22"/>
        <v>43.658876776954727</v>
      </c>
      <c r="H191">
        <f t="shared" si="23"/>
        <v>-79.387179259413202</v>
      </c>
      <c r="P191">
        <f t="shared" si="24"/>
        <v>950</v>
      </c>
      <c r="Q191">
        <f t="shared" si="25"/>
        <v>11.123932558745699</v>
      </c>
      <c r="R191">
        <f t="shared" si="26"/>
        <v>1678.7052686648512</v>
      </c>
      <c r="S191">
        <f t="shared" si="27"/>
        <v>2.2247865117491399</v>
      </c>
      <c r="T191">
        <f t="shared" si="28"/>
        <v>1.5081034554561361</v>
      </c>
    </row>
    <row r="192" spans="1:20" x14ac:dyDescent="0.45">
      <c r="A192">
        <v>7.0749000000000004</v>
      </c>
      <c r="B192">
        <v>7.4899899999999997</v>
      </c>
      <c r="C192">
        <v>49</v>
      </c>
      <c r="D192" s="1" t="str">
        <f t="shared" si="21"/>
        <v>7:07:49 PM</v>
      </c>
      <c r="E192">
        <v>43.399189999999997</v>
      </c>
      <c r="F192">
        <v>-79.193089999999998</v>
      </c>
      <c r="G192">
        <f t="shared" si="22"/>
        <v>43.65885091851851</v>
      </c>
      <c r="H192">
        <f t="shared" si="23"/>
        <v>-79.387179259413202</v>
      </c>
      <c r="P192">
        <f t="shared" si="24"/>
        <v>955</v>
      </c>
      <c r="Q192">
        <f t="shared" si="25"/>
        <v>2.862180297060652</v>
      </c>
      <c r="R192">
        <f t="shared" si="26"/>
        <v>1681.5674489619119</v>
      </c>
      <c r="S192">
        <f t="shared" si="27"/>
        <v>0.57243605941213038</v>
      </c>
      <c r="T192">
        <f t="shared" si="28"/>
        <v>1.5076882779560947</v>
      </c>
    </row>
    <row r="193" spans="1:20" x14ac:dyDescent="0.45">
      <c r="A193">
        <v>7.0754000000000001</v>
      </c>
      <c r="B193">
        <v>7.5400390000000002</v>
      </c>
      <c r="C193">
        <v>54</v>
      </c>
      <c r="D193" s="1" t="str">
        <f t="shared" si="21"/>
        <v>7:07:54 PM</v>
      </c>
      <c r="E193">
        <v>43.399079999999998</v>
      </c>
      <c r="F193">
        <v>-79.193049999999999</v>
      </c>
      <c r="G193">
        <f t="shared" si="22"/>
        <v>43.658708697119337</v>
      </c>
      <c r="H193">
        <f t="shared" si="23"/>
        <v>-79.387125676039119</v>
      </c>
      <c r="P193">
        <f t="shared" si="24"/>
        <v>960</v>
      </c>
      <c r="Q193">
        <f t="shared" si="25"/>
        <v>16.727705431252652</v>
      </c>
      <c r="R193">
        <f t="shared" si="26"/>
        <v>1698.2951543931645</v>
      </c>
      <c r="S193">
        <f t="shared" si="27"/>
        <v>3.3455410862505301</v>
      </c>
      <c r="T193">
        <f t="shared" si="28"/>
        <v>1.5076841872135973</v>
      </c>
    </row>
    <row r="194" spans="1:20" x14ac:dyDescent="0.45">
      <c r="A194">
        <v>7.0758999999999999</v>
      </c>
      <c r="B194">
        <v>7.5900879999999997</v>
      </c>
      <c r="C194">
        <v>59</v>
      </c>
      <c r="D194" s="1" t="str">
        <f t="shared" ref="D194:D215" si="32">LEFT(A194,1)&amp;":"&amp;IF(RIGHT(LEFT(B194,2),1) = ".", "0"&amp;LEFT(B194,1), LEFT(B194,2))&amp;":"&amp;IF(LEN(C194) &lt; 2, "0"&amp;C194, C194)&amp;" PM"</f>
        <v>7:07:59 PM</v>
      </c>
      <c r="E194">
        <v>43.398969999999998</v>
      </c>
      <c r="F194">
        <v>-79.193039999999996</v>
      </c>
      <c r="G194">
        <f t="shared" si="22"/>
        <v>43.658566475720157</v>
      </c>
      <c r="H194">
        <f t="shared" si="23"/>
        <v>-79.387112280195595</v>
      </c>
      <c r="P194">
        <f t="shared" si="24"/>
        <v>965</v>
      </c>
      <c r="Q194">
        <f t="shared" si="25"/>
        <v>15.805414853460968</v>
      </c>
      <c r="R194">
        <f t="shared" si="26"/>
        <v>1714.1005692466254</v>
      </c>
      <c r="S194">
        <f t="shared" si="27"/>
        <v>3.1610829706921937</v>
      </c>
      <c r="T194">
        <f t="shared" si="28"/>
        <v>1.4453241027839192</v>
      </c>
    </row>
    <row r="195" spans="1:20" x14ac:dyDescent="0.45">
      <c r="A195">
        <v>7.0804</v>
      </c>
      <c r="B195">
        <v>8.0400390000000002</v>
      </c>
      <c r="C195">
        <v>4</v>
      </c>
      <c r="D195" s="1" t="str">
        <f t="shared" si="32"/>
        <v>7:08:04 PM</v>
      </c>
      <c r="E195">
        <v>43.39893</v>
      </c>
      <c r="F195">
        <v>-79.192999999999998</v>
      </c>
      <c r="G195">
        <f t="shared" ref="G195:G223" si="33">(E195-$L$5)*($M$5-$N$5)/($K$5-$L$5)+$N$5</f>
        <v>43.658514758847737</v>
      </c>
      <c r="H195">
        <f t="shared" ref="H195:H223" si="34">(F195-$L$6)*($M$6-$N$6)/($K$6-$L$6)+$N$6</f>
        <v>-79.387058696821512</v>
      </c>
      <c r="P195">
        <f t="shared" si="24"/>
        <v>970</v>
      </c>
      <c r="Q195">
        <f t="shared" si="25"/>
        <v>8.0479130422786369</v>
      </c>
      <c r="R195">
        <f t="shared" si="26"/>
        <v>1722.148482288904</v>
      </c>
      <c r="S195">
        <f t="shared" si="27"/>
        <v>1.6095826084557274</v>
      </c>
      <c r="T195">
        <f t="shared" si="28"/>
        <v>1.658515889357296</v>
      </c>
    </row>
    <row r="196" spans="1:20" x14ac:dyDescent="0.45">
      <c r="A196">
        <v>7.0808999999999997</v>
      </c>
      <c r="B196">
        <v>8.0900879999999997</v>
      </c>
      <c r="C196">
        <v>9</v>
      </c>
      <c r="D196" s="1" t="str">
        <f t="shared" si="32"/>
        <v>7:08:09 PM</v>
      </c>
      <c r="E196">
        <v>43.398890000000002</v>
      </c>
      <c r="F196">
        <v>-79.192999999999998</v>
      </c>
      <c r="G196">
        <f t="shared" si="33"/>
        <v>43.65846304197531</v>
      </c>
      <c r="H196">
        <f t="shared" si="34"/>
        <v>-79.387058696821512</v>
      </c>
      <c r="P196">
        <f t="shared" ref="P196:P223" si="35">P195+IF(C196-C195 &gt; 0, C196-C195, C196-C195+60)</f>
        <v>975</v>
      </c>
      <c r="Q196">
        <f t="shared" ref="Q196:Q223" si="36">SQRT(((G196-G195)*(111132.92-559.82*COS(G196+G195)+1.175*COS(2*(G196+G195))-0.0023*COS(3*(G196+G195))))^2+((H196-H195)*(111412.84*COS((G196+G195)/2)-93.5*COS(3*(G196+G195)/2)+0.118*COS(5*(G196+G195)/2)))^2)</f>
        <v>5.7243735974114429</v>
      </c>
      <c r="R196">
        <f t="shared" ref="R196:R223" si="37">Q196+R195</f>
        <v>1727.8728558863154</v>
      </c>
      <c r="S196">
        <f t="shared" ref="S196:S223" si="38">Q196/(P196-P195)</f>
        <v>1.1448747194822886</v>
      </c>
      <c r="T196">
        <f t="shared" si="28"/>
        <v>1.668135862827463</v>
      </c>
    </row>
    <row r="197" spans="1:20" x14ac:dyDescent="0.45">
      <c r="A197">
        <v>7.0814000000000004</v>
      </c>
      <c r="B197">
        <v>8.1398930000000007</v>
      </c>
      <c r="C197">
        <v>14</v>
      </c>
      <c r="D197" s="1" t="str">
        <f t="shared" si="32"/>
        <v>7:08:14 PM</v>
      </c>
      <c r="E197">
        <v>43.398850000000003</v>
      </c>
      <c r="F197">
        <v>-79.192970000000003</v>
      </c>
      <c r="G197">
        <f t="shared" si="33"/>
        <v>43.658411325102882</v>
      </c>
      <c r="H197">
        <f t="shared" si="34"/>
        <v>-79.387018509290954</v>
      </c>
      <c r="P197">
        <f t="shared" si="35"/>
        <v>980</v>
      </c>
      <c r="Q197">
        <f t="shared" si="36"/>
        <v>7.1251313561019458</v>
      </c>
      <c r="R197">
        <f t="shared" si="37"/>
        <v>1734.9979872424174</v>
      </c>
      <c r="S197">
        <f t="shared" si="38"/>
        <v>1.4250262712203892</v>
      </c>
      <c r="T197">
        <f t="shared" ref="T197:T223" si="39">AVERAGE(S195:S205)</f>
        <v>1.553642737391584</v>
      </c>
    </row>
    <row r="198" spans="1:20" x14ac:dyDescent="0.45">
      <c r="A198">
        <v>7.0819000000000001</v>
      </c>
      <c r="B198">
        <v>8.1899409999999992</v>
      </c>
      <c r="C198">
        <v>19</v>
      </c>
      <c r="D198" s="1" t="str">
        <f t="shared" si="32"/>
        <v>7:08:19 PM</v>
      </c>
      <c r="E198">
        <v>43.398820000000001</v>
      </c>
      <c r="F198">
        <v>-79.192959999999999</v>
      </c>
      <c r="G198">
        <f t="shared" si="33"/>
        <v>43.658372537448557</v>
      </c>
      <c r="H198">
        <f t="shared" si="34"/>
        <v>-79.387005113447429</v>
      </c>
      <c r="P198">
        <f t="shared" si="35"/>
        <v>985</v>
      </c>
      <c r="Q198">
        <f t="shared" si="36"/>
        <v>4.5201888909542287</v>
      </c>
      <c r="R198">
        <f t="shared" si="37"/>
        <v>1739.5181761333715</v>
      </c>
      <c r="S198">
        <f t="shared" si="38"/>
        <v>0.90403777819084574</v>
      </c>
      <c r="T198">
        <f t="shared" si="39"/>
        <v>1.5374168384775175</v>
      </c>
    </row>
    <row r="199" spans="1:20" x14ac:dyDescent="0.45">
      <c r="A199">
        <v>7.0823999999999998</v>
      </c>
      <c r="B199">
        <v>8.2399900000000006</v>
      </c>
      <c r="C199">
        <v>24</v>
      </c>
      <c r="D199" s="1" t="str">
        <f t="shared" si="32"/>
        <v>7:08:24 PM</v>
      </c>
      <c r="E199">
        <v>43.398829999999997</v>
      </c>
      <c r="F199">
        <v>-79.192959999999999</v>
      </c>
      <c r="G199">
        <f t="shared" si="33"/>
        <v>43.658385466666658</v>
      </c>
      <c r="H199">
        <f t="shared" si="34"/>
        <v>-79.387005113447429</v>
      </c>
      <c r="P199">
        <f t="shared" si="35"/>
        <v>990</v>
      </c>
      <c r="Q199">
        <f t="shared" si="36"/>
        <v>1.4310943522613964</v>
      </c>
      <c r="R199">
        <f t="shared" si="37"/>
        <v>1740.949270485633</v>
      </c>
      <c r="S199">
        <f t="shared" si="38"/>
        <v>0.28621887045227928</v>
      </c>
      <c r="T199">
        <f t="shared" si="39"/>
        <v>1.6172824057845105</v>
      </c>
    </row>
    <row r="200" spans="1:20" x14ac:dyDescent="0.45">
      <c r="A200">
        <v>7.0829000000000004</v>
      </c>
      <c r="B200">
        <v>8.2900390000000002</v>
      </c>
      <c r="C200">
        <v>29</v>
      </c>
      <c r="D200" s="1" t="str">
        <f t="shared" si="32"/>
        <v>7:08:29 PM</v>
      </c>
      <c r="E200">
        <v>43.398820000000001</v>
      </c>
      <c r="F200">
        <v>-79.192939999999993</v>
      </c>
      <c r="G200">
        <f t="shared" si="33"/>
        <v>43.658372537448557</v>
      </c>
      <c r="H200">
        <f t="shared" si="34"/>
        <v>-79.386978321760381</v>
      </c>
      <c r="P200">
        <f t="shared" si="35"/>
        <v>995</v>
      </c>
      <c r="Q200">
        <f t="shared" si="36"/>
        <v>3.1697454649040733</v>
      </c>
      <c r="R200">
        <f t="shared" si="37"/>
        <v>1744.119015950537</v>
      </c>
      <c r="S200">
        <f t="shared" si="38"/>
        <v>0.6339490929808147</v>
      </c>
      <c r="T200">
        <f t="shared" si="39"/>
        <v>1.6381170417652049</v>
      </c>
    </row>
    <row r="201" spans="1:20" x14ac:dyDescent="0.45">
      <c r="A201">
        <v>7.0834000000000001</v>
      </c>
      <c r="B201">
        <v>8.3400879999999997</v>
      </c>
      <c r="C201">
        <v>34</v>
      </c>
      <c r="D201" s="1" t="str">
        <f t="shared" si="32"/>
        <v>7:08:34 PM</v>
      </c>
      <c r="E201">
        <v>43.398780000000002</v>
      </c>
      <c r="F201">
        <v>-79.192959999999999</v>
      </c>
      <c r="G201">
        <f t="shared" si="33"/>
        <v>43.65832082057613</v>
      </c>
      <c r="H201">
        <f t="shared" si="34"/>
        <v>-79.387005113447429</v>
      </c>
      <c r="P201">
        <f t="shared" si="35"/>
        <v>1000</v>
      </c>
      <c r="Q201">
        <f t="shared" si="36"/>
        <v>6.3849504523161587</v>
      </c>
      <c r="R201">
        <f t="shared" si="37"/>
        <v>1750.5039664028532</v>
      </c>
      <c r="S201">
        <f t="shared" si="38"/>
        <v>1.2769900904632316</v>
      </c>
      <c r="T201">
        <f t="shared" si="39"/>
        <v>1.6620008202628591</v>
      </c>
    </row>
    <row r="202" spans="1:20" x14ac:dyDescent="0.45">
      <c r="A202">
        <v>7.0838999999999999</v>
      </c>
      <c r="B202">
        <v>8.3898930000000007</v>
      </c>
      <c r="C202">
        <v>39</v>
      </c>
      <c r="D202" s="1" t="str">
        <f t="shared" si="32"/>
        <v>7:08:39 PM</v>
      </c>
      <c r="E202">
        <v>43.39873</v>
      </c>
      <c r="F202">
        <v>-79.192939999999993</v>
      </c>
      <c r="G202">
        <f t="shared" si="33"/>
        <v>43.658256174485594</v>
      </c>
      <c r="H202">
        <f t="shared" si="34"/>
        <v>-79.386978321760381</v>
      </c>
      <c r="P202">
        <f t="shared" si="35"/>
        <v>1005</v>
      </c>
      <c r="Q202">
        <f t="shared" si="36"/>
        <v>7.6941279151133983</v>
      </c>
      <c r="R202">
        <f t="shared" si="37"/>
        <v>1758.1980943179665</v>
      </c>
      <c r="S202">
        <f t="shared" si="38"/>
        <v>1.5388255830226796</v>
      </c>
      <c r="T202">
        <f t="shared" si="39"/>
        <v>1.7290171086627646</v>
      </c>
    </row>
    <row r="203" spans="1:20" x14ac:dyDescent="0.45">
      <c r="A203">
        <v>7.0843999999999996</v>
      </c>
      <c r="B203">
        <v>8.4399409999999992</v>
      </c>
      <c r="C203">
        <v>44</v>
      </c>
      <c r="D203" s="1" t="str">
        <f t="shared" si="32"/>
        <v>7:08:44 PM</v>
      </c>
      <c r="E203">
        <v>43.398629999999997</v>
      </c>
      <c r="F203">
        <v>-79.192920000000001</v>
      </c>
      <c r="G203">
        <f t="shared" si="33"/>
        <v>43.658126882304522</v>
      </c>
      <c r="H203">
        <f t="shared" si="34"/>
        <v>-79.386951530073347</v>
      </c>
      <c r="P203">
        <f t="shared" si="35"/>
        <v>1010</v>
      </c>
      <c r="Q203">
        <f t="shared" si="36"/>
        <v>14.587728558596389</v>
      </c>
      <c r="R203">
        <f t="shared" si="37"/>
        <v>1772.7858228765629</v>
      </c>
      <c r="S203">
        <f t="shared" si="38"/>
        <v>2.9175457117192778</v>
      </c>
      <c r="T203">
        <f t="shared" si="39"/>
        <v>1.8933716242957983</v>
      </c>
    </row>
    <row r="204" spans="1:20" x14ac:dyDescent="0.45">
      <c r="A204">
        <v>7.0849000000000002</v>
      </c>
      <c r="B204">
        <v>8.4899900000000006</v>
      </c>
      <c r="C204">
        <v>49</v>
      </c>
      <c r="D204" s="1" t="str">
        <f t="shared" si="32"/>
        <v>7:08:49 PM</v>
      </c>
      <c r="E204">
        <v>43.398519999999998</v>
      </c>
      <c r="F204">
        <v>-79.192869999999999</v>
      </c>
      <c r="G204">
        <f t="shared" si="33"/>
        <v>43.657984660905342</v>
      </c>
      <c r="H204">
        <f t="shared" si="34"/>
        <v>-79.38688455085574</v>
      </c>
      <c r="P204">
        <f t="shared" si="35"/>
        <v>1015</v>
      </c>
      <c r="Q204">
        <f t="shared" si="36"/>
        <v>17.256803972111825</v>
      </c>
      <c r="R204">
        <f t="shared" si="37"/>
        <v>1790.0426268486747</v>
      </c>
      <c r="S204">
        <f t="shared" si="38"/>
        <v>3.451360794422365</v>
      </c>
      <c r="T204">
        <f t="shared" si="39"/>
        <v>1.892835145189798</v>
      </c>
    </row>
    <row r="205" spans="1:20" x14ac:dyDescent="0.45">
      <c r="A205">
        <v>7.0853999999999999</v>
      </c>
      <c r="B205">
        <v>8.5400390000000002</v>
      </c>
      <c r="C205">
        <v>54</v>
      </c>
      <c r="D205" s="1" t="str">
        <f t="shared" si="32"/>
        <v>7:08:54 PM</v>
      </c>
      <c r="E205">
        <v>43.39855</v>
      </c>
      <c r="F205">
        <v>-79.192809999999994</v>
      </c>
      <c r="G205">
        <f t="shared" si="33"/>
        <v>43.658023448559668</v>
      </c>
      <c r="H205">
        <f t="shared" si="34"/>
        <v>-79.386804175794609</v>
      </c>
      <c r="P205">
        <f t="shared" si="35"/>
        <v>1020</v>
      </c>
      <c r="Q205">
        <f t="shared" si="36"/>
        <v>9.5082929544876258</v>
      </c>
      <c r="R205">
        <f t="shared" si="37"/>
        <v>1799.5509198031623</v>
      </c>
      <c r="S205">
        <f t="shared" si="38"/>
        <v>1.9016585908975252</v>
      </c>
      <c r="T205">
        <f t="shared" si="39"/>
        <v>1.9484579181354826</v>
      </c>
    </row>
    <row r="206" spans="1:20" x14ac:dyDescent="0.45">
      <c r="A206">
        <v>7.0858999999999996</v>
      </c>
      <c r="B206">
        <v>8.5900879999999997</v>
      </c>
      <c r="C206">
        <v>59</v>
      </c>
      <c r="D206" s="1" t="str">
        <f t="shared" si="32"/>
        <v>7:08:59 PM</v>
      </c>
      <c r="E206">
        <v>43.398499999999999</v>
      </c>
      <c r="F206">
        <v>-79.192809999999994</v>
      </c>
      <c r="G206">
        <f t="shared" si="33"/>
        <v>43.657958802469132</v>
      </c>
      <c r="H206">
        <f t="shared" si="34"/>
        <v>-79.386804175794609</v>
      </c>
      <c r="P206">
        <f t="shared" si="35"/>
        <v>1025</v>
      </c>
      <c r="Q206">
        <f t="shared" si="36"/>
        <v>7.1554886020049722</v>
      </c>
      <c r="R206">
        <f t="shared" si="37"/>
        <v>1806.7064084051672</v>
      </c>
      <c r="S206">
        <f t="shared" si="38"/>
        <v>1.4310977204009945</v>
      </c>
      <c r="T206">
        <f t="shared" si="39"/>
        <v>1.813570494952244</v>
      </c>
    </row>
    <row r="207" spans="1:20" x14ac:dyDescent="0.45">
      <c r="A207">
        <v>7.0903999999999998</v>
      </c>
      <c r="B207">
        <v>9.0400390000000002</v>
      </c>
      <c r="C207">
        <v>4</v>
      </c>
      <c r="D207" s="1" t="str">
        <f t="shared" si="32"/>
        <v>7:09:04 PM</v>
      </c>
      <c r="E207">
        <v>43.398429999999998</v>
      </c>
      <c r="F207">
        <v>-79.192800000000005</v>
      </c>
      <c r="G207">
        <f t="shared" si="33"/>
        <v>43.657868297942379</v>
      </c>
      <c r="H207">
        <f t="shared" si="34"/>
        <v>-79.386790779951113</v>
      </c>
      <c r="P207">
        <f t="shared" si="35"/>
        <v>1030</v>
      </c>
      <c r="Q207">
        <f t="shared" si="36"/>
        <v>10.116979799296065</v>
      </c>
      <c r="R207">
        <f t="shared" si="37"/>
        <v>1816.8233882044633</v>
      </c>
      <c r="S207">
        <f t="shared" si="38"/>
        <v>2.0233959598592128</v>
      </c>
      <c r="T207">
        <f t="shared" si="39"/>
        <v>1.5718362837420456</v>
      </c>
    </row>
    <row r="208" spans="1:20" x14ac:dyDescent="0.45">
      <c r="A208">
        <v>7.0909000000000004</v>
      </c>
      <c r="B208">
        <v>9.0900879999999997</v>
      </c>
      <c r="C208">
        <v>9</v>
      </c>
      <c r="D208" s="1" t="str">
        <f t="shared" si="32"/>
        <v>7:09:09 PM</v>
      </c>
      <c r="E208">
        <v>43.398400000000002</v>
      </c>
      <c r="F208">
        <v>-79.192750000000004</v>
      </c>
      <c r="G208">
        <f t="shared" si="33"/>
        <v>43.657829510288067</v>
      </c>
      <c r="H208">
        <f t="shared" si="34"/>
        <v>-79.386723800733506</v>
      </c>
      <c r="P208">
        <f t="shared" si="35"/>
        <v>1035</v>
      </c>
      <c r="Q208">
        <f t="shared" si="36"/>
        <v>8.2710363350401241</v>
      </c>
      <c r="R208">
        <f t="shared" si="37"/>
        <v>1825.0944245395035</v>
      </c>
      <c r="S208">
        <f t="shared" si="38"/>
        <v>1.6542072670080248</v>
      </c>
      <c r="T208">
        <f t="shared" si="39"/>
        <v>1.6681196433400951</v>
      </c>
    </row>
    <row r="209" spans="1:20" x14ac:dyDescent="0.45">
      <c r="A209">
        <v>7.0914000000000001</v>
      </c>
      <c r="B209">
        <v>9.1398930000000007</v>
      </c>
      <c r="C209">
        <v>14</v>
      </c>
      <c r="D209" s="1" t="str">
        <f t="shared" si="32"/>
        <v>7:09:14 PM</v>
      </c>
      <c r="E209">
        <v>43.398389999999999</v>
      </c>
      <c r="F209">
        <v>-79.192710000000005</v>
      </c>
      <c r="G209">
        <f t="shared" si="33"/>
        <v>43.657816581069952</v>
      </c>
      <c r="H209">
        <f t="shared" si="34"/>
        <v>-79.386670217359423</v>
      </c>
      <c r="P209">
        <f t="shared" si="35"/>
        <v>1040</v>
      </c>
      <c r="Q209">
        <f t="shared" si="36"/>
        <v>5.8337967083252096</v>
      </c>
      <c r="R209">
        <f t="shared" si="37"/>
        <v>1830.9282212478288</v>
      </c>
      <c r="S209">
        <f t="shared" si="38"/>
        <v>1.1667593416650419</v>
      </c>
      <c r="T209">
        <f t="shared" si="39"/>
        <v>1.9677972914035058</v>
      </c>
    </row>
    <row r="210" spans="1:20" x14ac:dyDescent="0.45">
      <c r="A210">
        <v>7.0918999999999999</v>
      </c>
      <c r="B210">
        <v>9.1899409999999992</v>
      </c>
      <c r="C210">
        <v>19</v>
      </c>
      <c r="D210" s="1" t="str">
        <f t="shared" si="32"/>
        <v>7:09:19 PM</v>
      </c>
      <c r="E210">
        <v>43.39837</v>
      </c>
      <c r="F210">
        <v>-79.192679999999996</v>
      </c>
      <c r="G210">
        <f t="shared" si="33"/>
        <v>43.657790722633742</v>
      </c>
      <c r="H210">
        <f t="shared" si="34"/>
        <v>-79.386630029828851</v>
      </c>
      <c r="P210">
        <f t="shared" si="35"/>
        <v>1045</v>
      </c>
      <c r="Q210">
        <f t="shared" si="36"/>
        <v>5.1169902142562087</v>
      </c>
      <c r="R210">
        <f t="shared" si="37"/>
        <v>1836.045211462085</v>
      </c>
      <c r="S210">
        <f t="shared" si="38"/>
        <v>1.0233980428512417</v>
      </c>
      <c r="T210">
        <f t="shared" si="39"/>
        <v>1.9799770513049517</v>
      </c>
    </row>
    <row r="211" spans="1:20" x14ac:dyDescent="0.45">
      <c r="A211">
        <v>7.0923999999999996</v>
      </c>
      <c r="B211">
        <v>9.2399900000000006</v>
      </c>
      <c r="C211">
        <v>24</v>
      </c>
      <c r="D211" s="1" t="str">
        <f t="shared" si="32"/>
        <v>7:09:24 PM</v>
      </c>
      <c r="E211">
        <v>43.398290000000003</v>
      </c>
      <c r="F211">
        <v>-79.19265</v>
      </c>
      <c r="G211">
        <f t="shared" si="33"/>
        <v>43.657687288888887</v>
      </c>
      <c r="H211">
        <f t="shared" si="34"/>
        <v>-79.386589842298292</v>
      </c>
      <c r="P211">
        <f t="shared" si="35"/>
        <v>1050</v>
      </c>
      <c r="Q211">
        <f t="shared" si="36"/>
        <v>12.209243824720922</v>
      </c>
      <c r="R211">
        <f t="shared" si="37"/>
        <v>1848.254455286806</v>
      </c>
      <c r="S211">
        <f t="shared" si="38"/>
        <v>2.4418487649441842</v>
      </c>
      <c r="T211">
        <f t="shared" si="39"/>
        <v>1.9878166043359171</v>
      </c>
    </row>
    <row r="212" spans="1:20" x14ac:dyDescent="0.45">
      <c r="A212">
        <v>7.093</v>
      </c>
      <c r="B212">
        <v>9.3000489999999996</v>
      </c>
      <c r="C212">
        <v>30</v>
      </c>
      <c r="D212" s="1" t="str">
        <f t="shared" si="32"/>
        <v>7:09:30 PM</v>
      </c>
      <c r="E212">
        <v>43.398269999999997</v>
      </c>
      <c r="F212">
        <v>-79.192599999999999</v>
      </c>
      <c r="G212">
        <f t="shared" si="33"/>
        <v>43.657661430452663</v>
      </c>
      <c r="H212">
        <f t="shared" si="34"/>
        <v>-79.386522863080685</v>
      </c>
      <c r="P212">
        <f t="shared" si="35"/>
        <v>1056</v>
      </c>
      <c r="Q212">
        <f t="shared" si="36"/>
        <v>7.6265329217833884</v>
      </c>
      <c r="R212">
        <f t="shared" si="37"/>
        <v>1855.8809882085893</v>
      </c>
      <c r="S212">
        <f t="shared" si="38"/>
        <v>1.2710888202972315</v>
      </c>
      <c r="T212">
        <f t="shared" si="39"/>
        <v>1.9914721912566156</v>
      </c>
    </row>
    <row r="213" spans="1:20" x14ac:dyDescent="0.45">
      <c r="A213">
        <v>7.0933999999999999</v>
      </c>
      <c r="B213">
        <v>9.3400879999999997</v>
      </c>
      <c r="C213">
        <v>34</v>
      </c>
      <c r="D213" s="1" t="str">
        <f t="shared" si="32"/>
        <v>7:09:34 PM</v>
      </c>
      <c r="E213">
        <v>43.398260000000001</v>
      </c>
      <c r="F213">
        <v>-79.192539999999994</v>
      </c>
      <c r="G213">
        <f t="shared" si="33"/>
        <v>43.657648501234561</v>
      </c>
      <c r="H213">
        <f t="shared" si="34"/>
        <v>-79.386442488019554</v>
      </c>
      <c r="P213">
        <f t="shared" si="35"/>
        <v>1060</v>
      </c>
      <c r="Q213">
        <f t="shared" si="36"/>
        <v>8.6027043417008375</v>
      </c>
      <c r="R213">
        <f t="shared" si="37"/>
        <v>1864.4836925502902</v>
      </c>
      <c r="S213">
        <f t="shared" si="38"/>
        <v>2.1506760854252094</v>
      </c>
      <c r="T213">
        <f t="shared" si="39"/>
        <v>2.0370920187293873</v>
      </c>
    </row>
    <row r="214" spans="1:20" x14ac:dyDescent="0.45">
      <c r="A214">
        <v>7.0940000000000003</v>
      </c>
      <c r="B214">
        <v>9.3999020000000009</v>
      </c>
      <c r="C214">
        <v>40</v>
      </c>
      <c r="D214" s="1" t="str">
        <f t="shared" si="32"/>
        <v>7:09:40 PM</v>
      </c>
      <c r="E214">
        <v>43.398269999999997</v>
      </c>
      <c r="F214">
        <v>-79.192480000000003</v>
      </c>
      <c r="G214">
        <f t="shared" si="33"/>
        <v>43.657661430452663</v>
      </c>
      <c r="H214">
        <f t="shared" si="34"/>
        <v>-79.386362112958437</v>
      </c>
      <c r="P214">
        <f t="shared" si="35"/>
        <v>1066</v>
      </c>
      <c r="Q214">
        <f t="shared" si="36"/>
        <v>8.6027043402219139</v>
      </c>
      <c r="R214">
        <f t="shared" si="37"/>
        <v>1873.0863968905121</v>
      </c>
      <c r="S214">
        <f t="shared" si="38"/>
        <v>1.4337840567036524</v>
      </c>
      <c r="T214">
        <f t="shared" si="39"/>
        <v>1.9303414166534341</v>
      </c>
    </row>
    <row r="215" spans="1:20" x14ac:dyDescent="0.45">
      <c r="A215">
        <v>7.0944000000000003</v>
      </c>
      <c r="B215">
        <v>9.4399409999999992</v>
      </c>
      <c r="C215">
        <v>44</v>
      </c>
      <c r="D215" s="1" t="str">
        <f t="shared" si="32"/>
        <v>7:09:44 PM</v>
      </c>
      <c r="E215">
        <v>43.398260000000001</v>
      </c>
      <c r="F215">
        <v>-79.192459999999997</v>
      </c>
      <c r="G215">
        <f t="shared" si="33"/>
        <v>43.657648501234561</v>
      </c>
      <c r="H215">
        <f t="shared" si="34"/>
        <v>-79.386335321271389</v>
      </c>
      <c r="P215">
        <f t="shared" si="35"/>
        <v>1070</v>
      </c>
      <c r="Q215">
        <f t="shared" si="36"/>
        <v>3.1691378844407256</v>
      </c>
      <c r="R215">
        <f t="shared" si="37"/>
        <v>1876.2555347749528</v>
      </c>
      <c r="S215">
        <f t="shared" si="38"/>
        <v>0.79228447111018141</v>
      </c>
      <c r="T215">
        <f t="shared" si="39"/>
        <v>1.9801649620497024</v>
      </c>
    </row>
    <row r="216" spans="1:20" x14ac:dyDescent="0.45">
      <c r="A216">
        <v>7.0949999999999998</v>
      </c>
      <c r="B216">
        <v>9.5</v>
      </c>
      <c r="C216">
        <v>50</v>
      </c>
      <c r="D216" s="1" t="str">
        <f t="shared" ref="D216:D223" si="40">LEFT(A216,1)&amp;":"&amp;IF(RIGHT(LEFT(B216,2),1) = ".", "0"&amp;LEFT(B216,1), LEFT(B216,2))&amp;":"&amp;IF(LEN(C216) &lt; 2, "0"&amp;C216, C216)&amp;" PM"</f>
        <v>7:09:50 PM</v>
      </c>
      <c r="E216">
        <v>43.398200000000003</v>
      </c>
      <c r="F216">
        <v>-79.192350000000005</v>
      </c>
      <c r="G216">
        <f t="shared" si="33"/>
        <v>43.657570925925924</v>
      </c>
      <c r="H216">
        <f t="shared" si="34"/>
        <v>-79.386187966992665</v>
      </c>
      <c r="P216">
        <f t="shared" si="35"/>
        <v>1076</v>
      </c>
      <c r="Q216">
        <f t="shared" si="36"/>
        <v>17.764653278856439</v>
      </c>
      <c r="R216">
        <f t="shared" si="37"/>
        <v>1894.0201880538093</v>
      </c>
      <c r="S216">
        <f t="shared" si="38"/>
        <v>2.9607755464760732</v>
      </c>
      <c r="T216">
        <f t="shared" si="39"/>
        <v>1.9631138497121516</v>
      </c>
    </row>
    <row r="217" spans="1:20" x14ac:dyDescent="0.45">
      <c r="A217">
        <v>7.0955000000000004</v>
      </c>
      <c r="B217">
        <v>9.5500489999999996</v>
      </c>
      <c r="C217">
        <v>55</v>
      </c>
      <c r="D217" s="1" t="str">
        <f t="shared" si="40"/>
        <v>7:09:55 PM</v>
      </c>
      <c r="E217">
        <v>43.398049999999998</v>
      </c>
      <c r="F217">
        <v>-79.192279999999997</v>
      </c>
      <c r="G217">
        <f t="shared" si="33"/>
        <v>43.65737698765431</v>
      </c>
      <c r="H217">
        <f t="shared" si="34"/>
        <v>-79.38609419608801</v>
      </c>
      <c r="P217">
        <f t="shared" si="35"/>
        <v>1081</v>
      </c>
      <c r="Q217">
        <f t="shared" si="36"/>
        <v>23.637759245492557</v>
      </c>
      <c r="R217">
        <f t="shared" si="37"/>
        <v>1917.6579472993019</v>
      </c>
      <c r="S217">
        <f t="shared" si="38"/>
        <v>4.7275518490985116</v>
      </c>
      <c r="T217">
        <f t="shared" si="39"/>
        <v>2.0219282711575399</v>
      </c>
    </row>
    <row r="218" spans="1:20" x14ac:dyDescent="0.45">
      <c r="A218">
        <v>7.1</v>
      </c>
      <c r="B218">
        <v>10</v>
      </c>
      <c r="C218">
        <v>0</v>
      </c>
      <c r="D218" s="1" t="str">
        <f>LEFT(A218,1)&amp;":"&amp;IF(RIGHT(LEFT(B218,2),1) = ".", "0"&amp;LEFT(B218,1), LEFT(B218,2))&amp;":"&amp;IF(LEN(C218) &lt; 2, "0"&amp;C218, C218)&amp;" PM"</f>
        <v>7:10:00 PM</v>
      </c>
      <c r="E218">
        <v>43.398020000000002</v>
      </c>
      <c r="F218">
        <v>-79.192210000000003</v>
      </c>
      <c r="G218">
        <f t="shared" si="33"/>
        <v>43.657338199999998</v>
      </c>
      <c r="H218">
        <f t="shared" si="34"/>
        <v>-79.386000425183383</v>
      </c>
      <c r="P218">
        <f t="shared" si="35"/>
        <v>1086</v>
      </c>
      <c r="Q218">
        <f t="shared" si="36"/>
        <v>10.786866593875597</v>
      </c>
      <c r="R218">
        <f t="shared" si="37"/>
        <v>1928.4448138931775</v>
      </c>
      <c r="S218">
        <f t="shared" si="38"/>
        <v>2.1573733187751194</v>
      </c>
      <c r="T218">
        <f t="shared" si="39"/>
        <v>2.1756337461634603</v>
      </c>
    </row>
    <row r="219" spans="1:20" x14ac:dyDescent="0.45">
      <c r="A219">
        <v>7.1005000000000003</v>
      </c>
      <c r="B219">
        <v>10.050050000000001</v>
      </c>
      <c r="C219">
        <v>5</v>
      </c>
      <c r="D219" s="1" t="str">
        <f t="shared" si="40"/>
        <v>7:10:05 PM</v>
      </c>
      <c r="E219">
        <v>43.39808</v>
      </c>
      <c r="F219">
        <v>-79.1922</v>
      </c>
      <c r="G219">
        <f t="shared" si="33"/>
        <v>43.657415775308635</v>
      </c>
      <c r="H219">
        <f t="shared" si="34"/>
        <v>-79.385987029339859</v>
      </c>
      <c r="P219">
        <f t="shared" si="35"/>
        <v>1091</v>
      </c>
      <c r="Q219">
        <f t="shared" si="36"/>
        <v>8.7022117517432207</v>
      </c>
      <c r="R219">
        <f t="shared" si="37"/>
        <v>1937.1470256449206</v>
      </c>
      <c r="S219">
        <f t="shared" si="38"/>
        <v>1.7404423503486441</v>
      </c>
      <c r="T219">
        <f t="shared" si="39"/>
        <v>2.0634706318330869</v>
      </c>
    </row>
    <row r="220" spans="1:20" x14ac:dyDescent="0.45">
      <c r="A220">
        <v>7.101</v>
      </c>
      <c r="B220">
        <v>10.100099999999999</v>
      </c>
      <c r="C220">
        <v>10</v>
      </c>
      <c r="D220" s="1" t="str">
        <f t="shared" si="40"/>
        <v>7:10:10 PM</v>
      </c>
      <c r="E220">
        <v>43.398110000000003</v>
      </c>
      <c r="F220">
        <v>-79.192170000000004</v>
      </c>
      <c r="G220">
        <f t="shared" si="33"/>
        <v>43.657454562962961</v>
      </c>
      <c r="H220">
        <f t="shared" si="34"/>
        <v>-79.3859468418093</v>
      </c>
      <c r="P220">
        <f t="shared" si="35"/>
        <v>1096</v>
      </c>
      <c r="Q220">
        <f t="shared" si="36"/>
        <v>6.0348539889636141</v>
      </c>
      <c r="R220">
        <f t="shared" si="37"/>
        <v>1943.1818796338841</v>
      </c>
      <c r="S220">
        <f t="shared" si="38"/>
        <v>1.2069707977927229</v>
      </c>
      <c r="T220">
        <f t="shared" si="39"/>
        <v>1.6194570956221828</v>
      </c>
    </row>
    <row r="221" spans="1:20" x14ac:dyDescent="0.45">
      <c r="A221">
        <v>7.1014999999999997</v>
      </c>
      <c r="B221">
        <v>10.149900000000001</v>
      </c>
      <c r="C221">
        <v>15</v>
      </c>
      <c r="D221" s="1" t="str">
        <f t="shared" si="40"/>
        <v>7:10:15 PM</v>
      </c>
      <c r="E221">
        <v>43.398130000000002</v>
      </c>
      <c r="F221">
        <v>-79.192120000000003</v>
      </c>
      <c r="G221">
        <f t="shared" si="33"/>
        <v>43.657480421399171</v>
      </c>
      <c r="H221">
        <f t="shared" si="34"/>
        <v>-79.385879862591693</v>
      </c>
      <c r="P221">
        <f t="shared" si="35"/>
        <v>1101</v>
      </c>
      <c r="Q221">
        <f t="shared" si="36"/>
        <v>7.6260807252586487</v>
      </c>
      <c r="R221">
        <f t="shared" si="37"/>
        <v>1950.8079603591427</v>
      </c>
      <c r="S221">
        <f t="shared" si="38"/>
        <v>1.5252161450517296</v>
      </c>
      <c r="T221">
        <f t="shared" si="39"/>
        <v>1.5118738509915954</v>
      </c>
    </row>
    <row r="222" spans="1:20" x14ac:dyDescent="0.45">
      <c r="A222">
        <v>7.1020000000000003</v>
      </c>
      <c r="B222">
        <v>10.199949999999999</v>
      </c>
      <c r="C222">
        <v>20</v>
      </c>
      <c r="D222" s="1" t="str">
        <f t="shared" si="40"/>
        <v>7:10:20 PM</v>
      </c>
      <c r="E222">
        <v>43.398110000000003</v>
      </c>
      <c r="F222">
        <v>-79.192080000000004</v>
      </c>
      <c r="G222">
        <f t="shared" si="33"/>
        <v>43.657454562962961</v>
      </c>
      <c r="H222">
        <f t="shared" si="34"/>
        <v>-79.385826279217611</v>
      </c>
      <c r="P222">
        <f t="shared" si="35"/>
        <v>1106</v>
      </c>
      <c r="Q222">
        <f t="shared" si="36"/>
        <v>6.3379607105434834</v>
      </c>
      <c r="R222">
        <f t="shared" si="37"/>
        <v>1957.1459210696862</v>
      </c>
      <c r="S222">
        <f t="shared" si="38"/>
        <v>1.2675921421086966</v>
      </c>
      <c r="T222">
        <f t="shared" si="39"/>
        <v>1.4547317261523336</v>
      </c>
    </row>
    <row r="223" spans="1:20" x14ac:dyDescent="0.45">
      <c r="A223">
        <v>7.1025</v>
      </c>
      <c r="B223">
        <v>10.25</v>
      </c>
      <c r="C223">
        <v>25</v>
      </c>
      <c r="D223" s="1" t="str">
        <f t="shared" si="40"/>
        <v>7:10:25 PM</v>
      </c>
      <c r="E223">
        <v>43.398069999999997</v>
      </c>
      <c r="F223">
        <v>-79.192030000000003</v>
      </c>
      <c r="G223">
        <f t="shared" si="33"/>
        <v>43.657402846090527</v>
      </c>
      <c r="H223">
        <f t="shared" si="34"/>
        <v>-79.385759300000004</v>
      </c>
      <c r="P223">
        <f t="shared" si="35"/>
        <v>1111</v>
      </c>
      <c r="Q223">
        <f t="shared" si="36"/>
        <v>9.095739098280923</v>
      </c>
      <c r="R223">
        <f t="shared" si="37"/>
        <v>1966.2416601679672</v>
      </c>
      <c r="S223">
        <f t="shared" si="38"/>
        <v>1.8191478196561846</v>
      </c>
      <c r="T223">
        <f t="shared" si="39"/>
        <v>1.5373187022722037</v>
      </c>
    </row>
  </sheetData>
  <hyperlinks>
    <hyperlink ref="J9" r:id="rId1" location="Latitude_and_longitude" xr:uid="{86355D98-6D87-4AD4-9EC2-AF3682E16B01}"/>
    <hyperlink ref="J2" r:id="rId2" xr:uid="{E6B30F5E-5BEF-49E5-890E-510D24D3681C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56749-03FC-45A4-BA77-06DF6D8CF311}">
  <dimension ref="A1:AF223"/>
  <sheetViews>
    <sheetView tabSelected="1" zoomScale="85" zoomScaleNormal="85" workbookViewId="0">
      <selection activeCell="D5" sqref="D5"/>
    </sheetView>
  </sheetViews>
  <sheetFormatPr defaultRowHeight="14.25" x14ac:dyDescent="0.45"/>
  <cols>
    <col min="4" max="4" width="11.06640625" bestFit="1" customWidth="1"/>
    <col min="7" max="7" width="10.6640625" customWidth="1"/>
    <col min="8" max="8" width="12.06640625" customWidth="1"/>
    <col min="17" max="17" width="11.59765625" bestFit="1" customWidth="1"/>
    <col min="18" max="18" width="13" customWidth="1"/>
  </cols>
  <sheetData>
    <row r="1" spans="1:3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13</v>
      </c>
      <c r="P1" t="s">
        <v>15</v>
      </c>
      <c r="Q1" t="s">
        <v>17</v>
      </c>
      <c r="R1" t="s">
        <v>18</v>
      </c>
      <c r="S1" t="s">
        <v>16</v>
      </c>
      <c r="T1" t="s">
        <v>14</v>
      </c>
    </row>
    <row r="2" spans="1:31" x14ac:dyDescent="0.45">
      <c r="A2">
        <v>10</v>
      </c>
      <c r="B2">
        <v>57.350099999999998</v>
      </c>
      <c r="C2">
        <v>54</v>
      </c>
      <c r="D2" s="1" t="str">
        <f>LEFT(A2,2)&amp;":"&amp;IF(RIGHT(LEFT(B2,2),1) = ".", "0"&amp;LEFT(B2,1), LEFT(B2,2))&amp;":"&amp;IF(LEN(C2) &lt; 2, "0"&amp;C2, C2)&amp;" AM"</f>
        <v>10:57:54 AM</v>
      </c>
      <c r="E2">
        <v>43.400129999999997</v>
      </c>
      <c r="F2">
        <v>-79.200029999999998</v>
      </c>
      <c r="G2">
        <f>(E2-$L$5)*($M$5-$N$5)/($K$5-$L$5)+$N$5</f>
        <v>43.660066265020575</v>
      </c>
      <c r="H2">
        <f>(F2-$L$6)*($M$6-$N$6)/($K$6-$L$6)+$N$6</f>
        <v>-79.396475974816624</v>
      </c>
      <c r="J2" s="14" t="s">
        <v>20</v>
      </c>
      <c r="P2">
        <v>0</v>
      </c>
      <c r="R2">
        <v>0</v>
      </c>
      <c r="S2">
        <v>0</v>
      </c>
      <c r="T2">
        <v>0</v>
      </c>
    </row>
    <row r="3" spans="1:31" x14ac:dyDescent="0.45">
      <c r="A3">
        <v>10</v>
      </c>
      <c r="B3">
        <v>57.399900000000002</v>
      </c>
      <c r="C3">
        <v>58</v>
      </c>
      <c r="D3" s="1" t="str">
        <f t="shared" ref="D3:D66" si="0">LEFT(A3,2)&amp;":"&amp;IF(RIGHT(LEFT(B3,2),1) = ".", "0"&amp;LEFT(B3,1), LEFT(B3,2))&amp;":"&amp;IF(LEN(C3) &lt; 2, "0"&amp;C3, C3)&amp;" AM"</f>
        <v>10:57:58 AM</v>
      </c>
      <c r="E3">
        <v>43.400120000000001</v>
      </c>
      <c r="F3">
        <v>-79.200059999999993</v>
      </c>
      <c r="G3">
        <f>(E3-$L$5)*($M$5-$N$5)/($K$5-$L$5)+$N$5</f>
        <v>43.660053335802473</v>
      </c>
      <c r="H3">
        <f t="shared" ref="H3:H66" si="1">(F3-$L$6)*($M$6-$N$6)/($K$6-$L$6)+$N$6</f>
        <v>-79.396516162347183</v>
      </c>
      <c r="K3" s="2" t="s">
        <v>11</v>
      </c>
      <c r="M3" s="2" t="s">
        <v>10</v>
      </c>
      <c r="P3">
        <f>P2+IF(C3-C2 &gt; 0, C3-C2, C3-C2+60)</f>
        <v>4</v>
      </c>
      <c r="Q3">
        <f>SQRT(((G3-G2)*(111132.92-559.82*COS(G3+G2)+1.175*COS(2*(G3+G2))-0.0023*COS(3*(G3+G2))))^2+((H3-H2)*(111412.84*COS((G3+G2)/2)-93.5*COS(3*(G3+G2)/2)+0.118*COS(5*(G3+G2)/2)))^2)</f>
        <v>4.4795602410370492</v>
      </c>
      <c r="R3">
        <f>Q3+R2</f>
        <v>4.4795602410370492</v>
      </c>
      <c r="S3">
        <f t="shared" ref="S3:S66" si="2">Q3/(P3-P2)</f>
        <v>1.1198900602592623</v>
      </c>
      <c r="T3">
        <v>0</v>
      </c>
    </row>
    <row r="4" spans="1:31" x14ac:dyDescent="0.45">
      <c r="A4">
        <v>10</v>
      </c>
      <c r="B4">
        <v>57.449950000000001</v>
      </c>
      <c r="C4">
        <v>3</v>
      </c>
      <c r="D4" s="1" t="str">
        <f t="shared" si="0"/>
        <v>10:57:03 AM</v>
      </c>
      <c r="E4">
        <v>43.400129999999997</v>
      </c>
      <c r="F4">
        <v>-79.200100000000006</v>
      </c>
      <c r="G4">
        <f>(E4-$L$5)*($M$5-$N$5)/($K$5-$L$5)+$N$5</f>
        <v>43.660066265020575</v>
      </c>
      <c r="H4">
        <f t="shared" si="1"/>
        <v>-79.39656974572128</v>
      </c>
      <c r="K4" s="11" t="s">
        <v>9</v>
      </c>
      <c r="L4" s="12" t="s">
        <v>8</v>
      </c>
      <c r="M4" s="12" t="s">
        <v>9</v>
      </c>
      <c r="N4" s="13" t="s">
        <v>8</v>
      </c>
      <c r="P4">
        <f t="shared" ref="P4:P67" si="3">P3+IF(C4-C3 &gt; 0, C4-C3, C4-C3+60)</f>
        <v>9</v>
      </c>
      <c r="Q4">
        <f>SQRT(((G4-G3)*(111132.92-559.82*COS(G4+G3)+1.175*COS(2*(G4+G3))-0.0023*COS(3*(G4+G3))))^2+((H4-H3)*(111412.84*COS((G4+G3)/2)-93.5*COS(3*(G4+G3)/2)+0.118*COS(5*(G4+G3)/2)))^2)</f>
        <v>5.8378785501828361</v>
      </c>
      <c r="R4">
        <f>Q4+R3</f>
        <v>10.317438791219885</v>
      </c>
      <c r="S4">
        <f t="shared" si="2"/>
        <v>1.1675757100365671</v>
      </c>
      <c r="T4">
        <f>AVERAGE(S2:S12)</f>
        <v>0.98348250695166894</v>
      </c>
      <c r="AE4" t="s">
        <v>21</v>
      </c>
    </row>
    <row r="5" spans="1:31" x14ac:dyDescent="0.45">
      <c r="A5">
        <v>10</v>
      </c>
      <c r="B5">
        <v>57.5</v>
      </c>
      <c r="C5">
        <v>8</v>
      </c>
      <c r="D5" s="1" t="str">
        <f t="shared" si="0"/>
        <v>10:57:08 AM</v>
      </c>
      <c r="E5">
        <v>43.400129999999997</v>
      </c>
      <c r="F5">
        <v>-79.200140000000005</v>
      </c>
      <c r="G5">
        <f t="shared" ref="G4:G67" si="4">(E5-$L$5)*($M$5-$N$5)/($K$5-$L$5)+$N$5</f>
        <v>43.660066265020575</v>
      </c>
      <c r="H5">
        <f t="shared" si="1"/>
        <v>-79.396623329095362</v>
      </c>
      <c r="J5" s="9" t="s">
        <v>7</v>
      </c>
      <c r="K5" s="3">
        <f>MAX(E:E)</f>
        <v>43.400449999999999</v>
      </c>
      <c r="L5" s="4">
        <f>MIN(E:E)</f>
        <v>43.398020000000002</v>
      </c>
      <c r="M5" s="4">
        <v>43.66048</v>
      </c>
      <c r="N5" s="5">
        <v>43.657338199999998</v>
      </c>
      <c r="P5">
        <f t="shared" si="3"/>
        <v>14</v>
      </c>
      <c r="Q5">
        <f>SQRT(((G5-G4)*(111132.92-559.82*COS(G5+G4)+1.175*COS(2*(G5+G4))-0.0023*COS(3*(G5+G4))))^2+((H5-H4)*(111412.84*COS((G5+G4)/2)-93.5*COS(3*(G5+G4)/2)+0.118*COS(5*(G5+G4)/2)))^2)</f>
        <v>5.6597680163670043</v>
      </c>
      <c r="R5">
        <f t="shared" ref="R5:R68" si="5">Q5+R4</f>
        <v>15.977206807586889</v>
      </c>
      <c r="S5">
        <f t="shared" si="2"/>
        <v>1.1319536032734008</v>
      </c>
      <c r="T5">
        <f t="shared" ref="T5:T68" si="6">AVERAGE(S3:S13)</f>
        <v>1.0606545362767157</v>
      </c>
    </row>
    <row r="6" spans="1:31" x14ac:dyDescent="0.45">
      <c r="A6">
        <v>10</v>
      </c>
      <c r="B6">
        <v>57.56006</v>
      </c>
      <c r="C6">
        <v>14</v>
      </c>
      <c r="D6" s="1" t="str">
        <f t="shared" si="0"/>
        <v>10:57:14 AM</v>
      </c>
      <c r="E6">
        <v>43.400109999999998</v>
      </c>
      <c r="F6">
        <v>-79.20017</v>
      </c>
      <c r="G6">
        <f t="shared" si="4"/>
        <v>43.660040406584358</v>
      </c>
      <c r="H6">
        <f t="shared" si="1"/>
        <v>-79.396663516625921</v>
      </c>
      <c r="J6" s="10" t="s">
        <v>6</v>
      </c>
      <c r="K6" s="6">
        <f>MAX(F:F)</f>
        <v>-79.192030000000003</v>
      </c>
      <c r="L6" s="7">
        <f>MIN(F:F)</f>
        <v>-79.200209999999998</v>
      </c>
      <c r="M6" s="7">
        <v>-79.385759300000004</v>
      </c>
      <c r="N6" s="8">
        <v>-79.396717100000004</v>
      </c>
      <c r="P6">
        <f t="shared" si="3"/>
        <v>20</v>
      </c>
      <c r="Q6">
        <f t="shared" ref="Q6:Q69" si="7">SQRT(((G6-G5)*(111132.92-559.82*COS(G6+G5)+1.175*COS(2*(G6+G5))-0.0023*COS(3*(G6+G5))))^2+((H6-H5)*(111412.84*COS((G6+G5)/2)-93.5*COS(3*(G6+G5)/2)+0.118*COS(5*(G6+G5)/2)))^2)</f>
        <v>5.1196046203261227</v>
      </c>
      <c r="R6">
        <f t="shared" si="5"/>
        <v>21.096811427913011</v>
      </c>
      <c r="S6">
        <f t="shared" si="2"/>
        <v>0.85326743672102046</v>
      </c>
      <c r="T6">
        <f>AVERAGE(S4:S14)</f>
        <v>1.0168965284341793</v>
      </c>
    </row>
    <row r="7" spans="1:31" x14ac:dyDescent="0.45">
      <c r="A7">
        <v>10</v>
      </c>
      <c r="B7">
        <v>58</v>
      </c>
      <c r="C7">
        <v>18</v>
      </c>
      <c r="D7" s="1" t="str">
        <f t="shared" si="0"/>
        <v>10:58:18 AM</v>
      </c>
      <c r="E7">
        <v>43.400109999999998</v>
      </c>
      <c r="F7">
        <v>-79.200190000000006</v>
      </c>
      <c r="G7">
        <f t="shared" si="4"/>
        <v>43.660040406584358</v>
      </c>
      <c r="H7">
        <f t="shared" si="1"/>
        <v>-79.396690308312969</v>
      </c>
      <c r="P7">
        <f>P6+IF(C7-C6 &gt; 0, C7-C6, C7-C6+60)</f>
        <v>24</v>
      </c>
      <c r="Q7">
        <f t="shared" si="7"/>
        <v>2.8298597240462886</v>
      </c>
      <c r="R7">
        <f t="shared" si="5"/>
        <v>23.926671151959297</v>
      </c>
      <c r="S7">
        <f t="shared" si="2"/>
        <v>0.70746493101157215</v>
      </c>
      <c r="T7">
        <f t="shared" si="6"/>
        <v>1.0179638144885512</v>
      </c>
    </row>
    <row r="8" spans="1:31" x14ac:dyDescent="0.45">
      <c r="A8">
        <v>10</v>
      </c>
      <c r="B8">
        <v>58.06006</v>
      </c>
      <c r="C8">
        <v>24</v>
      </c>
      <c r="D8" s="1" t="str">
        <f t="shared" si="0"/>
        <v>10:58:24 AM</v>
      </c>
      <c r="E8">
        <v>43.400100000000002</v>
      </c>
      <c r="F8">
        <v>-79.200199999999995</v>
      </c>
      <c r="G8">
        <f t="shared" si="4"/>
        <v>43.660027477366256</v>
      </c>
      <c r="H8">
        <f t="shared" si="1"/>
        <v>-79.396703704156479</v>
      </c>
      <c r="P8">
        <f t="shared" si="3"/>
        <v>30</v>
      </c>
      <c r="Q8">
        <f t="shared" si="7"/>
        <v>2.0124631554650789</v>
      </c>
      <c r="R8">
        <f t="shared" si="5"/>
        <v>25.939134307424375</v>
      </c>
      <c r="S8">
        <f t="shared" si="2"/>
        <v>0.33541052591084647</v>
      </c>
      <c r="T8">
        <f t="shared" si="6"/>
        <v>1.0085470830456089</v>
      </c>
    </row>
    <row r="9" spans="1:31" x14ac:dyDescent="0.45">
      <c r="A9">
        <v>10</v>
      </c>
      <c r="B9">
        <v>58.100099999999998</v>
      </c>
      <c r="C9">
        <v>28</v>
      </c>
      <c r="D9" s="1" t="str">
        <f t="shared" si="0"/>
        <v>10:58:28 AM</v>
      </c>
      <c r="E9">
        <v>43.400080000000003</v>
      </c>
      <c r="F9">
        <v>-79.200209999999998</v>
      </c>
      <c r="G9">
        <f t="shared" si="4"/>
        <v>43.660001618930046</v>
      </c>
      <c r="H9">
        <f t="shared" si="1"/>
        <v>-79.396717100000004</v>
      </c>
      <c r="J9" s="14" t="s">
        <v>19</v>
      </c>
      <c r="P9">
        <f t="shared" si="3"/>
        <v>34</v>
      </c>
      <c r="Q9">
        <f t="shared" si="7"/>
        <v>3.1927972381513823</v>
      </c>
      <c r="R9">
        <f t="shared" si="5"/>
        <v>29.131931545575757</v>
      </c>
      <c r="S9">
        <f t="shared" si="2"/>
        <v>0.79819930953784557</v>
      </c>
      <c r="T9">
        <f t="shared" si="6"/>
        <v>1.0822411319352865</v>
      </c>
    </row>
    <row r="10" spans="1:31" x14ac:dyDescent="0.45">
      <c r="A10">
        <v>10</v>
      </c>
      <c r="B10">
        <v>58.159910000000004</v>
      </c>
      <c r="C10">
        <v>34</v>
      </c>
      <c r="D10" s="1" t="str">
        <f t="shared" si="0"/>
        <v>10:58:34 AM</v>
      </c>
      <c r="E10">
        <v>43.400030000000001</v>
      </c>
      <c r="F10">
        <v>-79.200180000000003</v>
      </c>
      <c r="G10">
        <f t="shared" si="4"/>
        <v>43.65993697283951</v>
      </c>
      <c r="H10">
        <f t="shared" si="1"/>
        <v>-79.396676912469445</v>
      </c>
      <c r="P10">
        <f t="shared" si="3"/>
        <v>40</v>
      </c>
      <c r="Q10">
        <f t="shared" si="7"/>
        <v>8.3196862252422612</v>
      </c>
      <c r="R10">
        <f t="shared" si="5"/>
        <v>37.451617770818018</v>
      </c>
      <c r="S10">
        <f t="shared" si="2"/>
        <v>1.3866143708737102</v>
      </c>
      <c r="T10">
        <f t="shared" si="6"/>
        <v>1.1920747732490549</v>
      </c>
    </row>
    <row r="11" spans="1:31" x14ac:dyDescent="0.45">
      <c r="A11">
        <v>10</v>
      </c>
      <c r="B11">
        <v>58.199950000000001</v>
      </c>
      <c r="C11">
        <v>38</v>
      </c>
      <c r="D11" s="1" t="str">
        <f t="shared" si="0"/>
        <v>10:58:38 AM</v>
      </c>
      <c r="E11">
        <v>43.39996</v>
      </c>
      <c r="F11">
        <v>-79.200159999999997</v>
      </c>
      <c r="G11">
        <f t="shared" si="4"/>
        <v>43.659846468312757</v>
      </c>
      <c r="H11">
        <f t="shared" si="1"/>
        <v>-79.396650120782397</v>
      </c>
      <c r="P11">
        <f t="shared" si="3"/>
        <v>44</v>
      </c>
      <c r="Q11">
        <f t="shared" si="7"/>
        <v>10.409562892126594</v>
      </c>
      <c r="R11">
        <f t="shared" si="5"/>
        <v>47.861180662944612</v>
      </c>
      <c r="S11">
        <f t="shared" si="2"/>
        <v>2.6023907230316485</v>
      </c>
      <c r="T11">
        <f t="shared" si="6"/>
        <v>1.2687931045017387</v>
      </c>
    </row>
    <row r="12" spans="1:31" x14ac:dyDescent="0.45">
      <c r="A12">
        <v>10</v>
      </c>
      <c r="B12">
        <v>58.260010000000001</v>
      </c>
      <c r="C12">
        <v>44</v>
      </c>
      <c r="D12" s="1" t="str">
        <f t="shared" si="0"/>
        <v>10:58:44 AM</v>
      </c>
      <c r="E12">
        <v>43.399929999999998</v>
      </c>
      <c r="F12">
        <v>-79.200159999999997</v>
      </c>
      <c r="G12">
        <f t="shared" si="4"/>
        <v>43.659807680658432</v>
      </c>
      <c r="H12">
        <f t="shared" si="1"/>
        <v>-79.396650120782397</v>
      </c>
      <c r="P12">
        <f t="shared" si="3"/>
        <v>50</v>
      </c>
      <c r="Q12">
        <f t="shared" si="7"/>
        <v>4.2932454348749056</v>
      </c>
      <c r="R12">
        <f t="shared" si="5"/>
        <v>52.154426097819517</v>
      </c>
      <c r="S12">
        <f t="shared" si="2"/>
        <v>0.71554090581248431</v>
      </c>
      <c r="T12">
        <f t="shared" si="6"/>
        <v>1.5701716073377399</v>
      </c>
    </row>
    <row r="13" spans="1:31" x14ac:dyDescent="0.45">
      <c r="A13">
        <v>10</v>
      </c>
      <c r="B13">
        <v>58.31006</v>
      </c>
      <c r="C13">
        <v>49</v>
      </c>
      <c r="D13" s="1" t="str">
        <f t="shared" si="0"/>
        <v>10:58:49 AM</v>
      </c>
      <c r="E13">
        <v>43.399929999999998</v>
      </c>
      <c r="F13">
        <v>-79.200190000000006</v>
      </c>
      <c r="G13">
        <f t="shared" si="4"/>
        <v>43.659807680658432</v>
      </c>
      <c r="H13">
        <f t="shared" si="1"/>
        <v>-79.396690308312969</v>
      </c>
      <c r="P13">
        <f t="shared" si="3"/>
        <v>55</v>
      </c>
      <c r="Q13">
        <f t="shared" si="7"/>
        <v>4.2444616128775747</v>
      </c>
      <c r="R13">
        <f t="shared" si="5"/>
        <v>56.398887710697089</v>
      </c>
      <c r="S13">
        <f t="shared" si="2"/>
        <v>0.84889232257551495</v>
      </c>
      <c r="T13">
        <f t="shared" si="6"/>
        <v>1.6585354792344595</v>
      </c>
    </row>
    <row r="14" spans="1:31" x14ac:dyDescent="0.45">
      <c r="A14">
        <v>10</v>
      </c>
      <c r="B14">
        <v>58.360109999999999</v>
      </c>
      <c r="C14">
        <v>54</v>
      </c>
      <c r="D14" s="1" t="str">
        <f t="shared" si="0"/>
        <v>10:58:54 AM</v>
      </c>
      <c r="E14">
        <v>43.399949999999997</v>
      </c>
      <c r="F14">
        <v>-79.200199999999995</v>
      </c>
      <c r="G14">
        <f t="shared" si="4"/>
        <v>43.659833539094649</v>
      </c>
      <c r="H14">
        <f t="shared" si="1"/>
        <v>-79.396703704156479</v>
      </c>
      <c r="P14">
        <f t="shared" si="3"/>
        <v>60</v>
      </c>
      <c r="Q14">
        <f t="shared" si="7"/>
        <v>3.1927598699568134</v>
      </c>
      <c r="R14">
        <f t="shared" si="5"/>
        <v>59.591647580653905</v>
      </c>
      <c r="S14">
        <f t="shared" si="2"/>
        <v>0.63855197399136265</v>
      </c>
      <c r="T14">
        <f t="shared" si="6"/>
        <v>1.5618531391917747</v>
      </c>
    </row>
    <row r="15" spans="1:31" x14ac:dyDescent="0.45">
      <c r="A15">
        <v>10</v>
      </c>
      <c r="B15">
        <v>58.409910000000004</v>
      </c>
      <c r="C15">
        <v>59</v>
      </c>
      <c r="D15" s="1" t="str">
        <f t="shared" si="0"/>
        <v>10:58:59 AM</v>
      </c>
      <c r="E15">
        <v>43.399909999999998</v>
      </c>
      <c r="F15">
        <v>-79.200190000000006</v>
      </c>
      <c r="G15">
        <f t="shared" si="4"/>
        <v>43.659781822222222</v>
      </c>
      <c r="H15">
        <f t="shared" si="1"/>
        <v>-79.396690308312969</v>
      </c>
      <c r="P15">
        <f t="shared" si="3"/>
        <v>65</v>
      </c>
      <c r="Q15">
        <f t="shared" si="7"/>
        <v>5.8965792831732831</v>
      </c>
      <c r="R15">
        <f t="shared" si="5"/>
        <v>65.488226863827194</v>
      </c>
      <c r="S15">
        <f t="shared" si="2"/>
        <v>1.1793158566346567</v>
      </c>
      <c r="T15">
        <f t="shared" si="6"/>
        <v>1.6128999716984926</v>
      </c>
    </row>
    <row r="16" spans="1:31" x14ac:dyDescent="0.45">
      <c r="A16">
        <v>10</v>
      </c>
      <c r="B16">
        <v>58.459960000000002</v>
      </c>
      <c r="C16">
        <v>4</v>
      </c>
      <c r="D16" s="1" t="str">
        <f t="shared" si="0"/>
        <v>10:58:04 AM</v>
      </c>
      <c r="E16">
        <v>43.399880000000003</v>
      </c>
      <c r="F16">
        <v>-79.20017</v>
      </c>
      <c r="G16">
        <f t="shared" si="4"/>
        <v>43.659743034567903</v>
      </c>
      <c r="H16">
        <f t="shared" si="1"/>
        <v>-79.396663516625921</v>
      </c>
      <c r="P16">
        <f t="shared" si="3"/>
        <v>70</v>
      </c>
      <c r="Q16">
        <f t="shared" si="7"/>
        <v>5.1418477870051875</v>
      </c>
      <c r="R16">
        <f t="shared" si="5"/>
        <v>70.630074650832384</v>
      </c>
      <c r="S16">
        <f t="shared" si="2"/>
        <v>1.0283695574010374</v>
      </c>
      <c r="T16">
        <f t="shared" si="6"/>
        <v>1.6756259299117908</v>
      </c>
    </row>
    <row r="17" spans="1:32" x14ac:dyDescent="0.45">
      <c r="A17">
        <v>10</v>
      </c>
      <c r="B17">
        <v>58.510010000000001</v>
      </c>
      <c r="C17">
        <v>9</v>
      </c>
      <c r="D17" s="1" t="str">
        <f t="shared" si="0"/>
        <v>10:58:09 AM</v>
      </c>
      <c r="E17">
        <v>43.399830000000001</v>
      </c>
      <c r="F17">
        <v>-79.200140000000005</v>
      </c>
      <c r="G17">
        <f t="shared" si="4"/>
        <v>43.659678388477367</v>
      </c>
      <c r="H17">
        <f t="shared" si="1"/>
        <v>-79.396623329095362</v>
      </c>
      <c r="P17">
        <f t="shared" si="3"/>
        <v>75</v>
      </c>
      <c r="Q17">
        <f t="shared" si="7"/>
        <v>8.3195098725373597</v>
      </c>
      <c r="R17">
        <f t="shared" si="5"/>
        <v>78.949584523369737</v>
      </c>
      <c r="S17">
        <f t="shared" si="2"/>
        <v>1.6639019745074719</v>
      </c>
      <c r="T17">
        <f t="shared" si="6"/>
        <v>1.6756233902391615</v>
      </c>
    </row>
    <row r="18" spans="1:32" x14ac:dyDescent="0.45">
      <c r="A18">
        <v>10</v>
      </c>
      <c r="B18">
        <v>58.56006</v>
      </c>
      <c r="C18">
        <v>14</v>
      </c>
      <c r="D18" s="1" t="str">
        <f t="shared" si="0"/>
        <v>10:58:14 AM</v>
      </c>
      <c r="E18">
        <v>43.399769999999997</v>
      </c>
      <c r="F18">
        <v>-79.200109999999995</v>
      </c>
      <c r="G18">
        <f t="shared" si="4"/>
        <v>43.659600813168716</v>
      </c>
      <c r="H18">
        <f t="shared" si="1"/>
        <v>-79.39658314156479</v>
      </c>
      <c r="P18">
        <f t="shared" si="3"/>
        <v>80</v>
      </c>
      <c r="Q18">
        <f t="shared" si="7"/>
        <v>9.578174927315132</v>
      </c>
      <c r="R18">
        <f t="shared" si="5"/>
        <v>88.527759450684869</v>
      </c>
      <c r="S18">
        <f t="shared" si="2"/>
        <v>1.9156349854630264</v>
      </c>
      <c r="T18">
        <f t="shared" si="6"/>
        <v>1.6260552238199928</v>
      </c>
    </row>
    <row r="19" spans="1:32" x14ac:dyDescent="0.45">
      <c r="A19">
        <v>10</v>
      </c>
      <c r="B19">
        <v>59.010010000000001</v>
      </c>
      <c r="C19">
        <v>19</v>
      </c>
      <c r="D19" s="1" t="str">
        <f t="shared" si="0"/>
        <v>10:59:19 AM</v>
      </c>
      <c r="E19">
        <v>43.399729999999998</v>
      </c>
      <c r="F19">
        <v>-79.200100000000006</v>
      </c>
      <c r="G19">
        <f t="shared" si="4"/>
        <v>43.659549096296296</v>
      </c>
      <c r="H19">
        <f t="shared" si="1"/>
        <v>-79.39656974572128</v>
      </c>
      <c r="P19">
        <f t="shared" si="3"/>
        <v>85</v>
      </c>
      <c r="Q19">
        <f t="shared" si="7"/>
        <v>5.896560848451843</v>
      </c>
      <c r="R19">
        <f t="shared" si="5"/>
        <v>94.42432029913671</v>
      </c>
      <c r="S19">
        <f t="shared" si="2"/>
        <v>1.1793121696903686</v>
      </c>
      <c r="T19">
        <f t="shared" si="6"/>
        <v>1.5906145858106013</v>
      </c>
    </row>
    <row r="20" spans="1:32" x14ac:dyDescent="0.45">
      <c r="A20">
        <v>10</v>
      </c>
      <c r="B20">
        <v>59.06006</v>
      </c>
      <c r="C20">
        <v>24</v>
      </c>
      <c r="D20" s="1" t="str">
        <f t="shared" si="0"/>
        <v>10:59:24 AM</v>
      </c>
      <c r="E20">
        <v>43.399610000000003</v>
      </c>
      <c r="F20">
        <v>-79.200019999999995</v>
      </c>
      <c r="G20">
        <f t="shared" si="4"/>
        <v>43.659393945679014</v>
      </c>
      <c r="H20">
        <f t="shared" si="1"/>
        <v>-79.3964625789731</v>
      </c>
      <c r="P20">
        <f t="shared" si="3"/>
        <v>90</v>
      </c>
      <c r="Q20">
        <f t="shared" si="7"/>
        <v>20.566814203669296</v>
      </c>
      <c r="R20">
        <f t="shared" si="5"/>
        <v>114.99113450280601</v>
      </c>
      <c r="S20">
        <f t="shared" si="2"/>
        <v>4.1133628407338589</v>
      </c>
      <c r="T20">
        <f t="shared" si="6"/>
        <v>1.4969927426920555</v>
      </c>
    </row>
    <row r="21" spans="1:32" x14ac:dyDescent="0.45">
      <c r="A21">
        <v>10</v>
      </c>
      <c r="B21">
        <v>59.110109999999999</v>
      </c>
      <c r="C21">
        <v>29</v>
      </c>
      <c r="D21" s="1" t="str">
        <f t="shared" si="0"/>
        <v>10:59:29 AM</v>
      </c>
      <c r="E21">
        <v>43.399529999999999</v>
      </c>
      <c r="F21">
        <v>-79.2</v>
      </c>
      <c r="G21">
        <f t="shared" si="4"/>
        <v>43.659290511934152</v>
      </c>
      <c r="H21">
        <f t="shared" si="1"/>
        <v>-79.396435787286066</v>
      </c>
      <c r="P21">
        <f t="shared" si="3"/>
        <v>95</v>
      </c>
      <c r="Q21">
        <f t="shared" si="7"/>
        <v>11.793084808688135</v>
      </c>
      <c r="R21">
        <f t="shared" si="5"/>
        <v>126.78421931149414</v>
      </c>
      <c r="S21">
        <f t="shared" si="2"/>
        <v>2.3586169617376269</v>
      </c>
      <c r="T21">
        <f t="shared" si="6"/>
        <v>1.474099415489148</v>
      </c>
    </row>
    <row r="22" spans="1:32" x14ac:dyDescent="0.45">
      <c r="A22">
        <v>10</v>
      </c>
      <c r="B22">
        <v>59.159910000000004</v>
      </c>
      <c r="C22">
        <v>34</v>
      </c>
      <c r="D22" s="1" t="str">
        <f t="shared" si="0"/>
        <v>10:59:34 AM</v>
      </c>
      <c r="E22">
        <v>43.399479999999997</v>
      </c>
      <c r="F22">
        <v>-79.199979999999996</v>
      </c>
      <c r="G22">
        <f t="shared" si="4"/>
        <v>43.659225865843617</v>
      </c>
      <c r="H22">
        <f t="shared" si="1"/>
        <v>-79.396408995599018</v>
      </c>
      <c r="P22">
        <f t="shared" si="3"/>
        <v>100</v>
      </c>
      <c r="Q22">
        <f t="shared" si="7"/>
        <v>7.6944249128105717</v>
      </c>
      <c r="R22">
        <f t="shared" si="5"/>
        <v>134.4786442243047</v>
      </c>
      <c r="S22">
        <f t="shared" si="2"/>
        <v>1.5388849825621143</v>
      </c>
      <c r="T22">
        <f t="shared" si="6"/>
        <v>1.4490757700321011</v>
      </c>
    </row>
    <row r="23" spans="1:32" x14ac:dyDescent="0.45">
      <c r="A23">
        <v>10</v>
      </c>
      <c r="B23">
        <v>59.209960000000002</v>
      </c>
      <c r="C23">
        <v>39</v>
      </c>
      <c r="D23" s="1" t="str">
        <f t="shared" si="0"/>
        <v>10:59:39 AM</v>
      </c>
      <c r="E23">
        <v>43.399439999999998</v>
      </c>
      <c r="F23">
        <v>-79.199960000000004</v>
      </c>
      <c r="G23">
        <f t="shared" si="4"/>
        <v>43.659174148971189</v>
      </c>
      <c r="H23">
        <f t="shared" si="1"/>
        <v>-79.396382203911998</v>
      </c>
      <c r="P23">
        <f t="shared" si="3"/>
        <v>105</v>
      </c>
      <c r="Q23">
        <f t="shared" si="7"/>
        <v>6.3852803169318939</v>
      </c>
      <c r="R23">
        <f t="shared" si="5"/>
        <v>140.8639245412366</v>
      </c>
      <c r="S23">
        <f t="shared" si="2"/>
        <v>1.2770560633863788</v>
      </c>
      <c r="T23">
        <f t="shared" si="6"/>
        <v>1.2052327521649098</v>
      </c>
    </row>
    <row r="24" spans="1:32" x14ac:dyDescent="0.45">
      <c r="A24">
        <v>10</v>
      </c>
      <c r="B24">
        <v>59.260010000000001</v>
      </c>
      <c r="C24">
        <v>44</v>
      </c>
      <c r="D24" s="1" t="str">
        <f t="shared" si="0"/>
        <v>10:59:44 AM</v>
      </c>
      <c r="E24">
        <v>43.399389999999997</v>
      </c>
      <c r="F24">
        <v>-79.199939999999998</v>
      </c>
      <c r="G24">
        <f t="shared" si="4"/>
        <v>43.659109502880654</v>
      </c>
      <c r="H24">
        <f t="shared" si="1"/>
        <v>-79.396355412224935</v>
      </c>
      <c r="P24">
        <f t="shared" si="3"/>
        <v>110</v>
      </c>
      <c r="Q24">
        <f t="shared" si="7"/>
        <v>7.694389314608995</v>
      </c>
      <c r="R24">
        <f t="shared" si="5"/>
        <v>148.5583138558456</v>
      </c>
      <c r="S24">
        <f t="shared" si="2"/>
        <v>1.538877862921799</v>
      </c>
      <c r="T24">
        <f t="shared" si="6"/>
        <v>1.3751559657461578</v>
      </c>
    </row>
    <row r="25" spans="1:32" x14ac:dyDescent="0.45">
      <c r="A25">
        <v>10</v>
      </c>
      <c r="B25">
        <v>59.31006</v>
      </c>
      <c r="C25">
        <v>49</v>
      </c>
      <c r="D25" s="1" t="str">
        <f t="shared" si="0"/>
        <v>10:59:49 AM</v>
      </c>
      <c r="E25">
        <v>43.399369999999998</v>
      </c>
      <c r="F25">
        <v>-79.199929999999995</v>
      </c>
      <c r="G25">
        <f t="shared" si="4"/>
        <v>43.659083644444436</v>
      </c>
      <c r="H25">
        <f t="shared" si="1"/>
        <v>-79.396342016381411</v>
      </c>
      <c r="P25">
        <f t="shared" si="3"/>
        <v>115</v>
      </c>
      <c r="Q25">
        <f t="shared" si="7"/>
        <v>3.1926201879621936</v>
      </c>
      <c r="R25">
        <f t="shared" si="5"/>
        <v>151.7509340438078</v>
      </c>
      <c r="S25">
        <f t="shared" si="2"/>
        <v>0.6385240375924387</v>
      </c>
      <c r="T25">
        <f t="shared" si="6"/>
        <v>1.3413573092001159</v>
      </c>
    </row>
    <row r="26" spans="1:32" x14ac:dyDescent="0.45">
      <c r="A26">
        <v>10</v>
      </c>
      <c r="B26">
        <v>59.360109999999999</v>
      </c>
      <c r="C26">
        <v>54</v>
      </c>
      <c r="D26" s="1" t="str">
        <f t="shared" si="0"/>
        <v>10:59:54 AM</v>
      </c>
      <c r="E26">
        <v>43.399360000000001</v>
      </c>
      <c r="F26">
        <v>-79.199910000000003</v>
      </c>
      <c r="G26">
        <f t="shared" si="4"/>
        <v>43.659070715226335</v>
      </c>
      <c r="H26">
        <f t="shared" si="1"/>
        <v>-79.396315224694391</v>
      </c>
      <c r="P26">
        <f t="shared" si="3"/>
        <v>120</v>
      </c>
      <c r="Q26">
        <f t="shared" si="7"/>
        <v>3.1703301301189954</v>
      </c>
      <c r="R26">
        <f t="shared" si="5"/>
        <v>154.9212641739268</v>
      </c>
      <c r="S26">
        <f t="shared" si="2"/>
        <v>0.63406602602379913</v>
      </c>
      <c r="T26">
        <f t="shared" si="6"/>
        <v>1.421461487506025</v>
      </c>
    </row>
    <row r="27" spans="1:32" x14ac:dyDescent="0.45">
      <c r="A27">
        <v>10</v>
      </c>
      <c r="B27">
        <v>59.409910000000004</v>
      </c>
      <c r="C27">
        <v>59</v>
      </c>
      <c r="D27" s="1" t="str">
        <f t="shared" si="0"/>
        <v>10:59:59 AM</v>
      </c>
      <c r="E27">
        <v>43.399340000000002</v>
      </c>
      <c r="F27">
        <v>-79.1999</v>
      </c>
      <c r="G27">
        <f t="shared" si="4"/>
        <v>43.659044856790125</v>
      </c>
      <c r="H27">
        <f t="shared" si="1"/>
        <v>-79.396301828850866</v>
      </c>
      <c r="P27">
        <f t="shared" si="3"/>
        <v>125</v>
      </c>
      <c r="Q27">
        <f t="shared" si="7"/>
        <v>3.1926126964886428</v>
      </c>
      <c r="R27">
        <f t="shared" si="5"/>
        <v>158.11387687041545</v>
      </c>
      <c r="S27">
        <f t="shared" si="2"/>
        <v>0.63852253929772851</v>
      </c>
      <c r="T27">
        <f t="shared" si="6"/>
        <v>1.4106875101680363</v>
      </c>
    </row>
    <row r="28" spans="1:32" x14ac:dyDescent="0.45">
      <c r="A28">
        <v>10</v>
      </c>
      <c r="B28">
        <v>59.459960000000002</v>
      </c>
      <c r="C28">
        <v>4</v>
      </c>
      <c r="D28" s="1" t="str">
        <f t="shared" si="0"/>
        <v>10:59:04 AM</v>
      </c>
      <c r="E28">
        <v>43.399349999999998</v>
      </c>
      <c r="F28">
        <v>-79.199879999999993</v>
      </c>
      <c r="G28">
        <f t="shared" si="4"/>
        <v>43.659057786008226</v>
      </c>
      <c r="H28">
        <f t="shared" si="1"/>
        <v>-79.396275037163804</v>
      </c>
      <c r="P28">
        <f t="shared" si="3"/>
        <v>130</v>
      </c>
      <c r="Q28">
        <f t="shared" si="7"/>
        <v>3.1703085010173706</v>
      </c>
      <c r="R28">
        <f t="shared" si="5"/>
        <v>161.28418537143281</v>
      </c>
      <c r="S28">
        <f t="shared" si="2"/>
        <v>0.63406170020347408</v>
      </c>
      <c r="T28">
        <f t="shared" si="6"/>
        <v>1.5400106722328137</v>
      </c>
      <c r="AF28">
        <f>(1.97-1.6)/1.97</f>
        <v>0.18781725888324868</v>
      </c>
    </row>
    <row r="29" spans="1:32" x14ac:dyDescent="0.45">
      <c r="A29">
        <v>10</v>
      </c>
      <c r="B29">
        <v>59.510010000000001</v>
      </c>
      <c r="C29">
        <v>9</v>
      </c>
      <c r="D29" s="1" t="str">
        <f t="shared" si="0"/>
        <v>10:59:09 AM</v>
      </c>
      <c r="E29">
        <v>43.399299999999997</v>
      </c>
      <c r="F29">
        <v>-79.199849999999998</v>
      </c>
      <c r="G29">
        <f t="shared" si="4"/>
        <v>43.65899313991769</v>
      </c>
      <c r="H29">
        <f t="shared" si="1"/>
        <v>-79.39623484963326</v>
      </c>
      <c r="P29">
        <f t="shared" si="3"/>
        <v>135</v>
      </c>
      <c r="Q29">
        <f t="shared" si="7"/>
        <v>8.3190419311552013</v>
      </c>
      <c r="R29">
        <f t="shared" si="5"/>
        <v>169.60322730258801</v>
      </c>
      <c r="S29">
        <f t="shared" si="2"/>
        <v>1.6638083862310402</v>
      </c>
      <c r="T29">
        <f t="shared" si="6"/>
        <v>1.6451920533863151</v>
      </c>
    </row>
    <row r="30" spans="1:32" x14ac:dyDescent="0.45">
      <c r="A30">
        <v>10</v>
      </c>
      <c r="B30">
        <v>59.56006</v>
      </c>
      <c r="C30">
        <v>14</v>
      </c>
      <c r="D30" s="1" t="str">
        <f t="shared" si="0"/>
        <v>10:59:14 AM</v>
      </c>
      <c r="E30">
        <v>43.399270000000001</v>
      </c>
      <c r="F30">
        <v>-79.199839999999995</v>
      </c>
      <c r="G30">
        <f t="shared" si="4"/>
        <v>43.658954352263372</v>
      </c>
      <c r="H30">
        <f t="shared" si="1"/>
        <v>-79.396221453789735</v>
      </c>
      <c r="P30">
        <f t="shared" si="3"/>
        <v>140</v>
      </c>
      <c r="Q30">
        <f t="shared" si="7"/>
        <v>4.520260348314272</v>
      </c>
      <c r="R30">
        <f t="shared" si="5"/>
        <v>174.12348765090229</v>
      </c>
      <c r="S30">
        <f t="shared" si="2"/>
        <v>0.90405206966285445</v>
      </c>
      <c r="T30">
        <f t="shared" si="6"/>
        <v>1.7258457209442719</v>
      </c>
      <c r="AF30">
        <f>1-AF28</f>
        <v>0.81218274111675126</v>
      </c>
    </row>
    <row r="31" spans="1:32" x14ac:dyDescent="0.45">
      <c r="A31">
        <v>11</v>
      </c>
      <c r="B31">
        <v>1.0009769999999999E-2</v>
      </c>
      <c r="C31">
        <v>19</v>
      </c>
      <c r="D31" s="1" t="str">
        <f t="shared" si="0"/>
        <v>11:00:19 AM</v>
      </c>
      <c r="E31">
        <v>43.39922</v>
      </c>
      <c r="F31">
        <v>-79.199839999999995</v>
      </c>
      <c r="G31">
        <f t="shared" si="4"/>
        <v>43.658889706172836</v>
      </c>
      <c r="H31">
        <f t="shared" si="1"/>
        <v>-79.396221453789735</v>
      </c>
      <c r="P31">
        <f t="shared" si="3"/>
        <v>145</v>
      </c>
      <c r="Q31">
        <f t="shared" si="7"/>
        <v>7.155448220973768</v>
      </c>
      <c r="R31">
        <f t="shared" si="5"/>
        <v>181.27893587187606</v>
      </c>
      <c r="S31">
        <f t="shared" si="2"/>
        <v>1.4310896441947536</v>
      </c>
      <c r="T31">
        <f t="shared" si="6"/>
        <v>1.7775156796042666</v>
      </c>
    </row>
    <row r="32" spans="1:32" x14ac:dyDescent="0.45">
      <c r="A32">
        <v>11</v>
      </c>
      <c r="B32">
        <v>6.0058590000000002E-2</v>
      </c>
      <c r="C32">
        <v>24</v>
      </c>
      <c r="D32" s="1" t="str">
        <f t="shared" si="0"/>
        <v>11:00:24 AM</v>
      </c>
      <c r="E32">
        <v>43.399120000000003</v>
      </c>
      <c r="F32">
        <v>-79.199730000000002</v>
      </c>
      <c r="G32">
        <f t="shared" si="4"/>
        <v>43.658760413991772</v>
      </c>
      <c r="H32">
        <f t="shared" si="1"/>
        <v>-79.396074099511011</v>
      </c>
      <c r="P32">
        <f t="shared" si="3"/>
        <v>150</v>
      </c>
      <c r="Q32">
        <f t="shared" si="7"/>
        <v>21.138861555656781</v>
      </c>
      <c r="R32">
        <f t="shared" si="5"/>
        <v>202.41779742753283</v>
      </c>
      <c r="S32">
        <f t="shared" si="2"/>
        <v>4.2277723111313561</v>
      </c>
      <c r="T32">
        <f t="shared" si="6"/>
        <v>1.790227590160167</v>
      </c>
    </row>
    <row r="33" spans="1:20" x14ac:dyDescent="0.45">
      <c r="A33">
        <v>11</v>
      </c>
      <c r="B33">
        <v>0.11010739999999999</v>
      </c>
      <c r="C33">
        <v>29</v>
      </c>
      <c r="D33" s="1" t="str">
        <f t="shared" si="0"/>
        <v>11:00:29 AM</v>
      </c>
      <c r="E33">
        <v>43.39911</v>
      </c>
      <c r="F33">
        <v>-79.199690000000004</v>
      </c>
      <c r="G33">
        <f t="shared" si="4"/>
        <v>43.658747484773663</v>
      </c>
      <c r="H33">
        <f t="shared" si="1"/>
        <v>-79.396020516136929</v>
      </c>
      <c r="P33">
        <f t="shared" si="3"/>
        <v>155</v>
      </c>
      <c r="Q33">
        <f t="shared" si="7"/>
        <v>5.8354988027782548</v>
      </c>
      <c r="R33">
        <f t="shared" si="5"/>
        <v>208.25329623031109</v>
      </c>
      <c r="S33">
        <f t="shared" si="2"/>
        <v>1.167099760555651</v>
      </c>
      <c r="T33">
        <f t="shared" si="6"/>
        <v>1.8384238893877325</v>
      </c>
    </row>
    <row r="34" spans="1:20" x14ac:dyDescent="0.45">
      <c r="A34">
        <v>11</v>
      </c>
      <c r="B34">
        <v>0.1599121</v>
      </c>
      <c r="C34">
        <v>34</v>
      </c>
      <c r="D34" s="1" t="str">
        <f t="shared" si="0"/>
        <v>11:00:34 AM</v>
      </c>
      <c r="E34">
        <v>43.399079999999998</v>
      </c>
      <c r="F34">
        <v>-79.199619999999996</v>
      </c>
      <c r="G34">
        <f t="shared" si="4"/>
        <v>43.658708697119337</v>
      </c>
      <c r="H34">
        <f t="shared" si="1"/>
        <v>-79.395926745232273</v>
      </c>
      <c r="P34">
        <f t="shared" si="3"/>
        <v>160</v>
      </c>
      <c r="Q34">
        <f t="shared" si="7"/>
        <v>10.791010123756889</v>
      </c>
      <c r="R34">
        <f t="shared" si="5"/>
        <v>219.04430635406797</v>
      </c>
      <c r="S34">
        <f t="shared" si="2"/>
        <v>2.158202024751378</v>
      </c>
      <c r="T34">
        <f t="shared" si="6"/>
        <v>1.8912338575685297</v>
      </c>
    </row>
    <row r="35" spans="1:20" x14ac:dyDescent="0.45">
      <c r="A35">
        <v>11</v>
      </c>
      <c r="B35">
        <v>0.20996090000000001</v>
      </c>
      <c r="C35">
        <v>39</v>
      </c>
      <c r="D35" s="1" t="str">
        <f t="shared" si="0"/>
        <v>11:00:39 AM</v>
      </c>
      <c r="E35">
        <v>43.399050000000003</v>
      </c>
      <c r="F35">
        <v>-79.199579999999997</v>
      </c>
      <c r="G35">
        <f t="shared" si="4"/>
        <v>43.658669909465019</v>
      </c>
      <c r="H35">
        <f t="shared" si="1"/>
        <v>-79.395873161858191</v>
      </c>
      <c r="P35">
        <f t="shared" si="3"/>
        <v>165</v>
      </c>
      <c r="Q35">
        <f t="shared" si="7"/>
        <v>7.1018205610196254</v>
      </c>
      <c r="R35">
        <f t="shared" si="5"/>
        <v>226.14612691508759</v>
      </c>
      <c r="S35">
        <f t="shared" si="2"/>
        <v>1.420364112203925</v>
      </c>
      <c r="T35">
        <f t="shared" si="6"/>
        <v>1.6322339949011515</v>
      </c>
    </row>
    <row r="36" spans="1:20" x14ac:dyDescent="0.45">
      <c r="A36">
        <v>11</v>
      </c>
      <c r="B36">
        <v>0.26000980000000001</v>
      </c>
      <c r="C36">
        <v>44</v>
      </c>
      <c r="D36" s="1" t="str">
        <f t="shared" si="0"/>
        <v>11:00:44 AM</v>
      </c>
      <c r="E36">
        <v>43.399030000000003</v>
      </c>
      <c r="F36">
        <v>-79.199510000000004</v>
      </c>
      <c r="G36">
        <f t="shared" si="4"/>
        <v>43.658644051028809</v>
      </c>
      <c r="H36">
        <f t="shared" si="1"/>
        <v>-79.39577939095355</v>
      </c>
      <c r="P36">
        <f t="shared" si="3"/>
        <v>170</v>
      </c>
      <c r="Q36">
        <f t="shared" si="7"/>
        <v>10.305394101524959</v>
      </c>
      <c r="R36">
        <f t="shared" si="5"/>
        <v>236.45152101661256</v>
      </c>
      <c r="S36">
        <f t="shared" si="2"/>
        <v>2.0610788203049917</v>
      </c>
      <c r="T36">
        <f t="shared" si="6"/>
        <v>1.6901066638575999</v>
      </c>
    </row>
    <row r="37" spans="1:20" x14ac:dyDescent="0.45">
      <c r="A37">
        <v>11</v>
      </c>
      <c r="B37">
        <v>0.31005860000000002</v>
      </c>
      <c r="C37">
        <v>49</v>
      </c>
      <c r="D37" s="1" t="str">
        <f t="shared" si="0"/>
        <v>11:00:49 AM</v>
      </c>
      <c r="E37">
        <v>43.399009999999997</v>
      </c>
      <c r="F37">
        <v>-79.199449999999999</v>
      </c>
      <c r="G37">
        <f t="shared" si="4"/>
        <v>43.658618192592584</v>
      </c>
      <c r="H37">
        <f t="shared" si="1"/>
        <v>-79.395699015892419</v>
      </c>
      <c r="P37">
        <f t="shared" si="3"/>
        <v>175</v>
      </c>
      <c r="Q37">
        <f t="shared" si="7"/>
        <v>8.9553060935615783</v>
      </c>
      <c r="R37">
        <f t="shared" si="5"/>
        <v>245.40682711017413</v>
      </c>
      <c r="S37">
        <f t="shared" si="2"/>
        <v>1.7910612187123156</v>
      </c>
      <c r="T37">
        <f t="shared" si="6"/>
        <v>1.6620883052899187</v>
      </c>
    </row>
    <row r="38" spans="1:20" x14ac:dyDescent="0.45">
      <c r="A38">
        <v>11</v>
      </c>
      <c r="B38">
        <v>0.36010740000000002</v>
      </c>
      <c r="C38">
        <v>54</v>
      </c>
      <c r="D38" s="1" t="str">
        <f t="shared" si="0"/>
        <v>11:00:54 AM</v>
      </c>
      <c r="E38">
        <v>43.398989999999998</v>
      </c>
      <c r="F38">
        <v>-79.199399999999997</v>
      </c>
      <c r="G38">
        <f t="shared" si="4"/>
        <v>43.658592334156374</v>
      </c>
      <c r="H38">
        <f t="shared" si="1"/>
        <v>-79.395632036674812</v>
      </c>
      <c r="P38">
        <f t="shared" si="3"/>
        <v>180</v>
      </c>
      <c r="Q38">
        <f t="shared" si="7"/>
        <v>7.6285644121762557</v>
      </c>
      <c r="R38">
        <f t="shared" si="5"/>
        <v>253.03539152235038</v>
      </c>
      <c r="S38">
        <f t="shared" si="2"/>
        <v>1.525712882435251</v>
      </c>
      <c r="T38">
        <f t="shared" si="6"/>
        <v>1.6872539174233041</v>
      </c>
    </row>
    <row r="39" spans="1:20" x14ac:dyDescent="0.45">
      <c r="A39">
        <v>11</v>
      </c>
      <c r="B39">
        <v>0.4099121</v>
      </c>
      <c r="C39">
        <v>0</v>
      </c>
      <c r="D39" s="1" t="str">
        <f t="shared" si="0"/>
        <v>11:00:00 AM</v>
      </c>
      <c r="E39">
        <v>43.398980000000002</v>
      </c>
      <c r="F39">
        <v>-79.199349999999995</v>
      </c>
      <c r="G39">
        <f t="shared" si="4"/>
        <v>43.658579404938273</v>
      </c>
      <c r="H39">
        <f t="shared" si="1"/>
        <v>-79.395565057457205</v>
      </c>
      <c r="P39">
        <f t="shared" si="3"/>
        <v>186</v>
      </c>
      <c r="Q39">
        <f t="shared" si="7"/>
        <v>7.2145874727804991</v>
      </c>
      <c r="R39">
        <f t="shared" si="5"/>
        <v>260.2499789951309</v>
      </c>
      <c r="S39">
        <f t="shared" si="2"/>
        <v>1.2024312454634165</v>
      </c>
      <c r="T39">
        <f t="shared" si="6"/>
        <v>1.6960854274162793</v>
      </c>
    </row>
    <row r="40" spans="1:20" x14ac:dyDescent="0.45">
      <c r="A40">
        <v>11</v>
      </c>
      <c r="B40">
        <v>0.45996090000000001</v>
      </c>
      <c r="C40">
        <v>4</v>
      </c>
      <c r="D40" s="1" t="str">
        <f t="shared" si="0"/>
        <v>11:00:04 AM</v>
      </c>
      <c r="E40">
        <v>43.398969999999998</v>
      </c>
      <c r="F40">
        <v>-79.199299999999994</v>
      </c>
      <c r="G40">
        <f t="shared" si="4"/>
        <v>43.658566475720157</v>
      </c>
      <c r="H40">
        <f t="shared" si="1"/>
        <v>-79.395498078239612</v>
      </c>
      <c r="P40">
        <f t="shared" si="3"/>
        <v>190</v>
      </c>
      <c r="Q40">
        <f t="shared" si="7"/>
        <v>7.2145576093837809</v>
      </c>
      <c r="R40">
        <f t="shared" si="5"/>
        <v>267.46453660451471</v>
      </c>
      <c r="S40">
        <f t="shared" si="2"/>
        <v>1.8036394023459452</v>
      </c>
      <c r="T40">
        <f t="shared" si="6"/>
        <v>1.7715397680467588</v>
      </c>
    </row>
    <row r="41" spans="1:20" x14ac:dyDescent="0.45">
      <c r="A41">
        <v>11</v>
      </c>
      <c r="B41">
        <v>0.52001949999999997</v>
      </c>
      <c r="C41">
        <v>10</v>
      </c>
      <c r="D41" s="1" t="str">
        <f t="shared" si="0"/>
        <v>11:00:10 AM</v>
      </c>
      <c r="E41">
        <v>43.398980000000002</v>
      </c>
      <c r="F41">
        <v>-79.199240000000003</v>
      </c>
      <c r="G41">
        <f t="shared" si="4"/>
        <v>43.658579404938273</v>
      </c>
      <c r="H41">
        <f t="shared" si="1"/>
        <v>-79.395417703178495</v>
      </c>
      <c r="P41">
        <f t="shared" si="3"/>
        <v>196</v>
      </c>
      <c r="Q41">
        <f t="shared" si="7"/>
        <v>8.6052681669964386</v>
      </c>
      <c r="R41">
        <f t="shared" si="5"/>
        <v>276.06980477151114</v>
      </c>
      <c r="S41">
        <f t="shared" si="2"/>
        <v>1.4342113611660732</v>
      </c>
      <c r="T41">
        <f t="shared" si="6"/>
        <v>1.7956742898108999</v>
      </c>
    </row>
    <row r="42" spans="1:20" x14ac:dyDescent="0.45">
      <c r="A42">
        <v>11</v>
      </c>
      <c r="B42">
        <v>0.56005859999999996</v>
      </c>
      <c r="C42">
        <v>14</v>
      </c>
      <c r="D42" s="1" t="str">
        <f t="shared" si="0"/>
        <v>11:00:14 AM</v>
      </c>
      <c r="E42">
        <v>43.39902</v>
      </c>
      <c r="F42">
        <v>-79.199200000000005</v>
      </c>
      <c r="G42">
        <f t="shared" si="4"/>
        <v>43.6586311218107</v>
      </c>
      <c r="H42">
        <f t="shared" si="1"/>
        <v>-79.395364119804412</v>
      </c>
      <c r="P42">
        <f t="shared" si="3"/>
        <v>200</v>
      </c>
      <c r="Q42">
        <f t="shared" si="7"/>
        <v>8.0479971767340928</v>
      </c>
      <c r="R42">
        <f t="shared" si="5"/>
        <v>284.11780194824524</v>
      </c>
      <c r="S42">
        <f t="shared" si="2"/>
        <v>2.0119992941835232</v>
      </c>
      <c r="T42">
        <f t="shared" si="6"/>
        <v>1.8428381631079445</v>
      </c>
    </row>
    <row r="43" spans="1:20" x14ac:dyDescent="0.45">
      <c r="A43">
        <v>11</v>
      </c>
      <c r="B43">
        <v>1.0200199999999999</v>
      </c>
      <c r="C43">
        <v>20</v>
      </c>
      <c r="D43" s="1" t="str">
        <f t="shared" si="0"/>
        <v>11:01:20 AM</v>
      </c>
      <c r="E43">
        <v>43.399050000000003</v>
      </c>
      <c r="F43">
        <v>-79.199150000000003</v>
      </c>
      <c r="G43">
        <f t="shared" si="4"/>
        <v>43.658669909465019</v>
      </c>
      <c r="H43">
        <f t="shared" si="1"/>
        <v>-79.395297140586806</v>
      </c>
      <c r="P43">
        <f t="shared" si="3"/>
        <v>206</v>
      </c>
      <c r="Q43">
        <f t="shared" si="7"/>
        <v>8.2726429307411991</v>
      </c>
      <c r="R43">
        <f t="shared" si="5"/>
        <v>292.39044487898644</v>
      </c>
      <c r="S43">
        <f t="shared" si="2"/>
        <v>1.3787738217901999</v>
      </c>
      <c r="T43">
        <f t="shared" si="6"/>
        <v>1.8331685441193855</v>
      </c>
    </row>
    <row r="44" spans="1:20" x14ac:dyDescent="0.45">
      <c r="A44">
        <v>11</v>
      </c>
      <c r="B44">
        <v>1.0600590000000001</v>
      </c>
      <c r="C44">
        <v>24</v>
      </c>
      <c r="D44" s="1" t="str">
        <f t="shared" si="0"/>
        <v>11:01:24 AM</v>
      </c>
      <c r="E44">
        <v>43.399059999999999</v>
      </c>
      <c r="F44">
        <v>-79.199100000000001</v>
      </c>
      <c r="G44">
        <f t="shared" si="4"/>
        <v>43.65868283868312</v>
      </c>
      <c r="H44">
        <f t="shared" si="1"/>
        <v>-79.395230161369199</v>
      </c>
      <c r="P44">
        <f t="shared" si="3"/>
        <v>210</v>
      </c>
      <c r="Q44">
        <f t="shared" si="7"/>
        <v>7.2147964763063124</v>
      </c>
      <c r="R44">
        <f t="shared" si="5"/>
        <v>299.60524135529278</v>
      </c>
      <c r="S44">
        <f t="shared" si="2"/>
        <v>1.8036991190765781</v>
      </c>
      <c r="T44">
        <f t="shared" si="6"/>
        <v>1.8682122108612851</v>
      </c>
    </row>
    <row r="45" spans="1:20" x14ac:dyDescent="0.45">
      <c r="A45">
        <v>11</v>
      </c>
      <c r="B45">
        <v>1.120117</v>
      </c>
      <c r="C45">
        <v>30</v>
      </c>
      <c r="D45" s="1" t="str">
        <f t="shared" si="0"/>
        <v>11:01:30 AM</v>
      </c>
      <c r="E45">
        <v>43.39911</v>
      </c>
      <c r="F45">
        <v>-79.199039999999997</v>
      </c>
      <c r="G45">
        <f t="shared" si="4"/>
        <v>43.658747484773663</v>
      </c>
      <c r="H45">
        <f t="shared" si="1"/>
        <v>-79.395149786308068</v>
      </c>
      <c r="P45">
        <f t="shared" si="3"/>
        <v>216</v>
      </c>
      <c r="Q45">
        <f t="shared" si="7"/>
        <v>11.100000483041299</v>
      </c>
      <c r="R45">
        <f t="shared" si="5"/>
        <v>310.70524183833408</v>
      </c>
      <c r="S45">
        <f t="shared" si="2"/>
        <v>1.8500000805068832</v>
      </c>
      <c r="T45">
        <f t="shared" si="6"/>
        <v>1.8138867321427861</v>
      </c>
    </row>
    <row r="46" spans="1:20" x14ac:dyDescent="0.45">
      <c r="A46">
        <v>11</v>
      </c>
      <c r="B46">
        <v>1.1699219999999999</v>
      </c>
      <c r="C46">
        <v>35</v>
      </c>
      <c r="D46" s="1" t="str">
        <f t="shared" si="0"/>
        <v>11:01:35 AM</v>
      </c>
      <c r="E46">
        <v>43.39911</v>
      </c>
      <c r="F46">
        <v>-79.198980000000006</v>
      </c>
      <c r="G46">
        <f t="shared" si="4"/>
        <v>43.658747484773663</v>
      </c>
      <c r="H46">
        <f t="shared" si="1"/>
        <v>-79.395069411246951</v>
      </c>
      <c r="P46">
        <f t="shared" si="3"/>
        <v>221</v>
      </c>
      <c r="Q46">
        <f t="shared" si="7"/>
        <v>8.4859292283558574</v>
      </c>
      <c r="R46">
        <f t="shared" si="5"/>
        <v>319.19117106668995</v>
      </c>
      <c r="S46">
        <f t="shared" si="2"/>
        <v>1.6971858456711715</v>
      </c>
      <c r="T46">
        <f t="shared" si="6"/>
        <v>1.8272591653974166</v>
      </c>
    </row>
    <row r="47" spans="1:20" x14ac:dyDescent="0.45">
      <c r="A47">
        <v>11</v>
      </c>
      <c r="B47">
        <v>1.2199709999999999</v>
      </c>
      <c r="C47">
        <v>40</v>
      </c>
      <c r="D47" s="1" t="str">
        <f t="shared" si="0"/>
        <v>11:01:40 AM</v>
      </c>
      <c r="E47">
        <v>43.399140000000003</v>
      </c>
      <c r="F47">
        <v>-79.198909999999998</v>
      </c>
      <c r="G47">
        <f t="shared" si="4"/>
        <v>43.658786272427982</v>
      </c>
      <c r="H47">
        <f t="shared" si="1"/>
        <v>-79.394975640342295</v>
      </c>
      <c r="P47">
        <f t="shared" si="3"/>
        <v>226</v>
      </c>
      <c r="Q47">
        <f t="shared" si="7"/>
        <v>10.791127151138602</v>
      </c>
      <c r="R47">
        <f t="shared" si="5"/>
        <v>329.98229821782854</v>
      </c>
      <c r="S47">
        <f t="shared" si="2"/>
        <v>2.1582254302277204</v>
      </c>
      <c r="T47">
        <f t="shared" si="6"/>
        <v>1.8451753780336801</v>
      </c>
    </row>
    <row r="48" spans="1:20" x14ac:dyDescent="0.45">
      <c r="A48">
        <v>11</v>
      </c>
      <c r="B48">
        <v>1.2700199999999999</v>
      </c>
      <c r="C48">
        <v>45</v>
      </c>
      <c r="D48" s="1" t="str">
        <f t="shared" si="0"/>
        <v>11:01:45 AM</v>
      </c>
      <c r="E48">
        <v>43.3992</v>
      </c>
      <c r="F48">
        <v>-79.198840000000004</v>
      </c>
      <c r="G48">
        <f t="shared" si="4"/>
        <v>43.658863847736626</v>
      </c>
      <c r="H48">
        <f t="shared" si="1"/>
        <v>-79.394881869437668</v>
      </c>
      <c r="P48">
        <f t="shared" si="3"/>
        <v>231</v>
      </c>
      <c r="Q48">
        <f t="shared" si="7"/>
        <v>13.105294828237914</v>
      </c>
      <c r="R48">
        <f t="shared" si="5"/>
        <v>343.08759304606644</v>
      </c>
      <c r="S48">
        <f t="shared" si="2"/>
        <v>2.6210589656475829</v>
      </c>
      <c r="T48">
        <f t="shared" si="6"/>
        <v>1.8157095722431216</v>
      </c>
    </row>
    <row r="49" spans="1:20" x14ac:dyDescent="0.45">
      <c r="A49">
        <v>11</v>
      </c>
      <c r="B49">
        <v>1.320068</v>
      </c>
      <c r="C49">
        <v>50</v>
      </c>
      <c r="D49" s="1" t="str">
        <f t="shared" si="0"/>
        <v>11:01:50 AM</v>
      </c>
      <c r="E49">
        <v>43.39922</v>
      </c>
      <c r="F49">
        <v>-79.198779999999999</v>
      </c>
      <c r="G49">
        <f t="shared" si="4"/>
        <v>43.658889706172836</v>
      </c>
      <c r="H49">
        <f t="shared" si="1"/>
        <v>-79.394801494376537</v>
      </c>
      <c r="P49">
        <f t="shared" si="3"/>
        <v>236</v>
      </c>
      <c r="Q49">
        <f t="shared" si="7"/>
        <v>8.9559631092040153</v>
      </c>
      <c r="R49">
        <f t="shared" si="5"/>
        <v>352.04355615527044</v>
      </c>
      <c r="S49">
        <f t="shared" si="2"/>
        <v>1.791192621840803</v>
      </c>
      <c r="T49">
        <f t="shared" si="6"/>
        <v>1.8001369930608739</v>
      </c>
    </row>
    <row r="50" spans="1:20" x14ac:dyDescent="0.45">
      <c r="A50">
        <v>11</v>
      </c>
      <c r="B50">
        <v>1.370117</v>
      </c>
      <c r="C50">
        <v>55</v>
      </c>
      <c r="D50" s="1" t="str">
        <f t="shared" si="0"/>
        <v>11:01:55 AM</v>
      </c>
      <c r="E50">
        <v>43.399230000000003</v>
      </c>
      <c r="F50">
        <v>-79.198719999999994</v>
      </c>
      <c r="G50">
        <f t="shared" si="4"/>
        <v>43.658902635390945</v>
      </c>
      <c r="H50">
        <f t="shared" si="1"/>
        <v>-79.394721119315406</v>
      </c>
      <c r="P50">
        <f t="shared" si="3"/>
        <v>241</v>
      </c>
      <c r="Q50">
        <f t="shared" si="7"/>
        <v>8.6061692586545302</v>
      </c>
      <c r="R50">
        <f t="shared" si="5"/>
        <v>360.64972541392495</v>
      </c>
      <c r="S50">
        <f t="shared" si="2"/>
        <v>1.721233851730906</v>
      </c>
      <c r="T50">
        <f t="shared" si="6"/>
        <v>1.7604170348896746</v>
      </c>
    </row>
    <row r="51" spans="1:20" x14ac:dyDescent="0.45">
      <c r="A51">
        <v>11</v>
      </c>
      <c r="B51">
        <v>1.4199219999999999</v>
      </c>
      <c r="C51">
        <v>0</v>
      </c>
      <c r="D51" s="1" t="str">
        <f t="shared" si="0"/>
        <v>11:01:00 AM</v>
      </c>
      <c r="E51">
        <v>43.399230000000003</v>
      </c>
      <c r="F51">
        <v>-79.198660000000004</v>
      </c>
      <c r="G51">
        <f t="shared" si="4"/>
        <v>43.658902635390945</v>
      </c>
      <c r="H51">
        <f t="shared" si="1"/>
        <v>-79.394640744254289</v>
      </c>
      <c r="P51">
        <f t="shared" si="3"/>
        <v>246</v>
      </c>
      <c r="Q51">
        <f t="shared" si="7"/>
        <v>8.4863679673590102</v>
      </c>
      <c r="R51">
        <f t="shared" si="5"/>
        <v>369.13609338128396</v>
      </c>
      <c r="S51">
        <f t="shared" si="2"/>
        <v>1.697273593471802</v>
      </c>
      <c r="T51">
        <f t="shared" si="6"/>
        <v>1.6507258172121946</v>
      </c>
    </row>
    <row r="52" spans="1:20" x14ac:dyDescent="0.45">
      <c r="A52">
        <v>11</v>
      </c>
      <c r="B52">
        <v>1.4699709999999999</v>
      </c>
      <c r="C52">
        <v>5</v>
      </c>
      <c r="D52" s="1" t="str">
        <f t="shared" si="0"/>
        <v>11:01:05 AM</v>
      </c>
      <c r="E52">
        <v>43.399270000000001</v>
      </c>
      <c r="F52">
        <v>-79.198610000000002</v>
      </c>
      <c r="G52">
        <f t="shared" si="4"/>
        <v>43.658954352263372</v>
      </c>
      <c r="H52">
        <f t="shared" si="1"/>
        <v>-79.394573765036682</v>
      </c>
      <c r="P52">
        <f t="shared" si="3"/>
        <v>251</v>
      </c>
      <c r="Q52">
        <f t="shared" si="7"/>
        <v>9.0984584766348267</v>
      </c>
      <c r="R52">
        <f t="shared" si="5"/>
        <v>378.2345518579188</v>
      </c>
      <c r="S52">
        <f t="shared" si="2"/>
        <v>1.8196916953269653</v>
      </c>
      <c r="T52">
        <f t="shared" si="6"/>
        <v>1.675283241698051</v>
      </c>
    </row>
    <row r="53" spans="1:20" x14ac:dyDescent="0.45">
      <c r="A53">
        <v>11</v>
      </c>
      <c r="B53">
        <v>1.5200199999999999</v>
      </c>
      <c r="C53">
        <v>10</v>
      </c>
      <c r="D53" s="1" t="str">
        <f t="shared" si="0"/>
        <v>11:01:10 AM</v>
      </c>
      <c r="E53">
        <v>43.399270000000001</v>
      </c>
      <c r="F53">
        <v>-79.198560000000001</v>
      </c>
      <c r="G53">
        <f t="shared" si="4"/>
        <v>43.658954352263372</v>
      </c>
      <c r="H53">
        <f t="shared" si="1"/>
        <v>-79.394506785819075</v>
      </c>
      <c r="P53">
        <f t="shared" si="3"/>
        <v>256</v>
      </c>
      <c r="Q53">
        <f t="shared" si="7"/>
        <v>7.0720951414001707</v>
      </c>
      <c r="R53">
        <f t="shared" si="5"/>
        <v>385.30664699931896</v>
      </c>
      <c r="S53">
        <f t="shared" si="2"/>
        <v>1.4144190282800342</v>
      </c>
      <c r="T53">
        <f t="shared" si="6"/>
        <v>1.6500018291538014</v>
      </c>
    </row>
    <row r="54" spans="1:20" x14ac:dyDescent="0.45">
      <c r="A54">
        <v>11</v>
      </c>
      <c r="B54">
        <v>1.570068</v>
      </c>
      <c r="C54">
        <v>15</v>
      </c>
      <c r="D54" s="1" t="str">
        <f t="shared" si="0"/>
        <v>11:01:15 AM</v>
      </c>
      <c r="E54">
        <v>43.399290000000001</v>
      </c>
      <c r="F54">
        <v>-79.198509999999999</v>
      </c>
      <c r="G54">
        <f t="shared" si="4"/>
        <v>43.658980210699589</v>
      </c>
      <c r="H54">
        <f t="shared" si="1"/>
        <v>-79.394439806601468</v>
      </c>
      <c r="P54">
        <f t="shared" si="3"/>
        <v>261</v>
      </c>
      <c r="Q54">
        <f t="shared" si="7"/>
        <v>7.6293529379556775</v>
      </c>
      <c r="R54">
        <f t="shared" si="5"/>
        <v>392.93599993727463</v>
      </c>
      <c r="S54">
        <f t="shared" si="2"/>
        <v>1.5258705875911356</v>
      </c>
      <c r="T54">
        <f t="shared" si="6"/>
        <v>1.6242927606494439</v>
      </c>
    </row>
    <row r="55" spans="1:20" x14ac:dyDescent="0.45">
      <c r="A55">
        <v>11</v>
      </c>
      <c r="B55">
        <v>2.0200200000000001</v>
      </c>
      <c r="C55">
        <v>20</v>
      </c>
      <c r="D55" s="1" t="str">
        <f t="shared" si="0"/>
        <v>11:02:20 AM</v>
      </c>
      <c r="E55">
        <v>43.399279999999997</v>
      </c>
      <c r="F55">
        <v>-79.198440000000005</v>
      </c>
      <c r="G55">
        <f t="shared" si="4"/>
        <v>43.658967281481473</v>
      </c>
      <c r="H55">
        <f t="shared" si="1"/>
        <v>-79.394346035696827</v>
      </c>
      <c r="P55">
        <f t="shared" si="3"/>
        <v>266</v>
      </c>
      <c r="Q55">
        <f t="shared" si="7"/>
        <v>10.003887290377374</v>
      </c>
      <c r="R55">
        <f t="shared" si="5"/>
        <v>402.93988722765198</v>
      </c>
      <c r="S55">
        <f t="shared" si="2"/>
        <v>2.0007774580754747</v>
      </c>
      <c r="T55">
        <f t="shared" si="6"/>
        <v>1.5900611772047826</v>
      </c>
    </row>
    <row r="56" spans="1:20" x14ac:dyDescent="0.45">
      <c r="A56">
        <v>11</v>
      </c>
      <c r="B56">
        <v>2.070068</v>
      </c>
      <c r="C56">
        <v>25</v>
      </c>
      <c r="D56" s="1" t="str">
        <f t="shared" si="0"/>
        <v>11:02:25 AM</v>
      </c>
      <c r="E56">
        <v>43.399299999999997</v>
      </c>
      <c r="F56">
        <v>-79.198390000000003</v>
      </c>
      <c r="G56">
        <f t="shared" si="4"/>
        <v>43.65899313991769</v>
      </c>
      <c r="H56">
        <f t="shared" si="1"/>
        <v>-79.39427905647922</v>
      </c>
      <c r="P56">
        <f t="shared" si="3"/>
        <v>271</v>
      </c>
      <c r="Q56">
        <f t="shared" si="7"/>
        <v>7.6293810840536969</v>
      </c>
      <c r="R56">
        <f t="shared" si="5"/>
        <v>410.56926831170568</v>
      </c>
      <c r="S56">
        <f t="shared" si="2"/>
        <v>1.5258762168107394</v>
      </c>
      <c r="T56">
        <f t="shared" si="6"/>
        <v>1.5900667136274171</v>
      </c>
    </row>
    <row r="57" spans="1:20" x14ac:dyDescent="0.45">
      <c r="A57">
        <v>11</v>
      </c>
      <c r="B57">
        <v>2.120117</v>
      </c>
      <c r="C57">
        <v>30</v>
      </c>
      <c r="D57" s="1" t="str">
        <f t="shared" si="0"/>
        <v>11:02:30 AM</v>
      </c>
      <c r="E57">
        <v>43.399320000000003</v>
      </c>
      <c r="F57">
        <v>-79.198340000000002</v>
      </c>
      <c r="G57">
        <f t="shared" si="4"/>
        <v>43.659018998353915</v>
      </c>
      <c r="H57">
        <f t="shared" si="1"/>
        <v>-79.394212077261614</v>
      </c>
      <c r="P57">
        <f t="shared" si="3"/>
        <v>276</v>
      </c>
      <c r="Q57">
        <f t="shared" si="7"/>
        <v>7.6294373733322463</v>
      </c>
      <c r="R57">
        <f t="shared" si="5"/>
        <v>418.19870568503791</v>
      </c>
      <c r="S57">
        <f t="shared" si="2"/>
        <v>1.5258874746664493</v>
      </c>
      <c r="T57">
        <f t="shared" si="6"/>
        <v>1.6374788361028088</v>
      </c>
    </row>
    <row r="58" spans="1:20" x14ac:dyDescent="0.45">
      <c r="A58">
        <v>11</v>
      </c>
      <c r="B58">
        <v>2.1699220000000001</v>
      </c>
      <c r="C58">
        <v>35</v>
      </c>
      <c r="D58" s="1" t="str">
        <f t="shared" si="0"/>
        <v>11:02:35 AM</v>
      </c>
      <c r="E58">
        <v>43.399329999999999</v>
      </c>
      <c r="F58">
        <v>-79.198279999999997</v>
      </c>
      <c r="G58">
        <f t="shared" si="4"/>
        <v>43.659031927572016</v>
      </c>
      <c r="H58">
        <f t="shared" si="1"/>
        <v>-79.394131702200482</v>
      </c>
      <c r="P58">
        <f t="shared" si="3"/>
        <v>281</v>
      </c>
      <c r="Q58">
        <f t="shared" si="7"/>
        <v>8.6065294517226167</v>
      </c>
      <c r="R58">
        <f t="shared" si="5"/>
        <v>426.80523513676053</v>
      </c>
      <c r="S58">
        <f t="shared" si="2"/>
        <v>1.7213058903445233</v>
      </c>
      <c r="T58">
        <f t="shared" si="6"/>
        <v>1.6060200057723655</v>
      </c>
    </row>
    <row r="59" spans="1:20" x14ac:dyDescent="0.45">
      <c r="A59">
        <v>11</v>
      </c>
      <c r="B59">
        <v>2.2199710000000001</v>
      </c>
      <c r="C59">
        <v>40</v>
      </c>
      <c r="D59" s="1" t="str">
        <f t="shared" si="0"/>
        <v>11:02:40 AM</v>
      </c>
      <c r="E59">
        <v>43.399329999999999</v>
      </c>
      <c r="F59">
        <v>-79.198229999999995</v>
      </c>
      <c r="G59">
        <f t="shared" si="4"/>
        <v>43.659031927572016</v>
      </c>
      <c r="H59">
        <f t="shared" si="1"/>
        <v>-79.39406472298289</v>
      </c>
      <c r="P59">
        <f t="shared" si="3"/>
        <v>286</v>
      </c>
      <c r="Q59">
        <f t="shared" si="7"/>
        <v>7.0722778559765489</v>
      </c>
      <c r="R59">
        <f t="shared" si="5"/>
        <v>433.87751299273708</v>
      </c>
      <c r="S59">
        <f t="shared" si="2"/>
        <v>1.4144555711953097</v>
      </c>
      <c r="T59">
        <f t="shared" si="6"/>
        <v>1.6492051131612904</v>
      </c>
    </row>
    <row r="60" spans="1:20" x14ac:dyDescent="0.45">
      <c r="A60">
        <v>11</v>
      </c>
      <c r="B60">
        <v>2.2700200000000001</v>
      </c>
      <c r="C60">
        <v>45</v>
      </c>
      <c r="D60" s="1" t="str">
        <f t="shared" si="0"/>
        <v>11:02:45 AM</v>
      </c>
      <c r="E60">
        <v>43.399349999999998</v>
      </c>
      <c r="F60">
        <v>-79.198160000000001</v>
      </c>
      <c r="G60">
        <f t="shared" si="4"/>
        <v>43.659057786008226</v>
      </c>
      <c r="H60">
        <f t="shared" si="1"/>
        <v>-79.393970952078249</v>
      </c>
      <c r="P60">
        <f t="shared" si="3"/>
        <v>291</v>
      </c>
      <c r="Q60">
        <f t="shared" si="7"/>
        <v>10.306621455926118</v>
      </c>
      <c r="R60">
        <f t="shared" si="5"/>
        <v>444.1841344486632</v>
      </c>
      <c r="S60">
        <f t="shared" si="2"/>
        <v>2.0613242911852234</v>
      </c>
      <c r="T60">
        <f t="shared" si="6"/>
        <v>1.6492127863932893</v>
      </c>
    </row>
    <row r="61" spans="1:20" x14ac:dyDescent="0.45">
      <c r="A61">
        <v>11</v>
      </c>
      <c r="B61">
        <v>2.320068</v>
      </c>
      <c r="C61">
        <v>50</v>
      </c>
      <c r="D61" s="1" t="str">
        <f t="shared" si="0"/>
        <v>11:02:50 AM</v>
      </c>
      <c r="E61">
        <v>43.399360000000001</v>
      </c>
      <c r="F61">
        <v>-79.19811</v>
      </c>
      <c r="G61">
        <f t="shared" si="4"/>
        <v>43.659070715226335</v>
      </c>
      <c r="H61">
        <f t="shared" si="1"/>
        <v>-79.393903972860642</v>
      </c>
      <c r="P61">
        <f t="shared" si="3"/>
        <v>296</v>
      </c>
      <c r="Q61">
        <f t="shared" si="7"/>
        <v>7.2156915687208025</v>
      </c>
      <c r="R61">
        <f t="shared" si="5"/>
        <v>451.39982601738399</v>
      </c>
      <c r="S61">
        <f t="shared" si="2"/>
        <v>1.4431383137441605</v>
      </c>
      <c r="T61">
        <f t="shared" si="6"/>
        <v>1.6492226051115062</v>
      </c>
    </row>
    <row r="62" spans="1:20" x14ac:dyDescent="0.45">
      <c r="A62">
        <v>11</v>
      </c>
      <c r="B62">
        <v>2.370117</v>
      </c>
      <c r="C62">
        <v>55</v>
      </c>
      <c r="D62" s="1" t="str">
        <f t="shared" si="0"/>
        <v>11:02:55 AM</v>
      </c>
      <c r="E62">
        <v>43.399360000000001</v>
      </c>
      <c r="F62">
        <v>-79.198059999999998</v>
      </c>
      <c r="G62">
        <f t="shared" si="4"/>
        <v>43.659070715226335</v>
      </c>
      <c r="H62">
        <f t="shared" si="1"/>
        <v>-79.393836993643035</v>
      </c>
      <c r="P62">
        <f t="shared" si="3"/>
        <v>301</v>
      </c>
      <c r="Q62">
        <f t="shared" si="7"/>
        <v>7.0723691996193434</v>
      </c>
      <c r="R62">
        <f t="shared" si="5"/>
        <v>458.47219521700333</v>
      </c>
      <c r="S62">
        <f t="shared" si="2"/>
        <v>1.4144738399238688</v>
      </c>
      <c r="T62">
        <f t="shared" si="6"/>
        <v>1.6518366316601332</v>
      </c>
    </row>
    <row r="63" spans="1:20" x14ac:dyDescent="0.45">
      <c r="A63">
        <v>11</v>
      </c>
      <c r="B63">
        <v>2.4199220000000001</v>
      </c>
      <c r="C63">
        <v>0</v>
      </c>
      <c r="D63" s="1" t="str">
        <f t="shared" si="0"/>
        <v>11:02:00 AM</v>
      </c>
      <c r="E63">
        <v>43.399369999999998</v>
      </c>
      <c r="F63">
        <v>-79.198009999999996</v>
      </c>
      <c r="G63">
        <f t="shared" si="4"/>
        <v>43.659083644444436</v>
      </c>
      <c r="H63">
        <f t="shared" si="1"/>
        <v>-79.393770014425428</v>
      </c>
      <c r="P63">
        <f t="shared" si="3"/>
        <v>306</v>
      </c>
      <c r="Q63">
        <f t="shared" si="7"/>
        <v>7.2157213871784425</v>
      </c>
      <c r="R63">
        <f t="shared" si="5"/>
        <v>465.68791660418179</v>
      </c>
      <c r="S63">
        <f t="shared" si="2"/>
        <v>1.4431442774356884</v>
      </c>
      <c r="T63">
        <f t="shared" si="6"/>
        <v>1.6723944361070677</v>
      </c>
    </row>
    <row r="64" spans="1:20" x14ac:dyDescent="0.45">
      <c r="A64">
        <v>11</v>
      </c>
      <c r="B64">
        <v>2.4699710000000001</v>
      </c>
      <c r="C64">
        <v>5</v>
      </c>
      <c r="D64" s="1" t="str">
        <f t="shared" si="0"/>
        <v>11:02:05 AM</v>
      </c>
      <c r="E64">
        <v>43.399369999999998</v>
      </c>
      <c r="F64">
        <v>-79.197959999999995</v>
      </c>
      <c r="G64">
        <f t="shared" si="4"/>
        <v>43.659083644444436</v>
      </c>
      <c r="H64">
        <f t="shared" si="1"/>
        <v>-79.393703035207821</v>
      </c>
      <c r="P64">
        <f t="shared" si="3"/>
        <v>311</v>
      </c>
      <c r="Q64">
        <f t="shared" si="7"/>
        <v>7.0723996446450732</v>
      </c>
      <c r="R64">
        <f t="shared" si="5"/>
        <v>472.76031624882688</v>
      </c>
      <c r="S64">
        <f t="shared" si="2"/>
        <v>1.4144799289290146</v>
      </c>
      <c r="T64">
        <f t="shared" si="6"/>
        <v>1.6697924492225353</v>
      </c>
    </row>
    <row r="65" spans="1:20" x14ac:dyDescent="0.45">
      <c r="A65">
        <v>11</v>
      </c>
      <c r="B65">
        <v>2.5200200000000001</v>
      </c>
      <c r="C65">
        <v>10</v>
      </c>
      <c r="D65" s="1" t="str">
        <f t="shared" si="0"/>
        <v>11:02:10 AM</v>
      </c>
      <c r="E65">
        <v>43.399410000000003</v>
      </c>
      <c r="F65">
        <v>-79.197900000000004</v>
      </c>
      <c r="G65">
        <f t="shared" si="4"/>
        <v>43.659135361316878</v>
      </c>
      <c r="H65">
        <f t="shared" si="1"/>
        <v>-79.393622660146704</v>
      </c>
      <c r="P65">
        <f t="shared" si="3"/>
        <v>316</v>
      </c>
      <c r="Q65">
        <f t="shared" si="7"/>
        <v>10.237019674102221</v>
      </c>
      <c r="R65">
        <f t="shared" si="5"/>
        <v>482.9973359229291</v>
      </c>
      <c r="S65">
        <f t="shared" si="2"/>
        <v>2.0474039348204442</v>
      </c>
      <c r="T65">
        <f t="shared" si="6"/>
        <v>1.7273348249416167</v>
      </c>
    </row>
    <row r="66" spans="1:20" x14ac:dyDescent="0.45">
      <c r="A66">
        <v>11</v>
      </c>
      <c r="B66">
        <v>2.570068</v>
      </c>
      <c r="C66">
        <v>15</v>
      </c>
      <c r="D66" s="1" t="str">
        <f t="shared" si="0"/>
        <v>11:02:15 AM</v>
      </c>
      <c r="E66">
        <v>43.399439999999998</v>
      </c>
      <c r="F66">
        <v>-79.197850000000003</v>
      </c>
      <c r="G66">
        <f t="shared" si="4"/>
        <v>43.659174148971189</v>
      </c>
      <c r="H66">
        <f t="shared" si="1"/>
        <v>-79.393555680929097</v>
      </c>
      <c r="P66">
        <f t="shared" si="3"/>
        <v>321</v>
      </c>
      <c r="Q66">
        <f t="shared" si="7"/>
        <v>8.2736516222029763</v>
      </c>
      <c r="R66">
        <f t="shared" si="5"/>
        <v>491.27098754513207</v>
      </c>
      <c r="S66">
        <f t="shared" si="2"/>
        <v>1.6547303244405953</v>
      </c>
      <c r="T66">
        <f t="shared" si="6"/>
        <v>1.7180917221241545</v>
      </c>
    </row>
    <row r="67" spans="1:20" x14ac:dyDescent="0.45">
      <c r="A67">
        <v>11</v>
      </c>
      <c r="B67">
        <v>3.0200200000000001</v>
      </c>
      <c r="C67">
        <v>20</v>
      </c>
      <c r="D67" s="1" t="str">
        <f t="shared" ref="D67:D130" si="8">LEFT(A67,2)&amp;":"&amp;IF(RIGHT(LEFT(B67,2),1) = ".", "0"&amp;LEFT(B67,1), LEFT(B67,2))&amp;":"&amp;IF(LEN(C67) &lt; 2, "0"&amp;C67, C67)&amp;" AM"</f>
        <v>11:03:20 AM</v>
      </c>
      <c r="E67">
        <v>43.399450000000002</v>
      </c>
      <c r="F67">
        <v>-79.197779999999995</v>
      </c>
      <c r="G67">
        <f t="shared" si="4"/>
        <v>43.659187078189298</v>
      </c>
      <c r="H67">
        <f t="shared" ref="H67:H130" si="9">(F67-$L$6)*($M$6-$N$6)/($K$6-$L$6)+$N$6</f>
        <v>-79.393461910024442</v>
      </c>
      <c r="P67">
        <f t="shared" si="3"/>
        <v>326</v>
      </c>
      <c r="Q67">
        <f t="shared" si="7"/>
        <v>10.00456199044457</v>
      </c>
      <c r="R67">
        <f t="shared" si="5"/>
        <v>501.27554953557666</v>
      </c>
      <c r="S67">
        <f t="shared" ref="S67:S130" si="10">Q67/(P67-P66)</f>
        <v>2.0009123980889139</v>
      </c>
      <c r="T67">
        <f t="shared" si="6"/>
        <v>1.7851211248684897</v>
      </c>
    </row>
    <row r="68" spans="1:20" x14ac:dyDescent="0.45">
      <c r="A68">
        <v>11</v>
      </c>
      <c r="B68">
        <v>3.070068</v>
      </c>
      <c r="C68">
        <v>25</v>
      </c>
      <c r="D68" s="1" t="str">
        <f t="shared" si="8"/>
        <v>11:03:25 AM</v>
      </c>
      <c r="E68">
        <v>43.399470000000001</v>
      </c>
      <c r="F68">
        <v>-79.197730000000007</v>
      </c>
      <c r="G68">
        <f t="shared" ref="G68:G131" si="11">(E68-$L$5)*($M$5-$N$5)/($K$5-$L$5)+$N$5</f>
        <v>43.659212936625515</v>
      </c>
      <c r="H68">
        <f t="shared" si="9"/>
        <v>-79.393394930806863</v>
      </c>
      <c r="P68">
        <f t="shared" ref="P68:P131" si="12">P67+IF(C68-C67 &gt; 0, C68-C67, C68-C67+60)</f>
        <v>331</v>
      </c>
      <c r="Q68">
        <f t="shared" si="7"/>
        <v>7.6298594010921974</v>
      </c>
      <c r="R68">
        <f t="shared" si="5"/>
        <v>508.90540893666883</v>
      </c>
      <c r="S68">
        <f t="shared" si="10"/>
        <v>1.5259718802184394</v>
      </c>
      <c r="T68">
        <f t="shared" si="6"/>
        <v>1.6847250844708901</v>
      </c>
    </row>
    <row r="69" spans="1:20" x14ac:dyDescent="0.45">
      <c r="A69">
        <v>11</v>
      </c>
      <c r="B69">
        <v>3.120117</v>
      </c>
      <c r="C69">
        <v>30</v>
      </c>
      <c r="D69" s="1" t="str">
        <f t="shared" si="8"/>
        <v>11:03:30 AM</v>
      </c>
      <c r="E69">
        <v>43.399479999999997</v>
      </c>
      <c r="F69">
        <v>-79.197670000000002</v>
      </c>
      <c r="G69">
        <f t="shared" si="11"/>
        <v>43.659225865843617</v>
      </c>
      <c r="H69">
        <f t="shared" si="9"/>
        <v>-79.393314555745732</v>
      </c>
      <c r="P69">
        <f t="shared" si="12"/>
        <v>336</v>
      </c>
      <c r="Q69">
        <f t="shared" si="7"/>
        <v>8.6070694812245314</v>
      </c>
      <c r="R69">
        <f t="shared" ref="R69:R132" si="13">Q69+R68</f>
        <v>517.51247841789336</v>
      </c>
      <c r="S69">
        <f t="shared" si="10"/>
        <v>1.7214138962449064</v>
      </c>
      <c r="T69">
        <f t="shared" ref="T69:T132" si="14">AVERAGE(S67:S77)</f>
        <v>1.662892440037224</v>
      </c>
    </row>
    <row r="70" spans="1:20" x14ac:dyDescent="0.45">
      <c r="A70">
        <v>11</v>
      </c>
      <c r="B70">
        <v>3.1699220000000001</v>
      </c>
      <c r="C70">
        <v>35</v>
      </c>
      <c r="D70" s="1" t="str">
        <f t="shared" si="8"/>
        <v>11:03:35 AM</v>
      </c>
      <c r="E70">
        <v>43.399470000000001</v>
      </c>
      <c r="F70">
        <v>-79.197620000000001</v>
      </c>
      <c r="G70">
        <f t="shared" si="11"/>
        <v>43.659212936625515</v>
      </c>
      <c r="H70">
        <f t="shared" si="9"/>
        <v>-79.393247576528125</v>
      </c>
      <c r="P70">
        <f t="shared" si="12"/>
        <v>341</v>
      </c>
      <c r="Q70">
        <f t="shared" ref="Q70:Q133" si="15">SQRT(((G70-G69)*(111132.92-559.82*COS(G70+G69)+1.175*COS(2*(G70+G69))-0.0023*COS(3*(G70+G69))))^2+((H70-H69)*(111412.84*COS((G70+G69)/2)-93.5*COS(3*(G70+G69)/2)+0.118*COS(5*(G70+G69)/2)))^2)</f>
        <v>7.2160493161510351</v>
      </c>
      <c r="R70">
        <f t="shared" si="13"/>
        <v>524.72852773404441</v>
      </c>
      <c r="S70">
        <f t="shared" si="10"/>
        <v>1.4432098632302071</v>
      </c>
      <c r="T70">
        <f t="shared" si="14"/>
        <v>1.5881558004946938</v>
      </c>
    </row>
    <row r="71" spans="1:20" x14ac:dyDescent="0.45">
      <c r="A71">
        <v>11</v>
      </c>
      <c r="B71">
        <v>3.2199710000000001</v>
      </c>
      <c r="C71">
        <v>40</v>
      </c>
      <c r="D71" s="1" t="str">
        <f t="shared" si="8"/>
        <v>11:03:40 AM</v>
      </c>
      <c r="E71">
        <v>43.399430000000002</v>
      </c>
      <c r="F71">
        <v>-79.197550000000007</v>
      </c>
      <c r="G71">
        <f t="shared" si="11"/>
        <v>43.659161219753088</v>
      </c>
      <c r="H71">
        <f t="shared" si="9"/>
        <v>-79.393153805623484</v>
      </c>
      <c r="P71">
        <f t="shared" si="12"/>
        <v>346</v>
      </c>
      <c r="Q71">
        <f t="shared" si="15"/>
        <v>11.437300700507521</v>
      </c>
      <c r="R71">
        <f t="shared" si="13"/>
        <v>536.16582843455194</v>
      </c>
      <c r="S71">
        <f t="shared" si="10"/>
        <v>2.287460140101504</v>
      </c>
      <c r="T71">
        <f t="shared" si="14"/>
        <v>1.6101778154117874</v>
      </c>
    </row>
    <row r="72" spans="1:20" x14ac:dyDescent="0.45">
      <c r="A72">
        <v>11</v>
      </c>
      <c r="B72">
        <v>3.2700200000000001</v>
      </c>
      <c r="C72">
        <v>45</v>
      </c>
      <c r="D72" s="1" t="str">
        <f t="shared" si="8"/>
        <v>11:03:45 AM</v>
      </c>
      <c r="E72">
        <v>43.399430000000002</v>
      </c>
      <c r="F72">
        <v>-79.197500000000005</v>
      </c>
      <c r="G72">
        <f t="shared" si="11"/>
        <v>43.659161219753088</v>
      </c>
      <c r="H72">
        <f t="shared" si="9"/>
        <v>-79.393086826405877</v>
      </c>
      <c r="P72">
        <f t="shared" si="12"/>
        <v>351</v>
      </c>
      <c r="Q72">
        <f t="shared" si="15"/>
        <v>7.0725822900715336</v>
      </c>
      <c r="R72">
        <f t="shared" si="13"/>
        <v>543.23841072462346</v>
      </c>
      <c r="S72">
        <f t="shared" si="10"/>
        <v>1.4145164580143068</v>
      </c>
      <c r="T72">
        <f t="shared" si="14"/>
        <v>1.5179843355506697</v>
      </c>
    </row>
    <row r="73" spans="1:20" x14ac:dyDescent="0.45">
      <c r="A73">
        <v>11</v>
      </c>
      <c r="B73">
        <v>3.320068</v>
      </c>
      <c r="C73">
        <v>50</v>
      </c>
      <c r="D73" s="1" t="str">
        <f t="shared" si="8"/>
        <v>11:03:50 AM</v>
      </c>
      <c r="E73">
        <v>43.399470000000001</v>
      </c>
      <c r="F73">
        <v>-79.19744</v>
      </c>
      <c r="G73">
        <f t="shared" si="11"/>
        <v>43.659212936625515</v>
      </c>
      <c r="H73">
        <f t="shared" si="9"/>
        <v>-79.393006451344746</v>
      </c>
      <c r="P73">
        <f t="shared" si="12"/>
        <v>356</v>
      </c>
      <c r="Q73">
        <f t="shared" si="15"/>
        <v>10.237199864168815</v>
      </c>
      <c r="R73">
        <f t="shared" si="13"/>
        <v>553.47561058879228</v>
      </c>
      <c r="S73">
        <f t="shared" si="10"/>
        <v>2.0474399728337631</v>
      </c>
      <c r="T73">
        <f t="shared" si="14"/>
        <v>1.5686906967746153</v>
      </c>
    </row>
    <row r="74" spans="1:20" x14ac:dyDescent="0.45">
      <c r="A74">
        <v>11</v>
      </c>
      <c r="B74">
        <v>3.379883</v>
      </c>
      <c r="C74">
        <v>56</v>
      </c>
      <c r="D74" s="1" t="str">
        <f t="shared" si="8"/>
        <v>11:03:56 AM</v>
      </c>
      <c r="E74">
        <v>43.399509999999999</v>
      </c>
      <c r="F74">
        <v>-79.197400000000002</v>
      </c>
      <c r="G74">
        <f t="shared" si="11"/>
        <v>43.659264653497942</v>
      </c>
      <c r="H74">
        <f t="shared" si="9"/>
        <v>-79.392952867970664</v>
      </c>
      <c r="P74">
        <f t="shared" si="12"/>
        <v>362</v>
      </c>
      <c r="Q74">
        <f t="shared" si="15"/>
        <v>8.0488208786616493</v>
      </c>
      <c r="R74">
        <f t="shared" si="13"/>
        <v>561.52443146745395</v>
      </c>
      <c r="S74">
        <f t="shared" si="10"/>
        <v>1.3414701464436083</v>
      </c>
      <c r="T74">
        <f t="shared" si="14"/>
        <v>1.546876140209777</v>
      </c>
    </row>
    <row r="75" spans="1:20" x14ac:dyDescent="0.45">
      <c r="A75">
        <v>11</v>
      </c>
      <c r="B75">
        <v>3.4199220000000001</v>
      </c>
      <c r="C75">
        <v>0</v>
      </c>
      <c r="D75" s="1" t="str">
        <f t="shared" si="8"/>
        <v>11:03:00 AM</v>
      </c>
      <c r="E75">
        <v>43.399520000000003</v>
      </c>
      <c r="F75">
        <v>-79.197339999999997</v>
      </c>
      <c r="G75">
        <f t="shared" si="11"/>
        <v>43.659277582716051</v>
      </c>
      <c r="H75">
        <f t="shared" si="9"/>
        <v>-79.392872492909532</v>
      </c>
      <c r="P75">
        <f t="shared" si="12"/>
        <v>366</v>
      </c>
      <c r="Q75">
        <f t="shared" si="15"/>
        <v>8.6072134364668003</v>
      </c>
      <c r="R75">
        <f t="shared" si="13"/>
        <v>570.1316449039208</v>
      </c>
      <c r="S75">
        <f t="shared" si="10"/>
        <v>2.1518033591167001</v>
      </c>
      <c r="T75">
        <f t="shared" si="14"/>
        <v>1.5747824499808984</v>
      </c>
    </row>
    <row r="76" spans="1:20" x14ac:dyDescent="0.45">
      <c r="A76">
        <v>11</v>
      </c>
      <c r="B76">
        <v>3.4799799999999999</v>
      </c>
      <c r="C76">
        <v>6</v>
      </c>
      <c r="D76" s="1" t="str">
        <f t="shared" si="8"/>
        <v>11:03:06 AM</v>
      </c>
      <c r="E76">
        <v>43.399520000000003</v>
      </c>
      <c r="F76">
        <v>-79.197299999999998</v>
      </c>
      <c r="G76">
        <f t="shared" si="11"/>
        <v>43.659277582716051</v>
      </c>
      <c r="H76">
        <f t="shared" si="9"/>
        <v>-79.39281890953545</v>
      </c>
      <c r="P76">
        <f t="shared" si="12"/>
        <v>372</v>
      </c>
      <c r="Q76">
        <f t="shared" si="15"/>
        <v>5.6582849426810773</v>
      </c>
      <c r="R76">
        <f t="shared" si="13"/>
        <v>575.78992984660192</v>
      </c>
      <c r="S76">
        <f t="shared" si="10"/>
        <v>0.94304749044684621</v>
      </c>
      <c r="T76">
        <f t="shared" si="14"/>
        <v>1.5747906372126714</v>
      </c>
    </row>
    <row r="77" spans="1:20" x14ac:dyDescent="0.45">
      <c r="A77">
        <v>11</v>
      </c>
      <c r="B77">
        <v>3.5200200000000001</v>
      </c>
      <c r="C77">
        <v>10</v>
      </c>
      <c r="D77" s="1" t="str">
        <f t="shared" si="8"/>
        <v>11:03:10 AM</v>
      </c>
      <c r="E77">
        <v>43.399520000000003</v>
      </c>
      <c r="F77">
        <v>-79.19726</v>
      </c>
      <c r="G77">
        <f t="shared" si="11"/>
        <v>43.659277582716051</v>
      </c>
      <c r="H77">
        <f t="shared" si="9"/>
        <v>-79.392765326161367</v>
      </c>
      <c r="P77">
        <f t="shared" si="12"/>
        <v>376</v>
      </c>
      <c r="Q77">
        <f t="shared" si="15"/>
        <v>5.6582849426810773</v>
      </c>
      <c r="R77">
        <f t="shared" si="13"/>
        <v>581.44821478928304</v>
      </c>
      <c r="S77">
        <f t="shared" si="10"/>
        <v>1.4145712356702693</v>
      </c>
      <c r="T77">
        <f t="shared" si="14"/>
        <v>1.6389800820356593</v>
      </c>
    </row>
    <row r="78" spans="1:20" x14ac:dyDescent="0.45">
      <c r="A78">
        <v>11</v>
      </c>
      <c r="B78">
        <v>3.5800779999999999</v>
      </c>
      <c r="C78">
        <v>16</v>
      </c>
      <c r="D78" s="1" t="str">
        <f t="shared" si="8"/>
        <v>11:03:16 AM</v>
      </c>
      <c r="E78">
        <v>43.399520000000003</v>
      </c>
      <c r="F78">
        <v>-79.197209999999998</v>
      </c>
      <c r="G78">
        <f t="shared" si="11"/>
        <v>43.659277582716051</v>
      </c>
      <c r="H78">
        <f t="shared" si="9"/>
        <v>-79.39269834694376</v>
      </c>
      <c r="P78">
        <f t="shared" si="12"/>
        <v>382</v>
      </c>
      <c r="Q78">
        <f t="shared" si="15"/>
        <v>7.0728561787265054</v>
      </c>
      <c r="R78">
        <f t="shared" si="13"/>
        <v>588.52107096800955</v>
      </c>
      <c r="S78">
        <f t="shared" si="10"/>
        <v>1.1788093631210843</v>
      </c>
      <c r="T78">
        <f t="shared" si="14"/>
        <v>1.6880440376786772</v>
      </c>
    </row>
    <row r="79" spans="1:20" x14ac:dyDescent="0.45">
      <c r="A79">
        <v>11</v>
      </c>
      <c r="B79">
        <v>4.0200199999999997</v>
      </c>
      <c r="C79">
        <v>20</v>
      </c>
      <c r="D79" s="1" t="str">
        <f t="shared" si="8"/>
        <v>11:04:20 AM</v>
      </c>
      <c r="E79">
        <v>43.399520000000003</v>
      </c>
      <c r="F79">
        <v>-79.197159999999997</v>
      </c>
      <c r="G79">
        <f t="shared" si="11"/>
        <v>43.659277582716051</v>
      </c>
      <c r="H79">
        <f t="shared" si="9"/>
        <v>-79.392631367726167</v>
      </c>
      <c r="P79">
        <f t="shared" si="12"/>
        <v>386</v>
      </c>
      <c r="Q79">
        <f t="shared" si="15"/>
        <v>7.0728561772258711</v>
      </c>
      <c r="R79">
        <f t="shared" si="13"/>
        <v>595.5939271452354</v>
      </c>
      <c r="S79">
        <f t="shared" si="10"/>
        <v>1.7682140443064678</v>
      </c>
      <c r="T79">
        <f t="shared" si="14"/>
        <v>1.6845003542306807</v>
      </c>
    </row>
    <row r="80" spans="1:20" x14ac:dyDescent="0.45">
      <c r="A80">
        <v>11</v>
      </c>
      <c r="B80">
        <v>4.0800780000000003</v>
      </c>
      <c r="C80">
        <v>26</v>
      </c>
      <c r="D80" s="1" t="str">
        <f t="shared" si="8"/>
        <v>11:04:26 AM</v>
      </c>
      <c r="E80">
        <v>43.399520000000003</v>
      </c>
      <c r="F80">
        <v>-79.197130000000001</v>
      </c>
      <c r="G80">
        <f t="shared" si="11"/>
        <v>43.659277582716051</v>
      </c>
      <c r="H80">
        <f t="shared" si="9"/>
        <v>-79.392591180195609</v>
      </c>
      <c r="P80">
        <f t="shared" si="12"/>
        <v>392</v>
      </c>
      <c r="Q80">
        <f t="shared" si="15"/>
        <v>4.2437137066356492</v>
      </c>
      <c r="R80">
        <f t="shared" si="13"/>
        <v>599.83764085187102</v>
      </c>
      <c r="S80">
        <f t="shared" si="10"/>
        <v>0.70728561777260823</v>
      </c>
      <c r="T80">
        <f t="shared" si="14"/>
        <v>1.7942174216157805</v>
      </c>
    </row>
    <row r="81" spans="1:20" x14ac:dyDescent="0.45">
      <c r="A81">
        <v>11</v>
      </c>
      <c r="B81">
        <v>4.1298830000000004</v>
      </c>
      <c r="C81">
        <v>31</v>
      </c>
      <c r="D81" s="1" t="str">
        <f t="shared" si="8"/>
        <v>11:04:31 AM</v>
      </c>
      <c r="E81">
        <v>43.399529999999999</v>
      </c>
      <c r="F81">
        <v>-79.197059999999993</v>
      </c>
      <c r="G81">
        <f t="shared" si="11"/>
        <v>43.659290511934152</v>
      </c>
      <c r="H81">
        <f t="shared" si="9"/>
        <v>-79.392497409290954</v>
      </c>
      <c r="P81">
        <f t="shared" si="12"/>
        <v>397</v>
      </c>
      <c r="Q81">
        <f t="shared" si="15"/>
        <v>10.004899183468034</v>
      </c>
      <c r="R81">
        <f t="shared" si="13"/>
        <v>609.84254003533908</v>
      </c>
      <c r="S81">
        <f t="shared" si="10"/>
        <v>2.0009798366936069</v>
      </c>
      <c r="T81">
        <f t="shared" si="14"/>
        <v>1.8525049430145488</v>
      </c>
    </row>
    <row r="82" spans="1:20" x14ac:dyDescent="0.45">
      <c r="A82">
        <v>11</v>
      </c>
      <c r="B82">
        <v>4.179932</v>
      </c>
      <c r="C82">
        <v>36</v>
      </c>
      <c r="D82" s="1" t="str">
        <f t="shared" si="8"/>
        <v>11:04:36 AM</v>
      </c>
      <c r="E82">
        <v>43.399569999999997</v>
      </c>
      <c r="F82">
        <v>-79.197000000000003</v>
      </c>
      <c r="G82">
        <f t="shared" si="11"/>
        <v>43.65934222880658</v>
      </c>
      <c r="H82">
        <f t="shared" si="9"/>
        <v>-79.392417034229837</v>
      </c>
      <c r="P82">
        <f t="shared" si="12"/>
        <v>402</v>
      </c>
      <c r="Q82">
        <f t="shared" si="15"/>
        <v>10.237500089441431</v>
      </c>
      <c r="R82">
        <f t="shared" si="13"/>
        <v>620.08004012478057</v>
      </c>
      <c r="S82">
        <f t="shared" si="10"/>
        <v>2.0475000178882863</v>
      </c>
      <c r="T82">
        <f t="shared" si="14"/>
        <v>1.7739464926632209</v>
      </c>
    </row>
    <row r="83" spans="1:20" x14ac:dyDescent="0.45">
      <c r="A83">
        <v>11</v>
      </c>
      <c r="B83">
        <v>4.2299800000000003</v>
      </c>
      <c r="C83">
        <v>41</v>
      </c>
      <c r="D83" s="1" t="str">
        <f t="shared" si="8"/>
        <v>11:04:41 AM</v>
      </c>
      <c r="E83">
        <v>43.39958</v>
      </c>
      <c r="F83">
        <v>-79.196939999999998</v>
      </c>
      <c r="G83">
        <f t="shared" si="11"/>
        <v>43.659355158024688</v>
      </c>
      <c r="H83">
        <f t="shared" si="9"/>
        <v>-79.392336659168706</v>
      </c>
      <c r="P83">
        <f t="shared" si="12"/>
        <v>407</v>
      </c>
      <c r="Q83">
        <f t="shared" si="15"/>
        <v>8.6074293274832172</v>
      </c>
      <c r="R83">
        <f t="shared" si="13"/>
        <v>628.68746945226383</v>
      </c>
      <c r="S83">
        <f t="shared" si="10"/>
        <v>1.7214858654966434</v>
      </c>
      <c r="T83">
        <f t="shared" si="14"/>
        <v>1.76730077484776</v>
      </c>
    </row>
    <row r="84" spans="1:20" x14ac:dyDescent="0.45">
      <c r="A84">
        <v>11</v>
      </c>
      <c r="B84">
        <v>4.2800289999999999</v>
      </c>
      <c r="C84">
        <v>46</v>
      </c>
      <c r="D84" s="1" t="str">
        <f t="shared" si="8"/>
        <v>11:04:46 AM</v>
      </c>
      <c r="E84">
        <v>43.399619999999999</v>
      </c>
      <c r="F84">
        <v>-79.196879999999993</v>
      </c>
      <c r="G84">
        <f t="shared" si="11"/>
        <v>43.659406874897115</v>
      </c>
      <c r="H84">
        <f t="shared" si="9"/>
        <v>-79.392256284107575</v>
      </c>
      <c r="P84">
        <f t="shared" si="12"/>
        <v>412</v>
      </c>
      <c r="Q84">
        <f t="shared" si="15"/>
        <v>10.237650161916328</v>
      </c>
      <c r="R84">
        <f t="shared" si="13"/>
        <v>638.92511961418018</v>
      </c>
      <c r="S84">
        <f t="shared" si="10"/>
        <v>2.0475300323832655</v>
      </c>
      <c r="T84">
        <f t="shared" si="14"/>
        <v>1.7512632889285689</v>
      </c>
    </row>
    <row r="85" spans="1:20" x14ac:dyDescent="0.45">
      <c r="A85">
        <v>11</v>
      </c>
      <c r="B85">
        <v>4.3300780000000003</v>
      </c>
      <c r="C85">
        <v>51</v>
      </c>
      <c r="D85" s="1" t="str">
        <f t="shared" si="8"/>
        <v>11:04:51 AM</v>
      </c>
      <c r="E85">
        <v>43.399659999999997</v>
      </c>
      <c r="F85">
        <v>-79.196820000000002</v>
      </c>
      <c r="G85">
        <f t="shared" si="11"/>
        <v>43.659458591769543</v>
      </c>
      <c r="H85">
        <f t="shared" si="9"/>
        <v>-79.392175909046458</v>
      </c>
      <c r="P85">
        <f t="shared" si="12"/>
        <v>417</v>
      </c>
      <c r="Q85">
        <f t="shared" si="15"/>
        <v>10.237770197482362</v>
      </c>
      <c r="R85">
        <f t="shared" si="13"/>
        <v>649.16288981166258</v>
      </c>
      <c r="S85">
        <f t="shared" si="10"/>
        <v>2.0475540394964726</v>
      </c>
      <c r="T85">
        <f t="shared" ref="T85:T91" si="16">AVERAGE(S69:S79)</f>
        <v>1.6101778154117874</v>
      </c>
    </row>
    <row r="86" spans="1:20" x14ac:dyDescent="0.45">
      <c r="A86">
        <v>11</v>
      </c>
      <c r="B86">
        <v>4.3798830000000004</v>
      </c>
      <c r="C86">
        <v>56</v>
      </c>
      <c r="D86" s="1" t="str">
        <f t="shared" si="8"/>
        <v>11:04:56 AM</v>
      </c>
      <c r="E86">
        <v>43.399740000000001</v>
      </c>
      <c r="F86">
        <v>-79.196770000000001</v>
      </c>
      <c r="G86">
        <f t="shared" si="11"/>
        <v>43.659562025514404</v>
      </c>
      <c r="H86">
        <f t="shared" si="9"/>
        <v>-79.392108929828851</v>
      </c>
      <c r="P86">
        <f t="shared" si="12"/>
        <v>422</v>
      </c>
      <c r="Q86">
        <f t="shared" si="15"/>
        <v>13.457534355949486</v>
      </c>
      <c r="R86">
        <f t="shared" si="13"/>
        <v>662.6204241676121</v>
      </c>
      <c r="S86">
        <f t="shared" si="10"/>
        <v>2.6915068711898971</v>
      </c>
      <c r="T86">
        <f t="shared" si="16"/>
        <v>1.5179843355506697</v>
      </c>
    </row>
    <row r="87" spans="1:20" x14ac:dyDescent="0.45">
      <c r="A87">
        <v>11</v>
      </c>
      <c r="B87">
        <v>4.429932</v>
      </c>
      <c r="C87">
        <v>1</v>
      </c>
      <c r="D87" s="1" t="str">
        <f t="shared" si="8"/>
        <v>11:04:01 AM</v>
      </c>
      <c r="E87">
        <v>43.399769999999997</v>
      </c>
      <c r="F87">
        <v>-79.196780000000004</v>
      </c>
      <c r="G87">
        <f t="shared" si="11"/>
        <v>43.659600813168716</v>
      </c>
      <c r="H87">
        <f t="shared" si="9"/>
        <v>-79.392122325672375</v>
      </c>
      <c r="P87">
        <f t="shared" si="12"/>
        <v>427</v>
      </c>
      <c r="Q87">
        <f t="shared" si="15"/>
        <v>4.520334862594436</v>
      </c>
      <c r="R87">
        <f t="shared" si="13"/>
        <v>667.14075903020648</v>
      </c>
      <c r="S87">
        <f t="shared" si="10"/>
        <v>0.90406697251888724</v>
      </c>
      <c r="T87">
        <f t="shared" si="16"/>
        <v>1.5686906967746153</v>
      </c>
    </row>
    <row r="88" spans="1:20" x14ac:dyDescent="0.45">
      <c r="A88">
        <v>11</v>
      </c>
      <c r="B88">
        <v>4.4799800000000003</v>
      </c>
      <c r="C88">
        <v>6</v>
      </c>
      <c r="D88" s="1" t="str">
        <f t="shared" si="8"/>
        <v>11:04:06 AM</v>
      </c>
      <c r="E88">
        <v>43.399830000000001</v>
      </c>
      <c r="F88">
        <v>-79.196709999999996</v>
      </c>
      <c r="G88">
        <f t="shared" si="11"/>
        <v>43.659678388477367</v>
      </c>
      <c r="H88">
        <f t="shared" si="9"/>
        <v>-79.39202855476772</v>
      </c>
      <c r="P88">
        <f t="shared" si="12"/>
        <v>432</v>
      </c>
      <c r="Q88">
        <f t="shared" si="15"/>
        <v>13.107294884531841</v>
      </c>
      <c r="R88">
        <f t="shared" si="13"/>
        <v>680.24805391473831</v>
      </c>
      <c r="S88">
        <f t="shared" si="10"/>
        <v>2.6214589769063683</v>
      </c>
      <c r="T88">
        <f>AVERAGE(S72:S82)</f>
        <v>1.546876140209777</v>
      </c>
    </row>
    <row r="89" spans="1:20" x14ac:dyDescent="0.45">
      <c r="A89">
        <v>11</v>
      </c>
      <c r="B89">
        <v>4.5300289999999999</v>
      </c>
      <c r="C89">
        <v>11</v>
      </c>
      <c r="D89" s="1" t="str">
        <f t="shared" si="8"/>
        <v>11:04:11 AM</v>
      </c>
      <c r="E89">
        <v>43.39987</v>
      </c>
      <c r="F89">
        <v>-79.196659999999994</v>
      </c>
      <c r="G89">
        <f t="shared" si="11"/>
        <v>43.659730105349794</v>
      </c>
      <c r="H89">
        <f t="shared" si="9"/>
        <v>-79.391961575550113</v>
      </c>
      <c r="P89">
        <f t="shared" si="12"/>
        <v>437</v>
      </c>
      <c r="Q89">
        <f t="shared" si="15"/>
        <v>9.0998604925376725</v>
      </c>
      <c r="R89">
        <f t="shared" si="13"/>
        <v>689.34791440727599</v>
      </c>
      <c r="S89">
        <f t="shared" si="10"/>
        <v>1.8199720985075345</v>
      </c>
      <c r="T89">
        <f t="shared" si="16"/>
        <v>1.5747824499808984</v>
      </c>
    </row>
    <row r="90" spans="1:20" x14ac:dyDescent="0.45">
      <c r="A90">
        <v>11</v>
      </c>
      <c r="B90">
        <v>4.5800780000000003</v>
      </c>
      <c r="C90">
        <v>16</v>
      </c>
      <c r="D90" s="1" t="str">
        <f t="shared" si="8"/>
        <v>11:04:16 AM</v>
      </c>
      <c r="E90">
        <v>43.399900000000002</v>
      </c>
      <c r="F90">
        <v>-79.196650000000005</v>
      </c>
      <c r="G90">
        <f t="shared" si="11"/>
        <v>43.65976889300412</v>
      </c>
      <c r="H90">
        <f t="shared" si="9"/>
        <v>-79.391948179706617</v>
      </c>
      <c r="P90">
        <f t="shared" si="12"/>
        <v>442</v>
      </c>
      <c r="Q90">
        <f t="shared" si="15"/>
        <v>4.5203554522093077</v>
      </c>
      <c r="R90">
        <f t="shared" si="13"/>
        <v>693.86826985948528</v>
      </c>
      <c r="S90">
        <f t="shared" si="10"/>
        <v>0.90407109044186151</v>
      </c>
      <c r="T90">
        <f t="shared" si="16"/>
        <v>1.5747906372126714</v>
      </c>
    </row>
    <row r="91" spans="1:20" x14ac:dyDescent="0.45">
      <c r="A91">
        <v>11</v>
      </c>
      <c r="B91">
        <v>5.0300289999999999</v>
      </c>
      <c r="C91">
        <v>21</v>
      </c>
      <c r="D91" s="1" t="str">
        <f t="shared" si="8"/>
        <v>11:05:21 AM</v>
      </c>
      <c r="E91">
        <v>43.399909999999998</v>
      </c>
      <c r="F91">
        <v>-79.196629999999999</v>
      </c>
      <c r="G91">
        <f t="shared" si="11"/>
        <v>43.659781822222222</v>
      </c>
      <c r="H91">
        <f t="shared" si="9"/>
        <v>-79.391921388019568</v>
      </c>
      <c r="P91">
        <f t="shared" si="12"/>
        <v>447</v>
      </c>
      <c r="Q91">
        <f t="shared" si="15"/>
        <v>3.1709136090126857</v>
      </c>
      <c r="R91">
        <f t="shared" si="13"/>
        <v>697.03918346849798</v>
      </c>
      <c r="S91">
        <f t="shared" si="10"/>
        <v>0.6341827218025371</v>
      </c>
      <c r="T91">
        <f t="shared" si="16"/>
        <v>1.6389800820356593</v>
      </c>
    </row>
    <row r="92" spans="1:20" x14ac:dyDescent="0.45">
      <c r="A92">
        <v>11</v>
      </c>
      <c r="B92">
        <v>5.0800780000000003</v>
      </c>
      <c r="C92">
        <v>26</v>
      </c>
      <c r="D92" s="1" t="str">
        <f t="shared" si="8"/>
        <v>11:05:26 AM</v>
      </c>
      <c r="E92">
        <v>43.399859999999997</v>
      </c>
      <c r="F92">
        <v>-79.19659</v>
      </c>
      <c r="G92">
        <f t="shared" si="11"/>
        <v>43.659717176131686</v>
      </c>
      <c r="H92">
        <f t="shared" si="9"/>
        <v>-79.391867804645486</v>
      </c>
      <c r="P92">
        <f t="shared" si="12"/>
        <v>452</v>
      </c>
      <c r="Q92">
        <f t="shared" si="15"/>
        <v>9.1228374579125084</v>
      </c>
      <c r="R92">
        <f t="shared" si="13"/>
        <v>706.16202092641049</v>
      </c>
      <c r="S92">
        <f t="shared" si="10"/>
        <v>1.8245674915825016</v>
      </c>
      <c r="T92">
        <f>AVERAGE(S76:S86)</f>
        <v>1.6880440376786772</v>
      </c>
    </row>
    <row r="93" spans="1:20" x14ac:dyDescent="0.45">
      <c r="A93">
        <v>11</v>
      </c>
      <c r="B93">
        <v>5.1298830000000004</v>
      </c>
      <c r="C93">
        <v>31</v>
      </c>
      <c r="D93" s="1" t="str">
        <f t="shared" si="8"/>
        <v>11:05:31 AM</v>
      </c>
      <c r="E93">
        <v>43.399830000000001</v>
      </c>
      <c r="F93">
        <v>-79.19659</v>
      </c>
      <c r="G93">
        <f t="shared" si="11"/>
        <v>43.659678388477367</v>
      </c>
      <c r="H93">
        <f t="shared" si="9"/>
        <v>-79.391867804645486</v>
      </c>
      <c r="P93">
        <f t="shared" si="12"/>
        <v>457</v>
      </c>
      <c r="Q93">
        <f t="shared" si="15"/>
        <v>4.2932487875025496</v>
      </c>
      <c r="R93">
        <f t="shared" si="13"/>
        <v>710.45526971391303</v>
      </c>
      <c r="S93">
        <f t="shared" si="10"/>
        <v>0.85864975750050987</v>
      </c>
      <c r="T93">
        <f t="shared" ref="T93:T97" si="17">AVERAGE(S84:S94)</f>
        <v>1.5127069691289825</v>
      </c>
    </row>
    <row r="94" spans="1:20" x14ac:dyDescent="0.45">
      <c r="A94">
        <v>11</v>
      </c>
      <c r="B94">
        <v>5.179932</v>
      </c>
      <c r="C94">
        <v>36</v>
      </c>
      <c r="D94" s="1" t="str">
        <f t="shared" si="8"/>
        <v>11:05:36 AM</v>
      </c>
      <c r="E94">
        <v>43.399839999999998</v>
      </c>
      <c r="F94">
        <v>-79.19659</v>
      </c>
      <c r="G94">
        <f t="shared" si="11"/>
        <v>43.659691317695469</v>
      </c>
      <c r="H94">
        <f t="shared" si="9"/>
        <v>-79.391867804645486</v>
      </c>
      <c r="P94">
        <f t="shared" si="12"/>
        <v>462</v>
      </c>
      <c r="Q94">
        <f t="shared" si="15"/>
        <v>1.4310830404448796</v>
      </c>
      <c r="R94">
        <f t="shared" si="13"/>
        <v>711.88635275435786</v>
      </c>
      <c r="S94">
        <f t="shared" si="10"/>
        <v>0.28621660808897592</v>
      </c>
      <c r="T94">
        <f t="shared" si="17"/>
        <v>1.4337782774013996</v>
      </c>
    </row>
    <row r="95" spans="1:20" x14ac:dyDescent="0.45">
      <c r="A95">
        <v>11</v>
      </c>
      <c r="B95">
        <v>5.2299800000000003</v>
      </c>
      <c r="C95">
        <v>41</v>
      </c>
      <c r="D95" s="1" t="str">
        <f t="shared" si="8"/>
        <v>11:05:41 AM</v>
      </c>
      <c r="E95">
        <v>43.399880000000003</v>
      </c>
      <c r="F95">
        <v>-79.196600000000004</v>
      </c>
      <c r="G95">
        <f t="shared" si="11"/>
        <v>43.659743034567903</v>
      </c>
      <c r="H95">
        <f t="shared" si="9"/>
        <v>-79.39188120048901</v>
      </c>
      <c r="P95">
        <f t="shared" si="12"/>
        <v>467</v>
      </c>
      <c r="Q95">
        <f t="shared" si="15"/>
        <v>5.8965721168992626</v>
      </c>
      <c r="R95">
        <f t="shared" si="13"/>
        <v>717.78292487125714</v>
      </c>
      <c r="S95">
        <f t="shared" si="10"/>
        <v>1.1793144233798525</v>
      </c>
      <c r="T95">
        <f>AVERAGE(S86:S96)</f>
        <v>1.2733604584688647</v>
      </c>
    </row>
    <row r="96" spans="1:20" x14ac:dyDescent="0.45">
      <c r="A96">
        <v>11</v>
      </c>
      <c r="B96">
        <v>5.2800289999999999</v>
      </c>
      <c r="C96">
        <v>46</v>
      </c>
      <c r="D96" s="1" t="str">
        <f t="shared" si="8"/>
        <v>11:05:46 AM</v>
      </c>
      <c r="E96">
        <v>43.399880000000003</v>
      </c>
      <c r="F96">
        <v>-79.19659</v>
      </c>
      <c r="G96">
        <f t="shared" si="11"/>
        <v>43.659743034567903</v>
      </c>
      <c r="H96">
        <f t="shared" si="9"/>
        <v>-79.391867804645486</v>
      </c>
      <c r="P96">
        <f t="shared" si="12"/>
        <v>472</v>
      </c>
      <c r="Q96">
        <f t="shared" si="15"/>
        <v>1.414790156192937</v>
      </c>
      <c r="R96">
        <f t="shared" si="13"/>
        <v>719.19771502745004</v>
      </c>
      <c r="S96">
        <f t="shared" si="10"/>
        <v>0.28295803123858743</v>
      </c>
      <c r="T96">
        <f t="shared" si="17"/>
        <v>1.2508221668373147</v>
      </c>
    </row>
    <row r="97" spans="1:20" x14ac:dyDescent="0.45">
      <c r="A97">
        <v>11</v>
      </c>
      <c r="B97">
        <v>5.3300780000000003</v>
      </c>
      <c r="C97">
        <v>51</v>
      </c>
      <c r="D97" s="1" t="str">
        <f t="shared" si="8"/>
        <v>11:05:51 AM</v>
      </c>
      <c r="E97">
        <v>43.399830000000001</v>
      </c>
      <c r="F97">
        <v>-79.196520000000007</v>
      </c>
      <c r="G97">
        <f t="shared" si="11"/>
        <v>43.659678388477367</v>
      </c>
      <c r="H97">
        <f t="shared" si="9"/>
        <v>-79.391774033740845</v>
      </c>
      <c r="P97">
        <f t="shared" si="12"/>
        <v>477</v>
      </c>
      <c r="Q97">
        <f t="shared" si="15"/>
        <v>12.217928316214238</v>
      </c>
      <c r="R97">
        <f t="shared" si="13"/>
        <v>731.41564334366433</v>
      </c>
      <c r="S97">
        <f t="shared" si="10"/>
        <v>2.4435856632428474</v>
      </c>
      <c r="T97">
        <f t="shared" si="17"/>
        <v>1.6719977162284116</v>
      </c>
    </row>
    <row r="98" spans="1:20" x14ac:dyDescent="0.45">
      <c r="A98">
        <v>11</v>
      </c>
      <c r="B98">
        <v>5.3798830000000004</v>
      </c>
      <c r="C98">
        <v>56</v>
      </c>
      <c r="D98" s="1" t="str">
        <f t="shared" si="8"/>
        <v>11:05:56 AM</v>
      </c>
      <c r="E98">
        <v>43.39967</v>
      </c>
      <c r="F98">
        <v>-79.19641</v>
      </c>
      <c r="G98">
        <f t="shared" si="11"/>
        <v>43.659471520987651</v>
      </c>
      <c r="H98">
        <f t="shared" si="9"/>
        <v>-79.391626679462107</v>
      </c>
      <c r="P98">
        <f t="shared" si="12"/>
        <v>482</v>
      </c>
      <c r="Q98">
        <f t="shared" si="15"/>
        <v>27.684990079104765</v>
      </c>
      <c r="R98">
        <f t="shared" si="13"/>
        <v>759.10063342276908</v>
      </c>
      <c r="S98">
        <f t="shared" si="10"/>
        <v>5.5369980158209531</v>
      </c>
      <c r="T98">
        <f>AVERAGE(S89:S99)</f>
        <v>1.8738212280828555</v>
      </c>
    </row>
    <row r="99" spans="1:20" x14ac:dyDescent="0.45">
      <c r="A99">
        <v>11</v>
      </c>
      <c r="B99">
        <v>5.429932</v>
      </c>
      <c r="C99">
        <v>1</v>
      </c>
      <c r="D99" s="1" t="str">
        <f t="shared" si="8"/>
        <v>11:05:01 AM</v>
      </c>
      <c r="E99">
        <v>43.399560000000001</v>
      </c>
      <c r="F99">
        <v>-79.196280000000002</v>
      </c>
      <c r="G99">
        <f t="shared" si="11"/>
        <v>43.659329299588478</v>
      </c>
      <c r="H99">
        <f t="shared" si="9"/>
        <v>-79.391452533496334</v>
      </c>
      <c r="P99">
        <f t="shared" si="12"/>
        <v>487</v>
      </c>
      <c r="Q99">
        <f t="shared" si="15"/>
        <v>24.207588036526239</v>
      </c>
      <c r="R99">
        <f t="shared" si="13"/>
        <v>783.30822145929528</v>
      </c>
      <c r="S99">
        <f t="shared" si="10"/>
        <v>4.8415176073052475</v>
      </c>
      <c r="T99">
        <f t="shared" ref="T99:T104" si="18">AVERAGE(S84:S94)</f>
        <v>1.5127069691289825</v>
      </c>
    </row>
    <row r="100" spans="1:20" x14ac:dyDescent="0.45">
      <c r="A100">
        <v>11</v>
      </c>
      <c r="B100">
        <v>5.4799800000000003</v>
      </c>
      <c r="C100">
        <v>6</v>
      </c>
      <c r="D100" s="1" t="str">
        <f t="shared" si="8"/>
        <v>11:05:06 AM</v>
      </c>
      <c r="E100">
        <v>43.399529999999999</v>
      </c>
      <c r="F100">
        <v>-79.196209999999994</v>
      </c>
      <c r="G100">
        <f t="shared" si="11"/>
        <v>43.659290511934152</v>
      </c>
      <c r="H100">
        <f t="shared" si="9"/>
        <v>-79.391358762591679</v>
      </c>
      <c r="P100">
        <f t="shared" si="12"/>
        <v>492</v>
      </c>
      <c r="Q100">
        <f t="shared" si="15"/>
        <v>10.792764140445176</v>
      </c>
      <c r="R100">
        <f t="shared" si="13"/>
        <v>794.10098559974051</v>
      </c>
      <c r="S100">
        <f t="shared" si="10"/>
        <v>2.1585528280890349</v>
      </c>
      <c r="T100">
        <f>AVERAGE(S85:S95)</f>
        <v>1.4337782774013996</v>
      </c>
    </row>
    <row r="101" spans="1:20" x14ac:dyDescent="0.45">
      <c r="A101">
        <v>11</v>
      </c>
      <c r="B101">
        <v>5.5300289999999999</v>
      </c>
      <c r="C101">
        <v>11</v>
      </c>
      <c r="D101" s="1" t="str">
        <f t="shared" si="8"/>
        <v>11:05:11 AM</v>
      </c>
      <c r="E101">
        <v>43.399569999999997</v>
      </c>
      <c r="F101">
        <v>-79.196160000000006</v>
      </c>
      <c r="G101">
        <f t="shared" si="11"/>
        <v>43.65934222880658</v>
      </c>
      <c r="H101">
        <f t="shared" si="9"/>
        <v>-79.391291783374101</v>
      </c>
      <c r="P101">
        <f t="shared" si="12"/>
        <v>497</v>
      </c>
      <c r="Q101">
        <f t="shared" si="15"/>
        <v>9.0991598710266874</v>
      </c>
      <c r="R101">
        <f t="shared" si="13"/>
        <v>803.20014547076721</v>
      </c>
      <c r="S101">
        <f t="shared" si="10"/>
        <v>1.8198319742053375</v>
      </c>
      <c r="T101">
        <f t="shared" si="18"/>
        <v>1.2733604584688647</v>
      </c>
    </row>
    <row r="102" spans="1:20" x14ac:dyDescent="0.45">
      <c r="A102">
        <v>11</v>
      </c>
      <c r="B102">
        <v>5.5800780000000003</v>
      </c>
      <c r="C102">
        <v>16</v>
      </c>
      <c r="D102" s="1" t="str">
        <f t="shared" si="8"/>
        <v>11:05:16 AM</v>
      </c>
      <c r="E102">
        <v>43.399569999999997</v>
      </c>
      <c r="F102">
        <v>-79.196089999999998</v>
      </c>
      <c r="G102">
        <f t="shared" si="11"/>
        <v>43.65934222880658</v>
      </c>
      <c r="H102">
        <f t="shared" si="9"/>
        <v>-79.391198012469431</v>
      </c>
      <c r="P102">
        <f t="shared" si="12"/>
        <v>502</v>
      </c>
      <c r="Q102">
        <f t="shared" si="15"/>
        <v>9.9022116191258771</v>
      </c>
      <c r="R102">
        <f t="shared" si="13"/>
        <v>813.10235708989308</v>
      </c>
      <c r="S102">
        <f t="shared" si="10"/>
        <v>1.9804423238251754</v>
      </c>
      <c r="T102">
        <f t="shared" si="18"/>
        <v>1.2508221668373147</v>
      </c>
    </row>
    <row r="103" spans="1:20" x14ac:dyDescent="0.45">
      <c r="A103">
        <v>11</v>
      </c>
      <c r="B103">
        <v>6.0300289999999999</v>
      </c>
      <c r="C103">
        <v>21</v>
      </c>
      <c r="D103" s="1" t="str">
        <f t="shared" si="8"/>
        <v>11:06:21 AM</v>
      </c>
      <c r="E103">
        <v>43.39958</v>
      </c>
      <c r="F103">
        <v>-79.196029999999993</v>
      </c>
      <c r="G103">
        <f t="shared" si="11"/>
        <v>43.659355158024688</v>
      </c>
      <c r="H103">
        <f t="shared" si="9"/>
        <v>-79.3911176374083</v>
      </c>
      <c r="P103">
        <f t="shared" si="12"/>
        <v>507</v>
      </c>
      <c r="Q103">
        <f t="shared" si="15"/>
        <v>8.6074293274832172</v>
      </c>
      <c r="R103">
        <f t="shared" si="13"/>
        <v>821.70978641737634</v>
      </c>
      <c r="S103">
        <f t="shared" si="10"/>
        <v>1.7214858654966434</v>
      </c>
      <c r="T103">
        <f t="shared" si="18"/>
        <v>1.6719977162284116</v>
      </c>
    </row>
    <row r="104" spans="1:20" x14ac:dyDescent="0.45">
      <c r="A104">
        <v>11</v>
      </c>
      <c r="B104">
        <v>6.0800780000000003</v>
      </c>
      <c r="C104">
        <v>26</v>
      </c>
      <c r="D104" s="1" t="str">
        <f t="shared" si="8"/>
        <v>11:06:26 AM</v>
      </c>
      <c r="E104">
        <v>43.3996</v>
      </c>
      <c r="F104">
        <v>-79.195980000000006</v>
      </c>
      <c r="G104">
        <f t="shared" si="11"/>
        <v>43.659381016460905</v>
      </c>
      <c r="H104">
        <f t="shared" si="9"/>
        <v>-79.391050658190721</v>
      </c>
      <c r="P104">
        <f t="shared" si="12"/>
        <v>512</v>
      </c>
      <c r="Q104">
        <f t="shared" si="15"/>
        <v>7.6302249662356152</v>
      </c>
      <c r="R104">
        <f t="shared" si="13"/>
        <v>829.34001138361191</v>
      </c>
      <c r="S104">
        <f t="shared" si="10"/>
        <v>1.5260449932471229</v>
      </c>
      <c r="T104">
        <f t="shared" si="18"/>
        <v>1.8738212280828555</v>
      </c>
    </row>
    <row r="105" spans="1:20" x14ac:dyDescent="0.45">
      <c r="A105">
        <v>11</v>
      </c>
      <c r="B105">
        <v>6.1298830000000004</v>
      </c>
      <c r="C105">
        <v>31</v>
      </c>
      <c r="D105" s="1" t="str">
        <f t="shared" si="8"/>
        <v>11:06:31 AM</v>
      </c>
      <c r="E105">
        <v>43.399630000000002</v>
      </c>
      <c r="F105">
        <v>-79.195909999999998</v>
      </c>
      <c r="G105">
        <f t="shared" si="11"/>
        <v>43.659419804115231</v>
      </c>
      <c r="H105">
        <f t="shared" si="9"/>
        <v>-79.390956887286066</v>
      </c>
      <c r="P105">
        <f t="shared" si="12"/>
        <v>517</v>
      </c>
      <c r="Q105">
        <f t="shared" si="15"/>
        <v>10.793036718071848</v>
      </c>
      <c r="R105">
        <f t="shared" si="13"/>
        <v>840.13304810168381</v>
      </c>
      <c r="S105">
        <f t="shared" si="10"/>
        <v>2.1586073436143698</v>
      </c>
      <c r="T105">
        <f t="shared" ref="T105:T113" si="19">AVERAGE(S117:S127)</f>
        <v>1.6148533170013053</v>
      </c>
    </row>
    <row r="106" spans="1:20" x14ac:dyDescent="0.45">
      <c r="A106">
        <v>11</v>
      </c>
      <c r="B106">
        <v>6.179932</v>
      </c>
      <c r="C106">
        <v>36</v>
      </c>
      <c r="D106" s="1" t="str">
        <f t="shared" si="8"/>
        <v>11:06:36 AM</v>
      </c>
      <c r="E106">
        <v>43.399650000000001</v>
      </c>
      <c r="F106">
        <v>-79.195849999999993</v>
      </c>
      <c r="G106">
        <f t="shared" si="11"/>
        <v>43.659445662551441</v>
      </c>
      <c r="H106">
        <f t="shared" si="9"/>
        <v>-79.390876512224935</v>
      </c>
      <c r="P106">
        <f t="shared" si="12"/>
        <v>522</v>
      </c>
      <c r="Q106">
        <f t="shared" si="15"/>
        <v>8.9574482800790847</v>
      </c>
      <c r="R106">
        <f t="shared" si="13"/>
        <v>849.09049638176293</v>
      </c>
      <c r="S106">
        <f t="shared" si="10"/>
        <v>1.7914896560158169</v>
      </c>
      <c r="T106">
        <f t="shared" si="19"/>
        <v>1.5447689451055637</v>
      </c>
    </row>
    <row r="107" spans="1:20" x14ac:dyDescent="0.45">
      <c r="A107">
        <v>11</v>
      </c>
      <c r="B107">
        <v>6.2299800000000003</v>
      </c>
      <c r="C107">
        <v>41</v>
      </c>
      <c r="D107" s="1" t="str">
        <f t="shared" si="8"/>
        <v>11:06:41 AM</v>
      </c>
      <c r="E107">
        <v>43.399709999999999</v>
      </c>
      <c r="F107">
        <v>-79.195760000000007</v>
      </c>
      <c r="G107">
        <f t="shared" si="11"/>
        <v>43.659523237860078</v>
      </c>
      <c r="H107">
        <f t="shared" si="9"/>
        <v>-79.39075594963326</v>
      </c>
      <c r="P107">
        <f t="shared" si="12"/>
        <v>527</v>
      </c>
      <c r="Q107">
        <f t="shared" si="15"/>
        <v>15.356835324318743</v>
      </c>
      <c r="R107">
        <f t="shared" si="13"/>
        <v>864.44733170608163</v>
      </c>
      <c r="S107">
        <f t="shared" si="10"/>
        <v>3.0713670648637486</v>
      </c>
      <c r="T107">
        <f t="shared" si="19"/>
        <v>1.5288557273841688</v>
      </c>
    </row>
    <row r="108" spans="1:20" x14ac:dyDescent="0.45">
      <c r="A108">
        <v>11</v>
      </c>
      <c r="B108">
        <v>6.2800289999999999</v>
      </c>
      <c r="C108">
        <v>46</v>
      </c>
      <c r="D108" s="1" t="str">
        <f t="shared" si="8"/>
        <v>11:06:46 AM</v>
      </c>
      <c r="E108">
        <v>43.399720000000002</v>
      </c>
      <c r="F108">
        <v>-79.195689999999999</v>
      </c>
      <c r="G108">
        <f t="shared" si="11"/>
        <v>43.659536167078194</v>
      </c>
      <c r="H108">
        <f t="shared" si="9"/>
        <v>-79.390662178728604</v>
      </c>
      <c r="P108">
        <f t="shared" si="12"/>
        <v>532</v>
      </c>
      <c r="Q108">
        <f t="shared" si="15"/>
        <v>10.005699599987395</v>
      </c>
      <c r="R108">
        <f t="shared" si="13"/>
        <v>874.45303130606908</v>
      </c>
      <c r="S108">
        <f t="shared" si="10"/>
        <v>2.0011399199974789</v>
      </c>
      <c r="T108">
        <f>AVERAGE(S120:S130)</f>
        <v>1.5705983802116712</v>
      </c>
    </row>
    <row r="109" spans="1:20" x14ac:dyDescent="0.45">
      <c r="A109">
        <v>11</v>
      </c>
      <c r="B109">
        <v>6.3400879999999997</v>
      </c>
      <c r="C109">
        <v>52</v>
      </c>
      <c r="D109" s="1" t="str">
        <f t="shared" si="8"/>
        <v>11:06:52 AM</v>
      </c>
      <c r="E109">
        <v>43.399729999999998</v>
      </c>
      <c r="F109">
        <v>-79.195650000000001</v>
      </c>
      <c r="G109">
        <f t="shared" si="11"/>
        <v>43.659549096296296</v>
      </c>
      <c r="H109">
        <f t="shared" si="9"/>
        <v>-79.390608595354522</v>
      </c>
      <c r="P109">
        <f t="shared" si="12"/>
        <v>538</v>
      </c>
      <c r="Q109">
        <f t="shared" si="15"/>
        <v>5.8369371804522041</v>
      </c>
      <c r="R109">
        <f t="shared" si="13"/>
        <v>880.28996848652127</v>
      </c>
      <c r="S109">
        <f t="shared" si="10"/>
        <v>0.97282286340870072</v>
      </c>
      <c r="T109">
        <f t="shared" si="19"/>
        <v>1.5630832924870754</v>
      </c>
    </row>
    <row r="110" spans="1:20" x14ac:dyDescent="0.45">
      <c r="A110">
        <v>11</v>
      </c>
      <c r="B110">
        <v>6.3798830000000004</v>
      </c>
      <c r="C110">
        <v>56</v>
      </c>
      <c r="D110" s="1" t="str">
        <f t="shared" si="8"/>
        <v>11:06:56 AM</v>
      </c>
      <c r="E110">
        <v>43.399769999999997</v>
      </c>
      <c r="F110">
        <v>-79.195589999999996</v>
      </c>
      <c r="G110">
        <f t="shared" si="11"/>
        <v>43.659600813168716</v>
      </c>
      <c r="H110">
        <f t="shared" si="9"/>
        <v>-79.39052822029339</v>
      </c>
      <c r="P110">
        <f t="shared" si="12"/>
        <v>542</v>
      </c>
      <c r="Q110">
        <f t="shared" si="15"/>
        <v>10.238100207043532</v>
      </c>
      <c r="R110">
        <f t="shared" si="13"/>
        <v>890.52806869356482</v>
      </c>
      <c r="S110">
        <f t="shared" si="10"/>
        <v>2.559525051760883</v>
      </c>
      <c r="T110">
        <f t="shared" si="19"/>
        <v>1.7060199637243436</v>
      </c>
    </row>
    <row r="111" spans="1:20" x14ac:dyDescent="0.45">
      <c r="A111">
        <v>11</v>
      </c>
      <c r="B111">
        <v>6.4399410000000001</v>
      </c>
      <c r="C111">
        <v>2</v>
      </c>
      <c r="D111" s="1" t="str">
        <f t="shared" si="8"/>
        <v>11:06:02 AM</v>
      </c>
      <c r="E111">
        <v>43.399790000000003</v>
      </c>
      <c r="F111">
        <v>-79.19556</v>
      </c>
      <c r="G111">
        <f t="shared" si="11"/>
        <v>43.65962667160494</v>
      </c>
      <c r="H111">
        <f t="shared" si="9"/>
        <v>-79.390488032762846</v>
      </c>
      <c r="P111">
        <f t="shared" si="12"/>
        <v>548</v>
      </c>
      <c r="Q111">
        <f t="shared" si="15"/>
        <v>5.1190950919591618</v>
      </c>
      <c r="R111">
        <f t="shared" si="13"/>
        <v>895.64716378552396</v>
      </c>
      <c r="S111">
        <f t="shared" si="10"/>
        <v>0.853182515326527</v>
      </c>
      <c r="T111">
        <f t="shared" si="19"/>
        <v>1.7149634360924393</v>
      </c>
    </row>
    <row r="112" spans="1:20" x14ac:dyDescent="0.45">
      <c r="A112">
        <v>11</v>
      </c>
      <c r="B112">
        <v>6.4799800000000003</v>
      </c>
      <c r="C112">
        <v>6</v>
      </c>
      <c r="D112" s="1" t="str">
        <f t="shared" si="8"/>
        <v>11:06:06 AM</v>
      </c>
      <c r="E112">
        <v>43.399880000000003</v>
      </c>
      <c r="F112">
        <v>-79.195520000000002</v>
      </c>
      <c r="G112">
        <f t="shared" si="11"/>
        <v>43.659743034567903</v>
      </c>
      <c r="H112">
        <f t="shared" si="9"/>
        <v>-79.390434449388763</v>
      </c>
      <c r="P112">
        <f t="shared" si="12"/>
        <v>552</v>
      </c>
      <c r="Q112">
        <f t="shared" si="15"/>
        <v>14.068146755199638</v>
      </c>
      <c r="R112">
        <f t="shared" si="13"/>
        <v>909.71531054072364</v>
      </c>
      <c r="S112">
        <f t="shared" si="10"/>
        <v>3.5170366887999096</v>
      </c>
      <c r="T112">
        <f t="shared" si="19"/>
        <v>1.7597362389309539</v>
      </c>
    </row>
    <row r="113" spans="1:20" x14ac:dyDescent="0.45">
      <c r="A113">
        <v>11</v>
      </c>
      <c r="B113">
        <v>6.5400390000000002</v>
      </c>
      <c r="C113">
        <v>12</v>
      </c>
      <c r="D113" s="1" t="str">
        <f t="shared" si="8"/>
        <v>11:06:12 AM</v>
      </c>
      <c r="E113">
        <v>43.399970000000003</v>
      </c>
      <c r="F113">
        <v>-79.19547</v>
      </c>
      <c r="G113">
        <f t="shared" si="11"/>
        <v>43.659859397530866</v>
      </c>
      <c r="H113">
        <f t="shared" si="9"/>
        <v>-79.390367470171157</v>
      </c>
      <c r="P113">
        <f t="shared" si="12"/>
        <v>558</v>
      </c>
      <c r="Q113">
        <f t="shared" si="15"/>
        <v>14.694569506347365</v>
      </c>
      <c r="R113">
        <f t="shared" si="13"/>
        <v>924.40988004707106</v>
      </c>
      <c r="S113">
        <f t="shared" si="10"/>
        <v>2.4490949177245609</v>
      </c>
      <c r="T113">
        <f t="shared" si="19"/>
        <v>1.840814218667824</v>
      </c>
    </row>
    <row r="114" spans="1:20" x14ac:dyDescent="0.45">
      <c r="A114">
        <v>11</v>
      </c>
      <c r="B114">
        <v>6.5800780000000003</v>
      </c>
      <c r="C114">
        <v>17</v>
      </c>
      <c r="D114" s="1" t="str">
        <f t="shared" si="8"/>
        <v>11:06:17 AM</v>
      </c>
      <c r="E114">
        <v>43.399889999999999</v>
      </c>
      <c r="F114">
        <v>-79.195400000000006</v>
      </c>
      <c r="G114">
        <f t="shared" si="11"/>
        <v>43.659755963786004</v>
      </c>
      <c r="H114">
        <f t="shared" si="9"/>
        <v>-79.390273699266515</v>
      </c>
      <c r="P114">
        <f t="shared" si="12"/>
        <v>563</v>
      </c>
      <c r="Q114">
        <f t="shared" si="15"/>
        <v>15.137894862314507</v>
      </c>
      <c r="R114">
        <f t="shared" si="13"/>
        <v>939.54777490938557</v>
      </c>
      <c r="S114">
        <f t="shared" si="10"/>
        <v>3.0275789724629014</v>
      </c>
      <c r="T114">
        <f t="shared" si="14"/>
        <v>1.9746429708164506</v>
      </c>
    </row>
    <row r="115" spans="1:20" x14ac:dyDescent="0.45">
      <c r="A115">
        <v>11</v>
      </c>
      <c r="B115">
        <v>7.0400390000000002</v>
      </c>
      <c r="C115">
        <v>22</v>
      </c>
      <c r="D115" s="1" t="str">
        <f t="shared" si="8"/>
        <v>11:07:22 AM</v>
      </c>
      <c r="E115">
        <v>43.399859999999997</v>
      </c>
      <c r="F115">
        <v>-79.195350000000005</v>
      </c>
      <c r="G115">
        <f t="shared" si="11"/>
        <v>43.659717176131686</v>
      </c>
      <c r="H115">
        <f t="shared" si="9"/>
        <v>-79.390206720048909</v>
      </c>
      <c r="P115">
        <f t="shared" si="12"/>
        <v>568</v>
      </c>
      <c r="Q115">
        <f t="shared" si="15"/>
        <v>8.2748136657546745</v>
      </c>
      <c r="R115">
        <f t="shared" si="13"/>
        <v>947.82258857514023</v>
      </c>
      <c r="S115">
        <f t="shared" si="10"/>
        <v>1.6549627331509349</v>
      </c>
      <c r="T115">
        <f t="shared" si="14"/>
        <v>1.8423433576706953</v>
      </c>
    </row>
    <row r="116" spans="1:20" x14ac:dyDescent="0.45">
      <c r="A116">
        <v>11</v>
      </c>
      <c r="B116">
        <v>7.0900879999999997</v>
      </c>
      <c r="C116">
        <v>27</v>
      </c>
      <c r="D116" s="1" t="str">
        <f t="shared" si="8"/>
        <v>11:07:27 AM</v>
      </c>
      <c r="E116">
        <v>43.399839999999998</v>
      </c>
      <c r="F116">
        <v>-79.195300000000003</v>
      </c>
      <c r="G116">
        <f t="shared" si="11"/>
        <v>43.659691317695469</v>
      </c>
      <c r="H116">
        <f t="shared" si="9"/>
        <v>-79.390139740831302</v>
      </c>
      <c r="P116">
        <f t="shared" si="12"/>
        <v>573</v>
      </c>
      <c r="Q116">
        <f t="shared" si="15"/>
        <v>7.6309555562663158</v>
      </c>
      <c r="R116">
        <f t="shared" si="13"/>
        <v>955.4535441314066</v>
      </c>
      <c r="S116">
        <f t="shared" si="10"/>
        <v>1.5261911112532631</v>
      </c>
      <c r="T116">
        <f t="shared" si="14"/>
        <v>1.7127741845090525</v>
      </c>
    </row>
    <row r="117" spans="1:20" x14ac:dyDescent="0.45">
      <c r="A117">
        <v>11</v>
      </c>
      <c r="B117">
        <v>7.1398929999999998</v>
      </c>
      <c r="C117">
        <v>32</v>
      </c>
      <c r="D117" s="1" t="str">
        <f t="shared" si="8"/>
        <v>11:07:32 AM</v>
      </c>
      <c r="E117">
        <v>43.399850000000001</v>
      </c>
      <c r="F117">
        <v>-79.195210000000003</v>
      </c>
      <c r="G117">
        <f t="shared" si="11"/>
        <v>43.659704246913577</v>
      </c>
      <c r="H117">
        <f t="shared" si="9"/>
        <v>-79.390019178239612</v>
      </c>
      <c r="P117">
        <f t="shared" si="12"/>
        <v>578</v>
      </c>
      <c r="Q117">
        <f t="shared" si="15"/>
        <v>12.813088982239762</v>
      </c>
      <c r="R117">
        <f t="shared" si="13"/>
        <v>968.26663311364632</v>
      </c>
      <c r="S117">
        <f t="shared" si="10"/>
        <v>2.5626177964479524</v>
      </c>
      <c r="T117">
        <f t="shared" si="14"/>
        <v>1.6029913170111163</v>
      </c>
    </row>
    <row r="118" spans="1:20" x14ac:dyDescent="0.45">
      <c r="A118">
        <v>11</v>
      </c>
      <c r="B118">
        <v>7.1899410000000001</v>
      </c>
      <c r="C118">
        <v>37</v>
      </c>
      <c r="D118" s="1" t="str">
        <f t="shared" si="8"/>
        <v>11:07:37 AM</v>
      </c>
      <c r="E118">
        <v>43.399839999999998</v>
      </c>
      <c r="F118">
        <v>-79.195160000000001</v>
      </c>
      <c r="G118">
        <f t="shared" si="11"/>
        <v>43.659691317695469</v>
      </c>
      <c r="H118">
        <f t="shared" si="9"/>
        <v>-79.389952199022005</v>
      </c>
      <c r="P118">
        <f t="shared" si="12"/>
        <v>583</v>
      </c>
      <c r="Q118">
        <f t="shared" si="15"/>
        <v>7.217151330497658</v>
      </c>
      <c r="R118">
        <f t="shared" si="13"/>
        <v>975.48378444414402</v>
      </c>
      <c r="S118">
        <f t="shared" si="10"/>
        <v>1.4434302660995315</v>
      </c>
      <c r="T118">
        <f t="shared" si="14"/>
        <v>1.5456170691249262</v>
      </c>
    </row>
    <row r="119" spans="1:20" x14ac:dyDescent="0.45">
      <c r="A119">
        <v>11</v>
      </c>
      <c r="B119">
        <v>7.2399899999999997</v>
      </c>
      <c r="C119">
        <v>42</v>
      </c>
      <c r="D119" s="1" t="str">
        <f t="shared" si="8"/>
        <v>11:07:42 AM</v>
      </c>
      <c r="E119">
        <v>43.399830000000001</v>
      </c>
      <c r="F119">
        <v>-79.19511</v>
      </c>
      <c r="G119">
        <f t="shared" si="11"/>
        <v>43.659678388477367</v>
      </c>
      <c r="H119">
        <f t="shared" si="9"/>
        <v>-79.389885219804398</v>
      </c>
      <c r="P119">
        <f t="shared" si="12"/>
        <v>588</v>
      </c>
      <c r="Q119">
        <f t="shared" si="15"/>
        <v>7.2171215668440194</v>
      </c>
      <c r="R119">
        <f t="shared" si="13"/>
        <v>982.70090601098809</v>
      </c>
      <c r="S119">
        <f t="shared" si="10"/>
        <v>1.4434243133688038</v>
      </c>
      <c r="T119">
        <f t="shared" si="14"/>
        <v>1.6148533170013053</v>
      </c>
    </row>
    <row r="120" spans="1:20" x14ac:dyDescent="0.45">
      <c r="A120">
        <v>11</v>
      </c>
      <c r="B120">
        <v>7.2900390000000002</v>
      </c>
      <c r="C120">
        <v>47</v>
      </c>
      <c r="D120" s="1" t="str">
        <f t="shared" si="8"/>
        <v>11:07:47 AM</v>
      </c>
      <c r="E120">
        <v>43.399850000000001</v>
      </c>
      <c r="F120">
        <v>-79.195059999999998</v>
      </c>
      <c r="G120">
        <f t="shared" si="11"/>
        <v>43.659704246913577</v>
      </c>
      <c r="H120">
        <f t="shared" si="9"/>
        <v>-79.389818240586791</v>
      </c>
      <c r="P120">
        <f t="shared" si="12"/>
        <v>593</v>
      </c>
      <c r="Q120">
        <f t="shared" si="15"/>
        <v>7.6309274698513665</v>
      </c>
      <c r="R120">
        <f t="shared" si="13"/>
        <v>990.33183348083946</v>
      </c>
      <c r="S120">
        <f t="shared" si="10"/>
        <v>1.5261854939702733</v>
      </c>
      <c r="T120">
        <f t="shared" si="14"/>
        <v>1.5447689451055637</v>
      </c>
    </row>
    <row r="121" spans="1:20" x14ac:dyDescent="0.45">
      <c r="A121">
        <v>11</v>
      </c>
      <c r="B121">
        <v>7.3400879999999997</v>
      </c>
      <c r="C121">
        <v>52</v>
      </c>
      <c r="D121" s="1" t="str">
        <f t="shared" si="8"/>
        <v>11:07:52 AM</v>
      </c>
      <c r="E121">
        <v>43.399850000000001</v>
      </c>
      <c r="F121">
        <v>-79.195030000000003</v>
      </c>
      <c r="G121">
        <f t="shared" si="11"/>
        <v>43.659704246913577</v>
      </c>
      <c r="H121">
        <f t="shared" si="9"/>
        <v>-79.389778053056247</v>
      </c>
      <c r="P121">
        <f t="shared" si="12"/>
        <v>598</v>
      </c>
      <c r="Q121">
        <f t="shared" si="15"/>
        <v>4.2443157705179306</v>
      </c>
      <c r="R121">
        <f t="shared" si="13"/>
        <v>994.57614925135738</v>
      </c>
      <c r="S121">
        <f t="shared" si="10"/>
        <v>0.84886315410358615</v>
      </c>
      <c r="T121">
        <f t="shared" si="14"/>
        <v>1.5288557273841688</v>
      </c>
    </row>
    <row r="122" spans="1:20" x14ac:dyDescent="0.45">
      <c r="A122">
        <v>11</v>
      </c>
      <c r="B122">
        <v>7.3898929999999998</v>
      </c>
      <c r="C122">
        <v>57</v>
      </c>
      <c r="D122" s="1" t="str">
        <f t="shared" si="8"/>
        <v>11:07:57 AM</v>
      </c>
      <c r="E122">
        <v>43.399859999999997</v>
      </c>
      <c r="F122">
        <v>-79.194969999999998</v>
      </c>
      <c r="G122">
        <f t="shared" si="11"/>
        <v>43.659717176131686</v>
      </c>
      <c r="H122">
        <f t="shared" si="9"/>
        <v>-79.389697677995116</v>
      </c>
      <c r="P122">
        <f t="shared" si="12"/>
        <v>603</v>
      </c>
      <c r="Q122">
        <f t="shared" si="15"/>
        <v>8.6084361579961861</v>
      </c>
      <c r="R122">
        <f t="shared" si="13"/>
        <v>1003.1845854093535</v>
      </c>
      <c r="S122">
        <f t="shared" si="10"/>
        <v>1.7216872315992373</v>
      </c>
      <c r="T122">
        <f t="shared" si="14"/>
        <v>1.5705983802116712</v>
      </c>
    </row>
    <row r="123" spans="1:20" x14ac:dyDescent="0.45">
      <c r="A123">
        <v>11</v>
      </c>
      <c r="B123">
        <v>7.4399410000000001</v>
      </c>
      <c r="C123">
        <v>2</v>
      </c>
      <c r="D123" s="1" t="str">
        <f t="shared" si="8"/>
        <v>11:07:02 AM</v>
      </c>
      <c r="E123">
        <v>43.399839999999998</v>
      </c>
      <c r="F123">
        <v>-79.194900000000004</v>
      </c>
      <c r="G123">
        <f t="shared" si="11"/>
        <v>43.659691317695469</v>
      </c>
      <c r="H123">
        <f t="shared" si="9"/>
        <v>-79.389603907090475</v>
      </c>
      <c r="P123">
        <f t="shared" si="12"/>
        <v>608</v>
      </c>
      <c r="Q123">
        <f t="shared" si="15"/>
        <v>10.308704720983037</v>
      </c>
      <c r="R123">
        <f t="shared" si="13"/>
        <v>1013.4932901303366</v>
      </c>
      <c r="S123">
        <f t="shared" si="10"/>
        <v>2.0617409441966075</v>
      </c>
      <c r="T123">
        <f t="shared" si="14"/>
        <v>1.5630832924870754</v>
      </c>
    </row>
    <row r="124" spans="1:20" x14ac:dyDescent="0.45">
      <c r="A124">
        <v>11</v>
      </c>
      <c r="B124">
        <v>7.4899899999999997</v>
      </c>
      <c r="C124">
        <v>7</v>
      </c>
      <c r="D124" s="1" t="str">
        <f t="shared" si="8"/>
        <v>11:07:07 AM</v>
      </c>
      <c r="E124">
        <v>43.399819999999998</v>
      </c>
      <c r="F124">
        <v>-79.194869999999995</v>
      </c>
      <c r="G124">
        <f t="shared" si="11"/>
        <v>43.659665459259259</v>
      </c>
      <c r="H124">
        <f t="shared" si="9"/>
        <v>-79.389563719559902</v>
      </c>
      <c r="P124">
        <f t="shared" si="12"/>
        <v>613</v>
      </c>
      <c r="Q124">
        <f t="shared" si="15"/>
        <v>5.1191700647324314</v>
      </c>
      <c r="R124">
        <f t="shared" si="13"/>
        <v>1018.612460195069</v>
      </c>
      <c r="S124">
        <f t="shared" si="10"/>
        <v>1.0238340129464862</v>
      </c>
      <c r="T124">
        <f t="shared" si="14"/>
        <v>1.7060199637243436</v>
      </c>
    </row>
    <row r="125" spans="1:20" x14ac:dyDescent="0.45">
      <c r="A125">
        <v>11</v>
      </c>
      <c r="B125">
        <v>7.5400390000000002</v>
      </c>
      <c r="C125">
        <v>12</v>
      </c>
      <c r="D125" s="1" t="str">
        <f t="shared" si="8"/>
        <v>11:07:12 AM</v>
      </c>
      <c r="E125">
        <v>43.399859999999997</v>
      </c>
      <c r="F125">
        <v>-79.194820000000007</v>
      </c>
      <c r="G125">
        <f t="shared" si="11"/>
        <v>43.659717176131686</v>
      </c>
      <c r="H125">
        <f t="shared" si="9"/>
        <v>-79.38949674034231</v>
      </c>
      <c r="P125">
        <f t="shared" si="12"/>
        <v>618</v>
      </c>
      <c r="Q125">
        <f t="shared" si="15"/>
        <v>9.0998371499280193</v>
      </c>
      <c r="R125">
        <f t="shared" si="13"/>
        <v>1027.7122973449971</v>
      </c>
      <c r="S125">
        <f t="shared" si="10"/>
        <v>1.8199674299856039</v>
      </c>
      <c r="T125">
        <f t="shared" si="14"/>
        <v>1.7149634360924393</v>
      </c>
    </row>
    <row r="126" spans="1:20" x14ac:dyDescent="0.45">
      <c r="A126">
        <v>11</v>
      </c>
      <c r="B126">
        <v>7.5900879999999997</v>
      </c>
      <c r="C126">
        <v>17</v>
      </c>
      <c r="D126" s="1" t="str">
        <f t="shared" si="8"/>
        <v>11:07:17 AM</v>
      </c>
      <c r="E126">
        <v>43.399880000000003</v>
      </c>
      <c r="F126">
        <v>-79.194789999999998</v>
      </c>
      <c r="G126">
        <f t="shared" si="11"/>
        <v>43.659743034567903</v>
      </c>
      <c r="H126">
        <f t="shared" si="9"/>
        <v>-79.389456552811737</v>
      </c>
      <c r="P126">
        <f t="shared" si="12"/>
        <v>623</v>
      </c>
      <c r="Q126">
        <f t="shared" si="15"/>
        <v>5.119230032014217</v>
      </c>
      <c r="R126">
        <f t="shared" si="13"/>
        <v>1032.8315273770113</v>
      </c>
      <c r="S126">
        <f t="shared" si="10"/>
        <v>1.0238460064028434</v>
      </c>
      <c r="T126">
        <f t="shared" si="14"/>
        <v>1.7597362389309539</v>
      </c>
    </row>
    <row r="127" spans="1:20" x14ac:dyDescent="0.45">
      <c r="A127">
        <v>11</v>
      </c>
      <c r="B127">
        <v>8.0400390000000002</v>
      </c>
      <c r="C127">
        <v>22</v>
      </c>
      <c r="D127" s="1" t="str">
        <f t="shared" si="8"/>
        <v>11:08:22 AM</v>
      </c>
      <c r="E127">
        <v>43.399920000000002</v>
      </c>
      <c r="F127">
        <v>-79.194720000000004</v>
      </c>
      <c r="G127">
        <f t="shared" si="11"/>
        <v>43.65979475144033</v>
      </c>
      <c r="H127">
        <f t="shared" si="9"/>
        <v>-79.389362781907096</v>
      </c>
      <c r="P127">
        <f t="shared" si="12"/>
        <v>628</v>
      </c>
      <c r="Q127">
        <f t="shared" si="15"/>
        <v>11.438949189467161</v>
      </c>
      <c r="R127">
        <f t="shared" si="13"/>
        <v>1044.2704765664785</v>
      </c>
      <c r="S127">
        <f t="shared" si="10"/>
        <v>2.287789837893432</v>
      </c>
      <c r="T127">
        <f t="shared" si="14"/>
        <v>1.840814218667824</v>
      </c>
    </row>
    <row r="128" spans="1:20" x14ac:dyDescent="0.45">
      <c r="A128">
        <v>11</v>
      </c>
      <c r="B128">
        <v>8.0900879999999997</v>
      </c>
      <c r="C128">
        <v>27</v>
      </c>
      <c r="D128" s="1" t="str">
        <f t="shared" si="8"/>
        <v>11:08:27 AM</v>
      </c>
      <c r="E128">
        <v>43.399940000000001</v>
      </c>
      <c r="F128">
        <v>-79.194659999999999</v>
      </c>
      <c r="G128">
        <f t="shared" si="11"/>
        <v>43.65982060987654</v>
      </c>
      <c r="H128">
        <f t="shared" si="9"/>
        <v>-79.389282406845965</v>
      </c>
      <c r="P128">
        <f t="shared" si="12"/>
        <v>633</v>
      </c>
      <c r="Q128">
        <f t="shared" si="15"/>
        <v>8.9584485279739727</v>
      </c>
      <c r="R128">
        <f t="shared" si="13"/>
        <v>1053.2289250944525</v>
      </c>
      <c r="S128">
        <f t="shared" si="10"/>
        <v>1.7916897055947945</v>
      </c>
      <c r="T128">
        <f t="shared" si="14"/>
        <v>1.8297252411675837</v>
      </c>
    </row>
    <row r="129" spans="1:20" x14ac:dyDescent="0.45">
      <c r="A129">
        <v>11</v>
      </c>
      <c r="B129">
        <v>8.1398930000000007</v>
      </c>
      <c r="C129">
        <v>32</v>
      </c>
      <c r="D129" s="1" t="str">
        <f t="shared" si="8"/>
        <v>11:08:32 AM</v>
      </c>
      <c r="E129">
        <v>43.39996</v>
      </c>
      <c r="F129">
        <v>-79.19462</v>
      </c>
      <c r="G129">
        <f t="shared" si="11"/>
        <v>43.659846468312757</v>
      </c>
      <c r="H129">
        <f t="shared" si="9"/>
        <v>-79.389228823471882</v>
      </c>
      <c r="P129">
        <f t="shared" si="12"/>
        <v>638</v>
      </c>
      <c r="Q129">
        <f t="shared" si="15"/>
        <v>6.3419243558209395</v>
      </c>
      <c r="R129">
        <f t="shared" si="13"/>
        <v>1059.5708494502735</v>
      </c>
      <c r="S129">
        <f t="shared" si="10"/>
        <v>1.2683848711641879</v>
      </c>
      <c r="T129">
        <f t="shared" si="14"/>
        <v>1.8301399664282143</v>
      </c>
    </row>
    <row r="130" spans="1:20" x14ac:dyDescent="0.45">
      <c r="A130">
        <v>11</v>
      </c>
      <c r="B130">
        <v>8.1899409999999992</v>
      </c>
      <c r="C130">
        <v>37</v>
      </c>
      <c r="D130" s="1" t="str">
        <f t="shared" si="8"/>
        <v>11:08:37 AM</v>
      </c>
      <c r="E130">
        <v>43.399990000000003</v>
      </c>
      <c r="F130">
        <v>-79.194559999999996</v>
      </c>
      <c r="G130">
        <f t="shared" si="11"/>
        <v>43.659885255967083</v>
      </c>
      <c r="H130">
        <f t="shared" si="9"/>
        <v>-79.389148448410751</v>
      </c>
      <c r="P130">
        <f t="shared" si="12"/>
        <v>643</v>
      </c>
      <c r="Q130">
        <f t="shared" si="15"/>
        <v>9.5129674723566371</v>
      </c>
      <c r="R130">
        <f t="shared" si="13"/>
        <v>1069.0838169226301</v>
      </c>
      <c r="S130">
        <f t="shared" si="10"/>
        <v>1.9025934944713274</v>
      </c>
      <c r="T130">
        <f t="shared" si="14"/>
        <v>1.679817342985128</v>
      </c>
    </row>
    <row r="131" spans="1:20" x14ac:dyDescent="0.45">
      <c r="A131">
        <v>11</v>
      </c>
      <c r="B131">
        <v>8.2399900000000006</v>
      </c>
      <c r="C131">
        <v>42</v>
      </c>
      <c r="D131" s="1" t="str">
        <f t="shared" ref="D131:D194" si="20">LEFT(A131,2)&amp;":"&amp;IF(RIGHT(LEFT(B131,2),1) = ".", "0"&amp;LEFT(B131,1), LEFT(B131,2))&amp;":"&amp;IF(LEN(C131) &lt; 2, "0"&amp;C131, C131)&amp;" AM"</f>
        <v>11:08:42 AM</v>
      </c>
      <c r="E131">
        <v>43.4</v>
      </c>
      <c r="F131">
        <v>-79.194509999999994</v>
      </c>
      <c r="G131">
        <f t="shared" si="11"/>
        <v>43.659898185185185</v>
      </c>
      <c r="H131">
        <f t="shared" ref="H131:H194" si="21">(F131-$L$6)*($M$6-$N$6)/($K$6-$L$6)+$N$6</f>
        <v>-79.389081469193144</v>
      </c>
      <c r="P131">
        <f t="shared" si="12"/>
        <v>648</v>
      </c>
      <c r="Q131">
        <f t="shared" si="15"/>
        <v>7.2175976449986248</v>
      </c>
      <c r="R131">
        <f t="shared" si="13"/>
        <v>1076.3014145676289</v>
      </c>
      <c r="S131">
        <f t="shared" ref="S131:S194" si="22">Q131/(P131-P130)</f>
        <v>1.4435195289997249</v>
      </c>
      <c r="T131">
        <f t="shared" si="14"/>
        <v>1.7511129907989711</v>
      </c>
    </row>
    <row r="132" spans="1:20" x14ac:dyDescent="0.45">
      <c r="A132">
        <v>11</v>
      </c>
      <c r="B132">
        <v>8.2900390000000002</v>
      </c>
      <c r="C132">
        <v>47</v>
      </c>
      <c r="D132" s="1" t="str">
        <f t="shared" si="20"/>
        <v>11:08:47 AM</v>
      </c>
      <c r="E132">
        <v>43.400030000000001</v>
      </c>
      <c r="F132">
        <v>-79.194429999999997</v>
      </c>
      <c r="G132">
        <f t="shared" ref="G132:G195" si="23">(E132-$L$5)*($M$5-$N$5)/($K$5-$L$5)+$N$5</f>
        <v>43.65993697283951</v>
      </c>
      <c r="H132">
        <f t="shared" si="21"/>
        <v>-79.388974302444979</v>
      </c>
      <c r="P132">
        <f t="shared" ref="P132:P195" si="24">P131+IF(C132-C131 &gt; 0, C132-C131, C132-C131+60)</f>
        <v>653</v>
      </c>
      <c r="Q132">
        <f t="shared" si="15"/>
        <v>12.10583268856767</v>
      </c>
      <c r="R132">
        <f t="shared" si="13"/>
        <v>1088.4072472561966</v>
      </c>
      <c r="S132">
        <f t="shared" si="22"/>
        <v>2.4211665377135341</v>
      </c>
      <c r="T132">
        <f t="shared" si="14"/>
        <v>1.7653800631857925</v>
      </c>
    </row>
    <row r="133" spans="1:20" x14ac:dyDescent="0.45">
      <c r="A133">
        <v>11</v>
      </c>
      <c r="B133">
        <v>8.3400879999999997</v>
      </c>
      <c r="C133">
        <v>52</v>
      </c>
      <c r="D133" s="1" t="str">
        <f t="shared" si="20"/>
        <v>11:08:52 AM</v>
      </c>
      <c r="E133">
        <v>43.400069999999999</v>
      </c>
      <c r="F133">
        <v>-79.194379999999995</v>
      </c>
      <c r="G133">
        <f t="shared" si="23"/>
        <v>43.65998868971193</v>
      </c>
      <c r="H133">
        <f t="shared" si="21"/>
        <v>-79.388907323227386</v>
      </c>
      <c r="P133">
        <f t="shared" si="24"/>
        <v>658</v>
      </c>
      <c r="Q133">
        <f t="shared" si="15"/>
        <v>9.1003271382414468</v>
      </c>
      <c r="R133">
        <f t="shared" ref="R133:R196" si="25">Q133+R132</f>
        <v>1097.5075743944381</v>
      </c>
      <c r="S133">
        <f t="shared" si="22"/>
        <v>1.8200654276482893</v>
      </c>
      <c r="T133">
        <f t="shared" ref="T133:T196" si="26">AVERAGE(S131:S141)</f>
        <v>1.7942972896295877</v>
      </c>
    </row>
    <row r="134" spans="1:20" x14ac:dyDescent="0.45">
      <c r="A134">
        <v>11</v>
      </c>
      <c r="B134">
        <v>8.3898930000000007</v>
      </c>
      <c r="C134">
        <v>57</v>
      </c>
      <c r="D134" s="1" t="str">
        <f t="shared" si="20"/>
        <v>11:08:57 AM</v>
      </c>
      <c r="E134">
        <v>43.400149999999996</v>
      </c>
      <c r="F134">
        <v>-79.194339999999997</v>
      </c>
      <c r="G134">
        <f t="shared" si="23"/>
        <v>43.660092123456785</v>
      </c>
      <c r="H134">
        <f t="shared" si="21"/>
        <v>-79.388853739853303</v>
      </c>
      <c r="P134">
        <f t="shared" si="24"/>
        <v>663</v>
      </c>
      <c r="Q134">
        <f t="shared" ref="Q134:Q197" si="27">SQRT(((G134-G133)*(111132.92-559.82*COS(G134+G133)+1.175*COS(2*(G134+G133))-0.0023*COS(3*(G134+G133))))^2+((H134-H133)*(111412.84*COS((G134+G133)/2)-93.5*COS(3*(G134+G133)/2)+0.118*COS(5*(G134+G133)/2)))^2)</f>
        <v>12.771208877101365</v>
      </c>
      <c r="R134">
        <f t="shared" si="25"/>
        <v>1110.2787832715394</v>
      </c>
      <c r="S134">
        <f t="shared" si="22"/>
        <v>2.5542417754202731</v>
      </c>
      <c r="T134">
        <f t="shared" si="26"/>
        <v>1.8266432815005771</v>
      </c>
    </row>
    <row r="135" spans="1:20" x14ac:dyDescent="0.45">
      <c r="A135">
        <v>11</v>
      </c>
      <c r="B135">
        <v>8.4399409999999992</v>
      </c>
      <c r="C135">
        <v>2</v>
      </c>
      <c r="D135" s="1" t="str">
        <f t="shared" si="20"/>
        <v>11:08:02 AM</v>
      </c>
      <c r="E135">
        <v>43.400210000000001</v>
      </c>
      <c r="F135">
        <v>-79.194310000000002</v>
      </c>
      <c r="G135">
        <f t="shared" si="23"/>
        <v>43.660169698765436</v>
      </c>
      <c r="H135">
        <f t="shared" si="21"/>
        <v>-79.388813552322745</v>
      </c>
      <c r="P135">
        <f t="shared" si="24"/>
        <v>668</v>
      </c>
      <c r="Q135">
        <f t="shared" si="27"/>
        <v>9.578458950260277</v>
      </c>
      <c r="R135">
        <f t="shared" si="25"/>
        <v>1119.8572422217997</v>
      </c>
      <c r="S135">
        <f t="shared" si="22"/>
        <v>1.9156917900520554</v>
      </c>
      <c r="T135">
        <f t="shared" si="26"/>
        <v>1.6786152156733072</v>
      </c>
    </row>
    <row r="136" spans="1:20" x14ac:dyDescent="0.45">
      <c r="A136">
        <v>11</v>
      </c>
      <c r="B136">
        <v>8.4899900000000006</v>
      </c>
      <c r="C136">
        <v>7</v>
      </c>
      <c r="D136" s="1" t="str">
        <f t="shared" si="20"/>
        <v>11:08:07 AM</v>
      </c>
      <c r="E136">
        <v>43.400210000000001</v>
      </c>
      <c r="F136">
        <v>-79.194249999999997</v>
      </c>
      <c r="G136">
        <f t="shared" si="23"/>
        <v>43.660169698765436</v>
      </c>
      <c r="H136">
        <f t="shared" si="21"/>
        <v>-79.388733177261614</v>
      </c>
      <c r="P136">
        <f t="shared" si="24"/>
        <v>673</v>
      </c>
      <c r="Q136">
        <f t="shared" si="27"/>
        <v>8.4899433874148311</v>
      </c>
      <c r="R136">
        <f t="shared" si="25"/>
        <v>1128.3471856092144</v>
      </c>
      <c r="S136">
        <f t="shared" si="22"/>
        <v>1.6979886774829662</v>
      </c>
      <c r="T136">
        <f t="shared" si="26"/>
        <v>1.6287986410794806</v>
      </c>
    </row>
    <row r="137" spans="1:20" x14ac:dyDescent="0.45">
      <c r="A137">
        <v>11</v>
      </c>
      <c r="B137">
        <v>8.5400390000000002</v>
      </c>
      <c r="C137">
        <v>12</v>
      </c>
      <c r="D137" s="1" t="str">
        <f t="shared" si="20"/>
        <v>11:08:12 AM</v>
      </c>
      <c r="E137">
        <v>43.400179999999999</v>
      </c>
      <c r="F137">
        <v>-79.194230000000005</v>
      </c>
      <c r="G137">
        <f t="shared" si="23"/>
        <v>43.660130911111111</v>
      </c>
      <c r="H137">
        <f t="shared" si="21"/>
        <v>-79.388706385574579</v>
      </c>
      <c r="P137">
        <f t="shared" si="24"/>
        <v>678</v>
      </c>
      <c r="Q137">
        <f t="shared" si="27"/>
        <v>5.1420399213488546</v>
      </c>
      <c r="R137">
        <f t="shared" si="25"/>
        <v>1133.4892255305633</v>
      </c>
      <c r="S137">
        <f t="shared" si="22"/>
        <v>1.0284079842697709</v>
      </c>
      <c r="T137">
        <f t="shared" si="26"/>
        <v>1.5795584097449762</v>
      </c>
    </row>
    <row r="138" spans="1:20" x14ac:dyDescent="0.45">
      <c r="A138">
        <v>11</v>
      </c>
      <c r="B138">
        <v>8.5900879999999997</v>
      </c>
      <c r="C138">
        <v>17</v>
      </c>
      <c r="D138" s="1" t="str">
        <f t="shared" si="20"/>
        <v>11:08:17 AM</v>
      </c>
      <c r="E138">
        <v>43.400170000000003</v>
      </c>
      <c r="F138">
        <v>-79.194209999999998</v>
      </c>
      <c r="G138">
        <f t="shared" si="23"/>
        <v>43.660117981893009</v>
      </c>
      <c r="H138">
        <f t="shared" si="21"/>
        <v>-79.388679593887531</v>
      </c>
      <c r="P138">
        <f t="shared" si="24"/>
        <v>683</v>
      </c>
      <c r="Q138">
        <f t="shared" si="27"/>
        <v>3.1712049000974223</v>
      </c>
      <c r="R138">
        <f t="shared" si="25"/>
        <v>1136.6604304306607</v>
      </c>
      <c r="S138">
        <f t="shared" si="22"/>
        <v>0.63424098001948448</v>
      </c>
      <c r="T138">
        <f t="shared" si="26"/>
        <v>1.6040297418225515</v>
      </c>
    </row>
    <row r="139" spans="1:20" x14ac:dyDescent="0.45">
      <c r="A139">
        <v>11</v>
      </c>
      <c r="B139">
        <v>9.0400390000000002</v>
      </c>
      <c r="C139">
        <v>22</v>
      </c>
      <c r="D139" s="1" t="str">
        <f t="shared" si="20"/>
        <v>11:09:22 AM</v>
      </c>
      <c r="E139">
        <v>43.400260000000003</v>
      </c>
      <c r="F139">
        <v>-79.194209999999998</v>
      </c>
      <c r="G139">
        <f t="shared" si="23"/>
        <v>43.660234344855972</v>
      </c>
      <c r="H139">
        <f t="shared" si="21"/>
        <v>-79.388679593887531</v>
      </c>
      <c r="P139">
        <f t="shared" si="24"/>
        <v>688</v>
      </c>
      <c r="Q139">
        <f t="shared" si="27"/>
        <v>12.879709157735348</v>
      </c>
      <c r="R139">
        <f t="shared" si="25"/>
        <v>1149.540139588396</v>
      </c>
      <c r="S139">
        <f t="shared" si="22"/>
        <v>2.5759418315470697</v>
      </c>
      <c r="T139">
        <f t="shared" si="26"/>
        <v>1.551485494385755</v>
      </c>
    </row>
    <row r="140" spans="1:20" x14ac:dyDescent="0.45">
      <c r="A140">
        <v>11</v>
      </c>
      <c r="B140">
        <v>9.0900879999999997</v>
      </c>
      <c r="C140">
        <v>27</v>
      </c>
      <c r="D140" s="1" t="str">
        <f t="shared" si="20"/>
        <v>11:09:27 AM</v>
      </c>
      <c r="E140">
        <v>43.400300000000001</v>
      </c>
      <c r="F140">
        <v>-79.194180000000003</v>
      </c>
      <c r="G140">
        <f t="shared" si="23"/>
        <v>43.660286061728399</v>
      </c>
      <c r="H140">
        <f t="shared" si="21"/>
        <v>-79.388639406356972</v>
      </c>
      <c r="P140">
        <f t="shared" si="24"/>
        <v>693</v>
      </c>
      <c r="Q140">
        <f t="shared" si="27"/>
        <v>7.126613337096094</v>
      </c>
      <c r="R140">
        <f t="shared" si="25"/>
        <v>1156.6667529254921</v>
      </c>
      <c r="S140">
        <f t="shared" si="22"/>
        <v>1.4253226674192188</v>
      </c>
      <c r="T140">
        <f t="shared" si="26"/>
        <v>1.5540980000765026</v>
      </c>
    </row>
    <row r="141" spans="1:20" x14ac:dyDescent="0.45">
      <c r="A141">
        <v>11</v>
      </c>
      <c r="B141">
        <v>9.1398930000000007</v>
      </c>
      <c r="C141">
        <v>32</v>
      </c>
      <c r="D141" s="1" t="str">
        <f t="shared" si="20"/>
        <v>11:09:32 AM</v>
      </c>
      <c r="E141">
        <v>43.400350000000003</v>
      </c>
      <c r="F141">
        <v>-79.194119999999998</v>
      </c>
      <c r="G141">
        <f t="shared" si="23"/>
        <v>43.660350707818935</v>
      </c>
      <c r="H141">
        <f t="shared" si="21"/>
        <v>-79.388559031295841</v>
      </c>
      <c r="P141">
        <f t="shared" si="24"/>
        <v>698</v>
      </c>
      <c r="Q141">
        <f t="shared" si="27"/>
        <v>11.103414926765396</v>
      </c>
      <c r="R141">
        <f t="shared" si="25"/>
        <v>1167.7701678522576</v>
      </c>
      <c r="S141">
        <f t="shared" si="22"/>
        <v>2.2206829853530792</v>
      </c>
      <c r="T141">
        <f t="shared" si="26"/>
        <v>1.6927311888322969</v>
      </c>
    </row>
    <row r="142" spans="1:20" x14ac:dyDescent="0.45">
      <c r="A142">
        <v>11</v>
      </c>
      <c r="B142">
        <v>9.1899409999999992</v>
      </c>
      <c r="C142">
        <v>38</v>
      </c>
      <c r="D142" s="1" t="str">
        <f t="shared" si="20"/>
        <v>11:09:38 AM</v>
      </c>
      <c r="E142">
        <v>43.400379999999998</v>
      </c>
      <c r="F142">
        <v>-79.194050000000004</v>
      </c>
      <c r="G142">
        <f t="shared" si="23"/>
        <v>43.660389495473247</v>
      </c>
      <c r="H142">
        <f t="shared" si="21"/>
        <v>-79.3884652603912</v>
      </c>
      <c r="P142">
        <f t="shared" si="24"/>
        <v>704</v>
      </c>
      <c r="Q142">
        <f t="shared" si="27"/>
        <v>10.795952637483635</v>
      </c>
      <c r="R142">
        <f t="shared" si="25"/>
        <v>1178.5661204897413</v>
      </c>
      <c r="S142">
        <f t="shared" si="22"/>
        <v>1.799325439580606</v>
      </c>
      <c r="T142">
        <f t="shared" si="26"/>
        <v>1.8684732202729923</v>
      </c>
    </row>
    <row r="143" spans="1:20" x14ac:dyDescent="0.45">
      <c r="A143">
        <v>11</v>
      </c>
      <c r="B143">
        <v>9.2399900000000006</v>
      </c>
      <c r="C143">
        <v>42</v>
      </c>
      <c r="D143" s="1" t="str">
        <f t="shared" si="20"/>
        <v>11:09:42 AM</v>
      </c>
      <c r="E143">
        <v>43.400390000000002</v>
      </c>
      <c r="F143">
        <v>-79.194029999999998</v>
      </c>
      <c r="G143">
        <f t="shared" si="23"/>
        <v>43.660402424691362</v>
      </c>
      <c r="H143">
        <f t="shared" si="21"/>
        <v>-79.388438468704152</v>
      </c>
      <c r="P143">
        <f t="shared" si="24"/>
        <v>708</v>
      </c>
      <c r="Q143">
        <f t="shared" si="27"/>
        <v>3.17143125445426</v>
      </c>
      <c r="R143">
        <f t="shared" si="25"/>
        <v>1181.7375517441956</v>
      </c>
      <c r="S143">
        <f t="shared" si="22"/>
        <v>0.792857813613565</v>
      </c>
      <c r="T143">
        <f t="shared" si="26"/>
        <v>1.7903532967281295</v>
      </c>
    </row>
    <row r="144" spans="1:20" x14ac:dyDescent="0.45">
      <c r="A144">
        <v>11</v>
      </c>
      <c r="B144">
        <v>9.3000489999999996</v>
      </c>
      <c r="C144">
        <v>48</v>
      </c>
      <c r="D144" s="1" t="str">
        <f t="shared" si="20"/>
        <v>11:09:48 AM</v>
      </c>
      <c r="E144">
        <v>43.400410000000001</v>
      </c>
      <c r="F144">
        <v>-79.193979999999996</v>
      </c>
      <c r="G144">
        <f t="shared" si="23"/>
        <v>43.660428283127573</v>
      </c>
      <c r="H144">
        <f t="shared" si="21"/>
        <v>-79.388371489486545</v>
      </c>
      <c r="P144">
        <f t="shared" si="24"/>
        <v>714</v>
      </c>
      <c r="Q144">
        <f t="shared" si="27"/>
        <v>7.6324986426971844</v>
      </c>
      <c r="R144">
        <f t="shared" si="25"/>
        <v>1189.3700503868927</v>
      </c>
      <c r="S144">
        <f t="shared" si="22"/>
        <v>1.2720831071161973</v>
      </c>
      <c r="T144">
        <f t="shared" si="26"/>
        <v>1.6656553219086105</v>
      </c>
    </row>
    <row r="145" spans="1:20" x14ac:dyDescent="0.45">
      <c r="A145">
        <v>11</v>
      </c>
      <c r="B145">
        <v>9.3400879999999997</v>
      </c>
      <c r="C145">
        <v>52</v>
      </c>
      <c r="D145" s="1" t="str">
        <f t="shared" si="20"/>
        <v>11:09:52 AM</v>
      </c>
      <c r="E145">
        <v>43.400449999999999</v>
      </c>
      <c r="F145">
        <v>-79.193939999999998</v>
      </c>
      <c r="G145">
        <f t="shared" si="23"/>
        <v>43.66048</v>
      </c>
      <c r="H145">
        <f t="shared" si="21"/>
        <v>-79.388317906112462</v>
      </c>
      <c r="P145">
        <f t="shared" si="24"/>
        <v>718</v>
      </c>
      <c r="Q145">
        <f t="shared" si="27"/>
        <v>8.0503969229628947</v>
      </c>
      <c r="R145">
        <f t="shared" si="25"/>
        <v>1197.4204473098555</v>
      </c>
      <c r="S145">
        <f t="shared" si="22"/>
        <v>2.0125992307407237</v>
      </c>
      <c r="T145">
        <f t="shared" si="26"/>
        <v>1.5020802819467372</v>
      </c>
    </row>
    <row r="146" spans="1:20" x14ac:dyDescent="0.45">
      <c r="A146">
        <v>11</v>
      </c>
      <c r="B146">
        <v>9.3999020000000009</v>
      </c>
      <c r="C146">
        <v>58</v>
      </c>
      <c r="D146" s="1" t="str">
        <f t="shared" si="20"/>
        <v>11:09:58 AM</v>
      </c>
      <c r="E146">
        <v>43.400390000000002</v>
      </c>
      <c r="F146">
        <v>-79.193870000000004</v>
      </c>
      <c r="G146">
        <f t="shared" si="23"/>
        <v>43.660402424691362</v>
      </c>
      <c r="H146">
        <f t="shared" si="21"/>
        <v>-79.388224135207835</v>
      </c>
      <c r="P146">
        <f t="shared" si="24"/>
        <v>724</v>
      </c>
      <c r="Q146">
        <f t="shared" si="27"/>
        <v>13.109258657432308</v>
      </c>
      <c r="R146">
        <f t="shared" si="25"/>
        <v>1210.5297059672878</v>
      </c>
      <c r="S146">
        <f t="shared" si="22"/>
        <v>2.1848764429053849</v>
      </c>
      <c r="T146">
        <f t="shared" si="26"/>
        <v>1.5031849857030906</v>
      </c>
    </row>
    <row r="147" spans="1:20" x14ac:dyDescent="0.45">
      <c r="A147">
        <v>11</v>
      </c>
      <c r="B147">
        <v>9.4399409999999992</v>
      </c>
      <c r="C147">
        <v>2</v>
      </c>
      <c r="D147" s="1" t="str">
        <f t="shared" si="20"/>
        <v>11:09:02 AM</v>
      </c>
      <c r="E147">
        <v>43.400379999999998</v>
      </c>
      <c r="F147">
        <v>-79.193839999999994</v>
      </c>
      <c r="G147">
        <f t="shared" si="23"/>
        <v>43.660389495473247</v>
      </c>
      <c r="H147">
        <f t="shared" si="21"/>
        <v>-79.388183947677263</v>
      </c>
      <c r="P147">
        <f t="shared" si="24"/>
        <v>728</v>
      </c>
      <c r="Q147">
        <f t="shared" si="27"/>
        <v>4.4800078227128193</v>
      </c>
      <c r="R147">
        <f t="shared" si="25"/>
        <v>1215.0097137900007</v>
      </c>
      <c r="S147">
        <f t="shared" si="22"/>
        <v>1.1200019556782048</v>
      </c>
      <c r="T147">
        <f t="shared" si="26"/>
        <v>1.6673498969154628</v>
      </c>
    </row>
    <row r="148" spans="1:20" x14ac:dyDescent="0.45">
      <c r="A148">
        <v>11</v>
      </c>
      <c r="B148">
        <v>9.5</v>
      </c>
      <c r="C148">
        <v>8</v>
      </c>
      <c r="D148" s="1" t="str">
        <f t="shared" si="20"/>
        <v>11:09:08 AM</v>
      </c>
      <c r="E148">
        <v>43.400399999999998</v>
      </c>
      <c r="F148">
        <v>-79.193799999999996</v>
      </c>
      <c r="G148">
        <f t="shared" si="23"/>
        <v>43.660415353909464</v>
      </c>
      <c r="H148">
        <f t="shared" si="21"/>
        <v>-79.38813036430318</v>
      </c>
      <c r="P148">
        <f t="shared" si="24"/>
        <v>734</v>
      </c>
      <c r="Q148">
        <f t="shared" si="27"/>
        <v>6.3428732812079884</v>
      </c>
      <c r="R148">
        <f t="shared" si="25"/>
        <v>1221.3525870712087</v>
      </c>
      <c r="S148">
        <f t="shared" si="22"/>
        <v>1.057145546867998</v>
      </c>
      <c r="T148">
        <f t="shared" si="26"/>
        <v>1.6902163776795305</v>
      </c>
    </row>
    <row r="149" spans="1:20" x14ac:dyDescent="0.45">
      <c r="A149">
        <v>11</v>
      </c>
      <c r="B149">
        <v>9.5500489999999996</v>
      </c>
      <c r="C149">
        <v>13</v>
      </c>
      <c r="D149" s="1" t="str">
        <f t="shared" si="20"/>
        <v>11:09:13 AM</v>
      </c>
      <c r="E149">
        <v>43.400370000000002</v>
      </c>
      <c r="F149">
        <v>-79.193730000000002</v>
      </c>
      <c r="G149">
        <f t="shared" si="23"/>
        <v>43.660376566255145</v>
      </c>
      <c r="H149">
        <f t="shared" si="21"/>
        <v>-79.388036593398539</v>
      </c>
      <c r="P149">
        <f t="shared" si="24"/>
        <v>739</v>
      </c>
      <c r="Q149">
        <f t="shared" si="27"/>
        <v>10.796030281666098</v>
      </c>
      <c r="R149">
        <f t="shared" si="25"/>
        <v>1232.1486173528749</v>
      </c>
      <c r="S149">
        <f t="shared" si="22"/>
        <v>2.1592060563332196</v>
      </c>
      <c r="T149">
        <f t="shared" si="26"/>
        <v>1.6570657256358687</v>
      </c>
    </row>
    <row r="150" spans="1:20" x14ac:dyDescent="0.45">
      <c r="A150">
        <v>11</v>
      </c>
      <c r="B150">
        <v>10</v>
      </c>
      <c r="C150">
        <v>18</v>
      </c>
      <c r="D150" s="1" t="str">
        <f t="shared" si="20"/>
        <v>11:10:18 AM</v>
      </c>
      <c r="E150">
        <v>43.400239999999997</v>
      </c>
      <c r="F150">
        <v>-79.193640000000002</v>
      </c>
      <c r="G150">
        <f t="shared" si="23"/>
        <v>43.660208486419748</v>
      </c>
      <c r="H150">
        <f t="shared" si="21"/>
        <v>-79.387916030806849</v>
      </c>
      <c r="P150">
        <f t="shared" si="24"/>
        <v>744</v>
      </c>
      <c r="Q150">
        <f t="shared" si="27"/>
        <v>22.545520886973591</v>
      </c>
      <c r="R150">
        <f t="shared" si="25"/>
        <v>1254.6941382398486</v>
      </c>
      <c r="S150">
        <f t="shared" si="22"/>
        <v>4.5091041773947182</v>
      </c>
      <c r="T150">
        <f t="shared" si="26"/>
        <v>1.5552473660287591</v>
      </c>
    </row>
    <row r="151" spans="1:20" x14ac:dyDescent="0.45">
      <c r="A151">
        <v>11</v>
      </c>
      <c r="B151">
        <v>10.050050000000001</v>
      </c>
      <c r="C151">
        <v>23</v>
      </c>
      <c r="D151" s="1" t="str">
        <f t="shared" si="20"/>
        <v>11:10:23 AM</v>
      </c>
      <c r="E151">
        <v>43.400239999999997</v>
      </c>
      <c r="F151">
        <v>-79.193619999999996</v>
      </c>
      <c r="G151">
        <f t="shared" si="23"/>
        <v>43.660208486419748</v>
      </c>
      <c r="H151">
        <f t="shared" si="21"/>
        <v>-79.387889239119801</v>
      </c>
      <c r="P151">
        <f t="shared" si="24"/>
        <v>749</v>
      </c>
      <c r="Q151">
        <f t="shared" si="27"/>
        <v>2.8300175421286298</v>
      </c>
      <c r="R151">
        <f t="shared" si="25"/>
        <v>1257.5241557819772</v>
      </c>
      <c r="S151">
        <f t="shared" si="22"/>
        <v>0.566003508425726</v>
      </c>
      <c r="T151">
        <f t="shared" si="26"/>
        <v>1.568920338109453</v>
      </c>
    </row>
    <row r="152" spans="1:20" x14ac:dyDescent="0.45">
      <c r="A152">
        <v>11</v>
      </c>
      <c r="B152">
        <v>10.100099999999999</v>
      </c>
      <c r="C152">
        <v>28</v>
      </c>
      <c r="D152" s="1" t="str">
        <f t="shared" si="20"/>
        <v>11:10:28 AM</v>
      </c>
      <c r="E152">
        <v>43.400239999999997</v>
      </c>
      <c r="F152">
        <v>-79.19359</v>
      </c>
      <c r="G152">
        <f t="shared" si="23"/>
        <v>43.660208486419748</v>
      </c>
      <c r="H152">
        <f t="shared" si="21"/>
        <v>-79.387849051589242</v>
      </c>
      <c r="P152">
        <f t="shared" si="24"/>
        <v>754</v>
      </c>
      <c r="Q152">
        <f t="shared" si="27"/>
        <v>4.2450263116918459</v>
      </c>
      <c r="R152">
        <f t="shared" si="25"/>
        <v>1261.7691820936691</v>
      </c>
      <c r="S152">
        <f t="shared" si="22"/>
        <v>0.84900526233836915</v>
      </c>
      <c r="T152">
        <f t="shared" si="26"/>
        <v>1.465719131123508</v>
      </c>
    </row>
    <row r="153" spans="1:20" x14ac:dyDescent="0.45">
      <c r="A153">
        <v>11</v>
      </c>
      <c r="B153">
        <v>10.149900000000001</v>
      </c>
      <c r="C153">
        <v>33</v>
      </c>
      <c r="D153" s="1" t="str">
        <f t="shared" si="20"/>
        <v>11:10:33 AM</v>
      </c>
      <c r="E153">
        <v>43.400239999999997</v>
      </c>
      <c r="F153">
        <v>-79.19359</v>
      </c>
      <c r="G153">
        <f t="shared" si="23"/>
        <v>43.660208486419748</v>
      </c>
      <c r="H153">
        <f t="shared" si="21"/>
        <v>-79.387849051589242</v>
      </c>
      <c r="P153">
        <f t="shared" si="24"/>
        <v>759</v>
      </c>
      <c r="Q153">
        <f t="shared" si="27"/>
        <v>0</v>
      </c>
      <c r="R153">
        <f t="shared" si="25"/>
        <v>1261.7691820936691</v>
      </c>
      <c r="S153">
        <f t="shared" si="22"/>
        <v>0</v>
      </c>
      <c r="T153">
        <f t="shared" si="26"/>
        <v>1.3023690372156744</v>
      </c>
    </row>
    <row r="154" spans="1:20" x14ac:dyDescent="0.45">
      <c r="A154">
        <v>11</v>
      </c>
      <c r="B154">
        <v>10.199949999999999</v>
      </c>
      <c r="C154">
        <v>38</v>
      </c>
      <c r="D154" s="1" t="str">
        <f t="shared" si="20"/>
        <v>11:10:38 AM</v>
      </c>
      <c r="E154">
        <v>43.400260000000003</v>
      </c>
      <c r="F154">
        <v>-79.193610000000007</v>
      </c>
      <c r="G154">
        <f t="shared" si="23"/>
        <v>43.660234344855972</v>
      </c>
      <c r="H154">
        <f t="shared" si="21"/>
        <v>-79.387875843276291</v>
      </c>
      <c r="P154">
        <f t="shared" si="24"/>
        <v>764</v>
      </c>
      <c r="Q154">
        <f t="shared" si="27"/>
        <v>4.0250477746672564</v>
      </c>
      <c r="R154">
        <f t="shared" si="25"/>
        <v>1265.7942298683363</v>
      </c>
      <c r="S154">
        <f t="shared" si="22"/>
        <v>0.80500955493345128</v>
      </c>
      <c r="T154">
        <f t="shared" si="26"/>
        <v>1.5455109542997569</v>
      </c>
    </row>
    <row r="155" spans="1:20" x14ac:dyDescent="0.45">
      <c r="A155">
        <v>11</v>
      </c>
      <c r="B155">
        <v>10.25</v>
      </c>
      <c r="C155">
        <v>43</v>
      </c>
      <c r="D155" s="1" t="str">
        <f t="shared" si="20"/>
        <v>11:10:43 AM</v>
      </c>
      <c r="E155">
        <v>43.400359999999999</v>
      </c>
      <c r="F155">
        <v>-79.193569999999994</v>
      </c>
      <c r="G155">
        <f t="shared" si="23"/>
        <v>43.660363637037037</v>
      </c>
      <c r="H155">
        <f t="shared" si="21"/>
        <v>-79.387822259902194</v>
      </c>
      <c r="P155">
        <f t="shared" si="24"/>
        <v>769</v>
      </c>
      <c r="Q155">
        <f t="shared" si="27"/>
        <v>15.389485652261456</v>
      </c>
      <c r="R155">
        <f t="shared" si="25"/>
        <v>1281.1837155205978</v>
      </c>
      <c r="S155">
        <f t="shared" si="22"/>
        <v>3.0778971304522913</v>
      </c>
      <c r="T155">
        <f t="shared" si="26"/>
        <v>1.7941204933111481</v>
      </c>
    </row>
    <row r="156" spans="1:20" x14ac:dyDescent="0.45">
      <c r="A156">
        <v>11</v>
      </c>
      <c r="B156">
        <f>B155+0.0833333333</f>
        <v>10.333333333300001</v>
      </c>
      <c r="C156">
        <v>48</v>
      </c>
      <c r="D156" s="1" t="str">
        <f t="shared" si="20"/>
        <v>11:10:48 AM</v>
      </c>
      <c r="E156">
        <v>43.400359999999999</v>
      </c>
      <c r="F156">
        <v>-79.193489999999997</v>
      </c>
      <c r="G156">
        <f t="shared" si="23"/>
        <v>43.660363637037037</v>
      </c>
      <c r="H156">
        <f t="shared" si="21"/>
        <v>-79.387715093154029</v>
      </c>
      <c r="P156">
        <f t="shared" si="24"/>
        <v>774</v>
      </c>
      <c r="Q156">
        <f t="shared" si="27"/>
        <v>11.32065259572734</v>
      </c>
      <c r="R156">
        <f t="shared" si="25"/>
        <v>1292.5043681163252</v>
      </c>
      <c r="S156">
        <f t="shared" si="22"/>
        <v>2.2641305191454681</v>
      </c>
      <c r="T156">
        <f t="shared" si="26"/>
        <v>1.9964039180198321</v>
      </c>
    </row>
    <row r="157" spans="1:20" x14ac:dyDescent="0.45">
      <c r="A157">
        <v>11</v>
      </c>
      <c r="B157">
        <v>11.25</v>
      </c>
      <c r="C157">
        <v>53</v>
      </c>
      <c r="D157" s="1" t="str">
        <f t="shared" si="20"/>
        <v>11:11:53 AM</v>
      </c>
      <c r="E157">
        <v>43.400399999999998</v>
      </c>
      <c r="F157">
        <v>-79.193439999999995</v>
      </c>
      <c r="G157">
        <f t="shared" si="23"/>
        <v>43.660415353909464</v>
      </c>
      <c r="H157">
        <f t="shared" si="21"/>
        <v>-79.387648113936422</v>
      </c>
      <c r="P157">
        <f t="shared" si="24"/>
        <v>779</v>
      </c>
      <c r="Q157">
        <f t="shared" si="27"/>
        <v>9.1010963521255501</v>
      </c>
      <c r="R157">
        <f t="shared" si="25"/>
        <v>1301.6054644684507</v>
      </c>
      <c r="S157">
        <f t="shared" si="22"/>
        <v>1.8202192704251101</v>
      </c>
      <c r="T157">
        <f t="shared" si="26"/>
        <v>2.0046668415741506</v>
      </c>
    </row>
    <row r="158" spans="1:20" x14ac:dyDescent="0.45">
      <c r="A158">
        <v>11</v>
      </c>
      <c r="B158">
        <f t="shared" ref="B158:B189" si="28">B157+0.0833333333</f>
        <v>11.333333333300001</v>
      </c>
      <c r="C158">
        <v>58</v>
      </c>
      <c r="D158" s="1" t="str">
        <f t="shared" si="20"/>
        <v>11:11:58 AM</v>
      </c>
      <c r="E158">
        <v>43.400399999999998</v>
      </c>
      <c r="F158">
        <v>-79.193439999999995</v>
      </c>
      <c r="G158">
        <f t="shared" si="23"/>
        <v>43.660415353909464</v>
      </c>
      <c r="H158">
        <f t="shared" si="21"/>
        <v>-79.387648113936422</v>
      </c>
      <c r="P158">
        <f t="shared" si="24"/>
        <v>784</v>
      </c>
      <c r="Q158">
        <f t="shared" si="27"/>
        <v>0</v>
      </c>
      <c r="R158">
        <f t="shared" si="25"/>
        <v>1301.6054644684507</v>
      </c>
      <c r="S158">
        <f t="shared" si="22"/>
        <v>0</v>
      </c>
      <c r="T158">
        <f t="shared" si="26"/>
        <v>1.798038566123054</v>
      </c>
    </row>
    <row r="159" spans="1:20" x14ac:dyDescent="0.45">
      <c r="A159">
        <v>11</v>
      </c>
      <c r="B159">
        <v>12.25</v>
      </c>
      <c r="C159">
        <v>3</v>
      </c>
      <c r="D159" s="1" t="str">
        <f t="shared" si="20"/>
        <v>11:12:03 AM</v>
      </c>
      <c r="E159">
        <v>43.400370000000002</v>
      </c>
      <c r="F159">
        <v>-79.193470000000005</v>
      </c>
      <c r="G159">
        <f t="shared" si="23"/>
        <v>43.660376566255145</v>
      </c>
      <c r="H159">
        <f t="shared" si="21"/>
        <v>-79.387688301466994</v>
      </c>
      <c r="P159">
        <f t="shared" si="24"/>
        <v>789</v>
      </c>
      <c r="Q159">
        <f t="shared" si="27"/>
        <v>6.0377411987781322</v>
      </c>
      <c r="R159">
        <f t="shared" si="25"/>
        <v>1307.6432056672288</v>
      </c>
      <c r="S159">
        <f t="shared" si="22"/>
        <v>1.2075482397556265</v>
      </c>
      <c r="T159">
        <f t="shared" ref="T159:T163" si="29">AVERAGE(S144:S154)</f>
        <v>1.5031849857030906</v>
      </c>
    </row>
    <row r="160" spans="1:20" x14ac:dyDescent="0.45">
      <c r="A160">
        <v>11</v>
      </c>
      <c r="B160">
        <f t="shared" ref="B160:B191" si="30">B159+0.0833333333</f>
        <v>12.333333333300001</v>
      </c>
      <c r="C160">
        <v>8</v>
      </c>
      <c r="D160" s="1" t="str">
        <f t="shared" si="20"/>
        <v>11:12:08 AM</v>
      </c>
      <c r="E160">
        <v>43.400350000000003</v>
      </c>
      <c r="F160">
        <v>-79.193439999999995</v>
      </c>
      <c r="G160">
        <f t="shared" si="23"/>
        <v>43.660350707818935</v>
      </c>
      <c r="H160">
        <f t="shared" si="21"/>
        <v>-79.387648113936422</v>
      </c>
      <c r="P160">
        <f t="shared" si="24"/>
        <v>794</v>
      </c>
      <c r="Q160">
        <f t="shared" si="27"/>
        <v>5.119963897439141</v>
      </c>
      <c r="R160">
        <f t="shared" si="25"/>
        <v>1312.763169564668</v>
      </c>
      <c r="S160">
        <f t="shared" si="22"/>
        <v>1.0239927794878283</v>
      </c>
      <c r="T160">
        <f t="shared" si="29"/>
        <v>1.6673498969154628</v>
      </c>
    </row>
    <row r="161" spans="1:20" x14ac:dyDescent="0.45">
      <c r="A161">
        <v>11</v>
      </c>
      <c r="B161">
        <v>13.25</v>
      </c>
      <c r="C161">
        <v>13</v>
      </c>
      <c r="D161" s="1" t="str">
        <f t="shared" si="20"/>
        <v>11:13:13 AM</v>
      </c>
      <c r="E161">
        <v>43.400260000000003</v>
      </c>
      <c r="F161">
        <v>-79.19341</v>
      </c>
      <c r="G161">
        <f t="shared" si="23"/>
        <v>43.660234344855972</v>
      </c>
      <c r="H161">
        <f t="shared" si="21"/>
        <v>-79.387607926405863</v>
      </c>
      <c r="P161">
        <f t="shared" si="24"/>
        <v>799</v>
      </c>
      <c r="Q161">
        <f t="shared" si="27"/>
        <v>13.56126572204275</v>
      </c>
      <c r="R161">
        <f t="shared" si="25"/>
        <v>1326.3244352867107</v>
      </c>
      <c r="S161">
        <f t="shared" si="22"/>
        <v>2.71225314440855</v>
      </c>
      <c r="T161">
        <f t="shared" si="29"/>
        <v>1.6902163776795305</v>
      </c>
    </row>
    <row r="162" spans="1:20" x14ac:dyDescent="0.45">
      <c r="A162">
        <v>11</v>
      </c>
      <c r="B162">
        <f t="shared" ref="B162:B193" si="31">B161+0.0833333333</f>
        <v>13.333333333300001</v>
      </c>
      <c r="C162">
        <v>18</v>
      </c>
      <c r="D162" s="1" t="str">
        <f t="shared" si="20"/>
        <v>11:13:18 AM</v>
      </c>
      <c r="E162">
        <v>43.400190000000002</v>
      </c>
      <c r="F162">
        <v>-79.19332</v>
      </c>
      <c r="G162">
        <f t="shared" si="23"/>
        <v>43.660143840329219</v>
      </c>
      <c r="H162">
        <f t="shared" si="21"/>
        <v>-79.387487363814188</v>
      </c>
      <c r="P162">
        <f t="shared" si="24"/>
        <v>804</v>
      </c>
      <c r="Q162">
        <f t="shared" si="27"/>
        <v>16.202822981753162</v>
      </c>
      <c r="R162">
        <f t="shared" si="25"/>
        <v>1342.5272582684638</v>
      </c>
      <c r="S162">
        <f t="shared" si="22"/>
        <v>3.2405645963506324</v>
      </c>
      <c r="T162">
        <f t="shared" si="29"/>
        <v>1.6570657256358687</v>
      </c>
    </row>
    <row r="163" spans="1:20" x14ac:dyDescent="0.45">
      <c r="A163">
        <v>11</v>
      </c>
      <c r="B163">
        <v>14.25</v>
      </c>
      <c r="C163">
        <v>23</v>
      </c>
      <c r="D163" s="1" t="str">
        <f t="shared" si="20"/>
        <v>11:14:23 AM</v>
      </c>
      <c r="E163">
        <v>43.400149999999996</v>
      </c>
      <c r="F163">
        <v>-79.193200000000004</v>
      </c>
      <c r="G163">
        <f t="shared" si="23"/>
        <v>43.660092123456785</v>
      </c>
      <c r="H163">
        <f t="shared" si="21"/>
        <v>-79.38732661369194</v>
      </c>
      <c r="P163">
        <f t="shared" si="24"/>
        <v>809</v>
      </c>
      <c r="Q163">
        <f t="shared" si="27"/>
        <v>17.918550957318359</v>
      </c>
      <c r="R163">
        <f t="shared" si="25"/>
        <v>1360.4458092257821</v>
      </c>
      <c r="S163">
        <f t="shared" si="22"/>
        <v>3.583710191463672</v>
      </c>
      <c r="T163">
        <f t="shared" si="29"/>
        <v>1.5552473660287591</v>
      </c>
    </row>
    <row r="164" spans="1:20" x14ac:dyDescent="0.45">
      <c r="A164">
        <v>11</v>
      </c>
      <c r="B164">
        <f t="shared" ref="B164:B195" si="32">B163+0.0833333333</f>
        <v>14.333333333300001</v>
      </c>
      <c r="C164">
        <v>28</v>
      </c>
      <c r="D164" s="1" t="str">
        <f t="shared" si="20"/>
        <v>11:14:28 AM</v>
      </c>
      <c r="E164">
        <v>43.400089999999999</v>
      </c>
      <c r="F164">
        <v>-79.193150000000003</v>
      </c>
      <c r="G164">
        <f t="shared" si="23"/>
        <v>43.660014548148148</v>
      </c>
      <c r="H164">
        <f t="shared" si="21"/>
        <v>-79.387259634474333</v>
      </c>
      <c r="P164">
        <f t="shared" si="24"/>
        <v>814</v>
      </c>
      <c r="Q164">
        <f t="shared" si="27"/>
        <v>11.125588358977609</v>
      </c>
      <c r="R164">
        <f t="shared" si="25"/>
        <v>1371.5713975847598</v>
      </c>
      <c r="S164">
        <f t="shared" si="22"/>
        <v>2.2251176717955219</v>
      </c>
      <c r="T164">
        <f>AVERAGE(S149:S159)</f>
        <v>1.568920338109453</v>
      </c>
    </row>
    <row r="165" spans="1:20" x14ac:dyDescent="0.45">
      <c r="A165">
        <v>11</v>
      </c>
      <c r="B165">
        <v>15.25</v>
      </c>
      <c r="C165">
        <v>33</v>
      </c>
      <c r="D165" s="1" t="str">
        <f t="shared" si="20"/>
        <v>11:15:33 AM</v>
      </c>
      <c r="E165">
        <v>43.400100000000002</v>
      </c>
      <c r="F165">
        <v>-79.193119999999993</v>
      </c>
      <c r="G165">
        <f t="shared" si="23"/>
        <v>43.660027477366256</v>
      </c>
      <c r="H165">
        <f t="shared" si="21"/>
        <v>-79.38721944694376</v>
      </c>
      <c r="P165">
        <f t="shared" si="24"/>
        <v>819</v>
      </c>
      <c r="Q165">
        <f t="shared" si="27"/>
        <v>4.479508570154783</v>
      </c>
      <c r="R165">
        <f t="shared" si="25"/>
        <v>1376.0509061549146</v>
      </c>
      <c r="S165">
        <f t="shared" si="22"/>
        <v>0.89590171403095664</v>
      </c>
      <c r="T165">
        <f t="shared" ref="T165:T166" si="33">AVERAGE(S150:S160)</f>
        <v>1.465719131123508</v>
      </c>
    </row>
    <row r="166" spans="1:20" x14ac:dyDescent="0.45">
      <c r="A166">
        <v>11</v>
      </c>
      <c r="B166">
        <f t="shared" ref="B166:B197" si="34">B165+0.0833333333</f>
        <v>15.333333333300001</v>
      </c>
      <c r="C166">
        <v>38</v>
      </c>
      <c r="D166" s="1" t="str">
        <f t="shared" si="20"/>
        <v>11:15:38 AM</v>
      </c>
      <c r="E166">
        <v>43.400120000000001</v>
      </c>
      <c r="F166">
        <v>-79.193100000000001</v>
      </c>
      <c r="G166">
        <f t="shared" si="23"/>
        <v>43.660053335802473</v>
      </c>
      <c r="H166">
        <f t="shared" si="21"/>
        <v>-79.387192655256726</v>
      </c>
      <c r="P166">
        <f t="shared" si="24"/>
        <v>824</v>
      </c>
      <c r="Q166">
        <f t="shared" si="27"/>
        <v>4.0249305024511512</v>
      </c>
      <c r="R166">
        <f t="shared" si="25"/>
        <v>1380.0758366573657</v>
      </c>
      <c r="S166">
        <f t="shared" si="22"/>
        <v>0.80498610049023023</v>
      </c>
      <c r="T166">
        <f t="shared" si="33"/>
        <v>1.3023690372156744</v>
      </c>
    </row>
    <row r="167" spans="1:20" x14ac:dyDescent="0.45">
      <c r="A167">
        <v>11</v>
      </c>
      <c r="B167">
        <v>16.25</v>
      </c>
      <c r="C167">
        <v>43</v>
      </c>
      <c r="D167" s="1" t="str">
        <f t="shared" si="20"/>
        <v>11:16:43 AM</v>
      </c>
      <c r="E167">
        <v>43.400219999999997</v>
      </c>
      <c r="F167">
        <v>-79.19314</v>
      </c>
      <c r="G167">
        <f t="shared" si="23"/>
        <v>43.660182627983538</v>
      </c>
      <c r="H167">
        <f t="shared" si="21"/>
        <v>-79.387246238630809</v>
      </c>
      <c r="P167">
        <f t="shared" si="24"/>
        <v>829</v>
      </c>
      <c r="Q167">
        <f t="shared" si="27"/>
        <v>15.389375201636668</v>
      </c>
      <c r="R167">
        <f t="shared" si="25"/>
        <v>1395.4652118590025</v>
      </c>
      <c r="S167">
        <f t="shared" si="22"/>
        <v>3.0778750403273336</v>
      </c>
      <c r="T167">
        <f t="shared" ref="T167:T179" si="35">AVERAGE(S147:S157)</f>
        <v>1.6570657256358687</v>
      </c>
    </row>
    <row r="168" spans="1:20" x14ac:dyDescent="0.45">
      <c r="A168">
        <v>11</v>
      </c>
      <c r="B168">
        <f t="shared" ref="B168:B199" si="36">B167+0.0833333333</f>
        <v>16.333333333300001</v>
      </c>
      <c r="C168">
        <v>48</v>
      </c>
      <c r="D168" s="1" t="str">
        <f t="shared" si="20"/>
        <v>11:16:48 AM</v>
      </c>
      <c r="E168">
        <v>43.400300000000001</v>
      </c>
      <c r="F168">
        <v>-79.193219999999997</v>
      </c>
      <c r="G168">
        <f t="shared" si="23"/>
        <v>43.660286061728399</v>
      </c>
      <c r="H168">
        <f t="shared" si="21"/>
        <v>-79.387353405378974</v>
      </c>
      <c r="P168">
        <f t="shared" si="24"/>
        <v>834</v>
      </c>
      <c r="Q168">
        <f t="shared" si="27"/>
        <v>16.100224590450022</v>
      </c>
      <c r="R168">
        <f t="shared" si="25"/>
        <v>1411.5654364494526</v>
      </c>
      <c r="S168">
        <f t="shared" si="22"/>
        <v>3.2200449180900046</v>
      </c>
      <c r="T168">
        <f t="shared" si="35"/>
        <v>1.5552473660287591</v>
      </c>
    </row>
    <row r="169" spans="1:20" x14ac:dyDescent="0.45">
      <c r="A169">
        <v>11</v>
      </c>
      <c r="B169">
        <v>17.25</v>
      </c>
      <c r="C169">
        <v>53</v>
      </c>
      <c r="D169" s="1" t="str">
        <f t="shared" si="20"/>
        <v>11:17:53 AM</v>
      </c>
      <c r="E169">
        <v>43.400289999999998</v>
      </c>
      <c r="F169">
        <v>-79.193259999999995</v>
      </c>
      <c r="G169">
        <f t="shared" si="23"/>
        <v>43.660273132510284</v>
      </c>
      <c r="H169">
        <f t="shared" si="21"/>
        <v>-79.387406988753057</v>
      </c>
      <c r="P169">
        <f t="shared" si="24"/>
        <v>839</v>
      </c>
      <c r="Q169">
        <f t="shared" si="27"/>
        <v>5.8382781915376221</v>
      </c>
      <c r="R169">
        <f t="shared" si="25"/>
        <v>1417.4037146409903</v>
      </c>
      <c r="S169">
        <f t="shared" si="22"/>
        <v>1.1676556383075245</v>
      </c>
      <c r="T169">
        <f t="shared" si="35"/>
        <v>1.568920338109453</v>
      </c>
    </row>
    <row r="170" spans="1:20" x14ac:dyDescent="0.45">
      <c r="A170">
        <v>11</v>
      </c>
      <c r="B170">
        <f t="shared" ref="B170:B201" si="37">B169+0.0833333333</f>
        <v>17.333333333300001</v>
      </c>
      <c r="C170">
        <v>58</v>
      </c>
      <c r="D170" s="1" t="str">
        <f t="shared" si="20"/>
        <v>11:17:58 AM</v>
      </c>
      <c r="E170">
        <v>43.400210000000001</v>
      </c>
      <c r="F170">
        <v>-79.193269999999998</v>
      </c>
      <c r="G170">
        <f t="shared" si="23"/>
        <v>43.660169698765436</v>
      </c>
      <c r="H170">
        <f t="shared" si="21"/>
        <v>-79.387420384596581</v>
      </c>
      <c r="P170">
        <f t="shared" si="24"/>
        <v>844</v>
      </c>
      <c r="Q170">
        <f t="shared" si="27"/>
        <v>11.535741526557372</v>
      </c>
      <c r="R170">
        <f t="shared" si="25"/>
        <v>1428.9394561675476</v>
      </c>
      <c r="S170">
        <f t="shared" si="22"/>
        <v>2.3071483053114745</v>
      </c>
      <c r="T170">
        <f t="shared" si="35"/>
        <v>1.465719131123508</v>
      </c>
    </row>
    <row r="171" spans="1:20" x14ac:dyDescent="0.45">
      <c r="A171">
        <v>11</v>
      </c>
      <c r="B171">
        <v>18.25</v>
      </c>
      <c r="C171">
        <v>3</v>
      </c>
      <c r="D171" s="1" t="str">
        <f t="shared" si="20"/>
        <v>11:18:03 AM</v>
      </c>
      <c r="E171">
        <v>43.400019999999998</v>
      </c>
      <c r="F171">
        <v>-79.19332</v>
      </c>
      <c r="G171">
        <f t="shared" si="23"/>
        <v>43.659924043621395</v>
      </c>
      <c r="H171">
        <f t="shared" si="21"/>
        <v>-79.387487363814188</v>
      </c>
      <c r="P171">
        <f t="shared" si="24"/>
        <v>849</v>
      </c>
      <c r="Q171">
        <f t="shared" si="27"/>
        <v>28.095821124720079</v>
      </c>
      <c r="R171">
        <f t="shared" si="25"/>
        <v>1457.0352772922677</v>
      </c>
      <c r="S171">
        <f t="shared" si="22"/>
        <v>5.6191642249440159</v>
      </c>
      <c r="T171">
        <f>AVERAGE(S151:S161)</f>
        <v>1.3023690372156744</v>
      </c>
    </row>
    <row r="172" spans="1:20" x14ac:dyDescent="0.45">
      <c r="A172">
        <v>11</v>
      </c>
      <c r="B172">
        <f t="shared" ref="B172:B203" si="38">B171+0.0833333333</f>
        <v>18.333333333300001</v>
      </c>
      <c r="C172">
        <v>8</v>
      </c>
      <c r="D172" s="1" t="str">
        <f t="shared" si="20"/>
        <v>11:18:08 AM</v>
      </c>
      <c r="E172">
        <v>43.399830000000001</v>
      </c>
      <c r="F172">
        <v>-79.193299999999994</v>
      </c>
      <c r="G172">
        <f t="shared" si="23"/>
        <v>43.659678388477367</v>
      </c>
      <c r="H172">
        <f t="shared" si="21"/>
        <v>-79.387460572127125</v>
      </c>
      <c r="P172">
        <f t="shared" si="24"/>
        <v>854</v>
      </c>
      <c r="Q172">
        <f t="shared" si="27"/>
        <v>27.337397730947956</v>
      </c>
      <c r="R172">
        <f t="shared" si="25"/>
        <v>1484.3726750232156</v>
      </c>
      <c r="S172">
        <f t="shared" si="22"/>
        <v>5.4674795461895913</v>
      </c>
      <c r="T172">
        <f t="shared" si="35"/>
        <v>1.5455109542997569</v>
      </c>
    </row>
    <row r="173" spans="1:20" x14ac:dyDescent="0.45">
      <c r="A173">
        <v>11</v>
      </c>
      <c r="B173">
        <v>19.25</v>
      </c>
      <c r="C173">
        <v>13</v>
      </c>
      <c r="D173" s="1" t="str">
        <f t="shared" si="20"/>
        <v>11:19:13 AM</v>
      </c>
      <c r="E173">
        <v>43.39969</v>
      </c>
      <c r="F173">
        <v>-79.19323</v>
      </c>
      <c r="G173">
        <f t="shared" si="23"/>
        <v>43.659497379423868</v>
      </c>
      <c r="H173">
        <f t="shared" si="21"/>
        <v>-79.387366801222498</v>
      </c>
      <c r="P173">
        <f t="shared" si="24"/>
        <v>859</v>
      </c>
      <c r="Q173">
        <f t="shared" si="27"/>
        <v>22.349005014459898</v>
      </c>
      <c r="R173">
        <f t="shared" si="25"/>
        <v>1506.7216800376755</v>
      </c>
      <c r="S173">
        <f t="shared" si="22"/>
        <v>4.4698010028919795</v>
      </c>
      <c r="T173">
        <f t="shared" si="35"/>
        <v>1.7941204933111481</v>
      </c>
    </row>
    <row r="174" spans="1:20" x14ac:dyDescent="0.45">
      <c r="A174">
        <v>11</v>
      </c>
      <c r="B174">
        <f t="shared" ref="B174:B205" si="39">B173+0.0833333333</f>
        <v>19.333333333300001</v>
      </c>
      <c r="C174">
        <v>18</v>
      </c>
      <c r="D174" s="1" t="str">
        <f t="shared" si="20"/>
        <v>11:19:18 AM</v>
      </c>
      <c r="E174">
        <v>43.399709999999999</v>
      </c>
      <c r="F174">
        <v>-79.193150000000003</v>
      </c>
      <c r="G174">
        <f t="shared" si="23"/>
        <v>43.659523237860078</v>
      </c>
      <c r="H174">
        <f t="shared" si="21"/>
        <v>-79.387259634474333</v>
      </c>
      <c r="P174">
        <f t="shared" si="24"/>
        <v>864</v>
      </c>
      <c r="Q174">
        <f t="shared" si="27"/>
        <v>11.673756593780077</v>
      </c>
      <c r="R174">
        <f t="shared" si="25"/>
        <v>1518.3954366314556</v>
      </c>
      <c r="S174">
        <f t="shared" si="22"/>
        <v>2.3347513187560152</v>
      </c>
      <c r="T174">
        <f t="shared" si="35"/>
        <v>1.9964039180198321</v>
      </c>
    </row>
    <row r="175" spans="1:20" x14ac:dyDescent="0.45">
      <c r="A175">
        <v>11</v>
      </c>
      <c r="B175">
        <v>20.25</v>
      </c>
      <c r="C175">
        <v>23</v>
      </c>
      <c r="D175" s="1" t="str">
        <f t="shared" si="20"/>
        <v>11:20:23 AM</v>
      </c>
      <c r="E175">
        <v>43.39978</v>
      </c>
      <c r="F175">
        <v>-79.193160000000006</v>
      </c>
      <c r="G175">
        <f t="shared" si="23"/>
        <v>43.659613742386831</v>
      </c>
      <c r="H175">
        <f t="shared" si="21"/>
        <v>-79.387273030317857</v>
      </c>
      <c r="P175">
        <f t="shared" si="24"/>
        <v>869</v>
      </c>
      <c r="Q175">
        <f t="shared" si="27"/>
        <v>10.11698942373499</v>
      </c>
      <c r="R175">
        <f t="shared" si="25"/>
        <v>1528.5124260551906</v>
      </c>
      <c r="S175">
        <f t="shared" si="22"/>
        <v>2.023397884746998</v>
      </c>
      <c r="T175">
        <f t="shared" si="35"/>
        <v>2.0046668415741506</v>
      </c>
    </row>
    <row r="176" spans="1:20" x14ac:dyDescent="0.45">
      <c r="A176">
        <v>11</v>
      </c>
      <c r="B176">
        <f t="shared" ref="B176:B223" si="40">B175+0.0833333333</f>
        <v>20.333333333300001</v>
      </c>
      <c r="C176">
        <v>28</v>
      </c>
      <c r="D176" s="1" t="str">
        <f t="shared" si="20"/>
        <v>11:20:28 AM</v>
      </c>
      <c r="E176">
        <v>43.399799999999999</v>
      </c>
      <c r="F176">
        <v>-79.193150000000003</v>
      </c>
      <c r="G176">
        <f t="shared" si="23"/>
        <v>43.659639600823041</v>
      </c>
      <c r="H176">
        <f t="shared" si="21"/>
        <v>-79.387259634474333</v>
      </c>
      <c r="P176">
        <f t="shared" si="24"/>
        <v>874</v>
      </c>
      <c r="Q176">
        <f t="shared" si="27"/>
        <v>3.1927224819186795</v>
      </c>
      <c r="R176">
        <f t="shared" si="25"/>
        <v>1531.7051485371094</v>
      </c>
      <c r="S176">
        <f t="shared" si="22"/>
        <v>0.63854449638373589</v>
      </c>
      <c r="T176">
        <f t="shared" si="35"/>
        <v>1.798038566123054</v>
      </c>
    </row>
    <row r="177" spans="1:20" x14ac:dyDescent="0.45">
      <c r="A177">
        <v>11</v>
      </c>
      <c r="B177">
        <v>21.25</v>
      </c>
      <c r="C177">
        <v>34</v>
      </c>
      <c r="D177" s="1" t="str">
        <f t="shared" si="20"/>
        <v>11:21:34 AM</v>
      </c>
      <c r="E177">
        <v>43.39969</v>
      </c>
      <c r="F177">
        <v>-79.193150000000003</v>
      </c>
      <c r="G177">
        <f t="shared" si="23"/>
        <v>43.659497379423868</v>
      </c>
      <c r="H177">
        <f t="shared" si="21"/>
        <v>-79.387259634474333</v>
      </c>
      <c r="P177">
        <f t="shared" si="24"/>
        <v>880</v>
      </c>
      <c r="Q177">
        <f t="shared" si="27"/>
        <v>15.741924521459882</v>
      </c>
      <c r="R177">
        <f t="shared" si="25"/>
        <v>1547.4470730585692</v>
      </c>
      <c r="S177">
        <f t="shared" si="22"/>
        <v>2.6236540869099803</v>
      </c>
      <c r="T177">
        <f t="shared" si="35"/>
        <v>1.872015340775951</v>
      </c>
    </row>
    <row r="178" spans="1:20" x14ac:dyDescent="0.45">
      <c r="A178">
        <v>11</v>
      </c>
      <c r="B178">
        <f t="shared" ref="B178:B223" si="41">B177+0.0833333333</f>
        <v>21.333333333300001</v>
      </c>
      <c r="C178">
        <v>38</v>
      </c>
      <c r="D178" s="1" t="str">
        <f t="shared" si="20"/>
        <v>11:21:38 AM</v>
      </c>
      <c r="E178">
        <v>43.399529999999999</v>
      </c>
      <c r="F178">
        <v>-79.193179999999998</v>
      </c>
      <c r="G178">
        <f t="shared" si="23"/>
        <v>43.659290511934152</v>
      </c>
      <c r="H178">
        <f t="shared" si="21"/>
        <v>-79.387299822004891</v>
      </c>
      <c r="P178">
        <f t="shared" si="24"/>
        <v>884</v>
      </c>
      <c r="Q178">
        <f t="shared" si="27"/>
        <v>23.287335697604348</v>
      </c>
      <c r="R178">
        <f t="shared" si="25"/>
        <v>1570.7344087561735</v>
      </c>
      <c r="S178">
        <f t="shared" si="22"/>
        <v>5.821833924401087</v>
      </c>
      <c r="T178">
        <f t="shared" si="35"/>
        <v>1.9992722178363957</v>
      </c>
    </row>
    <row r="179" spans="1:20" x14ac:dyDescent="0.45">
      <c r="A179">
        <v>11</v>
      </c>
      <c r="B179">
        <v>22.25</v>
      </c>
      <c r="C179">
        <v>44</v>
      </c>
      <c r="D179" s="1" t="str">
        <f t="shared" si="20"/>
        <v>11:22:44 AM</v>
      </c>
      <c r="E179">
        <v>43.399450000000002</v>
      </c>
      <c r="F179">
        <v>-79.193190000000001</v>
      </c>
      <c r="G179">
        <f t="shared" si="23"/>
        <v>43.659187078189298</v>
      </c>
      <c r="H179">
        <f t="shared" si="21"/>
        <v>-79.387313217848416</v>
      </c>
      <c r="P179">
        <f t="shared" si="24"/>
        <v>890</v>
      </c>
      <c r="Q179">
        <f t="shared" si="27"/>
        <v>11.535752338447521</v>
      </c>
      <c r="R179">
        <f t="shared" si="25"/>
        <v>1582.270161094621</v>
      </c>
      <c r="S179">
        <f t="shared" si="22"/>
        <v>1.9226253897412535</v>
      </c>
      <c r="T179">
        <f t="shared" si="35"/>
        <v>2.1054227304098072</v>
      </c>
    </row>
    <row r="180" spans="1:20" x14ac:dyDescent="0.45">
      <c r="A180">
        <v>11</v>
      </c>
      <c r="B180">
        <f t="shared" ref="B180:B223" si="42">B179+0.0833333333</f>
        <v>22.333333333300001</v>
      </c>
      <c r="C180">
        <v>48</v>
      </c>
      <c r="D180" s="1" t="str">
        <f t="shared" si="20"/>
        <v>11:22:48 AM</v>
      </c>
      <c r="E180">
        <v>43.399439999999998</v>
      </c>
      <c r="F180">
        <v>-79.193119999999993</v>
      </c>
      <c r="G180">
        <f t="shared" si="23"/>
        <v>43.659174148971189</v>
      </c>
      <c r="H180">
        <f t="shared" si="21"/>
        <v>-79.38721944694376</v>
      </c>
      <c r="P180">
        <f t="shared" si="24"/>
        <v>894</v>
      </c>
      <c r="Q180">
        <f t="shared" si="27"/>
        <v>10.00456199044457</v>
      </c>
      <c r="R180">
        <f t="shared" si="25"/>
        <v>1592.2747230850655</v>
      </c>
      <c r="S180">
        <f t="shared" si="22"/>
        <v>2.5011404976111424</v>
      </c>
      <c r="T180">
        <f t="shared" si="26"/>
        <v>2.1060466614594087</v>
      </c>
    </row>
    <row r="181" spans="1:20" x14ac:dyDescent="0.45">
      <c r="A181">
        <v>11</v>
      </c>
      <c r="B181">
        <v>23.25</v>
      </c>
      <c r="C181">
        <v>54</v>
      </c>
      <c r="D181" s="1" t="str">
        <f t="shared" si="20"/>
        <v>11:23:54 AM</v>
      </c>
      <c r="E181">
        <v>43.39949</v>
      </c>
      <c r="F181">
        <v>-79.193070000000006</v>
      </c>
      <c r="G181">
        <f t="shared" si="23"/>
        <v>43.659238795061725</v>
      </c>
      <c r="H181">
        <f t="shared" si="21"/>
        <v>-79.387152467726168</v>
      </c>
      <c r="P181">
        <f t="shared" si="24"/>
        <v>900</v>
      </c>
      <c r="Q181">
        <f t="shared" si="27"/>
        <v>10.060973610171404</v>
      </c>
      <c r="R181">
        <f t="shared" si="25"/>
        <v>1602.3356966952369</v>
      </c>
      <c r="S181">
        <f t="shared" si="22"/>
        <v>1.6768289350285672</v>
      </c>
      <c r="T181">
        <f t="shared" si="26"/>
        <v>1.6348359451939707</v>
      </c>
    </row>
    <row r="182" spans="1:20" x14ac:dyDescent="0.45">
      <c r="A182">
        <v>11</v>
      </c>
      <c r="B182">
        <f t="shared" ref="B182:B223" si="43">B181+0.0833333333</f>
        <v>23.333333333300001</v>
      </c>
      <c r="C182">
        <v>58</v>
      </c>
      <c r="D182" s="1" t="str">
        <f t="shared" si="20"/>
        <v>11:23:58 AM</v>
      </c>
      <c r="E182">
        <v>43.39949</v>
      </c>
      <c r="F182">
        <v>-79.193020000000004</v>
      </c>
      <c r="G182">
        <f t="shared" si="23"/>
        <v>43.659238795061725</v>
      </c>
      <c r="H182">
        <f t="shared" si="21"/>
        <v>-79.387085488508561</v>
      </c>
      <c r="P182">
        <f t="shared" si="24"/>
        <v>904</v>
      </c>
      <c r="Q182">
        <f t="shared" si="27"/>
        <v>7.072764893106303</v>
      </c>
      <c r="R182">
        <f t="shared" si="25"/>
        <v>1609.4084615883432</v>
      </c>
      <c r="S182">
        <f t="shared" si="22"/>
        <v>1.7681912232765757</v>
      </c>
      <c r="T182">
        <f t="shared" si="26"/>
        <v>1.5761459178202841</v>
      </c>
    </row>
    <row r="183" spans="1:20" x14ac:dyDescent="0.45">
      <c r="A183">
        <v>11</v>
      </c>
      <c r="B183">
        <v>24.25</v>
      </c>
      <c r="C183">
        <v>4</v>
      </c>
      <c r="D183" s="1" t="str">
        <f t="shared" si="20"/>
        <v>11:24:04 AM</v>
      </c>
      <c r="E183">
        <v>43.399439999999998</v>
      </c>
      <c r="F183">
        <v>-79.193029999999993</v>
      </c>
      <c r="G183">
        <f t="shared" si="23"/>
        <v>43.659174148971189</v>
      </c>
      <c r="H183">
        <f t="shared" si="21"/>
        <v>-79.387098884352071</v>
      </c>
      <c r="P183">
        <f t="shared" si="24"/>
        <v>910</v>
      </c>
      <c r="Q183">
        <f t="shared" si="27"/>
        <v>7.2939139033659481</v>
      </c>
      <c r="R183">
        <f t="shared" si="25"/>
        <v>1616.7023754917093</v>
      </c>
      <c r="S183">
        <f t="shared" si="22"/>
        <v>1.2156523172276581</v>
      </c>
      <c r="T183">
        <f t="shared" si="26"/>
        <v>1.5510228281964655</v>
      </c>
    </row>
    <row r="184" spans="1:20" x14ac:dyDescent="0.45">
      <c r="A184">
        <v>11</v>
      </c>
      <c r="B184">
        <f t="shared" ref="B184:B223" si="44">B183+0.0833333333</f>
        <v>24.333333333300001</v>
      </c>
      <c r="C184">
        <v>9</v>
      </c>
      <c r="D184" s="1" t="str">
        <f t="shared" si="20"/>
        <v>11:24:09 AM</v>
      </c>
      <c r="E184">
        <v>43.399349999999998</v>
      </c>
      <c r="F184">
        <v>-79.193060000000003</v>
      </c>
      <c r="G184">
        <f t="shared" si="23"/>
        <v>43.659057786008226</v>
      </c>
      <c r="H184">
        <f t="shared" si="21"/>
        <v>-79.387139071882643</v>
      </c>
      <c r="P184">
        <f t="shared" si="24"/>
        <v>915</v>
      </c>
      <c r="Q184">
        <f t="shared" si="27"/>
        <v>13.560833397455928</v>
      </c>
      <c r="R184">
        <f t="shared" si="25"/>
        <v>1630.2632088891653</v>
      </c>
      <c r="S184">
        <f t="shared" si="22"/>
        <v>2.7121666794911858</v>
      </c>
      <c r="T184">
        <f t="shared" si="26"/>
        <v>1.4506234758676984</v>
      </c>
    </row>
    <row r="185" spans="1:20" x14ac:dyDescent="0.45">
      <c r="A185">
        <v>11</v>
      </c>
      <c r="B185">
        <v>25.25</v>
      </c>
      <c r="C185">
        <v>14</v>
      </c>
      <c r="D185" s="1" t="str">
        <f t="shared" si="20"/>
        <v>11:25:14 AM</v>
      </c>
      <c r="E185">
        <v>43.399270000000001</v>
      </c>
      <c r="F185">
        <v>-79.193089999999998</v>
      </c>
      <c r="G185">
        <f t="shared" si="23"/>
        <v>43.658954352263372</v>
      </c>
      <c r="H185">
        <f t="shared" si="21"/>
        <v>-79.387179259413202</v>
      </c>
      <c r="P185">
        <f t="shared" si="24"/>
        <v>920</v>
      </c>
      <c r="Q185">
        <f t="shared" si="27"/>
        <v>12.209784684412071</v>
      </c>
      <c r="R185">
        <f t="shared" si="25"/>
        <v>1642.4729935735775</v>
      </c>
      <c r="S185">
        <f t="shared" si="22"/>
        <v>2.4419569368824141</v>
      </c>
      <c r="T185">
        <f t="shared" si="26"/>
        <v>1.5940189179562401</v>
      </c>
    </row>
    <row r="186" spans="1:20" x14ac:dyDescent="0.45">
      <c r="A186">
        <v>11</v>
      </c>
      <c r="B186">
        <f t="shared" ref="B186:B223" si="45">B185+0.0833333333</f>
        <v>25.333333333300001</v>
      </c>
      <c r="C186">
        <v>19</v>
      </c>
      <c r="D186" s="1" t="str">
        <f t="shared" si="20"/>
        <v>11:25:19 AM</v>
      </c>
      <c r="E186">
        <v>43.399259999999998</v>
      </c>
      <c r="F186">
        <v>-79.193079999999995</v>
      </c>
      <c r="G186">
        <f t="shared" si="23"/>
        <v>43.658941423045263</v>
      </c>
      <c r="H186">
        <f t="shared" si="21"/>
        <v>-79.387165863569678</v>
      </c>
      <c r="P186">
        <f t="shared" si="24"/>
        <v>925</v>
      </c>
      <c r="Q186">
        <f t="shared" si="27"/>
        <v>2.0121107081010363</v>
      </c>
      <c r="R186">
        <f t="shared" si="25"/>
        <v>1644.4851042816786</v>
      </c>
      <c r="S186">
        <f t="shared" si="22"/>
        <v>0.40242214162020729</v>
      </c>
      <c r="T186">
        <f t="shared" si="26"/>
        <v>1.7708762500893798</v>
      </c>
    </row>
    <row r="187" spans="1:20" x14ac:dyDescent="0.45">
      <c r="A187">
        <v>11</v>
      </c>
      <c r="B187">
        <v>26.25</v>
      </c>
      <c r="C187">
        <v>24</v>
      </c>
      <c r="D187" s="1" t="str">
        <f t="shared" si="20"/>
        <v>11:26:24 AM</v>
      </c>
      <c r="E187">
        <v>43.3992</v>
      </c>
      <c r="F187">
        <v>-79.193060000000003</v>
      </c>
      <c r="G187">
        <f t="shared" si="23"/>
        <v>43.658863847736626</v>
      </c>
      <c r="H187">
        <f t="shared" si="21"/>
        <v>-79.387139071882643</v>
      </c>
      <c r="P187">
        <f t="shared" si="24"/>
        <v>930</v>
      </c>
      <c r="Q187">
        <f t="shared" si="27"/>
        <v>9.0405032405753829</v>
      </c>
      <c r="R187">
        <f t="shared" si="25"/>
        <v>1653.5256075222539</v>
      </c>
      <c r="S187">
        <f t="shared" si="22"/>
        <v>1.8081006481150765</v>
      </c>
      <c r="T187">
        <f t="shared" si="26"/>
        <v>1.6706413345407021</v>
      </c>
    </row>
    <row r="188" spans="1:20" x14ac:dyDescent="0.45">
      <c r="A188">
        <v>11</v>
      </c>
      <c r="B188">
        <f t="shared" ref="B188:B223" si="46">B187+0.0833333333</f>
        <v>26.333333333300001</v>
      </c>
      <c r="C188">
        <v>29</v>
      </c>
      <c r="D188" s="1" t="str">
        <f t="shared" si="20"/>
        <v>11:26:29 AM</v>
      </c>
      <c r="E188">
        <v>43.399209999999997</v>
      </c>
      <c r="F188">
        <v>-79.193029999999993</v>
      </c>
      <c r="G188">
        <f t="shared" si="23"/>
        <v>43.658876776954727</v>
      </c>
      <c r="H188">
        <f t="shared" si="21"/>
        <v>-79.387098884352071</v>
      </c>
      <c r="P188">
        <f t="shared" si="24"/>
        <v>935</v>
      </c>
      <c r="Q188">
        <f t="shared" si="27"/>
        <v>4.4779729132916417</v>
      </c>
      <c r="R188">
        <f t="shared" si="25"/>
        <v>1658.0035804355457</v>
      </c>
      <c r="S188">
        <f t="shared" si="22"/>
        <v>0.89559458265832836</v>
      </c>
      <c r="T188">
        <f t="shared" si="26"/>
        <v>1.5527247693225086</v>
      </c>
    </row>
    <row r="189" spans="1:20" x14ac:dyDescent="0.45">
      <c r="A189">
        <v>11</v>
      </c>
      <c r="B189">
        <v>27.25</v>
      </c>
      <c r="C189">
        <v>34</v>
      </c>
      <c r="D189" s="1" t="str">
        <f t="shared" si="20"/>
        <v>11:27:34 AM</v>
      </c>
      <c r="E189">
        <v>43.399230000000003</v>
      </c>
      <c r="F189">
        <v>-79.193020000000004</v>
      </c>
      <c r="G189">
        <f t="shared" si="23"/>
        <v>43.658902635390945</v>
      </c>
      <c r="H189">
        <f t="shared" si="21"/>
        <v>-79.387085488508561</v>
      </c>
      <c r="P189">
        <f t="shared" si="24"/>
        <v>940</v>
      </c>
      <c r="Q189">
        <f t="shared" si="27"/>
        <v>3.1925802274063404</v>
      </c>
      <c r="R189">
        <f t="shared" si="25"/>
        <v>1661.196160662952</v>
      </c>
      <c r="S189">
        <f t="shared" si="22"/>
        <v>0.63851604548126806</v>
      </c>
      <c r="T189">
        <f t="shared" si="26"/>
        <v>1.6456887811043435</v>
      </c>
    </row>
    <row r="190" spans="1:20" x14ac:dyDescent="0.45">
      <c r="A190">
        <v>11</v>
      </c>
      <c r="B190">
        <f t="shared" ref="B190:B223" si="47">B189+0.0833333333</f>
        <v>27.333333333300001</v>
      </c>
      <c r="C190">
        <v>39</v>
      </c>
      <c r="D190" s="1" t="str">
        <f t="shared" si="20"/>
        <v>11:27:39 AM</v>
      </c>
      <c r="E190">
        <v>43.399270000000001</v>
      </c>
      <c r="F190">
        <v>-79.193039999999996</v>
      </c>
      <c r="G190">
        <f t="shared" si="23"/>
        <v>43.658954352263372</v>
      </c>
      <c r="H190">
        <f t="shared" si="21"/>
        <v>-79.387112280195595</v>
      </c>
      <c r="P190">
        <f t="shared" si="24"/>
        <v>945</v>
      </c>
      <c r="Q190">
        <f t="shared" si="27"/>
        <v>6.3851754431535159</v>
      </c>
      <c r="R190">
        <f t="shared" si="25"/>
        <v>1667.5813361061055</v>
      </c>
      <c r="S190">
        <f t="shared" si="22"/>
        <v>1.2770350886307031</v>
      </c>
      <c r="T190">
        <f t="shared" si="26"/>
        <v>1.5635012474748677</v>
      </c>
    </row>
    <row r="191" spans="1:20" x14ac:dyDescent="0.45">
      <c r="A191">
        <v>11</v>
      </c>
      <c r="B191">
        <v>28.25</v>
      </c>
      <c r="C191">
        <v>44</v>
      </c>
      <c r="D191" s="1" t="str">
        <f t="shared" si="20"/>
        <v>11:28:44 AM</v>
      </c>
      <c r="E191">
        <v>43.399209999999997</v>
      </c>
      <c r="F191">
        <v>-79.193089999999998</v>
      </c>
      <c r="G191">
        <f t="shared" si="23"/>
        <v>43.658876776954727</v>
      </c>
      <c r="H191">
        <f t="shared" si="21"/>
        <v>-79.387179259413202</v>
      </c>
      <c r="P191">
        <f t="shared" si="24"/>
        <v>950</v>
      </c>
      <c r="Q191">
        <f t="shared" si="27"/>
        <v>11.123932558745699</v>
      </c>
      <c r="R191">
        <f t="shared" si="25"/>
        <v>1678.7052686648512</v>
      </c>
      <c r="S191">
        <f t="shared" si="22"/>
        <v>2.2247865117491399</v>
      </c>
      <c r="T191">
        <f t="shared" si="26"/>
        <v>1.5081034554561361</v>
      </c>
    </row>
    <row r="192" spans="1:20" x14ac:dyDescent="0.45">
      <c r="A192">
        <v>11</v>
      </c>
      <c r="B192">
        <f t="shared" ref="B192:B223" si="48">B191+0.0833333333</f>
        <v>28.333333333300001</v>
      </c>
      <c r="C192">
        <v>49</v>
      </c>
      <c r="D192" s="1" t="str">
        <f t="shared" si="20"/>
        <v>11:28:49 AM</v>
      </c>
      <c r="E192">
        <v>43.399189999999997</v>
      </c>
      <c r="F192">
        <v>-79.193089999999998</v>
      </c>
      <c r="G192">
        <f t="shared" si="23"/>
        <v>43.65885091851851</v>
      </c>
      <c r="H192">
        <f t="shared" si="21"/>
        <v>-79.387179259413202</v>
      </c>
      <c r="P192">
        <f t="shared" si="24"/>
        <v>955</v>
      </c>
      <c r="Q192">
        <f t="shared" si="27"/>
        <v>2.862180297060652</v>
      </c>
      <c r="R192">
        <f t="shared" si="25"/>
        <v>1681.5674489619119</v>
      </c>
      <c r="S192">
        <f t="shared" si="22"/>
        <v>0.57243605941213038</v>
      </c>
      <c r="T192">
        <f t="shared" si="26"/>
        <v>1.5076882779560947</v>
      </c>
    </row>
    <row r="193" spans="1:20" x14ac:dyDescent="0.45">
      <c r="A193">
        <v>11</v>
      </c>
      <c r="B193">
        <v>29.25</v>
      </c>
      <c r="C193">
        <v>54</v>
      </c>
      <c r="D193" s="1" t="str">
        <f t="shared" si="20"/>
        <v>11:29:54 AM</v>
      </c>
      <c r="E193">
        <v>43.399079999999998</v>
      </c>
      <c r="F193">
        <v>-79.193049999999999</v>
      </c>
      <c r="G193">
        <f t="shared" si="23"/>
        <v>43.658708697119337</v>
      </c>
      <c r="H193">
        <f t="shared" si="21"/>
        <v>-79.387125676039119</v>
      </c>
      <c r="P193">
        <f t="shared" si="24"/>
        <v>960</v>
      </c>
      <c r="Q193">
        <f t="shared" si="27"/>
        <v>16.727705431252652</v>
      </c>
      <c r="R193">
        <f t="shared" si="25"/>
        <v>1698.2951543931645</v>
      </c>
      <c r="S193">
        <f t="shared" si="22"/>
        <v>3.3455410862505301</v>
      </c>
      <c r="T193">
        <f t="shared" si="26"/>
        <v>1.5076841872135973</v>
      </c>
    </row>
    <row r="194" spans="1:20" x14ac:dyDescent="0.45">
      <c r="A194">
        <v>11</v>
      </c>
      <c r="B194">
        <f t="shared" ref="B194:B223" si="49">B193+0.0833333333</f>
        <v>29.333333333300001</v>
      </c>
      <c r="C194">
        <v>59</v>
      </c>
      <c r="D194" s="1" t="str">
        <f t="shared" si="20"/>
        <v>11:29:59 AM</v>
      </c>
      <c r="E194">
        <v>43.398969999999998</v>
      </c>
      <c r="F194">
        <v>-79.193039999999996</v>
      </c>
      <c r="G194">
        <f t="shared" si="23"/>
        <v>43.658566475720157</v>
      </c>
      <c r="H194">
        <f t="shared" si="21"/>
        <v>-79.387112280195595</v>
      </c>
      <c r="P194">
        <f t="shared" si="24"/>
        <v>965</v>
      </c>
      <c r="Q194">
        <f t="shared" si="27"/>
        <v>15.805414853460968</v>
      </c>
      <c r="R194">
        <f t="shared" si="25"/>
        <v>1714.1005692466254</v>
      </c>
      <c r="S194">
        <f t="shared" si="22"/>
        <v>3.1610829706921937</v>
      </c>
      <c r="T194">
        <f t="shared" si="26"/>
        <v>1.4453241027839192</v>
      </c>
    </row>
    <row r="195" spans="1:20" x14ac:dyDescent="0.45">
      <c r="A195">
        <v>11</v>
      </c>
      <c r="B195">
        <v>30.25</v>
      </c>
      <c r="C195">
        <v>4</v>
      </c>
      <c r="D195" s="1" t="str">
        <f t="shared" ref="D195:D223" si="50">LEFT(A195,2)&amp;":"&amp;IF(RIGHT(LEFT(B195,2),1) = ".", "0"&amp;LEFT(B195,1), LEFT(B195,2))&amp;":"&amp;IF(LEN(C195) &lt; 2, "0"&amp;C195, C195)&amp;" AM"</f>
        <v>11:30:04 AM</v>
      </c>
      <c r="E195">
        <v>43.39893</v>
      </c>
      <c r="F195">
        <v>-79.192999999999998</v>
      </c>
      <c r="G195">
        <f t="shared" si="23"/>
        <v>43.658514758847737</v>
      </c>
      <c r="H195">
        <f t="shared" ref="H195:H223" si="51">(F195-$L$6)*($M$6-$N$6)/($K$6-$L$6)+$N$6</f>
        <v>-79.387058696821512</v>
      </c>
      <c r="P195">
        <f t="shared" si="24"/>
        <v>970</v>
      </c>
      <c r="Q195">
        <f t="shared" si="27"/>
        <v>8.0479130422786369</v>
      </c>
      <c r="R195">
        <f t="shared" si="25"/>
        <v>1722.148482288904</v>
      </c>
      <c r="S195">
        <f t="shared" ref="S195:S258" si="52">Q195/(P195-P194)</f>
        <v>1.6095826084557274</v>
      </c>
      <c r="T195">
        <f t="shared" si="26"/>
        <v>1.658515889357296</v>
      </c>
    </row>
    <row r="196" spans="1:20" x14ac:dyDescent="0.45">
      <c r="A196">
        <v>11</v>
      </c>
      <c r="B196">
        <f t="shared" ref="B196:B223" si="53">B195+0.0833333333</f>
        <v>30.333333333300001</v>
      </c>
      <c r="C196">
        <v>9</v>
      </c>
      <c r="D196" s="1" t="str">
        <f t="shared" si="50"/>
        <v>11:30:09 AM</v>
      </c>
      <c r="E196">
        <v>43.398890000000002</v>
      </c>
      <c r="F196">
        <v>-79.192999999999998</v>
      </c>
      <c r="G196">
        <f t="shared" ref="G196:G224" si="54">(E196-$L$5)*($M$5-$N$5)/($K$5-$L$5)+$N$5</f>
        <v>43.65846304197531</v>
      </c>
      <c r="H196">
        <f t="shared" si="51"/>
        <v>-79.387058696821512</v>
      </c>
      <c r="P196">
        <f t="shared" ref="P196:P223" si="55">P195+IF(C196-C195 &gt; 0, C196-C195, C196-C195+60)</f>
        <v>975</v>
      </c>
      <c r="Q196">
        <f t="shared" si="27"/>
        <v>5.7243735974114429</v>
      </c>
      <c r="R196">
        <f t="shared" si="25"/>
        <v>1727.8728558863154</v>
      </c>
      <c r="S196">
        <f t="shared" si="52"/>
        <v>1.1448747194822886</v>
      </c>
      <c r="T196">
        <f t="shared" si="26"/>
        <v>1.668135862827463</v>
      </c>
    </row>
    <row r="197" spans="1:20" x14ac:dyDescent="0.45">
      <c r="A197">
        <v>11</v>
      </c>
      <c r="B197">
        <v>31.25</v>
      </c>
      <c r="C197">
        <v>14</v>
      </c>
      <c r="D197" s="1" t="str">
        <f t="shared" si="50"/>
        <v>11:31:14 AM</v>
      </c>
      <c r="E197">
        <v>43.398850000000003</v>
      </c>
      <c r="F197">
        <v>-79.192970000000003</v>
      </c>
      <c r="G197">
        <f t="shared" si="54"/>
        <v>43.658411325102882</v>
      </c>
      <c r="H197">
        <f t="shared" si="51"/>
        <v>-79.387018509290954</v>
      </c>
      <c r="P197">
        <f t="shared" si="55"/>
        <v>980</v>
      </c>
      <c r="Q197">
        <f t="shared" si="27"/>
        <v>7.1251313561019458</v>
      </c>
      <c r="R197">
        <f t="shared" ref="R197:R223" si="56">Q197+R196</f>
        <v>1734.9979872424174</v>
      </c>
      <c r="S197">
        <f t="shared" si="52"/>
        <v>1.4250262712203892</v>
      </c>
      <c r="T197">
        <f t="shared" ref="T197:T223" si="57">AVERAGE(S195:S205)</f>
        <v>1.553642737391584</v>
      </c>
    </row>
    <row r="198" spans="1:20" x14ac:dyDescent="0.45">
      <c r="A198">
        <v>11</v>
      </c>
      <c r="B198">
        <f t="shared" ref="B198:B223" si="58">B197+0.0833333333</f>
        <v>31.333333333300001</v>
      </c>
      <c r="C198">
        <v>19</v>
      </c>
      <c r="D198" s="1" t="str">
        <f t="shared" si="50"/>
        <v>11:31:19 AM</v>
      </c>
      <c r="E198">
        <v>43.398820000000001</v>
      </c>
      <c r="F198">
        <v>-79.192959999999999</v>
      </c>
      <c r="G198">
        <f t="shared" si="54"/>
        <v>43.658372537448557</v>
      </c>
      <c r="H198">
        <f t="shared" si="51"/>
        <v>-79.387005113447429</v>
      </c>
      <c r="P198">
        <f t="shared" si="55"/>
        <v>985</v>
      </c>
      <c r="Q198">
        <f t="shared" ref="Q198:Q225" si="59">SQRT(((G198-G197)*(111132.92-559.82*COS(G198+G197)+1.175*COS(2*(G198+G197))-0.0023*COS(3*(G198+G197))))^2+((H198-H197)*(111412.84*COS((G198+G197)/2)-93.5*COS(3*(G198+G197)/2)+0.118*COS(5*(G198+G197)/2)))^2)</f>
        <v>4.5201888909542287</v>
      </c>
      <c r="R198">
        <f t="shared" si="56"/>
        <v>1739.5181761333715</v>
      </c>
      <c r="S198">
        <f t="shared" si="52"/>
        <v>0.90403777819084574</v>
      </c>
      <c r="T198">
        <f t="shared" si="57"/>
        <v>1.5374168384775175</v>
      </c>
    </row>
    <row r="199" spans="1:20" x14ac:dyDescent="0.45">
      <c r="A199">
        <v>11</v>
      </c>
      <c r="B199">
        <v>32.25</v>
      </c>
      <c r="C199">
        <v>24</v>
      </c>
      <c r="D199" s="1" t="str">
        <f t="shared" si="50"/>
        <v>11:32:24 AM</v>
      </c>
      <c r="E199">
        <v>43.398829999999997</v>
      </c>
      <c r="F199">
        <v>-79.192959999999999</v>
      </c>
      <c r="G199">
        <f t="shared" si="54"/>
        <v>43.658385466666658</v>
      </c>
      <c r="H199">
        <f t="shared" si="51"/>
        <v>-79.387005113447429</v>
      </c>
      <c r="P199">
        <f t="shared" si="55"/>
        <v>990</v>
      </c>
      <c r="Q199">
        <f t="shared" si="59"/>
        <v>1.4310943522613964</v>
      </c>
      <c r="R199">
        <f t="shared" si="56"/>
        <v>1740.949270485633</v>
      </c>
      <c r="S199">
        <f t="shared" si="52"/>
        <v>0.28621887045227928</v>
      </c>
      <c r="T199">
        <f t="shared" si="57"/>
        <v>1.6172824057845105</v>
      </c>
    </row>
    <row r="200" spans="1:20" x14ac:dyDescent="0.45">
      <c r="A200">
        <v>11</v>
      </c>
      <c r="B200">
        <f t="shared" ref="B200:B223" si="60">B199+0.0833333333</f>
        <v>32.333333333299997</v>
      </c>
      <c r="C200">
        <v>29</v>
      </c>
      <c r="D200" s="1" t="str">
        <f t="shared" si="50"/>
        <v>11:32:29 AM</v>
      </c>
      <c r="E200">
        <v>43.398820000000001</v>
      </c>
      <c r="F200">
        <v>-79.192939999999993</v>
      </c>
      <c r="G200">
        <f t="shared" si="54"/>
        <v>43.658372537448557</v>
      </c>
      <c r="H200">
        <f t="shared" si="51"/>
        <v>-79.386978321760381</v>
      </c>
      <c r="P200">
        <f t="shared" si="55"/>
        <v>995</v>
      </c>
      <c r="Q200">
        <f t="shared" si="59"/>
        <v>3.1697454649040733</v>
      </c>
      <c r="R200">
        <f t="shared" si="56"/>
        <v>1744.119015950537</v>
      </c>
      <c r="S200">
        <f t="shared" si="52"/>
        <v>0.6339490929808147</v>
      </c>
      <c r="T200">
        <f t="shared" si="57"/>
        <v>1.6381170417652049</v>
      </c>
    </row>
    <row r="201" spans="1:20" x14ac:dyDescent="0.45">
      <c r="A201">
        <v>11</v>
      </c>
      <c r="B201">
        <v>33.25</v>
      </c>
      <c r="C201">
        <v>34</v>
      </c>
      <c r="D201" s="1" t="str">
        <f t="shared" si="50"/>
        <v>11:33:34 AM</v>
      </c>
      <c r="E201">
        <v>43.398780000000002</v>
      </c>
      <c r="F201">
        <v>-79.192959999999999</v>
      </c>
      <c r="G201">
        <f t="shared" si="54"/>
        <v>43.65832082057613</v>
      </c>
      <c r="H201">
        <f t="shared" si="51"/>
        <v>-79.387005113447429</v>
      </c>
      <c r="P201">
        <f t="shared" si="55"/>
        <v>1000</v>
      </c>
      <c r="Q201">
        <f t="shared" si="59"/>
        <v>6.3849504523161587</v>
      </c>
      <c r="R201">
        <f t="shared" si="56"/>
        <v>1750.5039664028532</v>
      </c>
      <c r="S201">
        <f t="shared" si="52"/>
        <v>1.2769900904632316</v>
      </c>
      <c r="T201">
        <f t="shared" si="57"/>
        <v>1.6620008202628591</v>
      </c>
    </row>
    <row r="202" spans="1:20" x14ac:dyDescent="0.45">
      <c r="A202">
        <v>11</v>
      </c>
      <c r="B202">
        <f t="shared" ref="B202:B223" si="61">B201+0.0833333333</f>
        <v>33.333333333299997</v>
      </c>
      <c r="C202">
        <v>39</v>
      </c>
      <c r="D202" s="1" t="str">
        <f t="shared" si="50"/>
        <v>11:33:39 AM</v>
      </c>
      <c r="E202">
        <v>43.39873</v>
      </c>
      <c r="F202">
        <v>-79.192939999999993</v>
      </c>
      <c r="G202">
        <f t="shared" si="54"/>
        <v>43.658256174485594</v>
      </c>
      <c r="H202">
        <f t="shared" si="51"/>
        <v>-79.386978321760381</v>
      </c>
      <c r="P202">
        <f t="shared" si="55"/>
        <v>1005</v>
      </c>
      <c r="Q202">
        <f t="shared" si="59"/>
        <v>7.6941279151133983</v>
      </c>
      <c r="R202">
        <f t="shared" si="56"/>
        <v>1758.1980943179665</v>
      </c>
      <c r="S202">
        <f t="shared" si="52"/>
        <v>1.5388255830226796</v>
      </c>
      <c r="T202">
        <f t="shared" si="57"/>
        <v>1.7290171086627646</v>
      </c>
    </row>
    <row r="203" spans="1:20" x14ac:dyDescent="0.45">
      <c r="A203">
        <v>11</v>
      </c>
      <c r="B203">
        <v>34.25</v>
      </c>
      <c r="C203">
        <v>44</v>
      </c>
      <c r="D203" s="1" t="str">
        <f t="shared" si="50"/>
        <v>11:34:44 AM</v>
      </c>
      <c r="E203">
        <v>43.398629999999997</v>
      </c>
      <c r="F203">
        <v>-79.192920000000001</v>
      </c>
      <c r="G203">
        <f t="shared" si="54"/>
        <v>43.658126882304522</v>
      </c>
      <c r="H203">
        <f t="shared" si="51"/>
        <v>-79.386951530073347</v>
      </c>
      <c r="P203">
        <f t="shared" si="55"/>
        <v>1010</v>
      </c>
      <c r="Q203">
        <f t="shared" si="59"/>
        <v>14.587728558596389</v>
      </c>
      <c r="R203">
        <f t="shared" si="56"/>
        <v>1772.7858228765629</v>
      </c>
      <c r="S203">
        <f t="shared" si="52"/>
        <v>2.9175457117192778</v>
      </c>
      <c r="T203">
        <f t="shared" si="57"/>
        <v>1.8933716242957983</v>
      </c>
    </row>
    <row r="204" spans="1:20" x14ac:dyDescent="0.45">
      <c r="A204">
        <v>11</v>
      </c>
      <c r="B204">
        <f t="shared" ref="B204:B223" si="62">B203+0.0833333333</f>
        <v>34.333333333299997</v>
      </c>
      <c r="C204">
        <v>49</v>
      </c>
      <c r="D204" s="1" t="str">
        <f t="shared" si="50"/>
        <v>11:34:49 AM</v>
      </c>
      <c r="E204">
        <v>43.398519999999998</v>
      </c>
      <c r="F204">
        <v>-79.192869999999999</v>
      </c>
      <c r="G204">
        <f t="shared" si="54"/>
        <v>43.657984660905342</v>
      </c>
      <c r="H204">
        <f t="shared" si="51"/>
        <v>-79.38688455085574</v>
      </c>
      <c r="P204">
        <f t="shared" si="55"/>
        <v>1015</v>
      </c>
      <c r="Q204">
        <f t="shared" si="59"/>
        <v>17.256803972111825</v>
      </c>
      <c r="R204">
        <f t="shared" si="56"/>
        <v>1790.0426268486747</v>
      </c>
      <c r="S204">
        <f t="shared" si="52"/>
        <v>3.451360794422365</v>
      </c>
      <c r="T204">
        <f t="shared" si="57"/>
        <v>1.892835145189798</v>
      </c>
    </row>
    <row r="205" spans="1:20" x14ac:dyDescent="0.45">
      <c r="A205">
        <v>11</v>
      </c>
      <c r="B205">
        <v>35.25</v>
      </c>
      <c r="C205">
        <v>54</v>
      </c>
      <c r="D205" s="1" t="str">
        <f t="shared" si="50"/>
        <v>11:35:54 AM</v>
      </c>
      <c r="E205">
        <v>43.39855</v>
      </c>
      <c r="F205">
        <v>-79.192809999999994</v>
      </c>
      <c r="G205">
        <f t="shared" si="54"/>
        <v>43.658023448559668</v>
      </c>
      <c r="H205">
        <f t="shared" si="51"/>
        <v>-79.386804175794609</v>
      </c>
      <c r="P205">
        <f t="shared" si="55"/>
        <v>1020</v>
      </c>
      <c r="Q205">
        <f t="shared" si="59"/>
        <v>9.5082929544876258</v>
      </c>
      <c r="R205">
        <f t="shared" si="56"/>
        <v>1799.5509198031623</v>
      </c>
      <c r="S205">
        <f t="shared" si="52"/>
        <v>1.9016585908975252</v>
      </c>
      <c r="T205">
        <f t="shared" si="57"/>
        <v>1.9484579181354826</v>
      </c>
    </row>
    <row r="206" spans="1:20" x14ac:dyDescent="0.45">
      <c r="A206">
        <v>11</v>
      </c>
      <c r="B206">
        <f t="shared" ref="B206:B223" si="63">B205+0.0833333333</f>
        <v>35.333333333299997</v>
      </c>
      <c r="C206">
        <v>59</v>
      </c>
      <c r="D206" s="1" t="str">
        <f t="shared" si="50"/>
        <v>11:35:59 AM</v>
      </c>
      <c r="E206">
        <v>43.398499999999999</v>
      </c>
      <c r="F206">
        <v>-79.192809999999994</v>
      </c>
      <c r="G206">
        <f t="shared" si="54"/>
        <v>43.657958802469132</v>
      </c>
      <c r="H206">
        <f t="shared" si="51"/>
        <v>-79.386804175794609</v>
      </c>
      <c r="P206">
        <f t="shared" si="55"/>
        <v>1025</v>
      </c>
      <c r="Q206">
        <f t="shared" si="59"/>
        <v>7.1554886020049722</v>
      </c>
      <c r="R206">
        <f t="shared" si="56"/>
        <v>1806.7064084051672</v>
      </c>
      <c r="S206">
        <f t="shared" si="52"/>
        <v>1.4310977204009945</v>
      </c>
      <c r="T206">
        <f t="shared" si="57"/>
        <v>1.813570494952244</v>
      </c>
    </row>
    <row r="207" spans="1:20" x14ac:dyDescent="0.45">
      <c r="A207">
        <v>11</v>
      </c>
      <c r="B207">
        <v>36.25</v>
      </c>
      <c r="C207">
        <v>4</v>
      </c>
      <c r="D207" s="1" t="str">
        <f t="shared" si="50"/>
        <v>11:36:04 AM</v>
      </c>
      <c r="E207">
        <v>43.398429999999998</v>
      </c>
      <c r="F207">
        <v>-79.192800000000005</v>
      </c>
      <c r="G207">
        <f t="shared" si="54"/>
        <v>43.657868297942379</v>
      </c>
      <c r="H207">
        <f t="shared" si="51"/>
        <v>-79.386790779951113</v>
      </c>
      <c r="P207">
        <f t="shared" si="55"/>
        <v>1030</v>
      </c>
      <c r="Q207">
        <f t="shared" si="59"/>
        <v>10.116979799296065</v>
      </c>
      <c r="R207">
        <f t="shared" si="56"/>
        <v>1816.8233882044633</v>
      </c>
      <c r="S207">
        <f t="shared" si="52"/>
        <v>2.0233959598592128</v>
      </c>
      <c r="T207">
        <f t="shared" si="57"/>
        <v>1.5718362837420456</v>
      </c>
    </row>
    <row r="208" spans="1:20" x14ac:dyDescent="0.45">
      <c r="A208">
        <v>11</v>
      </c>
      <c r="B208">
        <f t="shared" ref="B208:B223" si="64">B207+0.0833333333</f>
        <v>36.333333333299997</v>
      </c>
      <c r="C208">
        <v>9</v>
      </c>
      <c r="D208" s="1" t="str">
        <f t="shared" si="50"/>
        <v>11:36:09 AM</v>
      </c>
      <c r="E208">
        <v>43.398400000000002</v>
      </c>
      <c r="F208">
        <v>-79.192750000000004</v>
      </c>
      <c r="G208">
        <f t="shared" si="54"/>
        <v>43.657829510288067</v>
      </c>
      <c r="H208">
        <f t="shared" si="51"/>
        <v>-79.386723800733506</v>
      </c>
      <c r="P208">
        <f t="shared" si="55"/>
        <v>1035</v>
      </c>
      <c r="Q208">
        <f t="shared" si="59"/>
        <v>8.2710363350401241</v>
      </c>
      <c r="R208">
        <f t="shared" si="56"/>
        <v>1825.0944245395035</v>
      </c>
      <c r="S208">
        <f t="shared" si="52"/>
        <v>1.6542072670080248</v>
      </c>
      <c r="T208">
        <f t="shared" si="57"/>
        <v>1.6681196433400951</v>
      </c>
    </row>
    <row r="209" spans="1:20" x14ac:dyDescent="0.45">
      <c r="A209">
        <v>11</v>
      </c>
      <c r="B209">
        <v>37.25</v>
      </c>
      <c r="C209">
        <v>14</v>
      </c>
      <c r="D209" s="1" t="str">
        <f t="shared" si="50"/>
        <v>11:37:14 AM</v>
      </c>
      <c r="E209">
        <v>43.398389999999999</v>
      </c>
      <c r="F209">
        <v>-79.192710000000005</v>
      </c>
      <c r="G209">
        <f t="shared" si="54"/>
        <v>43.657816581069952</v>
      </c>
      <c r="H209">
        <f t="shared" si="51"/>
        <v>-79.386670217359423</v>
      </c>
      <c r="P209">
        <f t="shared" si="55"/>
        <v>1040</v>
      </c>
      <c r="Q209">
        <f t="shared" si="59"/>
        <v>5.8337967083252096</v>
      </c>
      <c r="R209">
        <f t="shared" si="56"/>
        <v>1830.9282212478288</v>
      </c>
      <c r="S209">
        <f t="shared" si="52"/>
        <v>1.1667593416650419</v>
      </c>
      <c r="T209">
        <f t="shared" si="57"/>
        <v>1.9677972914035058</v>
      </c>
    </row>
    <row r="210" spans="1:20" x14ac:dyDescent="0.45">
      <c r="A210">
        <v>11</v>
      </c>
      <c r="B210">
        <f t="shared" ref="B210:B223" si="65">B209+0.0833333333</f>
        <v>37.333333333299997</v>
      </c>
      <c r="C210">
        <v>19</v>
      </c>
      <c r="D210" s="1" t="str">
        <f t="shared" si="50"/>
        <v>11:37:19 AM</v>
      </c>
      <c r="E210">
        <v>43.39837</v>
      </c>
      <c r="F210">
        <v>-79.192679999999996</v>
      </c>
      <c r="G210">
        <f t="shared" si="54"/>
        <v>43.657790722633742</v>
      </c>
      <c r="H210">
        <f t="shared" si="51"/>
        <v>-79.386630029828851</v>
      </c>
      <c r="P210">
        <f t="shared" si="55"/>
        <v>1045</v>
      </c>
      <c r="Q210">
        <f t="shared" si="59"/>
        <v>5.1169902142562087</v>
      </c>
      <c r="R210">
        <f t="shared" si="56"/>
        <v>1836.045211462085</v>
      </c>
      <c r="S210">
        <f t="shared" si="52"/>
        <v>1.0233980428512417</v>
      </c>
      <c r="T210">
        <f t="shared" si="57"/>
        <v>1.9799770513049517</v>
      </c>
    </row>
    <row r="211" spans="1:20" x14ac:dyDescent="0.45">
      <c r="A211">
        <v>11</v>
      </c>
      <c r="B211">
        <v>38.25</v>
      </c>
      <c r="C211">
        <v>24</v>
      </c>
      <c r="D211" s="1" t="str">
        <f t="shared" si="50"/>
        <v>11:38:24 AM</v>
      </c>
      <c r="E211">
        <v>43.398290000000003</v>
      </c>
      <c r="F211">
        <v>-79.19265</v>
      </c>
      <c r="G211">
        <f t="shared" si="54"/>
        <v>43.657687288888887</v>
      </c>
      <c r="H211">
        <f t="shared" si="51"/>
        <v>-79.386589842298292</v>
      </c>
      <c r="P211">
        <f t="shared" si="55"/>
        <v>1050</v>
      </c>
      <c r="Q211">
        <f t="shared" si="59"/>
        <v>12.209243824720922</v>
      </c>
      <c r="R211">
        <f t="shared" si="56"/>
        <v>1848.254455286806</v>
      </c>
      <c r="S211">
        <f t="shared" si="52"/>
        <v>2.4418487649441842</v>
      </c>
      <c r="T211">
        <f t="shared" si="57"/>
        <v>1.9878166043359171</v>
      </c>
    </row>
    <row r="212" spans="1:20" x14ac:dyDescent="0.45">
      <c r="A212">
        <v>11</v>
      </c>
      <c r="B212">
        <f t="shared" ref="B212:B223" si="66">B211+0.0833333333</f>
        <v>38.333333333299997</v>
      </c>
      <c r="C212">
        <v>30</v>
      </c>
      <c r="D212" s="1" t="str">
        <f t="shared" si="50"/>
        <v>11:38:30 AM</v>
      </c>
      <c r="E212">
        <v>43.398269999999997</v>
      </c>
      <c r="F212">
        <v>-79.192599999999999</v>
      </c>
      <c r="G212">
        <f t="shared" si="54"/>
        <v>43.657661430452663</v>
      </c>
      <c r="H212">
        <f t="shared" si="51"/>
        <v>-79.386522863080685</v>
      </c>
      <c r="P212">
        <f t="shared" si="55"/>
        <v>1056</v>
      </c>
      <c r="Q212">
        <f t="shared" si="59"/>
        <v>7.6265329217833884</v>
      </c>
      <c r="R212">
        <f t="shared" si="56"/>
        <v>1855.8809882085893</v>
      </c>
      <c r="S212">
        <f t="shared" si="52"/>
        <v>1.2710888202972315</v>
      </c>
      <c r="T212">
        <f t="shared" si="57"/>
        <v>1.9914721912566156</v>
      </c>
    </row>
    <row r="213" spans="1:20" x14ac:dyDescent="0.45">
      <c r="A213">
        <v>11</v>
      </c>
      <c r="B213">
        <v>39.25</v>
      </c>
      <c r="C213">
        <v>34</v>
      </c>
      <c r="D213" s="1" t="str">
        <f t="shared" si="50"/>
        <v>11:39:34 AM</v>
      </c>
      <c r="E213">
        <v>43.398260000000001</v>
      </c>
      <c r="F213">
        <v>-79.192539999999994</v>
      </c>
      <c r="G213">
        <f t="shared" si="54"/>
        <v>43.657648501234561</v>
      </c>
      <c r="H213">
        <f t="shared" si="51"/>
        <v>-79.386442488019554</v>
      </c>
      <c r="P213">
        <f t="shared" si="55"/>
        <v>1060</v>
      </c>
      <c r="Q213">
        <f t="shared" si="59"/>
        <v>8.6027043417008375</v>
      </c>
      <c r="R213">
        <f t="shared" si="56"/>
        <v>1864.4836925502902</v>
      </c>
      <c r="S213">
        <f t="shared" si="52"/>
        <v>2.1506760854252094</v>
      </c>
      <c r="T213">
        <f t="shared" si="57"/>
        <v>2.0370920187293873</v>
      </c>
    </row>
    <row r="214" spans="1:20" x14ac:dyDescent="0.45">
      <c r="A214">
        <v>11</v>
      </c>
      <c r="B214">
        <f t="shared" ref="B214:B223" si="67">B213+0.0833333333</f>
        <v>39.333333333299997</v>
      </c>
      <c r="C214">
        <v>40</v>
      </c>
      <c r="D214" s="1" t="str">
        <f t="shared" si="50"/>
        <v>11:39:40 AM</v>
      </c>
      <c r="E214">
        <v>43.398269999999997</v>
      </c>
      <c r="F214">
        <v>-79.192480000000003</v>
      </c>
      <c r="G214">
        <f t="shared" si="54"/>
        <v>43.657661430452663</v>
      </c>
      <c r="H214">
        <f t="shared" si="51"/>
        <v>-79.386362112958437</v>
      </c>
      <c r="P214">
        <f t="shared" si="55"/>
        <v>1066</v>
      </c>
      <c r="Q214">
        <f t="shared" si="59"/>
        <v>8.6027043402219139</v>
      </c>
      <c r="R214">
        <f t="shared" si="56"/>
        <v>1873.0863968905121</v>
      </c>
      <c r="S214">
        <f t="shared" si="52"/>
        <v>1.4337840567036524</v>
      </c>
      <c r="T214">
        <f t="shared" si="57"/>
        <v>1.9303414166534341</v>
      </c>
    </row>
    <row r="215" spans="1:20" x14ac:dyDescent="0.45">
      <c r="A215">
        <v>11</v>
      </c>
      <c r="B215">
        <v>40.25</v>
      </c>
      <c r="C215">
        <v>44</v>
      </c>
      <c r="D215" s="1" t="str">
        <f t="shared" si="50"/>
        <v>11:40:44 AM</v>
      </c>
      <c r="E215">
        <v>43.398260000000001</v>
      </c>
      <c r="F215">
        <v>-79.192459999999997</v>
      </c>
      <c r="G215">
        <f t="shared" si="54"/>
        <v>43.657648501234561</v>
      </c>
      <c r="H215">
        <f t="shared" si="51"/>
        <v>-79.386335321271389</v>
      </c>
      <c r="P215">
        <f t="shared" si="55"/>
        <v>1070</v>
      </c>
      <c r="Q215">
        <f t="shared" si="59"/>
        <v>3.1691378844407256</v>
      </c>
      <c r="R215">
        <f t="shared" si="56"/>
        <v>1876.2555347749528</v>
      </c>
      <c r="S215">
        <f t="shared" si="52"/>
        <v>0.79228447111018141</v>
      </c>
      <c r="T215">
        <f t="shared" si="57"/>
        <v>1.9801649620497024</v>
      </c>
    </row>
    <row r="216" spans="1:20" x14ac:dyDescent="0.45">
      <c r="A216">
        <v>11</v>
      </c>
      <c r="B216">
        <f t="shared" ref="B216:B223" si="68">B215+0.0833333333</f>
        <v>40.333333333299997</v>
      </c>
      <c r="C216">
        <v>50</v>
      </c>
      <c r="D216" s="1" t="str">
        <f t="shared" si="50"/>
        <v>11:40:50 AM</v>
      </c>
      <c r="E216">
        <v>43.398200000000003</v>
      </c>
      <c r="F216">
        <v>-79.192350000000005</v>
      </c>
      <c r="G216">
        <f t="shared" si="54"/>
        <v>43.657570925925924</v>
      </c>
      <c r="H216">
        <f t="shared" si="51"/>
        <v>-79.386187966992665</v>
      </c>
      <c r="P216">
        <f t="shared" si="55"/>
        <v>1076</v>
      </c>
      <c r="Q216">
        <f t="shared" si="59"/>
        <v>17.764653278856439</v>
      </c>
      <c r="R216">
        <f t="shared" si="56"/>
        <v>1894.0201880538093</v>
      </c>
      <c r="S216">
        <f t="shared" si="52"/>
        <v>2.9607755464760732</v>
      </c>
      <c r="T216">
        <f t="shared" si="57"/>
        <v>1.9631138497121516</v>
      </c>
    </row>
    <row r="217" spans="1:20" x14ac:dyDescent="0.45">
      <c r="A217">
        <v>11</v>
      </c>
      <c r="B217">
        <v>41.25</v>
      </c>
      <c r="C217">
        <v>55</v>
      </c>
      <c r="D217" s="1" t="str">
        <f t="shared" si="50"/>
        <v>11:41:55 AM</v>
      </c>
      <c r="E217">
        <v>43.398049999999998</v>
      </c>
      <c r="F217">
        <v>-79.192279999999997</v>
      </c>
      <c r="G217">
        <f t="shared" si="54"/>
        <v>43.65737698765431</v>
      </c>
      <c r="H217">
        <f t="shared" si="51"/>
        <v>-79.38609419608801</v>
      </c>
      <c r="P217">
        <f t="shared" si="55"/>
        <v>1081</v>
      </c>
      <c r="Q217">
        <f t="shared" si="59"/>
        <v>23.637759245492557</v>
      </c>
      <c r="R217">
        <f t="shared" si="56"/>
        <v>1917.6579472993019</v>
      </c>
      <c r="S217">
        <f t="shared" si="52"/>
        <v>4.7275518490985116</v>
      </c>
      <c r="T217">
        <f t="shared" si="57"/>
        <v>2.0219282711575399</v>
      </c>
    </row>
    <row r="218" spans="1:20" x14ac:dyDescent="0.45">
      <c r="A218">
        <v>11</v>
      </c>
      <c r="B218">
        <f t="shared" ref="B218:B223" si="69">B217+0.0833333333</f>
        <v>41.333333333299997</v>
      </c>
      <c r="C218">
        <v>0</v>
      </c>
      <c r="D218" s="1" t="str">
        <f t="shared" si="50"/>
        <v>11:41:00 AM</v>
      </c>
      <c r="E218">
        <v>43.398020000000002</v>
      </c>
      <c r="F218">
        <v>-79.192210000000003</v>
      </c>
      <c r="G218">
        <f t="shared" si="54"/>
        <v>43.657338199999998</v>
      </c>
      <c r="H218">
        <f t="shared" si="51"/>
        <v>-79.386000425183383</v>
      </c>
      <c r="P218">
        <f t="shared" si="55"/>
        <v>1086</v>
      </c>
      <c r="Q218">
        <f t="shared" si="59"/>
        <v>10.786866593875597</v>
      </c>
      <c r="R218">
        <f t="shared" si="56"/>
        <v>1928.4448138931775</v>
      </c>
      <c r="S218">
        <f t="shared" si="52"/>
        <v>2.1573733187751194</v>
      </c>
      <c r="T218">
        <f t="shared" si="57"/>
        <v>2.1756337461634603</v>
      </c>
    </row>
    <row r="219" spans="1:20" x14ac:dyDescent="0.45">
      <c r="A219">
        <v>11</v>
      </c>
      <c r="B219">
        <v>42.25</v>
      </c>
      <c r="C219">
        <v>5</v>
      </c>
      <c r="D219" s="1" t="str">
        <f t="shared" si="50"/>
        <v>11:42:05 AM</v>
      </c>
      <c r="E219">
        <v>43.39808</v>
      </c>
      <c r="F219">
        <v>-79.1922</v>
      </c>
      <c r="G219">
        <f t="shared" si="54"/>
        <v>43.657415775308635</v>
      </c>
      <c r="H219">
        <f t="shared" si="51"/>
        <v>-79.385987029339859</v>
      </c>
      <c r="P219">
        <f t="shared" si="55"/>
        <v>1091</v>
      </c>
      <c r="Q219">
        <f t="shared" si="59"/>
        <v>8.7022117517432207</v>
      </c>
      <c r="R219">
        <f t="shared" si="56"/>
        <v>1937.1470256449206</v>
      </c>
      <c r="S219">
        <f t="shared" si="52"/>
        <v>1.7404423503486441</v>
      </c>
      <c r="T219">
        <f t="shared" si="57"/>
        <v>2.0634706318330869</v>
      </c>
    </row>
    <row r="220" spans="1:20" x14ac:dyDescent="0.45">
      <c r="A220">
        <v>11</v>
      </c>
      <c r="B220">
        <f t="shared" ref="B220:B223" si="70">B219+0.0833333333</f>
        <v>42.333333333299997</v>
      </c>
      <c r="C220">
        <v>10</v>
      </c>
      <c r="D220" s="1" t="str">
        <f t="shared" si="50"/>
        <v>11:42:10 AM</v>
      </c>
      <c r="E220">
        <v>43.398110000000003</v>
      </c>
      <c r="F220">
        <v>-79.192170000000004</v>
      </c>
      <c r="G220">
        <f t="shared" si="54"/>
        <v>43.657454562962961</v>
      </c>
      <c r="H220">
        <f t="shared" si="51"/>
        <v>-79.3859468418093</v>
      </c>
      <c r="P220">
        <f t="shared" si="55"/>
        <v>1096</v>
      </c>
      <c r="Q220">
        <f t="shared" si="59"/>
        <v>6.0348539889636141</v>
      </c>
      <c r="R220">
        <f t="shared" si="56"/>
        <v>1943.1818796338841</v>
      </c>
      <c r="S220">
        <f t="shared" si="52"/>
        <v>1.2069707977927229</v>
      </c>
      <c r="T220">
        <f t="shared" si="57"/>
        <v>1.6194570956221828</v>
      </c>
    </row>
    <row r="221" spans="1:20" x14ac:dyDescent="0.45">
      <c r="A221">
        <v>11</v>
      </c>
      <c r="B221">
        <v>43.25</v>
      </c>
      <c r="C221">
        <v>15</v>
      </c>
      <c r="D221" s="1" t="str">
        <f t="shared" si="50"/>
        <v>11:43:15 AM</v>
      </c>
      <c r="E221">
        <v>43.398130000000002</v>
      </c>
      <c r="F221">
        <v>-79.192120000000003</v>
      </c>
      <c r="G221">
        <f t="shared" si="54"/>
        <v>43.657480421399171</v>
      </c>
      <c r="H221">
        <f t="shared" si="51"/>
        <v>-79.385879862591693</v>
      </c>
      <c r="P221">
        <f t="shared" si="55"/>
        <v>1101</v>
      </c>
      <c r="Q221">
        <f t="shared" si="59"/>
        <v>7.6260807252586487</v>
      </c>
      <c r="R221">
        <f t="shared" si="56"/>
        <v>1950.8079603591427</v>
      </c>
      <c r="S221">
        <f t="shared" si="52"/>
        <v>1.5252161450517296</v>
      </c>
      <c r="T221">
        <f t="shared" si="57"/>
        <v>1.5118738509915954</v>
      </c>
    </row>
    <row r="222" spans="1:20" x14ac:dyDescent="0.45">
      <c r="A222">
        <v>11</v>
      </c>
      <c r="B222">
        <f t="shared" ref="B222:B223" si="71">B221+0.0833333333</f>
        <v>43.333333333299997</v>
      </c>
      <c r="C222">
        <v>20</v>
      </c>
      <c r="D222" s="1" t="str">
        <f t="shared" si="50"/>
        <v>11:43:20 AM</v>
      </c>
      <c r="E222">
        <v>43.398110000000003</v>
      </c>
      <c r="F222">
        <v>-79.192080000000004</v>
      </c>
      <c r="G222">
        <f t="shared" si="54"/>
        <v>43.657454562962961</v>
      </c>
      <c r="H222">
        <f t="shared" si="51"/>
        <v>-79.385826279217611</v>
      </c>
      <c r="P222">
        <f t="shared" si="55"/>
        <v>1106</v>
      </c>
      <c r="Q222">
        <f t="shared" si="59"/>
        <v>6.3379607105434834</v>
      </c>
      <c r="R222">
        <f t="shared" si="56"/>
        <v>1957.1459210696862</v>
      </c>
      <c r="S222">
        <f t="shared" si="52"/>
        <v>1.2675921421086966</v>
      </c>
      <c r="T222">
        <f t="shared" si="57"/>
        <v>1.4547317261523336</v>
      </c>
    </row>
    <row r="223" spans="1:20" x14ac:dyDescent="0.45">
      <c r="A223">
        <v>11</v>
      </c>
      <c r="B223">
        <v>44.25</v>
      </c>
      <c r="C223">
        <v>25</v>
      </c>
      <c r="D223" s="1" t="str">
        <f t="shared" si="50"/>
        <v>11:44:25 AM</v>
      </c>
      <c r="E223">
        <v>43.398069999999997</v>
      </c>
      <c r="F223">
        <v>-79.192030000000003</v>
      </c>
      <c r="G223">
        <f t="shared" si="54"/>
        <v>43.657402846090527</v>
      </c>
      <c r="H223">
        <f t="shared" si="51"/>
        <v>-79.385759300000004</v>
      </c>
      <c r="P223">
        <f t="shared" si="55"/>
        <v>1111</v>
      </c>
      <c r="Q223">
        <f t="shared" si="59"/>
        <v>9.095739098280923</v>
      </c>
      <c r="R223">
        <f t="shared" si="56"/>
        <v>1966.2416601679672</v>
      </c>
      <c r="S223">
        <f t="shared" si="52"/>
        <v>1.8191478196561846</v>
      </c>
      <c r="T223">
        <f t="shared" si="57"/>
        <v>1.5373187022722037</v>
      </c>
    </row>
  </sheetData>
  <hyperlinks>
    <hyperlink ref="J9" r:id="rId1" location="Latitude_and_longitude" xr:uid="{DEB65BED-C9FA-4AD4-8BEE-240A3192323D}"/>
    <hyperlink ref="J2" r:id="rId2" xr:uid="{CA92E1F7-F670-4089-B00E-1C87585543B9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GPSData_walking</vt:lpstr>
      <vt:lpstr>GPSData_bike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Jasmine Huang</cp:lastModifiedBy>
  <dcterms:created xsi:type="dcterms:W3CDTF">2022-04-01T03:48:28Z</dcterms:created>
  <dcterms:modified xsi:type="dcterms:W3CDTF">2022-04-17T15:47:42Z</dcterms:modified>
</cp:coreProperties>
</file>