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<sst xmlns="http://schemas.openxmlformats.org/spreadsheetml/2006/main" uniqueCount="103" count="103">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</sst>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3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6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3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198831</xdr:rowOff>
    </xdr:from>
    <xdr:ext cx="16383000" cy="6286499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442688</xdr:colOff>
      <xdr:row>38</xdr:row>
      <xdr:rowOff>257175</xdr:rowOff>
    </xdr:from>
    <xdr:ext cx="13843000" cy="57912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187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7" style="1" width="9.142307692307693"/>
    <col min="118" max="120" style="1" width="15.713341346153848" bestFit="1" customWidth="1"/>
    <col min="121" max="123" style="1" width="13.713461538461539" bestFit="1" customWidth="1"/>
    <col min="124" max="124" style="1" width="18.284615384615385" customWidth="1"/>
    <col min="125" max="130" style="1" width="13.713461538461539" bestFit="1" customWidth="1"/>
    <col min="131" max="131" style="1" width="22.855769230769234" customWidth="1"/>
    <col min="132" max="132" style="1" width="24.817556089743594" customWidth="1"/>
    <col min="133" max="133" style="2" width="21.865352564102565" bestFit="1" customWidth="1"/>
    <col min="134" max="134" style="6" width="13.833454326923077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23902403846154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242" style="1" width="9.142307692307693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Wednesday, 20 May 2020 09:43:24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19.57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19.57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>
        <v>1467820</v>
      </c>
      <c r="EG10" s="2">
        <v>1486757</v>
      </c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</row>
    <row r="11" spans="1:251" ht="19.74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/>
      <c r="EG11" s="2"/>
      <c r="EH11" s="2"/>
      <c r="EI11" s="2"/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19.57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I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19.74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1467820</v>
      </c>
      <c r="EG13" s="2"/>
      <c r="EH13" s="2"/>
      <c r="EI13" s="2"/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19.57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>
        <v>1486757</v>
      </c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19.74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1467820</v>
      </c>
      <c r="EG17" s="2">
        <v>1486757</v>
      </c>
      <c r="EH17" s="2">
        <v>1508308</v>
      </c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19.57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19.57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>
        <v>1467820</v>
      </c>
      <c r="EJ19" s="2"/>
      <c r="EM19" t="s">
        <v>23</v>
      </c>
      <c r="EN19" s="8">
        <v>43925</v>
      </c>
      <c r="EO19">
        <v>0</v>
      </c>
      <c r="EQ19">
        <v>0</v>
      </c>
    </row>
    <row r="20" spans="1:251" ht="19.57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>
        <v>1486757</v>
      </c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19.57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>
        <v>1508308</v>
      </c>
      <c r="EG21" s="2"/>
      <c r="EH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19.74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G22" s="2"/>
      <c r="EH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19.74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19.74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F27">
        <v>1486757</v>
      </c>
      <c r="EG27">
        <v>1508308</v>
      </c>
      <c r="EH27">
        <v>1528568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F28">
        <v>1486757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19.74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F29">
        <v>1508308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19.74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F30">
        <v>1528568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19.74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A78" t="inlineStr">
        <is>
          <t>UPDATED - finished this line's entry and won't require further update.</t>
        </is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G78" t="inlineStr">
        <is>
          <t>CORRECT - no errors seen.  Ready for permanent record.</t>
        </is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19.74">
      <c r="C79">
        <f>H78*D79</f>
        <v>696.99999999373915</v>
      </c>
      <c r="D79">
        <f>0.0186269007723</f>
        <v>0.0186269007723</v>
      </c>
      <c r="E79" t="s">
        <v>25</v>
      </c>
      <c r="F79" s="9">
        <v>43969</v>
      </c>
      <c r="G79" s="2">
        <f>H79*15</f>
        <v>571739.99999591638</v>
      </c>
      <c r="H79">
        <f>H78+C79</f>
        <v>38115.999999727755</v>
      </c>
      <c r="I79">
        <v>38116</v>
      </c>
      <c r="J79">
        <v>1508308</v>
      </c>
      <c r="K79">
        <f>N79+U79+AB79+AI79+AP79+AW79+BD79+BK79+BR79</f>
        <v>38116</v>
      </c>
      <c r="L79" s="3">
        <f>(K79/K78)-1</f>
        <v>0.018626900772334976</v>
      </c>
      <c r="N79">
        <f>N78+11</f>
        <v>1280</v>
      </c>
      <c r="O79" s="5">
        <f>N79-N78</f>
        <v>11</v>
      </c>
      <c r="P79">
        <f>P78+0</f>
        <v>10</v>
      </c>
      <c r="Q79" s="5">
        <f>P79-P78</f>
        <v>0</v>
      </c>
      <c r="R79">
        <f>R78+-1</f>
        <v>115</v>
      </c>
      <c r="S79" s="5">
        <f>R79-R78</f>
        <v>-1</v>
      </c>
      <c r="U79">
        <f>U78+234</f>
        <v>8957</v>
      </c>
      <c r="V79" s="5">
        <f>U79-U78</f>
        <v>234</v>
      </c>
      <c r="W79">
        <f>W78+1</f>
        <v>235</v>
      </c>
      <c r="X79" s="5">
        <f>W79-W78</f>
        <v>1</v>
      </c>
      <c r="Y79">
        <f>Y78+15</f>
        <v>1084</v>
      </c>
      <c r="Z79" s="5">
        <f>Y79-Y78</f>
        <v>15</v>
      </c>
      <c r="AA79" t="inlineStr">
        <is>
          <t>PROPOSED - open to proposal now - subject to revision.</t>
        </is>
      </c>
      <c r="AB79">
        <f>AB78+179</f>
        <v>10338</v>
      </c>
      <c r="AC79" s="5">
        <f>AB79-AB78</f>
        <v>179</v>
      </c>
      <c r="AD79">
        <f>AD78+-5</f>
        <v>331</v>
      </c>
      <c r="AE79" s="5">
        <f>AD79-AD78</f>
        <v>-5</v>
      </c>
      <c r="AF79">
        <f>AF78+13</f>
        <v>830</v>
      </c>
      <c r="AG79" s="5">
        <f>AF79-AF78</f>
        <v>13</v>
      </c>
      <c r="AI79">
        <f>AI78+188</f>
        <v>14436</v>
      </c>
      <c r="AJ79" s="5">
        <f>AI79-AI78</f>
        <v>188</v>
      </c>
      <c r="AK79">
        <f>AK78+-12</f>
        <v>287</v>
      </c>
      <c r="AL79" s="5">
        <f>AK79-AK78</f>
        <v>-12</v>
      </c>
      <c r="AM79">
        <f>AM78+7</f>
        <v>1153</v>
      </c>
      <c r="AN79" s="5">
        <f>AM79-AM78</f>
        <v>7</v>
      </c>
      <c r="AP79">
        <f>AP78+27</f>
        <v>936</v>
      </c>
      <c r="AQ79" s="5">
        <f>AP79-AP78</f>
        <v>27</v>
      </c>
      <c r="AR79">
        <f>AR78+0</f>
        <v>32</v>
      </c>
      <c r="AS79" s="5">
        <f>AR79-AR78</f>
        <v>0</v>
      </c>
      <c r="AT79">
        <f>AT78+6</f>
        <v>131</v>
      </c>
      <c r="AU79" s="5">
        <f>AT79-AT78</f>
        <v>6</v>
      </c>
      <c r="AW79">
        <f>AW78+20</f>
        <v>735</v>
      </c>
      <c r="AX79" s="5">
        <f>AW79-AW78</f>
        <v>20</v>
      </c>
      <c r="AY79">
        <f>AY78+0</f>
        <v>1</v>
      </c>
      <c r="AZ79" s="5">
        <f>AY79-AY78</f>
        <v>0</v>
      </c>
      <c r="BA79">
        <f>BA78+0</f>
        <v>54</v>
      </c>
      <c r="BB79" s="5">
        <f>BA79-BA78</f>
        <v>0</v>
      </c>
      <c r="BD79">
        <f>BD78+9</f>
        <v>322</v>
      </c>
      <c r="BE79" s="5">
        <f>BD79-BD78</f>
        <v>9</v>
      </c>
      <c r="BF79">
        <f>BF78+0</f>
        <v>3</v>
      </c>
      <c r="BG79" s="5">
        <f>BF79-BF78</f>
        <v>0</v>
      </c>
      <c r="BH79">
        <f>BH78+0</f>
        <v>14</v>
      </c>
      <c r="BI79" s="5">
        <f>BH79-BH78</f>
        <v>0</v>
      </c>
      <c r="BK79">
        <f>BK78+3</f>
        <v>876</v>
      </c>
      <c r="BL79" s="5">
        <f>BK79-BK78</f>
        <v>3</v>
      </c>
      <c r="BM79">
        <f>BM78+-1</f>
        <v>21</v>
      </c>
      <c r="BN79" s="5">
        <f>BM79-BM78</f>
        <v>-1</v>
      </c>
      <c r="BO79">
        <f>BO78+0</f>
        <v>66</v>
      </c>
      <c r="BP79" s="5">
        <f>BO79-BO78</f>
        <v>0</v>
      </c>
      <c r="BR79">
        <f>BR78+26</f>
        <v>236</v>
      </c>
      <c r="BS79" s="5">
        <f>BR79-BR78</f>
        <v>26</v>
      </c>
      <c r="BU79" s="5"/>
      <c r="BV79">
        <f>BV78+1</f>
        <v>2</v>
      </c>
      <c r="BW79" s="5">
        <f>BV79-BV78</f>
        <v>1</v>
      </c>
      <c r="BY79">
        <f>N79+U79+AB79+AI79+AP79+AW79+BD79+BK79+BR79</f>
        <v>38116</v>
      </c>
      <c r="BZ79" s="5">
        <f>BY79-BY78</f>
        <v>697</v>
      </c>
      <c r="CA79">
        <f>P79+W79+AD79+AK79+AR79+AY79+BF79+BM79+BT79</f>
        <v>920</v>
      </c>
      <c r="CB79" s="3">
        <f>(CA79/CA78)-1</f>
        <v>-0.018143009605122717</v>
      </c>
      <c r="CC79">
        <f>R79+Y79+AF79+AM79+AT79+BA79+BH79+BO79+BV79</f>
        <v>3449</v>
      </c>
      <c r="CD79" s="3">
        <f>(CC79/CC78)-1</f>
        <v>0.012030516431924987</v>
      </c>
      <c r="CE79" s="1"/>
      <c r="CF79">
        <f>CA79-CA78</f>
        <v>-17</v>
      </c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19.74">
      <c r="C80">
        <f>H79*D80</f>
        <v>313.99999999794767</v>
      </c>
      <c r="D80">
        <f>0.0082380102844000005</f>
        <v>0.0082380102844000005</v>
      </c>
      <c r="E80" t="s">
        <v>26</v>
      </c>
      <c r="F80" s="9">
        <v>43970</v>
      </c>
      <c r="G80" s="2">
        <f>H80*15</f>
        <v>576449.99999588553</v>
      </c>
      <c r="H80">
        <f>H79+C80</f>
        <v>38429.999999725704</v>
      </c>
      <c r="I80">
        <v>38430</v>
      </c>
      <c r="J80">
        <v>1528568</v>
      </c>
      <c r="K80">
        <f>N80+U80+AB80+AI80+AP80+AW80+BD80+BK80+BR80</f>
        <v>38430</v>
      </c>
      <c r="L80" s="3">
        <f>(K80/K79)-1</f>
        <v>0.0082380102843950809</v>
      </c>
      <c r="M80" t="inlineStr">
        <is>
          <t>NEW:</t>
        </is>
      </c>
      <c r="N80">
        <f>N79+10</f>
        <v>1290</v>
      </c>
      <c r="O80" s="5">
        <f>N80-N79</f>
        <v>10</v>
      </c>
      <c r="P80">
        <f>P79+1</f>
        <v>11</v>
      </c>
      <c r="Q80" s="5">
        <f>P80-P79</f>
        <v>1</v>
      </c>
      <c r="R80">
        <f>R79+2</f>
        <v>117</v>
      </c>
      <c r="S80" s="5">
        <f>R80-R79</f>
        <v>2</v>
      </c>
      <c r="U80">
        <f>U79+93</f>
        <v>9050</v>
      </c>
      <c r="V80" s="5">
        <f>U80-U79</f>
        <v>93</v>
      </c>
      <c r="W80">
        <f>W79+-9</f>
        <v>226</v>
      </c>
      <c r="X80" s="5">
        <f>W80-W79</f>
        <v>-9</v>
      </c>
      <c r="Y80">
        <f>Y79+6</f>
        <v>1090</v>
      </c>
      <c r="Z80" s="5">
        <f>Y80-Y79</f>
        <v>6</v>
      </c>
      <c r="AB80">
        <f>AB79+89</f>
        <v>10427</v>
      </c>
      <c r="AC80" s="5">
        <f>AB80-AB79</f>
        <v>89</v>
      </c>
      <c r="AD80">
        <f>AD79+-4</f>
        <v>327</v>
      </c>
      <c r="AE80" s="5">
        <f>AD80-AD79</f>
        <v>-4</v>
      </c>
      <c r="AF80">
        <f>AF79+8</f>
        <v>838</v>
      </c>
      <c r="AG80" s="5">
        <f>AF80-AF79</f>
        <v>8</v>
      </c>
      <c r="AI80">
        <f>AI79+86</f>
        <v>14522</v>
      </c>
      <c r="AJ80" s="5">
        <f>AI80-AI79</f>
        <v>86</v>
      </c>
      <c r="AK80">
        <f>AK79+0</f>
        <v>287</v>
      </c>
      <c r="AL80" s="5">
        <f>AK80-AK79</f>
        <v>0</v>
      </c>
      <c r="AM80">
        <f>AM79+7</f>
        <v>1160</v>
      </c>
      <c r="AN80" s="5">
        <f>AM80-AM79</f>
        <v>7</v>
      </c>
      <c r="AP80">
        <f>AP79+11</f>
        <v>947</v>
      </c>
      <c r="AQ80" s="5">
        <f>AP80-AP79</f>
        <v>11</v>
      </c>
      <c r="AR80">
        <f>AR79+3</f>
        <v>35</v>
      </c>
      <c r="AS80" s="5">
        <f>AR80-AR79</f>
        <v>3</v>
      </c>
      <c r="AT80">
        <f>AT79+0</f>
        <v>131</v>
      </c>
      <c r="AU80" s="5">
        <f>AT80-AT79</f>
        <v>0</v>
      </c>
      <c r="AW80">
        <f>AW79+35</f>
        <v>770</v>
      </c>
      <c r="AX80" s="5">
        <f>AW80-AW79</f>
        <v>35</v>
      </c>
      <c r="AY80">
        <f>AY79+0</f>
        <v>1</v>
      </c>
      <c r="AZ80" s="5">
        <f>AY80-AY79</f>
        <v>0</v>
      </c>
      <c r="BA80">
        <f>BA79+0</f>
        <v>54</v>
      </c>
      <c r="BB80" s="5">
        <f>BA80-BA79</f>
        <v>0</v>
      </c>
      <c r="BD80">
        <f>BD79+4</f>
        <v>326</v>
      </c>
      <c r="BE80" s="5">
        <f>BD80-BD79</f>
        <v>4</v>
      </c>
      <c r="BF80">
        <f>BF79+0</f>
        <v>3</v>
      </c>
      <c r="BG80" s="5">
        <f>BF80-BF79</f>
        <v>0</v>
      </c>
      <c r="BH80">
        <f>BH79+0</f>
        <v>14</v>
      </c>
      <c r="BI80" s="5">
        <f>BH80-BH79</f>
        <v>0</v>
      </c>
      <c r="BK80">
        <f>BK79+4</f>
        <v>880</v>
      </c>
      <c r="BL80" s="5">
        <f>BK80-BK79</f>
        <v>4</v>
      </c>
      <c r="BM80">
        <f>BM79+3</f>
        <v>24</v>
      </c>
      <c r="BN80" s="5">
        <f>BM80-BM79</f>
        <v>3</v>
      </c>
      <c r="BO80">
        <f>BO79+0</f>
        <v>66</v>
      </c>
      <c r="BP80" s="5">
        <f>BO80-BO79</f>
        <v>0</v>
      </c>
      <c r="BR80">
        <f>BR79+-18</f>
        <v>218</v>
      </c>
      <c r="BS80" s="5">
        <f>BR80-BR79</f>
        <v>-18</v>
      </c>
      <c r="BU80" s="5"/>
      <c r="BV80">
        <f>BV79+0</f>
        <v>2</v>
      </c>
      <c r="BW80" s="5">
        <f>BV80-BV79</f>
        <v>0</v>
      </c>
      <c r="BY80">
        <f>N80+U80+AB80+AI80+AP80+AW80+BD80+BK80+BR80</f>
        <v>38430</v>
      </c>
      <c r="BZ80" s="5">
        <f>BY80-BY79</f>
        <v>314</v>
      </c>
      <c r="CA80">
        <f>P80+W80+AD80+AK80+AR80+AY80+BF80+BM80+BT80</f>
        <v>914</v>
      </c>
      <c r="CB80" s="3">
        <f>(CA80/CA79)-1</f>
        <v>-0.006521739130434745</v>
      </c>
      <c r="CC80">
        <f>R80+Y80+AF80+AM80+AT80+BA80+BH80+BO80+BV80</f>
        <v>3472</v>
      </c>
      <c r="CD80" s="3">
        <f>(CC80/CC79)-1</f>
        <v>0.0066685995940851672</v>
      </c>
      <c r="CE80" s="1"/>
      <c r="CF80">
        <f>CA80-CA79</f>
        <v>-6</v>
      </c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19.74">
      <c r="C81">
        <f>H80*D81</f>
        <v>316.58673522723234</v>
      </c>
      <c r="D81">
        <f>D80</f>
        <v>0.0082380102844000005</v>
      </c>
      <c r="E81" t="s">
        <v>27</v>
      </c>
      <c r="F81" t="inlineStr">
        <is>
          <t>day two</t>
        </is>
      </c>
      <c r="G81" s="2">
        <f>H81*15</f>
        <v>581198.80102429399</v>
      </c>
      <c r="H81">
        <f>H80+C81</f>
        <v>38746.586734952936</v>
      </c>
      <c r="J81" s="1"/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19.74">
      <c r="C82">
        <f>H81*D82</f>
        <v>319.1947800079389</v>
      </c>
      <c r="D82">
        <f>D81</f>
        <v>0.0082380102844000005</v>
      </c>
      <c r="E82" t="s">
        <v>29</v>
      </c>
      <c r="F82" t="inlineStr">
        <is>
          <t>day three</t>
        </is>
      </c>
      <c r="G82" s="2">
        <f>H82*15</f>
        <v>585986.72272441303</v>
      </c>
      <c r="H82">
        <f>H81+C82</f>
        <v>39065.781514960872</v>
      </c>
      <c r="I82" s="4"/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19.74">
      <c r="C83">
        <f>H82*D83</f>
        <v>321.82430988837109</v>
      </c>
      <c r="D83">
        <f>D82</f>
        <v>0.0082380102844000005</v>
      </c>
      <c r="E83" t="s">
        <v>30</v>
      </c>
      <c r="F83" t="inlineStr">
        <is>
          <t>day four</t>
        </is>
      </c>
      <c r="G83" s="2">
        <f>H83*15</f>
        <v>590814.08737273864</v>
      </c>
      <c r="H83">
        <f>H82+C83</f>
        <v>39387.605824849241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19.74">
      <c r="C84">
        <f>H83*D84</f>
        <v>324.4755018630014</v>
      </c>
      <c r="D84">
        <f>D83</f>
        <v>0.0082380102844000005</v>
      </c>
      <c r="E84" t="s">
        <v>32</v>
      </c>
      <c r="F84" t="inlineStr">
        <is>
          <t>day five</t>
        </is>
      </c>
      <c r="G84" s="2">
        <f>H84*15</f>
        <v>595681.21990068362</v>
      </c>
      <c r="H84">
        <f>H83+C84</f>
        <v>39712.081326712243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19.57">
      <c r="C85">
        <f>H84*D85</f>
        <v>327.14853438438467</v>
      </c>
      <c r="D85">
        <f>D84</f>
        <v>0.0082380102844000005</v>
      </c>
      <c r="E85" t="s">
        <v>22</v>
      </c>
      <c r="F85" t="inlineStr">
        <is>
          <t>above: moving target</t>
        </is>
      </c>
      <c r="G85" s="2">
        <f>H85*15</f>
        <v>600588.4479164494</v>
      </c>
      <c r="H85">
        <f>H84+C85</f>
        <v>40039.229861096625</v>
      </c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329.84358737516959</v>
      </c>
      <c r="D86">
        <f>D85</f>
        <v>0.0082380102844000005</v>
      </c>
      <c r="E86" t="s">
        <v>25</v>
      </c>
      <c r="F86" s="9">
        <v>43976</v>
      </c>
      <c r="G86" s="2">
        <f>H86*15</f>
        <v>605536.10172707692</v>
      </c>
      <c r="H86">
        <f>H85+C86</f>
        <v>40369.073448471798</v>
      </c>
      <c r="I86" s="1"/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332.56084224020964</v>
      </c>
      <c r="D87">
        <f>D86</f>
        <v>0.0082380102844000005</v>
      </c>
      <c r="E87" t="s">
        <v>26</v>
      </c>
      <c r="F87" s="9">
        <v>43977</v>
      </c>
      <c r="G87" s="2">
        <f>H87*15</f>
        <v>610524.51436068013</v>
      </c>
      <c r="H87">
        <f>H86+C87</f>
        <v>40701.634290712005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335.30048187877321</v>
      </c>
      <c r="D88">
        <f>D87</f>
        <v>0.0082380102844000005</v>
      </c>
      <c r="E88" t="s">
        <v>27</v>
      </c>
      <c r="F88" s="9">
        <v>43978</v>
      </c>
      <c r="G88" s="2">
        <f>H88*15</f>
        <v>615554.02158886171</v>
      </c>
      <c r="H88">
        <f>H87+C88</f>
        <v>41036.934772590779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338.06269069685482</v>
      </c>
      <c r="D89">
        <f>D88</f>
        <v>0.0082380102844000005</v>
      </c>
      <c r="E89" t="s">
        <v>29</v>
      </c>
      <c r="F89" s="9">
        <v>43979</v>
      </c>
      <c r="G89" s="2">
        <f>H89*15</f>
        <v>620624.96194931446</v>
      </c>
      <c r="H89">
        <f>H88+C89</f>
        <v>41374.997463287633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340.84765461958744</v>
      </c>
      <c r="D90">
        <f>D89</f>
        <v>0.0082380102844000005</v>
      </c>
      <c r="E90" t="s">
        <v>30</v>
      </c>
      <c r="F90" s="9">
        <v>43980</v>
      </c>
      <c r="G90" s="2">
        <f>H90*15</f>
        <v>625737.67676860827</v>
      </c>
      <c r="H90">
        <f>H89+C90</f>
        <v>41715.845117907222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20.25">
      <c r="C91">
        <f>H90*D91</f>
        <v>343.65556110375724</v>
      </c>
      <c r="D91">
        <f>D90</f>
        <v>0.0082380102844000005</v>
      </c>
      <c r="E91" t="s">
        <v>32</v>
      </c>
      <c r="F91" s="9">
        <v>43981</v>
      </c>
      <c r="G91" s="2">
        <f>H91*15</f>
        <v>630892.51018516463</v>
      </c>
      <c r="H91">
        <f>H90+C91</f>
        <v>42059.500679010976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346.48659915042123</v>
      </c>
      <c r="D92">
        <f>D91</f>
        <v>0.0082380102844000005</v>
      </c>
      <c r="E92" t="s">
        <v>22</v>
      </c>
      <c r="F92" s="9">
        <v>43982</v>
      </c>
      <c r="G92" s="2">
        <f>H92*15</f>
        <v>636089.809172421</v>
      </c>
      <c r="H92">
        <f>H91+C92</f>
        <v>42405.987278161396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1290</v>
      </c>
      <c r="P92">
        <v>11</v>
      </c>
      <c r="Q92" s="3"/>
      <c r="R92">
        <v>117</v>
      </c>
      <c r="S92" s="3"/>
      <c r="U92">
        <v>9050</v>
      </c>
      <c r="V92" s="3"/>
      <c r="W92">
        <v>226</v>
      </c>
      <c r="X92" s="3"/>
      <c r="Y92">
        <v>1090</v>
      </c>
      <c r="Z92" s="3"/>
      <c r="AB92">
        <v>10427</v>
      </c>
      <c r="AC92" s="3"/>
      <c r="AD92">
        <v>327</v>
      </c>
      <c r="AE92" s="3"/>
      <c r="AF92">
        <v>838</v>
      </c>
      <c r="AG92" s="3"/>
      <c r="AI92">
        <v>14522</v>
      </c>
      <c r="AJ92" s="3"/>
      <c r="AK92">
        <v>287</v>
      </c>
      <c r="AL92" s="3"/>
      <c r="AM92">
        <v>1160</v>
      </c>
      <c r="AN92" s="3"/>
      <c r="AP92">
        <v>947</v>
      </c>
      <c r="AQ92" s="3"/>
      <c r="AR92">
        <v>35</v>
      </c>
      <c r="AS92" s="3"/>
      <c r="AT92">
        <v>131</v>
      </c>
      <c r="AU92" s="3"/>
      <c r="AW92">
        <v>770</v>
      </c>
      <c r="AX92" s="3"/>
      <c r="AY92">
        <v>1</v>
      </c>
      <c r="AZ92" s="3"/>
      <c r="BA92">
        <v>54</v>
      </c>
      <c r="BB92" s="3"/>
      <c r="BD92">
        <v>326</v>
      </c>
      <c r="BE92" s="3"/>
      <c r="BF92">
        <v>3</v>
      </c>
      <c r="BG92" s="3"/>
      <c r="BH92">
        <v>14</v>
      </c>
      <c r="BI92" s="3"/>
      <c r="BK92">
        <v>880</v>
      </c>
      <c r="BL92" s="3"/>
      <c r="BM92">
        <v>24</v>
      </c>
      <c r="BN92" s="3"/>
      <c r="BO92">
        <v>66</v>
      </c>
      <c r="BP92" s="3"/>
      <c r="BR92">
        <v>218</v>
      </c>
      <c r="BS92" s="3"/>
      <c r="BU92" s="3"/>
      <c r="BV92">
        <v>2</v>
      </c>
      <c r="BW92" s="3"/>
      <c r="BY92">
        <v>38430</v>
      </c>
      <c r="BZ92" s="3"/>
      <c r="CA92">
        <v>914</v>
      </c>
      <c r="CB92" s="3"/>
      <c r="CC92">
        <v>3472</v>
      </c>
      <c r="CD92" s="3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20.25">
      <c r="C93">
        <f>H92*D93</f>
        <v>349.34095931762914</v>
      </c>
      <c r="D93">
        <f>D92</f>
        <v>0.0082380102844000005</v>
      </c>
      <c r="E93" t="s">
        <v>25</v>
      </c>
      <c r="F93" s="9">
        <v>43983</v>
      </c>
      <c r="G93" s="2">
        <f>H93*15</f>
        <v>641329.92356218537</v>
      </c>
      <c r="H93">
        <f>H92+C93</f>
        <v>42755.328237479021</v>
      </c>
      <c r="J93" s="1"/>
      <c r="K93" s="1"/>
      <c r="L93" s="1"/>
      <c r="M93" t="inlineStr">
        <is>
          <t>ext. Difference:</t>
        </is>
      </c>
      <c r="N93">
        <f>N92-N79</f>
        <v>10</v>
      </c>
      <c r="P93">
        <f>P92-P79</f>
        <v>1</v>
      </c>
      <c r="Q93" s="3"/>
      <c r="R93">
        <f>R92-R79</f>
        <v>2</v>
      </c>
      <c r="S93" s="3"/>
      <c r="U93">
        <f>U92-U79</f>
        <v>93</v>
      </c>
      <c r="V93" s="3"/>
      <c r="W93">
        <f>W92-W79</f>
        <v>-9</v>
      </c>
      <c r="X93" s="3"/>
      <c r="Y93">
        <f>Y92-Y79</f>
        <v>6</v>
      </c>
      <c r="Z93" s="3"/>
      <c r="AB93">
        <f>AB92-AB79</f>
        <v>89</v>
      </c>
      <c r="AC93" s="3"/>
      <c r="AD93">
        <f>AD92-AD79</f>
        <v>-4</v>
      </c>
      <c r="AE93" s="3"/>
      <c r="AF93">
        <f>AF92-AF79</f>
        <v>8</v>
      </c>
      <c r="AG93" s="3"/>
      <c r="AI93">
        <f>AI92-AI79</f>
        <v>86</v>
      </c>
      <c r="AJ93" s="3"/>
      <c r="AK93">
        <f>AK92-AK79</f>
        <v>0</v>
      </c>
      <c r="AL93" s="3"/>
      <c r="AM93">
        <f>AM92-AM79</f>
        <v>7</v>
      </c>
      <c r="AN93" s="3"/>
      <c r="AP93">
        <f>AP92-AP79</f>
        <v>11</v>
      </c>
      <c r="AQ93" s="3"/>
      <c r="AR93">
        <f>AR92-AR79</f>
        <v>3</v>
      </c>
      <c r="AS93" s="3"/>
      <c r="AT93">
        <f>AT92-AT79</f>
        <v>0</v>
      </c>
      <c r="AU93" s="3"/>
      <c r="AW93">
        <f>AW92-AW79</f>
        <v>35</v>
      </c>
      <c r="AX93" s="3"/>
      <c r="AY93">
        <f>AY92-AY79</f>
        <v>0</v>
      </c>
      <c r="AZ93" s="3"/>
      <c r="BA93">
        <f>BA92-BA79</f>
        <v>0</v>
      </c>
      <c r="BB93" s="3"/>
      <c r="BD93">
        <f>BD92-BD79</f>
        <v>4</v>
      </c>
      <c r="BE93" s="3"/>
      <c r="BF93">
        <f>BF92-BF79</f>
        <v>0</v>
      </c>
      <c r="BG93" s="3"/>
      <c r="BH93">
        <f>BH92-BH79</f>
        <v>0</v>
      </c>
      <c r="BI93" s="3"/>
      <c r="BK93">
        <f>BK92-BK79</f>
        <v>4</v>
      </c>
      <c r="BL93" s="3"/>
      <c r="BM93">
        <f>BM92-BM79</f>
        <v>3</v>
      </c>
      <c r="BN93" s="3"/>
      <c r="BO93">
        <f>BO92-BO79</f>
        <v>0</v>
      </c>
      <c r="BP93" s="3"/>
      <c r="BR93">
        <f>BR92-BR79</f>
        <v>-18</v>
      </c>
      <c r="BS93" s="3"/>
      <c r="BU93" s="3"/>
      <c r="BV93">
        <f>BV92-BV79</f>
        <v>0</v>
      </c>
      <c r="BW93" s="3"/>
      <c r="BY93">
        <f>BY92-BY79</f>
        <v>314</v>
      </c>
      <c r="BZ93" s="3"/>
      <c r="CA93">
        <f>CA92-CA79</f>
        <v>-6</v>
      </c>
      <c r="CB93" s="3"/>
      <c r="CC93">
        <f>CC92-CC79</f>
        <v>23</v>
      </c>
      <c r="CD93" s="3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20.25">
      <c r="C94">
        <f>H93*D94</f>
        <v>352.21883373324994</v>
      </c>
      <c r="D94">
        <f>D93</f>
        <v>0.0082380102844000005</v>
      </c>
      <c r="E94" t="s">
        <v>26</v>
      </c>
      <c r="F94" s="9">
        <v>43984</v>
      </c>
      <c r="G94" s="2">
        <f>H94*15</f>
        <v>646613.20606818399</v>
      </c>
      <c r="H94">
        <f>H93+C94</f>
        <v>43107.54707121227</v>
      </c>
      <c r="J94" s="1"/>
      <c r="K94" s="1"/>
      <c r="L94" s="1"/>
      <c r="M94" t="inlineStr">
        <is>
          <t>int. Difference:</t>
        </is>
      </c>
      <c r="N94">
        <f>N80-N79</f>
        <v>10</v>
      </c>
      <c r="P94">
        <f>P80-P79</f>
        <v>1</v>
      </c>
      <c r="Q94" s="3"/>
      <c r="R94">
        <f>R80-R79</f>
        <v>2</v>
      </c>
      <c r="S94" s="3"/>
      <c r="U94">
        <f>U80-U79</f>
        <v>93</v>
      </c>
      <c r="V94" s="3"/>
      <c r="W94">
        <f>W80-W79</f>
        <v>-9</v>
      </c>
      <c r="X94" s="3"/>
      <c r="Y94">
        <f>Y80-Y79</f>
        <v>6</v>
      </c>
      <c r="Z94" s="3"/>
      <c r="AB94">
        <f>AB80-AB79</f>
        <v>89</v>
      </c>
      <c r="AC94" s="3"/>
      <c r="AD94">
        <f>AD80-AD79</f>
        <v>-4</v>
      </c>
      <c r="AE94" s="3"/>
      <c r="AF94">
        <f>AF80-AF79</f>
        <v>8</v>
      </c>
      <c r="AG94" s="3"/>
      <c r="AI94">
        <f>AI80-AI79</f>
        <v>86</v>
      </c>
      <c r="AJ94" s="3"/>
      <c r="AK94">
        <f>AK80-AK79</f>
        <v>0</v>
      </c>
      <c r="AL94" s="3"/>
      <c r="AM94">
        <f>AM80-AM79</f>
        <v>7</v>
      </c>
      <c r="AN94" s="3"/>
      <c r="AP94">
        <f>AP80-AP79</f>
        <v>11</v>
      </c>
      <c r="AQ94" s="3"/>
      <c r="AR94">
        <f>AR80-AR79</f>
        <v>3</v>
      </c>
      <c r="AS94" s="3"/>
      <c r="AT94">
        <f>AT80-AT79</f>
        <v>0</v>
      </c>
      <c r="AU94" s="3"/>
      <c r="AW94">
        <f>AW80-AW79</f>
        <v>35</v>
      </c>
      <c r="AX94" s="3"/>
      <c r="AY94">
        <f>AY80-AY79</f>
        <v>0</v>
      </c>
      <c r="AZ94" s="3"/>
      <c r="BA94">
        <f>BA80-BA79</f>
        <v>0</v>
      </c>
      <c r="BB94" s="3"/>
      <c r="BD94">
        <f>BD80-BD79</f>
        <v>4</v>
      </c>
      <c r="BE94" s="3"/>
      <c r="BF94">
        <f>BF80-BF79</f>
        <v>0</v>
      </c>
      <c r="BG94" s="3"/>
      <c r="BH94">
        <f>BH80-BH79</f>
        <v>0</v>
      </c>
      <c r="BI94" s="3"/>
      <c r="BK94">
        <f>BK80-BK79</f>
        <v>4</v>
      </c>
      <c r="BL94" s="3"/>
      <c r="BM94">
        <f>BM80-BM79</f>
        <v>3</v>
      </c>
      <c r="BN94" s="3"/>
      <c r="BO94">
        <f>BO80-BO79</f>
        <v>0</v>
      </c>
      <c r="BP94" s="3"/>
      <c r="BR94">
        <f>BR80-BR79</f>
        <v>-18</v>
      </c>
      <c r="BS94" s="3"/>
      <c r="BU94" s="3"/>
      <c r="BV94">
        <f>BV80-BV79</f>
        <v>0</v>
      </c>
      <c r="BW94" s="3"/>
      <c r="BY94">
        <f>BY80-BY79</f>
        <v>314</v>
      </c>
      <c r="BZ94" s="3"/>
      <c r="CA94">
        <f>CA80-CA79</f>
        <v>-6</v>
      </c>
      <c r="CB94" s="3"/>
      <c r="CC94">
        <f>CC80-CC79</f>
        <v>23</v>
      </c>
      <c r="CD94" s="3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20.25">
      <c r="C95">
        <f>H94*D95</f>
        <v>355.12041610790379</v>
      </c>
      <c r="D95">
        <f>D94</f>
        <v>0.0082380102844000005</v>
      </c>
      <c r="E95" t="s">
        <v>27</v>
      </c>
      <c r="F95" s="9">
        <v>43985</v>
      </c>
      <c r="G95" s="2">
        <f>H95*15</f>
        <v>651940.01230980258</v>
      </c>
      <c r="H95">
        <f>H94+C95</f>
        <v>43462.66748732017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20.25">
      <c r="C96">
        <f>H95*D96</f>
        <v>358.04590174800109</v>
      </c>
      <c r="D96">
        <f>D95</f>
        <v>0.0082380102844000005</v>
      </c>
      <c r="E96" t="s">
        <v>29</v>
      </c>
      <c r="F96" s="9">
        <v>43986</v>
      </c>
      <c r="G96" s="2">
        <f>H96*15</f>
        <v>657310.70083602262</v>
      </c>
      <c r="H96">
        <f>H95+C96</f>
        <v>43820.713389068173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20.25">
      <c r="C97">
        <f>H96*D97</f>
        <v>360.99548756888839</v>
      </c>
      <c r="D97">
        <f>D96</f>
        <v>0.0082380102844000005</v>
      </c>
      <c r="E97" t="s">
        <v>30</v>
      </c>
      <c r="F97" s="9">
        <v>43987</v>
      </c>
      <c r="G97" s="2">
        <f>H97*15</f>
        <v>662725.63314955588</v>
      </c>
      <c r="H97">
        <f>H96+C97</f>
        <v>44181.708876637058</v>
      </c>
      <c r="J97" s="1"/>
      <c r="K97" s="1"/>
      <c r="M97" s="2" t="inlineStr">
        <is>
          <t>TODAY:</t>
        </is>
      </c>
      <c r="N97" s="3">
        <f>(N80/N79)-1</f>
        <v>0.0078125</v>
      </c>
      <c r="P97" s="3">
        <f>(P80/P79)-1</f>
        <v>0.10000000000000009</v>
      </c>
      <c r="Q97" s="3"/>
      <c r="R97" s="3">
        <f>(R80/R79)-1</f>
        <v>0.017391304347825987</v>
      </c>
      <c r="S97" s="3"/>
      <c r="T97" s="3"/>
      <c r="U97" s="3">
        <f>(U80/U79)-1</f>
        <v>0.010382940716757938</v>
      </c>
      <c r="V97" s="3"/>
      <c r="W97" s="3">
        <f>(W80/W79)-1</f>
        <v>-0.038297872340425587</v>
      </c>
      <c r="X97" s="3"/>
      <c r="Y97" s="3">
        <f>(Y80/Y79)-1</f>
        <v>0.0055350553505535416</v>
      </c>
      <c r="Z97" s="3"/>
      <c r="AA97" s="3"/>
      <c r="AB97" s="3">
        <f>(AB80/AB79)-1</f>
        <v>0.0086090152834203959</v>
      </c>
      <c r="AC97" s="3"/>
      <c r="AD97" s="3">
        <f>(AD80/AD79)-1</f>
        <v>-0.012084592145015116</v>
      </c>
      <c r="AE97" s="3"/>
      <c r="AF97" s="3">
        <f>(AF80/AF79)-1</f>
        <v>0.0096385542168675453</v>
      </c>
      <c r="AG97" s="3"/>
      <c r="AH97" s="3"/>
      <c r="AI97" s="3">
        <f>(AI80/AI79)-1</f>
        <v>0.0059573288999723584</v>
      </c>
      <c r="AJ97" s="3"/>
      <c r="AK97" s="3">
        <f>(AK80/AK79)-1</f>
        <v>0</v>
      </c>
      <c r="AL97" s="3"/>
      <c r="AM97" s="3">
        <f>(AM80/AM79)-1</f>
        <v>0.0060711188204682909</v>
      </c>
      <c r="AN97" s="3"/>
      <c r="AO97" s="3"/>
      <c r="AP97" s="3">
        <f>(AP80/AP79)-1</f>
        <v>0.01175213675213671</v>
      </c>
      <c r="AQ97" s="3"/>
      <c r="AR97" s="3">
        <f>(AR80/AR79)-1</f>
        <v>0.09375</v>
      </c>
      <c r="AS97" s="3"/>
      <c r="AT97" s="3">
        <f>(AT80/AT79)-1</f>
        <v>0</v>
      </c>
      <c r="AU97" s="3"/>
      <c r="AV97" s="3"/>
      <c r="AW97" s="3">
        <f>(AW80/AW79)-1</f>
        <v>0.047619047619047672</v>
      </c>
      <c r="AX97" s="3"/>
      <c r="AY97" s="3">
        <f>(AY80/AY79)-1</f>
        <v>0</v>
      </c>
      <c r="AZ97" s="3"/>
      <c r="BA97" s="3">
        <f>(BA80/BA79)-1</f>
        <v>0</v>
      </c>
      <c r="BB97" s="3"/>
      <c r="BC97" s="3"/>
      <c r="BD97" s="3">
        <f>(BD80/BD79)-1</f>
        <v>0.012422360248447228</v>
      </c>
      <c r="BE97" s="3"/>
      <c r="BF97" s="3">
        <f>(BF80/BF79)-1</f>
        <v>0</v>
      </c>
      <c r="BG97" s="3"/>
      <c r="BH97" s="3">
        <f>(BH80/BH79)-1</f>
        <v>0</v>
      </c>
      <c r="BI97" s="3"/>
      <c r="BJ97" s="3"/>
      <c r="BK97" s="3">
        <f>(BK80/BK79)-1</f>
        <v>0.0045662100456620447</v>
      </c>
      <c r="BL97" s="3"/>
      <c r="BM97" s="3">
        <f>(BM80/BM79)-1</f>
        <v>0.14285714285714279</v>
      </c>
      <c r="BN97" s="3"/>
      <c r="BO97" s="3">
        <f>(BO80/BO79)-1</f>
        <v>0</v>
      </c>
      <c r="BP97" s="3"/>
      <c r="BQ97" s="3"/>
      <c r="BR97" s="3">
        <f>(BR80/BR79)-1</f>
        <v>-0.076271186440677985</v>
      </c>
      <c r="BS97" s="3"/>
      <c r="BT97" s="3"/>
      <c r="BU97" s="3"/>
      <c r="BV97" s="3">
        <f>(BV80/BV79)-1</f>
        <v>0</v>
      </c>
      <c r="BW97" s="3"/>
      <c r="BX97" s="3"/>
      <c r="BY97" s="3">
        <f>(BY80/BY79)-1</f>
        <v>0.0082380102843950809</v>
      </c>
      <c r="BZ97" s="3"/>
      <c r="CA97" s="3">
        <f>(CA80/CA79)-1</f>
        <v>-0.006521739130434745</v>
      </c>
      <c r="CB97" s="3"/>
      <c r="CC97" s="3">
        <f>(CC80/CC79)-1</f>
        <v>0.0066685995940851672</v>
      </c>
      <c r="CD97" s="3"/>
      <c r="CE97" s="3"/>
      <c r="CF97" s="3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363.9693721081029</v>
      </c>
      <c r="D98">
        <f>D97</f>
        <v>0.0082380102844000005</v>
      </c>
      <c r="E98" t="s">
        <v>32</v>
      </c>
      <c r="F98" s="9">
        <v>43988</v>
      </c>
      <c r="G98" s="2">
        <f>H98*15</f>
        <v>668185.17373117746</v>
      </c>
      <c r="H98">
        <f>H97+C98</f>
        <v>44545.678248745164</v>
      </c>
      <c r="J98" s="1"/>
      <c r="K98" s="1"/>
      <c r="M98" s="2"/>
      <c r="AJ98" s="5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366.96775553873607</v>
      </c>
      <c r="D99">
        <f>D98</f>
        <v>0.0082380102844000005</v>
      </c>
      <c r="E99" t="s">
        <v>22</v>
      </c>
      <c r="F99" s="9">
        <v>43989</v>
      </c>
      <c r="G99" s="2">
        <f>H99*15</f>
        <v>673689.69006425852</v>
      </c>
      <c r="H99">
        <f>H98+C99</f>
        <v>44912.646004283903</v>
      </c>
      <c r="J99" s="1"/>
      <c r="K99" s="1"/>
      <c r="M99" s="2"/>
      <c r="AJ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369.99083968290739</v>
      </c>
      <c r="D100">
        <f>D99</f>
        <v>0.0082380102844000005</v>
      </c>
      <c r="E100" t="s">
        <v>25</v>
      </c>
      <c r="F100" s="9">
        <v>43990</v>
      </c>
      <c r="G100" s="2">
        <f>H100*15</f>
        <v>679239.55265950214</v>
      </c>
      <c r="H100">
        <f>H99+C100</f>
        <v>45282.636843966808</v>
      </c>
      <c r="K100" s="1"/>
      <c r="M100" s="2" t="inlineStr">
        <is>
          <t>Yesterday:</t>
        </is>
      </c>
      <c r="N100" s="3">
        <f>0.0089999999999999993</f>
        <v>0.0089999999999999993</v>
      </c>
      <c r="P100" s="3">
        <f>0</f>
        <v>0</v>
      </c>
      <c r="Q100" s="3"/>
      <c r="R100" s="3">
        <f>-0.0089999999999999993</f>
        <v>-0.0089999999999999993</v>
      </c>
      <c r="S100" s="3"/>
      <c r="T100" s="3"/>
      <c r="U100" s="3">
        <f>0.027</f>
        <v>0.027</v>
      </c>
      <c r="V100" s="3"/>
      <c r="W100" s="3">
        <f>0.0040000000000000001</f>
        <v>0.0040000000000000001</v>
      </c>
      <c r="X100" s="3"/>
      <c r="Y100" s="3">
        <f>0.014</f>
        <v>0.014</v>
      </c>
      <c r="Z100" s="3"/>
      <c r="AA100" s="3"/>
      <c r="AB100" s="3">
        <f>0.017999999999999999</f>
        <v>0.017999999999999999</v>
      </c>
      <c r="AC100" s="3"/>
      <c r="AD100" s="3">
        <f>-0.014999999999999999</f>
        <v>-0.014999999999999999</v>
      </c>
      <c r="AE100" s="3"/>
      <c r="AF100" s="3">
        <f>0.016</f>
        <v>0.016</v>
      </c>
      <c r="AG100" s="3"/>
      <c r="AH100" s="3"/>
      <c r="AI100" s="3">
        <f>0.012999999999999999</f>
        <v>0.012999999999999999</v>
      </c>
      <c r="AJ100" s="5"/>
      <c r="AK100" s="3">
        <f>-0.040000000000000001</f>
        <v>-0.040000000000000001</v>
      </c>
      <c r="AL100" s="3"/>
      <c r="AM100" s="3">
        <f>0.0060000000000000001</f>
        <v>0.0060000000000000001</v>
      </c>
      <c r="AN100" s="3"/>
      <c r="AO100" s="3"/>
      <c r="AP100" s="3">
        <f>0.029999999999999999</f>
        <v>0.029999999999999999</v>
      </c>
      <c r="AQ100" s="3"/>
      <c r="AR100" s="3">
        <f>0</f>
        <v>0</v>
      </c>
      <c r="AS100" s="3"/>
      <c r="AT100" s="3">
        <f>0.048000000000000001</f>
        <v>0.048000000000000001</v>
      </c>
      <c r="AU100" s="3"/>
      <c r="AV100" s="3"/>
      <c r="AW100" s="3">
        <f>0.028000000000000001</f>
        <v>0.028000000000000001</v>
      </c>
      <c r="AX100" s="3"/>
      <c r="AY100" s="3">
        <f>0</f>
        <v>0</v>
      </c>
      <c r="AZ100" s="3"/>
      <c r="BA100" s="3">
        <f>0</f>
        <v>0</v>
      </c>
      <c r="BB100" s="3"/>
      <c r="BC100" s="3"/>
      <c r="BD100" s="3">
        <f>0.029000000000000001</f>
        <v>0.029000000000000001</v>
      </c>
      <c r="BE100" s="3"/>
      <c r="BF100" s="3">
        <f>0</f>
        <v>0</v>
      </c>
      <c r="BG100" s="3"/>
      <c r="BH100" s="3">
        <f>0</f>
        <v>0</v>
      </c>
      <c r="BI100" s="3"/>
      <c r="BJ100" s="3"/>
      <c r="BK100" s="3">
        <f>0.0030000000000000001</f>
        <v>0.0030000000000000001</v>
      </c>
      <c r="BL100" s="3"/>
      <c r="BM100" s="3">
        <f>-0.044999999999999998</f>
        <v>-0.044999999999999998</v>
      </c>
      <c r="BN100" s="3"/>
      <c r="BO100" s="3">
        <f>0</f>
        <v>0</v>
      </c>
      <c r="BP100" s="3"/>
      <c r="BQ100" s="3"/>
      <c r="BR100" s="3">
        <f>0.124</f>
        <v>0.124</v>
      </c>
      <c r="BS100" s="3"/>
      <c r="BT100" s="3"/>
      <c r="BU100" s="3"/>
      <c r="BV100" s="3">
        <f>1</f>
        <v>1</v>
      </c>
      <c r="BW100" s="3"/>
      <c r="BX100" s="3"/>
      <c r="BY100" s="3">
        <f>0.019</f>
        <v>0.019</v>
      </c>
      <c r="BZ100" s="3"/>
      <c r="CA100" s="3">
        <f>-0.017999999999999999</f>
        <v>-0.017999999999999999</v>
      </c>
      <c r="CB100" s="3"/>
      <c r="CC100" s="3">
        <f>0.012</f>
        <v>0.012</v>
      </c>
      <c r="CD100" s="3"/>
      <c r="CE100" s="3"/>
      <c r="CF100" s="3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373.03882802534895</v>
      </c>
      <c r="D101">
        <f>D100</f>
        <v>0.0082380102844000005</v>
      </c>
      <c r="E101" t="s">
        <v>26</v>
      </c>
      <c r="F101" s="9">
        <v>43991</v>
      </c>
      <c r="G101" s="2">
        <f>H101*15</f>
        <v>684835.13507988234</v>
      </c>
      <c r="H101">
        <f>H100+C101</f>
        <v>45655.675671992154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376.11192572710229</v>
      </c>
      <c r="D102">
        <f>D101</f>
        <v>0.0082380102844000005</v>
      </c>
      <c r="E102" t="s">
        <v>27</v>
      </c>
      <c r="F102" s="9">
        <v>43992</v>
      </c>
      <c r="G102" s="2">
        <f>H102*15</f>
        <v>690476.81396578893</v>
      </c>
      <c r="H102">
        <f>H101+C102</f>
        <v>46031.78759771926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379.21033963932769</v>
      </c>
      <c r="D103">
        <f>D102</f>
        <v>0.0082380102844000005</v>
      </c>
      <c r="E103" t="s">
        <v>29</v>
      </c>
      <c r="F103" s="9">
        <v>43993</v>
      </c>
      <c r="G103" s="2">
        <f>H103*15</f>
        <v>696164.96906037885</v>
      </c>
      <c r="H103">
        <f>H102+C103</f>
        <v>46410.997937358588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382.33427831722724</v>
      </c>
      <c r="D104">
        <f>D103</f>
        <v>0.0082380102844000005</v>
      </c>
      <c r="E104" t="s">
        <v>30</v>
      </c>
      <c r="F104" s="9">
        <v>43994</v>
      </c>
      <c r="G104" s="2">
        <f>H104*15</f>
        <v>701899.98323513719</v>
      </c>
      <c r="H104">
        <f>H103+C104</f>
        <v>46793.332215675815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385.48395203408325</v>
      </c>
      <c r="D105">
        <f>D104</f>
        <v>0.0082380102844000005</v>
      </c>
      <c r="E105" t="s">
        <v>32</v>
      </c>
      <c r="F105" s="9">
        <v>43995</v>
      </c>
      <c r="G105" s="2">
        <f>H105*15</f>
        <v>707682.24251564848</v>
      </c>
      <c r="H105">
        <f>H104+C105</f>
        <v>47178.816167709898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388.65957279541118</v>
      </c>
      <c r="D106">
        <f>D105</f>
        <v>0.0082380102844000005</v>
      </c>
      <c r="E106" t="s">
        <v>22</v>
      </c>
      <c r="F106" s="9">
        <v>43996</v>
      </c>
      <c r="G106" s="2">
        <f>H106*15</f>
        <v>713512.13610757969</v>
      </c>
      <c r="H106">
        <f>H105+C106</f>
        <v>47567.47574050531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391.8613543532303</v>
      </c>
      <c r="D107">
        <f>D106</f>
        <v>0.0082380102844000005</v>
      </c>
      <c r="E107" t="s">
        <v>25</v>
      </c>
      <c r="F107" s="9">
        <v>43997</v>
      </c>
      <c r="G107" s="2">
        <f>H107*15</f>
        <v>719390.05642287817</v>
      </c>
      <c r="H107">
        <f>H106+C107</f>
        <v>47959.337094858543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0.25">
      <c r="C108">
        <f>H107*D108</f>
        <v>395.08951222045113</v>
      </c>
      <c r="D108">
        <f>D107</f>
        <v>0.0082380102844000005</v>
      </c>
      <c r="E108" t="s">
        <v>26</v>
      </c>
      <c r="F108" s="9">
        <v>43998</v>
      </c>
      <c r="G108" s="2">
        <f>H108*15</f>
        <v>725316.39910618495</v>
      </c>
      <c r="H108">
        <f>H107+C108</f>
        <v>48354.426607078996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0.25">
      <c r="C109">
        <f>H108*D109</f>
        <v>398.3442636853818</v>
      </c>
      <c r="D109">
        <f>D108</f>
        <v>0.0082380102844000005</v>
      </c>
      <c r="E109" t="s">
        <v>27</v>
      </c>
      <c r="F109" s="9">
        <v>43999</v>
      </c>
      <c r="G109" s="2">
        <f>H109*15</f>
        <v>731291.56306146563</v>
      </c>
      <c r="H109">
        <f>H108+C109</f>
        <v>48752.770870764376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0.25">
      <c r="C110">
        <f>H109*D110</f>
        <v>401.62582782635371</v>
      </c>
      <c r="D110">
        <f>D109</f>
        <v>0.0082380102844000005</v>
      </c>
      <c r="E110" t="s">
        <v>29</v>
      </c>
      <c r="F110" s="9">
        <v>44000</v>
      </c>
      <c r="G110" s="2">
        <f>H110*15</f>
        <v>737315.95047886099</v>
      </c>
      <c r="H110">
        <f>H109+C110</f>
        <v>49154.396698590732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404.93442552646786</v>
      </c>
      <c r="D111">
        <f>D110</f>
        <v>0.0082380102844000005</v>
      </c>
      <c r="E111" t="s">
        <v>30</v>
      </c>
      <c r="F111" s="9">
        <v>44001</v>
      </c>
      <c r="G111" s="2">
        <f>H111*15</f>
        <v>743389.96686175792</v>
      </c>
      <c r="H111">
        <f>H110+C111</f>
        <v>49559.331124117198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408.27027948846251</v>
      </c>
      <c r="D112">
        <f>D111</f>
        <v>0.0082380102844000005</v>
      </c>
      <c r="E112" t="s">
        <v>32</v>
      </c>
      <c r="F112" s="9">
        <v>44002</v>
      </c>
      <c r="G112" s="2">
        <f>H112*15</f>
        <v>749514.02105408488</v>
      </c>
      <c r="H112">
        <f>H111+C112</f>
        <v>49967.601403605659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0.25">
      <c r="C113">
        <f>H112*D113</f>
        <v>411.63361424970333</v>
      </c>
      <c r="D113">
        <f>D112</f>
        <v>0.0082380102844000005</v>
      </c>
      <c r="E113" t="s">
        <v>22</v>
      </c>
      <c r="F113" s="9">
        <v>44003</v>
      </c>
      <c r="G113" s="2">
        <f>H113*15</f>
        <v>755688.52526783035</v>
      </c>
      <c r="H113">
        <f>H112+C113</f>
        <v>50379.235017855361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415.02465619729713</v>
      </c>
      <c r="D114">
        <f>D113</f>
        <v>0.0082380102844000005</v>
      </c>
      <c r="E114" t="s">
        <v>25</v>
      </c>
      <c r="F114" s="9">
        <v>44004</v>
      </c>
      <c r="G114" s="2">
        <f>H114*15</f>
        <v>761913.8951107898</v>
      </c>
      <c r="H114">
        <f>H113+C114</f>
        <v>50794.259674052657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418.44363358332998</v>
      </c>
      <c r="D115">
        <f>D114</f>
        <v>0.0082380102844000005</v>
      </c>
      <c r="E115" t="s">
        <v>26</v>
      </c>
      <c r="F115" s="9">
        <v>44005</v>
      </c>
      <c r="G115" s="2"/>
      <c r="H115">
        <f>H114+C115</f>
        <v>51212.703307635988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0.25">
      <c r="C116">
        <f>H115*D116</f>
        <v>421.89077654023117</v>
      </c>
      <c r="D116">
        <f>D115</f>
        <v>0.0082380102844000005</v>
      </c>
      <c r="E116" t="s">
        <v>27</v>
      </c>
      <c r="F116" s="9">
        <v>44006</v>
      </c>
      <c r="G116" s="2"/>
      <c r="H116">
        <f>H115+C116</f>
        <v>51634.59408417622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425.36631709626312</v>
      </c>
      <c r="D117">
        <f>D116</f>
        <v>0.0082380102844000005</v>
      </c>
      <c r="E117" t="s">
        <v>29</v>
      </c>
      <c r="F117" s="9">
        <v>44007</v>
      </c>
      <c r="G117" s="2"/>
      <c r="H117">
        <f>H116+C117</f>
        <v>52059.960401272481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0.25">
      <c r="C118">
        <f>H117*D118</f>
        <v>428.87048919113948</v>
      </c>
      <c r="D118">
        <f>D117</f>
        <v>0.0082380102844000005</v>
      </c>
      <c r="E118" t="s">
        <v>30</v>
      </c>
      <c r="F118" s="9">
        <v>44008</v>
      </c>
      <c r="G118" s="2"/>
      <c r="H118">
        <f>H117+C118</f>
        <v>52488.830890463621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0.25">
      <c r="C119">
        <f>H118*D119</f>
        <v>432.40352869177173</v>
      </c>
      <c r="D119">
        <f>D118</f>
        <v>0.0082380102844000005</v>
      </c>
      <c r="E119" t="s">
        <v>32</v>
      </c>
      <c r="F119" s="9">
        <v>44009</v>
      </c>
      <c r="G119" s="2"/>
      <c r="H119">
        <f>H118+C119</f>
        <v>52921.234419155393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435.96567340814539</v>
      </c>
      <c r="D120">
        <f>D119</f>
        <v>0.0082380102844000005</v>
      </c>
      <c r="E120" t="s">
        <v>22</v>
      </c>
      <c r="F120" s="9">
        <v>44010</v>
      </c>
      <c r="G120" s="2"/>
      <c r="H120">
        <f>H119+C120</f>
        <v>53357.200092563537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439.55716310932706</v>
      </c>
      <c r="D121">
        <f>D120</f>
        <v>0.0082380102844000005</v>
      </c>
      <c r="E121" t="s">
        <v>25</v>
      </c>
      <c r="F121" s="9">
        <v>44011</v>
      </c>
      <c r="G121" s="2"/>
      <c r="H121">
        <f>H120+C121</f>
        <v>53796.757255672863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443.1782395396034</v>
      </c>
      <c r="D122">
        <f>D121</f>
        <v>0.0082380102844000005</v>
      </c>
      <c r="E122" t="s">
        <v>26</v>
      </c>
      <c r="F122" s="9">
        <v>44012</v>
      </c>
      <c r="G122" s="2"/>
      <c r="H122">
        <f>H121+C122</f>
        <v>54239.935495212463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446.82914643475289</v>
      </c>
      <c r="D123">
        <f>D122</f>
        <v>0.0082380102844000005</v>
      </c>
      <c r="E123" t="s">
        <v>27</v>
      </c>
      <c r="F123" s="9">
        <v>44013</v>
      </c>
      <c r="G123" s="2"/>
      <c r="H123">
        <f>H122+C123</f>
        <v>54686.764641647213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19.74">
      <c r="C124">
        <f>H123*D124</f>
        <v>450.51012953845202</v>
      </c>
      <c r="D124">
        <f>D123</f>
        <v>0.0082380102844000005</v>
      </c>
      <c r="E124" t="s">
        <v>29</v>
      </c>
      <c r="F124" s="9">
        <v>44014</v>
      </c>
      <c r="G124" s="2"/>
      <c r="H124">
        <f>H123+C124</f>
        <v>55137.274771185665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19.74">
      <c r="C125">
        <f>H124*D125</f>
        <v>454.2214366188162</v>
      </c>
      <c r="D125">
        <f>D124</f>
        <v>0.0082380102844000005</v>
      </c>
      <c r="E125" t="s">
        <v>30</v>
      </c>
      <c r="F125" s="9">
        <v>44015</v>
      </c>
      <c r="G125" s="2"/>
      <c r="H125">
        <f>H124+C125</f>
        <v>55591.496207804477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B125" s="9">
        <v>43967</v>
      </c>
      <c r="EC125">
        <v>1467820</v>
      </c>
      <c r="ED125" s="12">
        <f>(EC125/EC124)-1</f>
        <v>0.017324358341696655</v>
      </c>
      <c r="EF125" t="inlineStr">
        <is>
          <t>preliminary or provisional</t>
        </is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19.74">
      <c r="C126">
        <f>H125*D126</f>
        <v>457.96331748507691</v>
      </c>
      <c r="D126">
        <f>D125</f>
        <v>0.0082380102844000005</v>
      </c>
      <c r="E126" t="s">
        <v>32</v>
      </c>
      <c r="F126" s="9">
        <v>44016</v>
      </c>
      <c r="G126" s="2"/>
      <c r="H126">
        <f>H125+C126</f>
        <v>56049.459525289552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19.74">
      <c r="C127">
        <f>H126*D127</f>
        <v>461.73602400439688</v>
      </c>
      <c r="D127">
        <f>D126</f>
        <v>0.0082380102844000005</v>
      </c>
      <c r="E127" t="s">
        <v>22</v>
      </c>
      <c r="F127" s="9">
        <v>44017</v>
      </c>
      <c r="G127" s="2"/>
      <c r="H127">
        <f>H126+C127</f>
        <v>56511.195549293952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A127" t="inlineStr">
        <is>
          <t>May be current (likely to be):</t>
        </is>
      </c>
      <c r="EB127" s="9">
        <v>43969</v>
      </c>
      <c r="EC127">
        <v>1508308</v>
      </c>
      <c r="ED127" s="12">
        <f>(EC127/EC126)-1</f>
        <v>0.014495307572118366</v>
      </c>
      <c r="EF127" t="inlineStr">
        <is>
          <t>(early return on this LINE 127)</t>
        </is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19.74">
      <c r="C128">
        <f>H127*D128</f>
        <v>465.53981011882314</v>
      </c>
      <c r="D128">
        <f>D127</f>
        <v>0.0082380102844000005</v>
      </c>
      <c r="E128" t="s">
        <v>25</v>
      </c>
      <c r="F128" s="9">
        <v>44018</v>
      </c>
      <c r="G128" s="2"/>
      <c r="H128">
        <f>H127+C128</f>
        <v>56976.735359412778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A128" t="inlineStr">
        <is>
          <t>TENTATIVE</t>
        </is>
      </c>
      <c r="EB128" s="9">
        <v>43970</v>
      </c>
      <c r="EC128">
        <v>1528568</v>
      </c>
      <c r="ED128" s="12">
        <f>(EC128/EC127)-1</f>
        <v>0.013432269801658459</v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19.74">
      <c r="C129">
        <f>H128*D129</f>
        <v>469.37493186237964</v>
      </c>
      <c r="D129">
        <f>D128</f>
        <v>0.0082380102844000005</v>
      </c>
      <c r="E129" t="s">
        <v>26</v>
      </c>
      <c r="F129" s="9">
        <v>44019</v>
      </c>
      <c r="G129" s="2"/>
      <c r="H129">
        <f>H128+C129</f>
        <v>57446.110291275159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F129" t="inlineStr">
        <is>
          <t>The 1,508,308 number is unique in</t>
        </is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19.74">
      <c r="C130">
        <f>H129*D130</f>
        <v>473.24164737830148</v>
      </c>
      <c r="D130">
        <f>D129</f>
        <v>0.0082380102844000005</v>
      </c>
      <c r="E130" t="s">
        <v>27</v>
      </c>
      <c r="F130" s="9">
        <v>44020</v>
      </c>
      <c r="G130" s="2"/>
      <c r="H130">
        <f>H129+C130</f>
        <v>57919.351938653461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F130" t="inlineStr">
        <is>
          <t>this series, as the first unreliable</t>
        </is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19.74">
      <c r="C131">
        <f>H130*D131</f>
        <v>477.1402169364103</v>
      </c>
      <c r="D131">
        <f>D130</f>
        <v>0.0082380102844000005</v>
      </c>
      <c r="E131" t="s">
        <v>29</v>
      </c>
      <c r="F131" s="9">
        <v>44021</v>
      </c>
      <c r="G131" s="2"/>
      <c r="H131">
        <f>H130+C131</f>
        <v>58396.492155589869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value in the series.</t>
        </is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19.74">
      <c r="C132">
        <f>H131*D132</f>
        <v>481.0709029506333</v>
      </c>
      <c r="D132">
        <f>D131</f>
        <v>0.0082380102844000005</v>
      </c>
      <c r="E132" t="s">
        <v>30</v>
      </c>
      <c r="F132" s="9">
        <v>44022</v>
      </c>
      <c r="H132">
        <f>H131+C132</f>
        <v>58877.563058540502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19.74">
      <c r="C133">
        <f>H132*D133</f>
        <v>485.0339699966662</v>
      </c>
      <c r="D133">
        <f>D132</f>
        <v>0.0082380102844000005</v>
      </c>
      <c r="E133" t="s">
        <v>32</v>
      </c>
      <c r="F133" s="9">
        <v>44023</v>
      </c>
      <c r="H133">
        <f>H132+C133</f>
        <v>59362.597028537166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It may in fact become a reliable value,</t>
        </is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19.74">
      <c r="C134">
        <f>H133*D134</f>
        <v>489.02968482978207</v>
      </c>
      <c r="D134">
        <f>D133</f>
        <v>0.0082380102844000005</v>
      </c>
      <c r="E134" t="s">
        <v>22</v>
      </c>
      <c r="F134" s="9">
        <v>44024</v>
      </c>
      <c r="H134">
        <f>H133+C134</f>
        <v>59851.626713366946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C134" s="1"/>
      <c r="EF134" t="inlineStr">
        <is>
          <t>24 hours later - it is assumed that once</t>
        </is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19.74">
      <c r="C135">
        <f>H134*D135</f>
        <v>493.05831640278672</v>
      </c>
      <c r="D135">
        <f>D134</f>
        <v>0.0082380102844000005</v>
      </c>
      <c r="E135" t="s">
        <v>25</v>
      </c>
      <c r="F135" s="9">
        <v>44025</v>
      </c>
      <c r="H135">
        <f>H134+C135</f>
        <v>60344.685029769731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C135" s="1"/>
      <c r="EF135" t="inlineStr">
        <is>
          <t>the value that follows it has been issued,</t>
        </is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19.74">
      <c r="C136">
        <f>H135*D136</f>
        <v>497.12013588412179</v>
      </c>
      <c r="D136">
        <f>D135</f>
        <v>0.0082380102844000005</v>
      </c>
      <c r="E136" t="s">
        <v>26</v>
      </c>
      <c r="F136" s="9">
        <v>44026</v>
      </c>
      <c r="H136">
        <f>H135+C136</f>
        <v>60841.805165653852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C136" s="1"/>
      <c r="EF136" t="inlineStr">
        <is>
          <t>its value will not change again (and, at</t>
        </is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19.74">
      <c r="C137">
        <f>H136*D137</f>
        <v>501.21541667611751</v>
      </c>
      <c r="D137">
        <f>D136</f>
        <v>0.0082380102844000005</v>
      </c>
      <c r="E137" t="s">
        <v>27</v>
      </c>
      <c r="F137" s="9">
        <v>44027</v>
      </c>
      <c r="H137">
        <f>H136+C137</f>
        <v>61343.020582329969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  <c r="EF137" t="inlineStr">
        <is>
          <t>that time, it will become a reliable</t>
        </is>
      </c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19.74">
      <c r="C138">
        <f>H137*D138</f>
        <v>505.34443443339518</v>
      </c>
      <c r="D138">
        <f>D137</f>
        <v>0.0082380102844000005</v>
      </c>
      <c r="E138" t="s">
        <v>29</v>
      </c>
      <c r="F138" s="9">
        <v>44028</v>
      </c>
      <c r="H138">
        <f>H137+C138</f>
        <v>61848.365016763368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F138" t="inlineStr">
        <is>
          <t>value in this series).</t>
        </is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509.50746708142185</v>
      </c>
      <c r="D139">
        <f>D138</f>
        <v>0.0082380102844000005</v>
      </c>
      <c r="E139" t="s">
        <v>30</v>
      </c>
      <c r="F139" s="9">
        <v>44029</v>
      </c>
      <c r="H139">
        <f>H138+C139</f>
        <v>62357.872483844789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513.70479483521717</v>
      </c>
      <c r="D140">
        <f>D139</f>
        <v>0.0082380102844000005</v>
      </c>
      <c r="E140" t="s">
        <v>32</v>
      </c>
      <c r="F140" s="9">
        <v>44030</v>
      </c>
      <c r="H140">
        <f>H139+C140</f>
        <v>62871.577278680008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517.93670021821526</v>
      </c>
      <c r="D141">
        <f>D140</f>
        <v>0.0082380102844000005</v>
      </c>
      <c r="E141" t="s">
        <v>22</v>
      </c>
      <c r="F141" s="9">
        <v>44031</v>
      </c>
      <c r="H141">
        <f>H140+C141</f>
        <v>63389.51397889822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522.20346808128113</v>
      </c>
      <c r="D142">
        <f>D141</f>
        <v>0.0082380102844000005</v>
      </c>
      <c r="E142" t="s">
        <v>25</v>
      </c>
      <c r="F142" s="9">
        <v>44032</v>
      </c>
      <c r="H142">
        <f>H141+C142</f>
        <v>63911.717446979499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526.5053856218841</v>
      </c>
      <c r="D143">
        <f>D142</f>
        <v>0.0082380102844000005</v>
      </c>
      <c r="E143" t="s">
        <v>26</v>
      </c>
      <c r="F143" s="9">
        <v>44033</v>
      </c>
      <c r="H143">
        <f>H142+C143</f>
        <v>64438.222832601386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530.84274240342916</v>
      </c>
      <c r="D144">
        <f>D143</f>
        <v>0.0082380102844000005</v>
      </c>
      <c r="E144" t="s">
        <v>27</v>
      </c>
      <c r="F144" s="9">
        <v>44034</v>
      </c>
      <c r="H144">
        <f>H143+C144</f>
        <v>64969.065575004817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535.21583037474772</v>
      </c>
      <c r="D145">
        <f>D144</f>
        <v>0.0082380102844000005</v>
      </c>
      <c r="E145" t="s">
        <v>29</v>
      </c>
      <c r="F145" s="9">
        <v>44035</v>
      </c>
      <c r="H145">
        <f>H144+C145</f>
        <v>65504.281405379566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539.62494388974858</v>
      </c>
      <c r="D146">
        <f>D145</f>
        <v>0.0082380102844000005</v>
      </c>
      <c r="E146" t="s">
        <v>30</v>
      </c>
      <c r="F146" s="9">
        <v>44036</v>
      </c>
      <c r="H146">
        <f>H145+C146</f>
        <v>66043.906349269309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544.07037972723106</v>
      </c>
      <c r="D147">
        <f>D146</f>
        <v>0.0082380102844000005</v>
      </c>
      <c r="E147" t="s">
        <v>32</v>
      </c>
      <c r="F147" s="9">
        <v>44037</v>
      </c>
      <c r="H147">
        <f>H146+C147</f>
        <v>66587.976728996538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548.55243711086143</v>
      </c>
      <c r="D148">
        <f>D147</f>
        <v>0.0082380102844000005</v>
      </c>
      <c r="E148" t="s">
        <v>22</v>
      </c>
      <c r="F148" s="9">
        <v>44038</v>
      </c>
      <c r="H148">
        <f>H147+C148</f>
        <v>67136.529166107401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553.07141772931334</v>
      </c>
      <c r="D149">
        <f>D148</f>
        <v>0.0082380102844000005</v>
      </c>
      <c r="E149" t="s">
        <v>25</v>
      </c>
      <c r="F149" s="9">
        <v>44039</v>
      </c>
      <c r="H149">
        <f>H148+C149</f>
        <v>67689.600583836713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557.62762575657507</v>
      </c>
      <c r="D150">
        <f>D149</f>
        <v>0.0082380102844000005</v>
      </c>
      <c r="E150" t="s">
        <v>26</v>
      </c>
      <c r="F150" s="9">
        <v>44040</v>
      </c>
      <c r="H150">
        <f>H149+C150</f>
        <v>68247.22820959329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562.22136787242334</v>
      </c>
      <c r="D151">
        <f>D150</f>
        <v>0.0082380102844000005</v>
      </c>
      <c r="E151" t="s">
        <v>27</v>
      </c>
      <c r="F151" s="9">
        <v>44041</v>
      </c>
      <c r="H151">
        <f>H150+C151</f>
        <v>68809.449577465712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566.85295328306586</v>
      </c>
      <c r="D152">
        <f>D151</f>
        <v>0.0082380102844000005</v>
      </c>
      <c r="E152" t="s">
        <v>29</v>
      </c>
      <c r="F152" s="9">
        <v>44042</v>
      </c>
      <c r="H152">
        <f>H151+C152</f>
        <v>69376.302530748784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571.5226937419543</v>
      </c>
      <c r="D153">
        <f>D152</f>
        <v>0.0082380102844000005</v>
      </c>
      <c r="E153" t="s">
        <v>30</v>
      </c>
      <c r="F153" s="9">
        <v>44043</v>
      </c>
      <c r="H153">
        <f>H152+C153</f>
        <v>69947.825224490734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576.23090357076842</v>
      </c>
      <c r="D154">
        <f>D153</f>
        <v>0.0082380102844000005</v>
      </c>
      <c r="E154" t="s">
        <v>32</v>
      </c>
      <c r="F154" s="9">
        <v>44044</v>
      </c>
      <c r="H154">
        <f>H153+C154</f>
        <v>70524.056128061507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580.97789968057361</v>
      </c>
      <c r="D155">
        <f>D154</f>
        <v>0.0082380102844000005</v>
      </c>
      <c r="E155" t="s">
        <v>22</v>
      </c>
      <c r="F155" s="9">
        <v>44045</v>
      </c>
      <c r="H155">
        <f>H154+C155</f>
        <v>71105.034027742076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585.76400159315119</v>
      </c>
      <c r="D156">
        <f>D155</f>
        <v>0.0082380102844000005</v>
      </c>
      <c r="E156" t="s">
        <v>25</v>
      </c>
      <c r="F156" s="9">
        <v>44046</v>
      </c>
      <c r="H156">
        <f>H155+C156</f>
        <v>71690.79802933523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590.5895314625069</v>
      </c>
      <c r="D157">
        <f>D156</f>
        <v>0.0082380102844000005</v>
      </c>
      <c r="E157" t="s">
        <v>26</v>
      </c>
      <c r="F157" s="9">
        <v>44047</v>
      </c>
      <c r="H157">
        <f>H156+C157</f>
        <v>72281.387560797739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595.45481409655406</v>
      </c>
      <c r="D158">
        <f>D157</f>
        <v>0.0082380102844000005</v>
      </c>
      <c r="E158" t="s">
        <v>27</v>
      </c>
      <c r="F158" s="9">
        <v>44048</v>
      </c>
      <c r="H158">
        <f>H157+C158</f>
        <v>72876.842374894288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600.36017697897694</v>
      </c>
      <c r="D159">
        <f>D158</f>
        <v>0.0082380102844000005</v>
      </c>
      <c r="E159" t="s">
        <v>29</v>
      </c>
      <c r="F159" s="9">
        <v>44049</v>
      </c>
      <c r="H159">
        <f>H158+C159</f>
        <v>73477.20255187327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605.30595029127392</v>
      </c>
      <c r="D160">
        <f>D159</f>
        <v>0.0082380102844000005</v>
      </c>
      <c r="E160" t="s">
        <v>30</v>
      </c>
      <c r="F160" s="9">
        <v>44050</v>
      </c>
      <c r="H160">
        <f>H159+C160</f>
        <v>74082.50850216455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610.29246693498203</v>
      </c>
      <c r="D161">
        <f>D160</f>
        <v>0.0082380102844000005</v>
      </c>
      <c r="E161" t="s">
        <v>32</v>
      </c>
      <c r="F161" s="9">
        <v>44051</v>
      </c>
      <c r="H161">
        <f>H160+C161</f>
        <v>74692.800969099539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615.3200625540843</v>
      </c>
      <c r="D162">
        <f>D161</f>
        <v>0.0082380102844000005</v>
      </c>
      <c r="E162" t="s">
        <v>22</v>
      </c>
      <c r="F162" s="9">
        <v>44052</v>
      </c>
      <c r="H162">
        <f>H161+C162</f>
        <v>75308.121031653616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620.3890755576025</v>
      </c>
      <c r="D163">
        <f>D162</f>
        <v>0.0082380102844000005</v>
      </c>
      <c r="E163" t="s">
        <v>25</v>
      </c>
      <c r="F163" s="9">
        <v>44053</v>
      </c>
      <c r="H163">
        <f>H162+C163</f>
        <v>75928.510107211216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625.49984714237542</v>
      </c>
      <c r="D164">
        <f>D163</f>
        <v>0.0082380102844000005</v>
      </c>
      <c r="E164" t="s">
        <v>26</v>
      </c>
      <c r="F164" s="9">
        <v>44054</v>
      </c>
      <c r="H164">
        <f>H163+C164</f>
        <v>76554.009954353591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630.65272131602489</v>
      </c>
      <c r="D165">
        <f>D164</f>
        <v>0.0082380102844000005</v>
      </c>
      <c r="E165" t="s">
        <v>27</v>
      </c>
      <c r="F165" s="9">
        <v>44055</v>
      </c>
      <c r="H165">
        <f>H164+C165</f>
        <v>77184.662675669621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635.84804492011119</v>
      </c>
      <c r="D166">
        <f>D165</f>
        <v>0.0082380102844000005</v>
      </c>
      <c r="E166" t="s">
        <v>29</v>
      </c>
      <c r="F166" s="9">
        <v>44056</v>
      </c>
      <c r="H166">
        <f>H165+C166</f>
        <v>77820.510720589737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641.0861676534787</v>
      </c>
      <c r="D167">
        <f>D166</f>
        <v>0.0082380102844000005</v>
      </c>
      <c r="E167" t="s">
        <v>30</v>
      </c>
      <c r="F167" s="9">
        <v>44057</v>
      </c>
      <c r="H167">
        <f>H166+C167</f>
        <v>78461.596888243221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95</v>
      </c>
      <c r="EN167" s="8">
        <v>43914</v>
      </c>
      <c r="EO167">
        <v>1</v>
      </c>
      <c r="EQ167">
        <v>0</v>
      </c>
    </row>
    <row r="168" spans="1:251" ht="20.25">
      <c r="C168">
        <f>H167*D168</f>
        <v>646.36744209579479</v>
      </c>
      <c r="D168">
        <f>D167</f>
        <v>0.0082380102844000005</v>
      </c>
      <c r="E168" t="s">
        <v>32</v>
      </c>
      <c r="F168" s="9">
        <v>44058</v>
      </c>
      <c r="H168">
        <f>H167+C168</f>
        <v>79107.964330339018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95</v>
      </c>
      <c r="EN168" s="8">
        <v>43915</v>
      </c>
      <c r="EO168">
        <v>3</v>
      </c>
      <c r="EQ168">
        <v>0</v>
      </c>
    </row>
    <row r="169" spans="1:251" ht="20.25">
      <c r="C169">
        <f>H168*D169</f>
        <v>651.69222373128127</v>
      </c>
      <c r="D169">
        <f>D168</f>
        <v>0.0082380102844000005</v>
      </c>
      <c r="E169" t="s">
        <v>22</v>
      </c>
      <c r="F169" s="9">
        <v>44059</v>
      </c>
      <c r="H169">
        <f>H168+C169</f>
        <v>79759.656554070301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95</v>
      </c>
      <c r="EN169" s="8">
        <v>43916</v>
      </c>
      <c r="EO169">
        <v>3</v>
      </c>
      <c r="EQ169">
        <v>0</v>
      </c>
    </row>
    <row r="170" spans="1:251" ht="20.25">
      <c r="C170">
        <f>H169*D170</f>
        <v>657.0608709726431</v>
      </c>
      <c r="D170">
        <f>D169</f>
        <v>0.0082380102844000005</v>
      </c>
      <c r="E170" t="s">
        <v>25</v>
      </c>
      <c r="F170" s="9">
        <v>44060</v>
      </c>
      <c r="H170">
        <f>H169+C170</f>
        <v>80416.717425042938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95</v>
      </c>
      <c r="EN170" s="8">
        <v>43917</v>
      </c>
      <c r="EO170">
        <v>3</v>
      </c>
      <c r="EQ170">
        <v>0</v>
      </c>
    </row>
    <row r="171" spans="1:251" ht="20.25">
      <c r="C171">
        <f>H170*D171</f>
        <v>662.47374518519246</v>
      </c>
      <c r="D171">
        <f>D170</f>
        <v>0.0082380102844000005</v>
      </c>
      <c r="E171" t="s">
        <v>26</v>
      </c>
      <c r="F171" s="9">
        <v>44061</v>
      </c>
      <c r="H171">
        <f>H170+C171</f>
        <v>81079.191170228136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95</v>
      </c>
      <c r="EN171" s="8">
        <v>43918</v>
      </c>
      <c r="EO171">
        <v>4</v>
      </c>
      <c r="EQ171">
        <v>0</v>
      </c>
    </row>
    <row r="172" spans="1:251" ht="20.25">
      <c r="C172">
        <f>H171*D172</f>
        <v>667.93121071117309</v>
      </c>
      <c r="D172">
        <f>D171</f>
        <v>0.0082380102844000005</v>
      </c>
      <c r="E172" t="s">
        <v>27</v>
      </c>
      <c r="F172" s="9">
        <v>44062</v>
      </c>
      <c r="H172">
        <f>H171+C172</f>
        <v>81747.122380939312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95</v>
      </c>
      <c r="EN172" s="8">
        <v>43919</v>
      </c>
      <c r="EO172">
        <v>4</v>
      </c>
      <c r="EQ172">
        <v>0</v>
      </c>
    </row>
    <row r="173" spans="1:251" ht="20.25">
      <c r="C173">
        <f>H172*D173</f>
        <v>673.4336348942835</v>
      </c>
      <c r="D173">
        <f>D172</f>
        <v>0.0082380102844000005</v>
      </c>
      <c r="E173" t="s">
        <v>29</v>
      </c>
      <c r="F173" s="9">
        <v>44063</v>
      </c>
      <c r="H173">
        <f>H172+C173</f>
        <v>82420.556015833601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95</v>
      </c>
      <c r="EN173" s="8">
        <v>43920</v>
      </c>
      <c r="EO173">
        <v>4</v>
      </c>
      <c r="EQ173">
        <v>0</v>
      </c>
    </row>
    <row r="174" spans="1:251" ht="20.25">
      <c r="C174">
        <f>H173*D174</f>
        <v>678.98138810440355</v>
      </c>
      <c r="D174">
        <f>D173</f>
        <v>0.0082380102844000005</v>
      </c>
      <c r="E174" t="s">
        <v>30</v>
      </c>
      <c r="F174" s="9">
        <v>44064</v>
      </c>
      <c r="H174">
        <f>H173+C174</f>
        <v>83099.537403938011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95</v>
      </c>
      <c r="EN174" s="8">
        <v>43921</v>
      </c>
      <c r="EO174">
        <v>4</v>
      </c>
      <c r="EQ174">
        <v>0</v>
      </c>
    </row>
    <row r="175" spans="1:251" ht="20.25">
      <c r="C175">
        <f>H174*D175</f>
        <v>684.57484376252387</v>
      </c>
      <c r="D175">
        <f>D174</f>
        <v>0.0082380102844000005</v>
      </c>
      <c r="E175" t="s">
        <v>32</v>
      </c>
      <c r="F175" s="9">
        <v>44065</v>
      </c>
      <c r="H175">
        <f>H174+C175</f>
        <v>83784.112247700541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95</v>
      </c>
      <c r="EN175" s="8">
        <v>43922</v>
      </c>
      <c r="EO175">
        <v>4</v>
      </c>
      <c r="EQ175">
        <v>0</v>
      </c>
    </row>
    <row r="176" spans="1:251" ht="20.25">
      <c r="C176">
        <f>H175*D176</f>
        <v>690.21437836588109</v>
      </c>
      <c r="D176">
        <f>D175</f>
        <v>0.0082380102844000005</v>
      </c>
      <c r="E176" t="s">
        <v>22</v>
      </c>
      <c r="F176" s="9">
        <v>44066</v>
      </c>
      <c r="H176">
        <f>H175+C176</f>
        <v>84474.326626066424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95</v>
      </c>
      <c r="EN176" s="8">
        <v>43923</v>
      </c>
      <c r="EO176">
        <v>4</v>
      </c>
      <c r="EQ176">
        <v>0</v>
      </c>
    </row>
    <row r="177" spans="1:251" ht="20.25">
      <c r="C177">
        <f>H176*D177</f>
        <v>695.9003715133</v>
      </c>
      <c r="D177">
        <f>D176</f>
        <v>0.0082380102844000005</v>
      </c>
      <c r="E177" t="s">
        <v>25</v>
      </c>
      <c r="F177" s="9">
        <v>44067</v>
      </c>
      <c r="H177">
        <f>H176+C177</f>
        <v>85170.226997579724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95</v>
      </c>
      <c r="EN177" s="8">
        <v>43924</v>
      </c>
      <c r="EO177">
        <v>5</v>
      </c>
      <c r="EQ177">
        <v>0</v>
      </c>
    </row>
    <row r="178" spans="1:251" ht="20.25">
      <c r="C178">
        <f>H177*D178</f>
        <v>701.63320593074434</v>
      </c>
      <c r="D178">
        <f>D177</f>
        <v>0.0082380102844000005</v>
      </c>
      <c r="E178" t="s">
        <v>26</v>
      </c>
      <c r="F178" s="9">
        <v>44068</v>
      </c>
      <c r="H178">
        <f>H177+C178</f>
        <v>85871.86020351047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95</v>
      </c>
      <c r="EN178" s="8">
        <v>43925</v>
      </c>
      <c r="EO178">
        <v>5</v>
      </c>
      <c r="EQ178">
        <v>0</v>
      </c>
    </row>
    <row r="179" spans="1:251" ht="20.25">
      <c r="C179">
        <f>H178*D179</f>
        <v>707.41326749707844</v>
      </c>
      <c r="D179">
        <f>D178</f>
        <v>0.0082380102844000005</v>
      </c>
      <c r="E179" t="s">
        <v>27</v>
      </c>
      <c r="F179" s="9">
        <v>44069</v>
      </c>
      <c r="H179">
        <f>H178+C179</f>
        <v>86579.273471007546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95</v>
      </c>
      <c r="EN179" s="8">
        <v>43926</v>
      </c>
      <c r="EO179">
        <v>5</v>
      </c>
      <c r="EQ179">
        <v>0</v>
      </c>
    </row>
    <row r="180" spans="1:251" ht="20.25">
      <c r="C180">
        <f>H179*D180</f>
        <v>713.24094527004024</v>
      </c>
      <c r="D180">
        <f>D179</f>
        <v>0.0082380102844000005</v>
      </c>
      <c r="E180" t="s">
        <v>29</v>
      </c>
      <c r="F180" s="9">
        <v>44070</v>
      </c>
      <c r="H180">
        <f>H179+C180</f>
        <v>87292.514416277583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95</v>
      </c>
      <c r="EN180" s="8">
        <v>43927</v>
      </c>
      <c r="EO180">
        <v>6</v>
      </c>
      <c r="EQ180">
        <v>0</v>
      </c>
    </row>
    <row r="181" spans="1:251" ht="20.25">
      <c r="C181">
        <f>H180*D181</f>
        <v>719.11663151242999</v>
      </c>
      <c r="D181">
        <f>D180</f>
        <v>0.0082380102844000005</v>
      </c>
      <c r="E181" t="s">
        <v>30</v>
      </c>
      <c r="F181" s="9">
        <v>44071</v>
      </c>
      <c r="H181">
        <f>H180+C181</f>
        <v>88011.631047790012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95</v>
      </c>
      <c r="EN181" s="8">
        <v>43928</v>
      </c>
      <c r="EO181">
        <v>6</v>
      </c>
      <c r="EQ181">
        <v>0</v>
      </c>
    </row>
    <row r="182" spans="1:251" ht="20.25">
      <c r="C182">
        <f>H181*D182</f>
        <v>725.04072171851249</v>
      </c>
      <c r="D182">
        <f>D181</f>
        <v>0.0082380102844000005</v>
      </c>
      <c r="E182" t="s">
        <v>32</v>
      </c>
      <c r="F182" s="9">
        <v>44072</v>
      </c>
      <c r="H182">
        <f>H181+C182</f>
        <v>88736.671769508524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95</v>
      </c>
      <c r="EN182" s="8">
        <v>43929</v>
      </c>
      <c r="EO182">
        <v>7</v>
      </c>
      <c r="EQ182">
        <v>0</v>
      </c>
    </row>
    <row r="183" spans="1:251" ht="20.25">
      <c r="C183">
        <f>H182*D183</f>
        <v>731.01361464063837</v>
      </c>
      <c r="D183">
        <f>D182</f>
        <v>0.0082380102844000005</v>
      </c>
      <c r="E183" t="s">
        <v>22</v>
      </c>
      <c r="F183" s="9">
        <v>44073</v>
      </c>
      <c r="H183">
        <f>H182+C183</f>
        <v>89467.685384149168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95</v>
      </c>
      <c r="EN183" s="8">
        <v>43930</v>
      </c>
      <c r="EO183">
        <v>7</v>
      </c>
      <c r="EQ183">
        <v>0</v>
      </c>
    </row>
    <row r="184" spans="1:251" ht="20.25">
      <c r="C184">
        <f>H183*D184</f>
        <v>737.03571231608441</v>
      </c>
      <c r="D184">
        <f>D183</f>
        <v>0.0082380102844000005</v>
      </c>
      <c r="E184" t="s">
        <v>25</v>
      </c>
      <c r="F184" s="9">
        <v>44074</v>
      </c>
      <c r="H184">
        <f>H183+C184</f>
        <v>90204.721096465248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95</v>
      </c>
      <c r="EN184" s="8">
        <v>43931</v>
      </c>
      <c r="EO184">
        <v>8</v>
      </c>
      <c r="EQ184">
        <v>0</v>
      </c>
    </row>
    <row r="185" spans="1:251" ht="20.25">
      <c r="C185">
        <f>H184*D185</f>
        <v>743.10742009411445</v>
      </c>
      <c r="D185">
        <f>D184</f>
        <v>0.0082380102844000005</v>
      </c>
      <c r="E185" t="s">
        <v>26</v>
      </c>
      <c r="F185" s="9">
        <v>44075</v>
      </c>
      <c r="H185">
        <f>H184+C185</f>
        <v>90947.828516559355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95</v>
      </c>
      <c r="EN185" s="8">
        <v>43932</v>
      </c>
      <c r="EO185">
        <v>9</v>
      </c>
      <c r="EQ185">
        <v>0</v>
      </c>
    </row>
    <row r="186" spans="1:251" ht="20.25">
      <c r="C186">
        <f>H185*D186</f>
        <v>749.22914666326358</v>
      </c>
      <c r="D186">
        <f>D185</f>
        <v>0.0082380102844000005</v>
      </c>
      <c r="E186" t="s">
        <v>27</v>
      </c>
      <c r="F186" s="9">
        <v>44076</v>
      </c>
      <c r="H186">
        <f>H185+C186</f>
        <v>91697.057663222615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95</v>
      </c>
      <c r="EN186" s="8">
        <v>43933</v>
      </c>
      <c r="EO186">
        <v>9</v>
      </c>
      <c r="EQ186">
        <v>0</v>
      </c>
    </row>
    <row r="187" spans="1:251" ht="20.25">
      <c r="C187">
        <f>H186*D187</f>
        <v>755.40130407884783</v>
      </c>
      <c r="D187">
        <f>D186</f>
        <v>0.0082380102844000005</v>
      </c>
      <c r="E187" t="s">
        <v>29</v>
      </c>
      <c r="F187" s="9">
        <v>44077</v>
      </c>
      <c r="H187">
        <f>H186+C187</f>
        <v>92452.458967301456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95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761.62430779069848</v>
      </c>
      <c r="D188">
        <f>D187</f>
        <v>0.0082380102844000005</v>
      </c>
      <c r="E188" t="s">
        <v>30</v>
      </c>
      <c r="F188" s="9">
        <v>44078</v>
      </c>
      <c r="H188">
        <f>H187+C188</f>
        <v>93214.083275092155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95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767.89857667112722</v>
      </c>
      <c r="D189">
        <f>D188</f>
        <v>0.0082380102844000005</v>
      </c>
      <c r="E189" t="s">
        <v>32</v>
      </c>
      <c r="F189" s="9">
        <v>44079</v>
      </c>
      <c r="H189">
        <f>H188+C189</f>
        <v>93981.981851763281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95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774.22453304312012</v>
      </c>
      <c r="D190">
        <f>D189</f>
        <v>0.0082380102844000005</v>
      </c>
      <c r="E190" t="s">
        <v>22</v>
      </c>
      <c r="F190" s="9">
        <v>44080</v>
      </c>
      <c r="H190">
        <f>H189+C190</f>
        <v>94756.206384806399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95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780.60260270876415</v>
      </c>
      <c r="D191">
        <f>D190</f>
        <v>0.0082380102844000005</v>
      </c>
      <c r="E191" t="s">
        <v>25</v>
      </c>
      <c r="F191" s="9">
        <v>44081</v>
      </c>
      <c r="H191">
        <f>H190+C191</f>
        <v>95536.808987515164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95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787.0332149779083</v>
      </c>
      <c r="D192">
        <f>D191</f>
        <v>0.0082380102844000005</v>
      </c>
      <c r="E192" t="s">
        <v>26</v>
      </c>
      <c r="F192" s="9">
        <v>44082</v>
      </c>
      <c r="H192">
        <f>H191+C192</f>
        <v>96323.842202493077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95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793.51680269706071</v>
      </c>
      <c r="D193">
        <f>D192</f>
        <v>0.0082380102844000005</v>
      </c>
      <c r="E193" t="s">
        <v>27</v>
      </c>
      <c r="F193" s="9">
        <v>44083</v>
      </c>
      <c r="H193">
        <f>H192+C193</f>
        <v>97117.359005190141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95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800.05380227852334</v>
      </c>
      <c r="D194">
        <f>D193</f>
        <v>0.0082380102844000005</v>
      </c>
      <c r="E194" t="s">
        <v>29</v>
      </c>
      <c r="F194" s="9">
        <v>44084</v>
      </c>
      <c r="H194">
        <f>H193+C194</f>
        <v>97917.41280746866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95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806.64465372976713</v>
      </c>
      <c r="D195">
        <f>D194</f>
        <v>0.0082380102844000005</v>
      </c>
      <c r="E195" t="s">
        <v>30</v>
      </c>
      <c r="F195" s="9">
        <v>44085</v>
      </c>
      <c r="H195">
        <f>H194+C195</f>
        <v>98724.057461198434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95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813.28980068304929</v>
      </c>
      <c r="D196">
        <f>D195</f>
        <v>0.0082380102844000005</v>
      </c>
      <c r="E196" t="s">
        <v>32</v>
      </c>
      <c r="F196" s="9">
        <v>44086</v>
      </c>
      <c r="H196">
        <f>H195+C196</f>
        <v>99537.347261881485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95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819.98969042527392</v>
      </c>
      <c r="D197">
        <f>D196</f>
        <v>0.0082380102844000005</v>
      </c>
      <c r="E197" t="s">
        <v>22</v>
      </c>
      <c r="F197" s="9">
        <v>44087</v>
      </c>
      <c r="H197">
        <f>H196+C197</f>
        <v>100357.33695230675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95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826.74477392809922</v>
      </c>
      <c r="D198">
        <f>D197</f>
        <v>0.0082380102844000005</v>
      </c>
      <c r="E198" t="s">
        <v>25</v>
      </c>
      <c r="F198" s="9">
        <v>44088</v>
      </c>
      <c r="H198">
        <f>H197+C198</f>
        <v>101184.08172623486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95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833.55550587829293</v>
      </c>
      <c r="D199">
        <f>D198</f>
        <v>0.0082380102844000005</v>
      </c>
      <c r="E199" t="s">
        <v>26</v>
      </c>
      <c r="F199" s="9">
        <v>44089</v>
      </c>
      <c r="H199">
        <f>H198+C199</f>
        <v>102017.63723211315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95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840.42234470833648</v>
      </c>
      <c r="D200">
        <f>D199</f>
        <v>0.0082380102844000005</v>
      </c>
      <c r="E200" t="s">
        <v>27</v>
      </c>
      <c r="F200" s="9">
        <v>44090</v>
      </c>
      <c r="H200">
        <f>H199+C200</f>
        <v>102858.05957682148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95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847.34575262728333</v>
      </c>
      <c r="D201">
        <f>D200</f>
        <v>0.0082380102844000005</v>
      </c>
      <c r="E201" t="s">
        <v>29</v>
      </c>
      <c r="F201" s="9">
        <v>44091</v>
      </c>
      <c r="H201">
        <f>H200+C201</f>
        <v>103705.40532944877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95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854.32619565186963</v>
      </c>
      <c r="D202">
        <f>D201</f>
        <v>0.0082380102844000005</v>
      </c>
      <c r="E202" t="s">
        <v>30</v>
      </c>
      <c r="F202" s="9">
        <v>44092</v>
      </c>
      <c r="H202">
        <f>H201+C202</f>
        <v>104559.73152510064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95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861.36414363788197</v>
      </c>
      <c r="D203">
        <f>D202</f>
        <v>0.0082380102844000005</v>
      </c>
      <c r="E203" t="s">
        <v>32</v>
      </c>
      <c r="F203" s="9">
        <v>44093</v>
      </c>
      <c r="H203">
        <f>H202+C203</f>
        <v>105421.09566873852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95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868.46007031178431</v>
      </c>
      <c r="D204">
        <f>D203</f>
        <v>0.0082380102844000005</v>
      </c>
      <c r="E204" t="s">
        <v>22</v>
      </c>
      <c r="F204" s="9">
        <v>44094</v>
      </c>
      <c r="H204">
        <f>H203+C204</f>
        <v>106289.55573905031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95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875.61445330260358</v>
      </c>
      <c r="D205">
        <f>D204</f>
        <v>0.0082380102844000005</v>
      </c>
      <c r="E205" t="s">
        <v>25</v>
      </c>
      <c r="F205" s="9">
        <v>44095</v>
      </c>
      <c r="H205">
        <f>H204+C205</f>
        <v>107165.17019235292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95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882.82777417407976</v>
      </c>
      <c r="D206">
        <f>D205</f>
        <v>0.0082380102844000005</v>
      </c>
      <c r="E206" t="s">
        <v>26</v>
      </c>
      <c r="F206" s="9">
        <v>44096</v>
      </c>
      <c r="H206">
        <f>H205+C206</f>
        <v>108047.99796652699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95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890.10051845707972</v>
      </c>
      <c r="D207">
        <f>D206</f>
        <v>0.0082380102844000005</v>
      </c>
      <c r="E207" t="s">
        <v>27</v>
      </c>
      <c r="F207" s="9">
        <v>44097</v>
      </c>
      <c r="H207">
        <f>H206+C207</f>
        <v>108938.09848498408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95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897.43317568227894</v>
      </c>
      <c r="D208">
        <f>D207</f>
        <v>0.0082380102844000005</v>
      </c>
      <c r="E208" t="s">
        <v>29</v>
      </c>
      <c r="F208" s="9">
        <v>44098</v>
      </c>
      <c r="H208">
        <f>H207+C208</f>
        <v>109835.53166066635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95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904.82623941311135</v>
      </c>
      <c r="D209">
        <f>D208</f>
        <v>0.0082380102844000005</v>
      </c>
      <c r="E209" t="s">
        <v>30</v>
      </c>
      <c r="F209" s="9">
        <v>44099</v>
      </c>
      <c r="H209">
        <f>H208+C209</f>
        <v>110740.35790007947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95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912.2802072789915</v>
      </c>
      <c r="D210">
        <f>D209</f>
        <v>0.0082380102844000005</v>
      </c>
      <c r="E210" t="s">
        <v>32</v>
      </c>
      <c r="F210" s="9">
        <v>44100</v>
      </c>
      <c r="H210">
        <f>H209+C210</f>
        <v>111652.63810735846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95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919.79558100881047</v>
      </c>
      <c r="D211">
        <f>D210</f>
        <v>0.0082380102844000005</v>
      </c>
      <c r="E211" t="s">
        <v>22</v>
      </c>
      <c r="F211" s="9">
        <v>44101</v>
      </c>
      <c r="H211">
        <f>H210+C211</f>
        <v>112572.43368836728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95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927.3728664647067</v>
      </c>
      <c r="D212">
        <f>D211</f>
        <v>0.0082380102844000005</v>
      </c>
      <c r="E212" t="s">
        <v>25</v>
      </c>
      <c r="F212" s="9">
        <v>44102</v>
      </c>
      <c r="H212">
        <f>H211+C212</f>
        <v>113499.80655483199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95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935.01257367611652</v>
      </c>
      <c r="D213">
        <f>D212</f>
        <v>0.0082380102844000005</v>
      </c>
      <c r="E213" t="s">
        <v>26</v>
      </c>
      <c r="F213" s="9">
        <v>44103</v>
      </c>
      <c r="H213">
        <f>H212+C213</f>
        <v>114434.8191285081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95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942.71521687410359</v>
      </c>
      <c r="D214">
        <f>D213</f>
        <v>0.0082380102844000005</v>
      </c>
      <c r="E214" t="s">
        <v>27</v>
      </c>
      <c r="F214" s="9">
        <v>44104</v>
      </c>
      <c r="H214">
        <f>H213+C214</f>
        <v>115377.5343453822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95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950.48131452597283</v>
      </c>
      <c r="D215">
        <f>D214</f>
        <v>0.0082380102844000005</v>
      </c>
      <c r="E215" t="s">
        <v>29</v>
      </c>
      <c r="F215" s="9">
        <v>44105</v>
      </c>
      <c r="H215">
        <f>H214+C215</f>
        <v>116328.01565990817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95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958.31138937016783</v>
      </c>
      <c r="D216">
        <f>D215</f>
        <v>0.0082380102844000005</v>
      </c>
      <c r="E216" t="s">
        <v>30</v>
      </c>
      <c r="F216" s="9">
        <v>44106</v>
      </c>
      <c r="H216">
        <f>H215+C216</f>
        <v>117286.32704927833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95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966.2059684514569</v>
      </c>
      <c r="D217">
        <f>D216</f>
        <v>0.0082380102844000005</v>
      </c>
      <c r="E217" t="s">
        <v>32</v>
      </c>
      <c r="F217" s="9">
        <v>44107</v>
      </c>
      <c r="H217">
        <f>H216+C217</f>
        <v>118252.53301772979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95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974.16558315640862</v>
      </c>
      <c r="D218">
        <f>D217</f>
        <v>0.0082380102844000005</v>
      </c>
      <c r="E218" t="s">
        <v>22</v>
      </c>
      <c r="F218" s="9">
        <v>44108</v>
      </c>
      <c r="H218">
        <f>H217+C218</f>
        <v>119226.6986008862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95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982.19076924915964</v>
      </c>
      <c r="D219">
        <f>D218</f>
        <v>0.0082380102844000005</v>
      </c>
      <c r="E219" t="s">
        <v>25</v>
      </c>
      <c r="F219" s="9">
        <v>44109</v>
      </c>
      <c r="H219">
        <f>H218+C219</f>
        <v>120208.88937013537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95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990.28206690747709</v>
      </c>
      <c r="D220">
        <f>D219</f>
        <v>0.0082380102844000005</v>
      </c>
      <c r="E220" t="s">
        <v>26</v>
      </c>
      <c r="F220" s="9">
        <v>44110</v>
      </c>
      <c r="H220">
        <f>H219+C220</f>
        <v>121199.17143704284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96</v>
      </c>
      <c r="EN220" s="8">
        <v>43914</v>
      </c>
      <c r="EO220">
        <v>0</v>
      </c>
      <c r="EQ220">
        <v>0</v>
      </c>
    </row>
    <row r="221" spans="1:251" ht="20.25">
      <c r="C221">
        <f>H220*D221</f>
        <v>998.44002075911771</v>
      </c>
      <c r="D221">
        <f>D220</f>
        <v>0.0082380102844000005</v>
      </c>
      <c r="E221" t="s">
        <v>27</v>
      </c>
      <c r="F221" s="9">
        <v>44111</v>
      </c>
      <c r="H221">
        <f>H220+C221</f>
        <v>122197.61145780196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96</v>
      </c>
      <c r="EN221" s="8">
        <v>43915</v>
      </c>
      <c r="EO221">
        <v>0</v>
      </c>
      <c r="EQ221">
        <v>0</v>
      </c>
    </row>
    <row r="222" spans="1:251" ht="20.25">
      <c r="C222">
        <f>H221*D222</f>
        <v>1006.6651799184879</v>
      </c>
      <c r="D222">
        <f>D221</f>
        <v>0.0082380102844000005</v>
      </c>
      <c r="E222" t="s">
        <v>29</v>
      </c>
      <c r="F222" s="9">
        <v>44112</v>
      </c>
      <c r="H222">
        <f>H221+C222</f>
        <v>123204.27663772045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96</v>
      </c>
      <c r="EN222" s="8">
        <v>43916</v>
      </c>
      <c r="EO222">
        <v>0</v>
      </c>
      <c r="EQ222">
        <v>0</v>
      </c>
    </row>
    <row r="223" spans="1:251" ht="20.25">
      <c r="C223">
        <f>H222*D223</f>
        <v>1014.9580980236038</v>
      </c>
      <c r="D223">
        <f>D222</f>
        <v>0.0082380102844000005</v>
      </c>
      <c r="E223" t="s">
        <v>30</v>
      </c>
      <c r="F223" s="9">
        <v>44113</v>
      </c>
      <c r="H223">
        <f>H222+C223</f>
        <v>124219.23473574406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96</v>
      </c>
      <c r="EN223" s="8">
        <v>43917</v>
      </c>
      <c r="EO223">
        <v>0</v>
      </c>
      <c r="EQ223">
        <v>0</v>
      </c>
    </row>
    <row r="224" spans="1:251" ht="20.25">
      <c r="C224">
        <f>H223*D224</f>
        <v>1023.3193332733573</v>
      </c>
      <c r="D224">
        <f>D223</f>
        <v>0.0082380102844000005</v>
      </c>
      <c r="E224" t="s">
        <v>32</v>
      </c>
      <c r="F224" s="9">
        <v>44114</v>
      </c>
      <c r="H224">
        <f>H223+C224</f>
        <v>125242.55406901742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96</v>
      </c>
      <c r="EN224" s="8">
        <v>43918</v>
      </c>
      <c r="EO224">
        <v>0</v>
      </c>
      <c r="EQ224">
        <v>0</v>
      </c>
    </row>
    <row r="225" spans="1:251" ht="20.25">
      <c r="C225">
        <f>H224*D225</f>
        <v>1031.7494484650886</v>
      </c>
      <c r="D225">
        <f>D224</f>
        <v>0.0082380102844000005</v>
      </c>
      <c r="E225" t="s">
        <v>22</v>
      </c>
      <c r="F225" s="9">
        <v>44115</v>
      </c>
      <c r="H225">
        <f>H224+C225</f>
        <v>126274.30351748251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96</v>
      </c>
      <c r="EN225" s="8">
        <v>43919</v>
      </c>
      <c r="EO225">
        <v>1</v>
      </c>
      <c r="EQ225">
        <v>0</v>
      </c>
    </row>
    <row r="226" spans="1:251" ht="20.25">
      <c r="C226">
        <f>H225*D226</f>
        <v>1040.2490110324679</v>
      </c>
      <c r="D226">
        <f>D225</f>
        <v>0.0082380102844000005</v>
      </c>
      <c r="E226" t="s">
        <v>25</v>
      </c>
      <c r="F226" s="9">
        <v>44116</v>
      </c>
      <c r="H226">
        <f>H225+C226</f>
        <v>127314.55252851498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96</v>
      </c>
      <c r="EN226" s="8">
        <v>43920</v>
      </c>
      <c r="EO226">
        <v>2</v>
      </c>
      <c r="EQ226">
        <v>0</v>
      </c>
    </row>
    <row r="227" spans="1:251" ht="20.25">
      <c r="C227">
        <f>H226*D227</f>
        <v>1048.8185930836905</v>
      </c>
      <c r="D227">
        <f>D226</f>
        <v>0.0082380102844000005</v>
      </c>
      <c r="E227" t="s">
        <v>26</v>
      </c>
      <c r="F227" s="9">
        <v>44117</v>
      </c>
      <c r="H227">
        <f>H226+C227</f>
        <v>128363.37112159867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96</v>
      </c>
      <c r="EN227" s="8">
        <v>43921</v>
      </c>
      <c r="EO227">
        <v>2</v>
      </c>
      <c r="EQ227">
        <v>0</v>
      </c>
    </row>
    <row r="228" spans="1:251" ht="20.25">
      <c r="C228">
        <f>H227*D228</f>
        <v>1057.4587714399838</v>
      </c>
      <c r="D228">
        <f>D227</f>
        <v>0.0082380102844000005</v>
      </c>
      <c r="E228" t="s">
        <v>27</v>
      </c>
      <c r="F228" s="9">
        <v>44118</v>
      </c>
      <c r="H228">
        <f>H227+C228</f>
        <v>129420.82989303865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96</v>
      </c>
      <c r="EN228" s="8">
        <v>43922</v>
      </c>
      <c r="EO228">
        <v>4</v>
      </c>
      <c r="EQ228">
        <v>0</v>
      </c>
    </row>
    <row r="229" spans="1:251" ht="20.25">
      <c r="C229">
        <f>H228*D229</f>
        <v>1066.1701276744354</v>
      </c>
      <c r="D229">
        <f>D228</f>
        <v>0.0082380102844000005</v>
      </c>
      <c r="E229" t="s">
        <v>29</v>
      </c>
      <c r="F229" s="9">
        <v>44119</v>
      </c>
      <c r="H229">
        <f>H228+C229</f>
        <v>130487.00002071309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96</v>
      </c>
      <c r="EN229" s="8">
        <v>43923</v>
      </c>
      <c r="EO229">
        <v>4</v>
      </c>
      <c r="EQ229">
        <v>1</v>
      </c>
    </row>
    <row r="230" spans="1:251" ht="20.25">
      <c r="C230">
        <f>H229*D230</f>
        <v>1074.9532481511376</v>
      </c>
      <c r="D230">
        <f>D229</f>
        <v>0.0082380102844000005</v>
      </c>
      <c r="E230" t="s">
        <v>30</v>
      </c>
      <c r="F230" s="9">
        <v>44120</v>
      </c>
      <c r="H230">
        <f>H229+C230</f>
        <v>131561.95326886422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96</v>
      </c>
      <c r="EN230" s="8">
        <v>43924</v>
      </c>
      <c r="EO230">
        <v>7</v>
      </c>
      <c r="EQ230">
        <v>1</v>
      </c>
    </row>
    <row r="231" spans="1:251" ht="20.25">
      <c r="C231">
        <f>H230*D231</f>
        <v>1083.8087240646557</v>
      </c>
      <c r="D231">
        <f>D230</f>
        <v>0.0082380102844000005</v>
      </c>
      <c r="E231" t="s">
        <v>32</v>
      </c>
      <c r="F231" s="9">
        <v>44121</v>
      </c>
      <c r="H231">
        <f>H230+C231</f>
        <v>132645.76199292886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96</v>
      </c>
      <c r="EN231" s="8">
        <v>43925</v>
      </c>
      <c r="EO231">
        <v>7</v>
      </c>
      <c r="EQ231">
        <v>1</v>
      </c>
    </row>
    <row r="232" spans="1:251" ht="20.25">
      <c r="C232">
        <f>H231*D232</f>
        <v>1092.7371514798226</v>
      </c>
      <c r="D232">
        <f>D231</f>
        <v>0.0082380102844000005</v>
      </c>
      <c r="E232" t="s">
        <v>22</v>
      </c>
      <c r="F232" s="9">
        <v>44122</v>
      </c>
      <c r="H232">
        <f>H231+C232</f>
        <v>133738.49914440868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96</v>
      </c>
      <c r="EN232" s="8">
        <v>43926</v>
      </c>
      <c r="EO232">
        <v>8</v>
      </c>
      <c r="EQ232">
        <v>1</v>
      </c>
    </row>
    <row r="233" spans="1:251" ht="20.25">
      <c r="C233">
        <f>H232*D233</f>
        <v>1101.7391313718595</v>
      </c>
      <c r="D233">
        <f>D232</f>
        <v>0.0082380102844000005</v>
      </c>
      <c r="E233" t="s">
        <v>25</v>
      </c>
      <c r="F233" s="9">
        <v>44123</v>
      </c>
      <c r="H233">
        <f>H232+C233</f>
        <v>134840.23827578055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96</v>
      </c>
      <c r="EN233" s="8">
        <v>43927</v>
      </c>
      <c r="EO233">
        <v>9</v>
      </c>
      <c r="EQ233">
        <v>3</v>
      </c>
    </row>
    <row r="234" spans="1:251" ht="20.25">
      <c r="C234">
        <f>H233*D234</f>
        <v>1110.8152696668267</v>
      </c>
      <c r="D234">
        <f>D233</f>
        <v>0.0082380102844000005</v>
      </c>
      <c r="E234" t="s">
        <v>26</v>
      </c>
      <c r="F234" s="9">
        <v>44124</v>
      </c>
      <c r="H234">
        <f>H233+C234</f>
        <v>135951.05354544739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96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1119.9661772824106</v>
      </c>
      <c r="D235">
        <f>D234</f>
        <v>0.0082380102844000005</v>
      </c>
      <c r="E235" t="s">
        <v>27</v>
      </c>
      <c r="F235" s="9">
        <v>44125</v>
      </c>
      <c r="H235">
        <f>H234+C235</f>
        <v>137071.0197227298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96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1129.1924701690434</v>
      </c>
      <c r="D236">
        <f>D235</f>
        <v>0.0082380102844000005</v>
      </c>
      <c r="E236" t="s">
        <v>29</v>
      </c>
      <c r="F236" s="9">
        <v>44126</v>
      </c>
      <c r="H236">
        <f>H235+C236</f>
        <v>138200.21219289885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96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1138.4947693513632</v>
      </c>
      <c r="D237">
        <f>D236</f>
        <v>0.0082380102844000005</v>
      </c>
      <c r="E237" t="s">
        <v>30</v>
      </c>
      <c r="F237" s="9">
        <v>44127</v>
      </c>
      <c r="H237">
        <f>H236+C237</f>
        <v>139338.7069622502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96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1147.8737009700151</v>
      </c>
      <c r="D238">
        <f>D237</f>
        <v>0.0082380102844000005</v>
      </c>
      <c r="E238" t="s">
        <v>32</v>
      </c>
      <c r="F238" s="9">
        <v>44128</v>
      </c>
      <c r="H238">
        <f>H237+C238</f>
        <v>140486.58066322023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96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1157.3298963237985</v>
      </c>
      <c r="D239">
        <f>D238</f>
        <v>0.0082380102844000005</v>
      </c>
      <c r="E239" t="s">
        <v>22</v>
      </c>
      <c r="F239" s="9">
        <v>44129</v>
      </c>
      <c r="H239">
        <f>H238+C239</f>
        <v>141643.91055954402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96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1166.8639919121574</v>
      </c>
      <c r="D240">
        <f>D239</f>
        <v>0.0082380102844000005</v>
      </c>
      <c r="E240" t="s">
        <v>25</v>
      </c>
      <c r="F240" s="9">
        <v>44130</v>
      </c>
      <c r="H240">
        <f>H239+C240</f>
        <v>142810.77455145618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96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1176.4766294780259</v>
      </c>
      <c r="D241">
        <f>D240</f>
        <v>0.0082380102844000005</v>
      </c>
      <c r="E241" t="s">
        <v>26</v>
      </c>
      <c r="F241" s="9">
        <v>44131</v>
      </c>
      <c r="H241">
        <f>H240+C241</f>
        <v>143987.2511809342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96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1186.1684560510221</v>
      </c>
      <c r="D242">
        <f>D241</f>
        <v>0.0082380102844000005</v>
      </c>
      <c r="E242" t="s">
        <v>27</v>
      </c>
      <c r="F242" s="9">
        <v>44132</v>
      </c>
      <c r="H242">
        <f>H241+C242</f>
        <v>145173.41963698523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96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1195.9401239910012</v>
      </c>
      <c r="D243">
        <f>D242</f>
        <v>0.0082380102844000005</v>
      </c>
      <c r="E243" t="s">
        <v>29</v>
      </c>
      <c r="F243" s="9">
        <v>44133</v>
      </c>
      <c r="H243">
        <f>H242+C243</f>
        <v>146369.35976097622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96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1205.7922910319658</v>
      </c>
      <c r="D244">
        <f>D243</f>
        <v>0.0082380102844000005</v>
      </c>
      <c r="E244" t="s">
        <v>30</v>
      </c>
      <c r="F244" s="9">
        <v>44134</v>
      </c>
      <c r="H244">
        <f>H243+C244</f>
        <v>147575.1520520082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96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1215.7256203263373</v>
      </c>
      <c r="D245">
        <f>D244</f>
        <v>0.0082380102844000005</v>
      </c>
      <c r="E245" t="s">
        <v>32</v>
      </c>
      <c r="F245" s="9">
        <v>44135</v>
      </c>
      <c r="H245">
        <f>H244+C245</f>
        <v>148790.87767233452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96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1225.7407804895943</v>
      </c>
      <c r="D246">
        <f>D245</f>
        <v>0.0082380102844000005</v>
      </c>
      <c r="E246" t="s">
        <v>22</v>
      </c>
      <c r="F246" s="9">
        <v>44136</v>
      </c>
      <c r="H246">
        <f>H245+C246</f>
        <v>150016.61845282413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96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1235.8384456452761</v>
      </c>
      <c r="D247">
        <f>D246</f>
        <v>0.0082380102844000005</v>
      </c>
      <c r="E247" t="s">
        <v>25</v>
      </c>
      <c r="F247" s="9">
        <v>44137</v>
      </c>
      <c r="H247">
        <f>H246+C247</f>
        <v>151252.45689846939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96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1246.0192954703587</v>
      </c>
      <c r="D248">
        <f>D247</f>
        <v>0.0082380102844000005</v>
      </c>
      <c r="E248" t="s">
        <v>26</v>
      </c>
      <c r="F248" s="9">
        <v>44138</v>
      </c>
      <c r="H248">
        <f>H247+C248</f>
        <v>152498.47619393974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96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1256.2840152410042</v>
      </c>
      <c r="D249">
        <f>D248</f>
        <v>0.0082380102844000005</v>
      </c>
      <c r="E249" t="s">
        <v>27</v>
      </c>
      <c r="F249" s="9">
        <v>44139</v>
      </c>
      <c r="H249">
        <f>H248+C249</f>
        <v>153754.76020918073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96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1266.6332958786868</v>
      </c>
      <c r="D250">
        <f>D249</f>
        <v>0.0082380102844000005</v>
      </c>
      <c r="E250" t="s">
        <v>29</v>
      </c>
      <c r="F250" s="9">
        <v>44140</v>
      </c>
      <c r="H250">
        <f>H249+C250</f>
        <v>155021.39350505942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96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1277.0678339966989</v>
      </c>
      <c r="D251">
        <f>D250</f>
        <v>0.0082380102844000005</v>
      </c>
      <c r="E251" t="s">
        <v>30</v>
      </c>
      <c r="F251" s="9">
        <v>44141</v>
      </c>
      <c r="H251">
        <f>H250+C251</f>
        <v>156298.46133905611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96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1287.5883319470402</v>
      </c>
      <c r="D252">
        <f>D251</f>
        <v>0.0082380102844000005</v>
      </c>
      <c r="E252" t="s">
        <v>32</v>
      </c>
      <c r="F252" s="9">
        <v>44142</v>
      </c>
      <c r="H252">
        <f>H251+C252</f>
        <v>157586.04967100316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96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1298.1954978676933</v>
      </c>
      <c r="D253">
        <f>D252</f>
        <v>0.0082380102844000005</v>
      </c>
      <c r="E253" t="s">
        <v>22</v>
      </c>
      <c r="F253" s="9">
        <v>44143</v>
      </c>
      <c r="H253">
        <f>H252+C253</f>
        <v>158884.24516887084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96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1308.8900457302891</v>
      </c>
      <c r="D254">
        <f>D253</f>
        <v>0.0082380102844000005</v>
      </c>
      <c r="E254" t="s">
        <v>25</v>
      </c>
      <c r="F254" s="9">
        <v>44144</v>
      </c>
      <c r="H254">
        <f>H253+C254</f>
        <v>160193.13521460112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96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1319.6726953881639</v>
      </c>
      <c r="D255">
        <f>D254</f>
        <v>0.0082380102844000005</v>
      </c>
      <c r="E255" t="s">
        <v>26</v>
      </c>
      <c r="F255" s="9">
        <v>44145</v>
      </c>
      <c r="H255">
        <f>H254+C255</f>
        <v>161512.80790998929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96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1330.5441726248137</v>
      </c>
      <c r="D256">
        <f>D255</f>
        <v>0.0082380102844000005</v>
      </c>
      <c r="E256" t="s">
        <v>27</v>
      </c>
      <c r="F256" s="9">
        <v>44146</v>
      </c>
      <c r="H256">
        <f>H255+C256</f>
        <v>162843.35208261412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96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1341.5052092027454</v>
      </c>
      <c r="D257">
        <f>D256</f>
        <v>0.0082380102844000005</v>
      </c>
      <c r="E257" t="s">
        <v>29</v>
      </c>
      <c r="F257" s="9">
        <v>44147</v>
      </c>
      <c r="H257">
        <f>H256+C257</f>
        <v>164184.85729181685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96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1352.5565429127337</v>
      </c>
      <c r="D258">
        <f>D257</f>
        <v>0.0082380102844000005</v>
      </c>
      <c r="E258" t="s">
        <v>30</v>
      </c>
      <c r="F258" s="9">
        <v>44148</v>
      </c>
      <c r="H258">
        <f>H257+C258</f>
        <v>165537.41383472958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96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1363.6989176234813</v>
      </c>
      <c r="D259">
        <f>D258</f>
        <v>0.0082380102844000005</v>
      </c>
      <c r="E259" t="s">
        <v>32</v>
      </c>
      <c r="F259" s="9">
        <v>44149</v>
      </c>
      <c r="H259">
        <f>H258+C259</f>
        <v>166901.11275235307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96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1374.9330833316887</v>
      </c>
      <c r="D260">
        <f>D259</f>
        <v>0.0082380102844000005</v>
      </c>
      <c r="E260" t="s">
        <v>22</v>
      </c>
      <c r="F260" s="9">
        <v>44150</v>
      </c>
      <c r="H260">
        <f>H259+C260</f>
        <v>168276.04583568475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96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1386.2597962125369</v>
      </c>
      <c r="D261">
        <f>D260</f>
        <v>0.0082380102844000005</v>
      </c>
      <c r="E261" t="s">
        <v>25</v>
      </c>
      <c r="F261" s="9">
        <v>44151</v>
      </c>
      <c r="H261">
        <f>H260+C261</f>
        <v>169662.3056318973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96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1397.679818670586</v>
      </c>
      <c r="D262">
        <f>D261</f>
        <v>0.0082380102844000005</v>
      </c>
      <c r="E262" t="s">
        <v>26</v>
      </c>
      <c r="F262" s="9">
        <v>44152</v>
      </c>
      <c r="H262">
        <f>H261+C262</f>
        <v>171059.98545056788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96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1409.1939193910928</v>
      </c>
      <c r="D263">
        <f>D262</f>
        <v>0.0082380102844000005</v>
      </c>
      <c r="E263" t="s">
        <v>27</v>
      </c>
      <c r="F263" s="9">
        <v>44153</v>
      </c>
      <c r="H263">
        <f>H262+C263</f>
        <v>172469.17936995896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96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1420.8028733917504</v>
      </c>
      <c r="D264">
        <f>D263</f>
        <v>0.0082380102844000005</v>
      </c>
      <c r="E264" t="s">
        <v>29</v>
      </c>
      <c r="F264" s="9">
        <v>44154</v>
      </c>
      <c r="H264">
        <f>H263+C264</f>
        <v>173889.98224335071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96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1432.5074620748567</v>
      </c>
      <c r="D265">
        <f>D264</f>
        <v>0.0082380102844000005</v>
      </c>
      <c r="E265" t="s">
        <v>30</v>
      </c>
      <c r="F265" s="9">
        <v>44155</v>
      </c>
      <c r="H265">
        <f>H264+C265</f>
        <v>175322.48970542557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96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1444.3084732799091</v>
      </c>
      <c r="D266">
        <f>D265</f>
        <v>0.0082380102844000005</v>
      </c>
      <c r="E266" t="s">
        <v>32</v>
      </c>
      <c r="F266" s="9">
        <v>44156</v>
      </c>
      <c r="H266">
        <f>H265+C266</f>
        <v>176766.79817870547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96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1456.206701336635</v>
      </c>
      <c r="D267">
        <f>D266</f>
        <v>0.0082380102844000005</v>
      </c>
      <c r="E267" t="s">
        <v>22</v>
      </c>
      <c r="F267" s="9">
        <v>44157</v>
      </c>
      <c r="H267">
        <f>H266+C267</f>
        <v>178223.00488004211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96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1468.2029471184583</v>
      </c>
      <c r="D268">
        <f>D267</f>
        <v>0.0082380102844000005</v>
      </c>
      <c r="E268" t="s">
        <v>25</v>
      </c>
      <c r="F268" s="9">
        <v>44158</v>
      </c>
      <c r="H268">
        <f>H267+C268</f>
        <v>179691.20782716057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96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1480.2980180964066</v>
      </c>
      <c r="D269">
        <f>D268</f>
        <v>0.0082380102844000005</v>
      </c>
      <c r="E269" t="s">
        <v>26</v>
      </c>
      <c r="F269" s="9">
        <v>44159</v>
      </c>
      <c r="H269">
        <f>H268+C269</f>
        <v>181171.50584525696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96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1492.4927283934617</v>
      </c>
      <c r="D270">
        <f>D269</f>
        <v>0.0082380102844000005</v>
      </c>
      <c r="E270" t="s">
        <v>27</v>
      </c>
      <c r="F270" s="9">
        <v>44160</v>
      </c>
      <c r="H270">
        <f>H269+C270</f>
        <v>182663.99857365043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96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1504.7878988393593</v>
      </c>
      <c r="D271">
        <f>D270</f>
        <v>0.0082380102844000005</v>
      </c>
      <c r="E271" t="s">
        <v>29</v>
      </c>
      <c r="F271" s="9">
        <v>44161</v>
      </c>
      <c r="H271">
        <f>H270+C271</f>
        <v>184168.7864724898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96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1517.1843570258386</v>
      </c>
      <c r="D272">
        <f>D271</f>
        <v>0.0082380102844000005</v>
      </c>
      <c r="E272" t="s">
        <v>30</v>
      </c>
      <c r="F272" s="9">
        <v>44162</v>
      </c>
      <c r="H272">
        <f>H271+C272</f>
        <v>185685.97082951563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96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1529.6829373623482</v>
      </c>
      <c r="D273">
        <f>D272</f>
        <v>0.0082380102844000005</v>
      </c>
      <c r="E273" t="s">
        <v>32</v>
      </c>
      <c r="F273" s="9">
        <v>44163</v>
      </c>
      <c r="H273">
        <f>H272+C273</f>
        <v>187215.65376687798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1542.2844811322104</v>
      </c>
      <c r="D274">
        <f>D273</f>
        <v>0.0082380102844000005</v>
      </c>
      <c r="E274" t="s">
        <v>22</v>
      </c>
      <c r="F274" s="9">
        <v>44164</v>
      </c>
      <c r="H274">
        <f>H273+C274</f>
        <v>188757.93824801018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1554.9898365492481</v>
      </c>
      <c r="D275">
        <f>D274</f>
        <v>0.0082380102844000005</v>
      </c>
      <c r="E275" t="s">
        <v>25</v>
      </c>
      <c r="F275" s="9">
        <v>44165</v>
      </c>
      <c r="H275">
        <f>H274+C275</f>
        <v>190312.92808455942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1567.7998588148782</v>
      </c>
      <c r="D276">
        <f>D275</f>
        <v>0.0082380102844000005</v>
      </c>
      <c r="E276" t="s">
        <v>26</v>
      </c>
      <c r="F276" s="9">
        <v>44166</v>
      </c>
      <c r="H276">
        <f>H275+C276</f>
        <v>191880.72794337431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19.57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97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97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97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97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97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97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97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97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97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97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97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97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97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97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97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97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97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97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97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97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97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97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97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97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97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97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97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97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97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97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97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97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97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97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97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97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97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97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97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97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97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97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97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97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97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97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97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97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97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97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97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97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97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98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98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98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98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98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98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98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98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98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98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98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98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98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98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98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98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98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98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98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98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98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98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98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98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98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98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98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98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98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98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98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98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98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98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98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98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98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98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98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98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98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98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98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98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98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98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98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98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98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98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98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98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98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99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99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99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99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99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99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99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99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99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99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99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99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99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99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99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99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99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99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99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99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99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99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99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99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99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99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99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99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99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99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99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99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99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99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99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99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99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99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99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99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99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99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99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99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99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99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99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99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99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99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99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99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99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100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100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100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100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100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100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100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100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100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100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100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100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100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100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100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100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100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100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100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100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100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100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100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100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100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100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100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100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100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100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100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100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100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100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100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100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100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100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100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100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100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100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100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100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100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100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100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100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100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100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100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100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100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101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101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101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101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101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101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101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101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101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101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101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101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101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101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101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101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101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101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101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101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101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101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101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101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101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101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101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101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101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101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101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101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101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101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101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101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101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101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101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101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101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101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101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101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101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101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101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101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101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101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101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101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101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102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102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102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102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102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102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102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102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102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102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102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102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102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102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102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102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102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102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102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102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102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102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102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102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102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102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102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102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102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102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102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102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102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102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102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102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102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102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102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102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102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102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102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102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102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102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102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102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102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102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102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102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102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2020-05-20T09:43:34Z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