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<sst xmlns="http://schemas.openxmlformats.org/spreadsheetml/2006/main" uniqueCount="82" count="82">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</sst>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7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  <numFmt formatCode="0.0000_);(0.0000)" numFmtId="106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1"/>
        <c:axId val="2"/>
      </c:areaChart>
      <c:catAx>
        <c:axId val="1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1"/>
        <c:minorUnit val="2"/>
      </c:catAx>
      <c:valAx>
        <c:axId val="2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3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2"/>
      </c:catAx>
      <c:valAx>
        <c:axId val="34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5"/>
        <c:axId val="36"/>
      </c:areaChart>
      <c:catAx>
        <c:axId val="35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7"/>
        <c:axId val="38"/>
      </c:scatterChart>
      <c:valAx>
        <c:axId val="3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ax"/>
        <c:majorUnit val="2"/>
        <c:minorUnit val="1"/>
      </c:valAx>
      <c:valAx>
        <c:axId val="3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  <c:max val="35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2"/>
        <c:minorUnit val="2"/>
      </c:catAx>
      <c:valAx>
        <c:axId val="42"/>
        <c:scaling>
          <c:orientation val="minMax"/>
          <c:max val="315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0881.272727272728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47</xdr:col>
      <xdr:colOff>424981</xdr:colOff>
      <xdr:row>127</xdr:row>
      <xdr:rowOff>247650</xdr:rowOff>
    </xdr:from>
    <xdr:ext cx="13843000" cy="6731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28</xdr:col>
      <xdr:colOff>613334</xdr:colOff>
      <xdr:row>96</xdr:row>
      <xdr:rowOff>70827</xdr:rowOff>
    </xdr:from>
    <xdr:ext cx="16256000" cy="5905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28</xdr:col>
      <xdr:colOff>218544</xdr:colOff>
      <xdr:row>124</xdr:row>
      <xdr:rowOff>35413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65</xdr:col>
      <xdr:colOff>308177</xdr:colOff>
      <xdr:row>194</xdr:row>
      <xdr:rowOff>99060</xdr:rowOff>
    </xdr:from>
    <xdr:ext cx="13843000" cy="57911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64</xdr:col>
      <xdr:colOff>825160</xdr:colOff>
      <xdr:row>160</xdr:row>
      <xdr:rowOff>198119</xdr:rowOff>
    </xdr:from>
    <xdr:ext cx="13843000" cy="57912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92</xdr:col>
      <xdr:colOff>1297373</xdr:colOff>
      <xdr:row>40</xdr:row>
      <xdr:rowOff>189452</xdr:rowOff>
    </xdr:from>
    <xdr:ext cx="9296400" cy="5143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64</xdr:col>
      <xdr:colOff>592151</xdr:colOff>
      <xdr:row>129</xdr:row>
      <xdr:rowOff>61912</xdr:rowOff>
    </xdr:from>
    <xdr:ext cx="13843000" cy="5778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27</xdr:col>
      <xdr:colOff>1488895</xdr:colOff>
      <xdr:row>189</xdr:row>
      <xdr:rowOff>247650</xdr:rowOff>
    </xdr:from>
    <xdr:ext cx="16256000" cy="5905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123</xdr:col>
      <xdr:colOff>70830</xdr:colOff>
      <xdr:row>225</xdr:row>
      <xdr:rowOff>123825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122</xdr:col>
      <xdr:colOff>141660</xdr:colOff>
      <xdr:row>172</xdr:row>
      <xdr:rowOff>61912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121</xdr:col>
      <xdr:colOff>283320</xdr:colOff>
      <xdr:row>122</xdr:row>
      <xdr:rowOff>123825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167</xdr:col>
      <xdr:colOff>70830</xdr:colOff>
      <xdr:row>122</xdr:row>
      <xdr:rowOff>185737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169</xdr:col>
      <xdr:colOff>354151</xdr:colOff>
      <xdr:row>224</xdr:row>
      <xdr:rowOff>123825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169</xdr:col>
      <xdr:colOff>70830</xdr:colOff>
      <xdr:row>172</xdr:row>
      <xdr:rowOff>247650</xdr:rowOff>
    </xdr:from>
    <xdr:ext cx="27051000" cy="10096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122</xdr:col>
      <xdr:colOff>283320</xdr:colOff>
      <xdr:row>72</xdr:row>
      <xdr:rowOff>247650</xdr:rowOff>
    </xdr:from>
    <xdr:ext cx="51181000" cy="10160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122</xdr:col>
      <xdr:colOff>637471</xdr:colOff>
      <xdr:row>23</xdr:row>
      <xdr:rowOff>61912</xdr:rowOff>
    </xdr:from>
    <xdr:ext cx="51181000" cy="1016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101</xdr:col>
      <xdr:colOff>919353</xdr:colOff>
      <xdr:row>172</xdr:row>
      <xdr:rowOff>247650</xdr:rowOff>
    </xdr:from>
    <xdr:ext cx="17399000" cy="39370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47</xdr:col>
      <xdr:colOff>354151</xdr:colOff>
      <xdr:row>95</xdr:row>
      <xdr:rowOff>185737</xdr:rowOff>
    </xdr:from>
    <xdr:ext cx="13842999" cy="67310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27</xdr:col>
      <xdr:colOff>1339841</xdr:colOff>
      <xdr:row>158</xdr:row>
      <xdr:rowOff>247650</xdr:rowOff>
    </xdr:from>
    <xdr:ext cx="16256000" cy="590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450716</xdr:colOff>
      <xdr:row>187</xdr:row>
      <xdr:rowOff>185737</xdr:rowOff>
    </xdr:from>
    <xdr:ext cx="15113000" cy="717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149863</xdr:colOff>
      <xdr:row>121</xdr:row>
      <xdr:rowOff>185737</xdr:rowOff>
    </xdr:from>
    <xdr:ext cx="16129000" cy="7366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75156</xdr:colOff>
      <xdr:row>157</xdr:row>
      <xdr:rowOff>127000</xdr:rowOff>
    </xdr:from>
    <xdr:ext cx="16128999" cy="6540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F1983"/>
  <sheetViews>
    <sheetView workbookViewId="0" zoomScale="11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107.68876602564103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4.28485576923077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14" customHeight="1" ht="7.5">
      <c r="A1" t="inlineStr">
        <is>
          <t>a</t>
        </is>
      </c>
    </row>
    <row r="2" spans="1:214" customHeight="1" ht="7.5">
      <c r="A2" t="inlineStr">
        <is>
          <t>b</t>
        </is>
      </c>
    </row>
    <row r="3" spans="1:214" ht="25">
      <c r="A3" t="inlineStr">
        <is>
          <t>c</t>
        </is>
      </c>
      <c r="C3" t="inlineStr">
        <is>
          <t>Last revision:  Wednesday, 06 May 2020 00:44:04 UTC</t>
        </is>
      </c>
    </row>
    <row r="4" spans="1:214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14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14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14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14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14" ht="19.74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  <c r="CY9">
        <v>90</v>
      </c>
    </row>
    <row r="10" spans="1:214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CY10">
        <v>190</v>
      </c>
      <c r="DC10" s="9">
        <v>43852</v>
      </c>
      <c r="DD10">
        <v>1</v>
      </c>
    </row>
    <row r="11" spans="1:214" ht="19.5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CY11">
        <v>90</v>
      </c>
      <c r="DC11" s="9">
        <v>43853</v>
      </c>
      <c r="DD11">
        <v>1</v>
      </c>
      <c r="DE11">
        <f>(DD11/DD10)-1</f>
        <v>0</v>
      </c>
      <c r="DG11" s="2">
        <v>1132539</v>
      </c>
      <c r="DH11" s="2">
        <v>1158040</v>
      </c>
      <c r="DI11" s="2">
        <v>1180375</v>
      </c>
      <c r="DL11" s="2"/>
    </row>
    <row r="12" spans="1:214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CY12">
        <v>290</v>
      </c>
      <c r="DC12" s="9">
        <v>43854</v>
      </c>
      <c r="DD12">
        <v>2</v>
      </c>
      <c r="DE12">
        <f>(DD12/DD11)-1</f>
        <v>1</v>
      </c>
    </row>
    <row r="13" spans="1:214" ht="19.5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CY13">
        <v>90</v>
      </c>
      <c r="DC13" s="9">
        <v>43855</v>
      </c>
      <c r="DD13">
        <v>2</v>
      </c>
      <c r="DE13">
        <f>(DD13/DD12)-1</f>
        <v>0</v>
      </c>
      <c r="DG13" s="2">
        <v>1132539</v>
      </c>
      <c r="DH13" s="2"/>
      <c r="DI13" s="2"/>
      <c r="DJ13" s="2"/>
      <c r="DK13" s="2"/>
    </row>
    <row r="14" spans="1:214" ht="19.5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CY14">
        <v>390</v>
      </c>
      <c r="DC14" s="9">
        <v>43856</v>
      </c>
      <c r="DD14">
        <v>5</v>
      </c>
      <c r="DE14">
        <f>(DD14/DD13)-1</f>
        <v>1.5</v>
      </c>
      <c r="DG14" s="2">
        <v>1158040</v>
      </c>
    </row>
    <row r="15" spans="1:214" ht="19.5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CY15">
        <v>90</v>
      </c>
      <c r="DC15" s="9">
        <v>43857</v>
      </c>
      <c r="DD15">
        <v>5</v>
      </c>
      <c r="DE15">
        <f>(DD15/DD14)-1</f>
        <v>0</v>
      </c>
      <c r="DG15" s="2">
        <v>1180375</v>
      </c>
      <c r="DK15" s="2"/>
      <c r="DL15" s="2"/>
      <c r="DM15" s="2"/>
      <c r="DN15" s="2"/>
    </row>
    <row r="16" spans="1:214" ht="19.5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CY16">
        <v>490</v>
      </c>
      <c r="DC16" s="9">
        <v>43858</v>
      </c>
      <c r="DD16">
        <v>5</v>
      </c>
      <c r="DE16">
        <f>(DD16/DD15)-1</f>
        <v>0</v>
      </c>
    </row>
    <row r="17" spans="1:214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CY17">
        <v>90</v>
      </c>
      <c r="DC17" s="9">
        <v>43859</v>
      </c>
      <c r="DD17">
        <v>5</v>
      </c>
      <c r="DE17">
        <f>(DD17/DD16)-1</f>
        <v>0</v>
      </c>
    </row>
    <row r="18" spans="1:214" ht="19.5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CY18">
        <v>290</v>
      </c>
      <c r="DC18" s="9">
        <v>43860</v>
      </c>
      <c r="DD18">
        <v>5</v>
      </c>
      <c r="DE18">
        <f>(DD18/DD17)-1</f>
        <v>0</v>
      </c>
    </row>
    <row r="19" spans="1:214" ht="19.74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CY19">
        <v>90</v>
      </c>
      <c r="DC19" s="9">
        <v>43861</v>
      </c>
      <c r="DD19">
        <v>7</v>
      </c>
      <c r="DE19">
        <f>(DD19/DD18)-1</f>
        <v>0.39999999999999991</v>
      </c>
    </row>
    <row r="20" spans="1:214" ht="19.5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CY20">
        <v>390</v>
      </c>
      <c r="DC20" s="9">
        <v>43862</v>
      </c>
      <c r="DD20">
        <v>8</v>
      </c>
      <c r="DE20">
        <f>(DD20/DD19)-1</f>
        <v>0.14285714285714279</v>
      </c>
    </row>
    <row r="21" spans="1:214" ht="19.5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CY21">
        <v>90</v>
      </c>
      <c r="DC21" s="9">
        <v>43863</v>
      </c>
      <c r="DD21">
        <v>8</v>
      </c>
      <c r="DE21">
        <f>(DD21/DD20)-1</f>
        <v>0</v>
      </c>
      <c r="DH21" s="2"/>
      <c r="DI21" s="2"/>
      <c r="DL21" s="2"/>
    </row>
    <row r="22" spans="1:214" ht="19.74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CY22">
        <v>490</v>
      </c>
      <c r="DC22" s="9">
        <v>43864</v>
      </c>
      <c r="DD22">
        <v>11</v>
      </c>
      <c r="DE22">
        <f>(DD22/DD21)-1</f>
        <v>0.375</v>
      </c>
    </row>
    <row r="23" spans="1:214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CY23">
        <v>90</v>
      </c>
      <c r="DC23" s="9">
        <v>43865</v>
      </c>
      <c r="DD23">
        <v>11</v>
      </c>
      <c r="DE23">
        <f>(DD23/DD22)-1</f>
        <v>0</v>
      </c>
      <c r="DH23" s="2"/>
    </row>
    <row r="24" spans="1:214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CY24">
        <v>290</v>
      </c>
      <c r="DC24" s="9">
        <v>43866</v>
      </c>
      <c r="DD24">
        <v>11</v>
      </c>
      <c r="DE24">
        <f>(DD24/DD23)-1</f>
        <v>0</v>
      </c>
      <c r="DH24" s="2"/>
    </row>
    <row r="25" spans="1:214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CY25">
        <v>90</v>
      </c>
      <c r="DC25" s="9">
        <v>43867</v>
      </c>
      <c r="DD25">
        <v>11</v>
      </c>
      <c r="DE25">
        <f>(DD25/DD24)-1</f>
        <v>0</v>
      </c>
      <c r="DH25" s="2"/>
    </row>
    <row r="26" spans="1:214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CY26">
        <v>390</v>
      </c>
      <c r="DC26" s="9">
        <v>43868</v>
      </c>
      <c r="DD26">
        <v>11</v>
      </c>
      <c r="DE26">
        <f>(DD26/DD25)-1</f>
        <v>0</v>
      </c>
      <c r="DH26" s="2"/>
    </row>
    <row r="27" spans="1:214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CY27">
        <v>90</v>
      </c>
      <c r="DC27" s="9">
        <v>43869</v>
      </c>
      <c r="DD27">
        <v>11</v>
      </c>
      <c r="DE27">
        <f>(DD27/DD26)-1</f>
        <v>0</v>
      </c>
    </row>
    <row r="28" spans="1:214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CY28">
        <v>490</v>
      </c>
      <c r="DC28" s="9">
        <v>43870</v>
      </c>
      <c r="DD28">
        <v>11</v>
      </c>
      <c r="DE28">
        <f>(DD28/DD27)-1</f>
        <v>0</v>
      </c>
    </row>
    <row r="29" spans="1:214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CY29">
        <v>90</v>
      </c>
      <c r="DC29" s="9">
        <v>43871</v>
      </c>
      <c r="DD29">
        <v>11</v>
      </c>
      <c r="DE29">
        <f>(DD29/DD28)-1</f>
        <v>0</v>
      </c>
    </row>
    <row r="30" spans="1:214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CY30">
        <v>290</v>
      </c>
      <c r="DC30" s="9">
        <v>43872</v>
      </c>
      <c r="DD30">
        <v>12</v>
      </c>
      <c r="DE30">
        <f>(DD30/DD29)-1</f>
        <v>0.090909090909090828</v>
      </c>
    </row>
    <row r="31" spans="1:214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CY31">
        <v>90</v>
      </c>
      <c r="DC31" s="9">
        <v>43873</v>
      </c>
      <c r="DD31">
        <v>12</v>
      </c>
      <c r="DE31">
        <f>(DD31/DD30)-1</f>
        <v>0</v>
      </c>
    </row>
    <row r="32" spans="1:214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CY32">
        <v>390</v>
      </c>
      <c r="DC32" s="9">
        <v>43874</v>
      </c>
      <c r="DD32">
        <v>13</v>
      </c>
      <c r="DE32">
        <f>(DD32/DD31)-1</f>
        <v>0.083333333333333259</v>
      </c>
    </row>
    <row r="33" spans="1:214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CY33">
        <v>90</v>
      </c>
      <c r="DC33" s="9">
        <v>43875</v>
      </c>
      <c r="DD33">
        <v>13</v>
      </c>
      <c r="DE33">
        <f>(DD33/DD32)-1</f>
        <v>0</v>
      </c>
    </row>
    <row r="34" spans="1:214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CY34">
        <v>490</v>
      </c>
      <c r="DC34" s="9">
        <v>43876</v>
      </c>
      <c r="DD34">
        <v>13</v>
      </c>
      <c r="DE34">
        <f>(DD34/DD33)-1</f>
        <v>0</v>
      </c>
    </row>
    <row r="35" spans="1:214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CY35">
        <v>90</v>
      </c>
      <c r="DC35" s="9">
        <v>43877</v>
      </c>
      <c r="DD35">
        <v>13</v>
      </c>
      <c r="DE35">
        <f>(DD35/DD34)-1</f>
        <v>0</v>
      </c>
    </row>
    <row r="36" spans="1:214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CY36">
        <v>290</v>
      </c>
      <c r="DC36" s="9">
        <v>43878</v>
      </c>
      <c r="DD36">
        <v>13</v>
      </c>
      <c r="DE36">
        <f>(DD36/DD35)-1</f>
        <v>0</v>
      </c>
    </row>
    <row r="37" spans="1:214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CY37">
        <v>90</v>
      </c>
      <c r="DC37" s="9">
        <v>43879</v>
      </c>
      <c r="DD37">
        <v>13</v>
      </c>
      <c r="DE37">
        <f>(DD37/DD36)-1</f>
        <v>0</v>
      </c>
    </row>
    <row r="38" spans="1:214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CY38">
        <v>390</v>
      </c>
      <c r="DC38" s="9">
        <v>43880</v>
      </c>
      <c r="DD38">
        <v>13</v>
      </c>
      <c r="DE38">
        <f>(DD38/DD37)-1</f>
        <v>0</v>
      </c>
    </row>
    <row r="39" spans="1:214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CY39">
        <v>90</v>
      </c>
      <c r="DC39" s="9">
        <v>43881</v>
      </c>
      <c r="DD39">
        <v>13</v>
      </c>
      <c r="DE39">
        <f>(DD39/DD38)-1</f>
        <v>0</v>
      </c>
    </row>
    <row r="40" spans="1:214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CY40">
        <v>490</v>
      </c>
      <c r="DC40" s="9">
        <v>43882</v>
      </c>
      <c r="DD40">
        <v>15</v>
      </c>
      <c r="DE40">
        <f>(DD40/DD39)-1</f>
        <v>0.15384615384615374</v>
      </c>
    </row>
    <row r="41" spans="1:214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CY41">
        <v>90</v>
      </c>
      <c r="DC41" s="9">
        <v>43883</v>
      </c>
      <c r="DD41">
        <v>15</v>
      </c>
      <c r="DE41">
        <f>(DD41/DD40)-1</f>
        <v>0</v>
      </c>
    </row>
    <row r="42" spans="1:214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CY42">
        <v>290</v>
      </c>
      <c r="DC42" s="9">
        <v>43884</v>
      </c>
      <c r="DD42">
        <v>15</v>
      </c>
      <c r="DE42">
        <f>(DD42/DD41)-1</f>
        <v>0</v>
      </c>
    </row>
    <row r="43" spans="1:214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CY43">
        <v>90</v>
      </c>
      <c r="DC43" s="9">
        <v>43885</v>
      </c>
      <c r="DD43">
        <v>51</v>
      </c>
      <c r="DE43">
        <f>(DD43/DD42)-1</f>
        <v>2.3999999999999999</v>
      </c>
    </row>
    <row r="44" spans="1:214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CY44">
        <v>390</v>
      </c>
      <c r="DC44" s="9">
        <v>43886</v>
      </c>
      <c r="DD44">
        <v>51</v>
      </c>
      <c r="DE44">
        <f>(DD44/DD43)-1</f>
        <v>0</v>
      </c>
    </row>
    <row r="45" spans="1:214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CY45">
        <v>90</v>
      </c>
      <c r="DC45" s="9">
        <v>43887</v>
      </c>
      <c r="DD45">
        <v>57</v>
      </c>
      <c r="DE45">
        <f>(DD45/DD44)-1</f>
        <v>0.11764705882352944</v>
      </c>
    </row>
    <row r="46" spans="1:214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CY46">
        <v>490</v>
      </c>
      <c r="DC46" s="9">
        <v>43888</v>
      </c>
      <c r="DD46">
        <v>58</v>
      </c>
      <c r="DE46">
        <f>(DD46/DD45)-1</f>
        <v>0.017543859649122862</v>
      </c>
    </row>
    <row r="47" spans="1:214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CY47">
        <v>90</v>
      </c>
      <c r="DC47" s="9">
        <v>43889</v>
      </c>
      <c r="DD47">
        <v>60</v>
      </c>
      <c r="DE47">
        <f>(DD47/DD46)-1</f>
        <v>0.034482758620689724</v>
      </c>
    </row>
    <row r="48" spans="1:214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CY48">
        <v>290</v>
      </c>
      <c r="DC48" s="9">
        <v>43890</v>
      </c>
      <c r="DD48">
        <v>68</v>
      </c>
      <c r="DE48">
        <f>(DD48/DD47)-1</f>
        <v>0.1333333333333333</v>
      </c>
    </row>
    <row r="49" spans="1:214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CY49">
        <v>90</v>
      </c>
      <c r="DC49" s="9">
        <v>43891</v>
      </c>
      <c r="DD49">
        <v>74</v>
      </c>
      <c r="DE49">
        <f>(DD49/DD48)-1</f>
        <v>0.088235294117646967</v>
      </c>
    </row>
    <row r="50" spans="1:214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CY50">
        <v>390</v>
      </c>
      <c r="DC50" s="9">
        <v>43892</v>
      </c>
      <c r="DD50">
        <v>98</v>
      </c>
      <c r="DE50">
        <f>(DD50/DD49)-1</f>
        <v>0.32432432432432434</v>
      </c>
    </row>
    <row r="51" spans="1:214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CY51">
        <v>90</v>
      </c>
      <c r="DC51" s="9">
        <v>43893</v>
      </c>
      <c r="DD51">
        <v>118</v>
      </c>
      <c r="DE51">
        <f>(DD51/DD50)-1</f>
        <v>0.20408163265306123</v>
      </c>
    </row>
    <row r="52" spans="1:214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CY52">
        <v>490</v>
      </c>
      <c r="DC52" s="9">
        <v>43894</v>
      </c>
      <c r="DD52">
        <v>149</v>
      </c>
      <c r="DE52">
        <f>(DD52/DD51)-1</f>
        <v>0.26271186440677963</v>
      </c>
    </row>
    <row r="53" spans="1:214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CY53">
        <v>90</v>
      </c>
      <c r="DC53" s="9">
        <v>43895</v>
      </c>
      <c r="DD53">
        <v>217</v>
      </c>
      <c r="DE53">
        <f>(DD53/DD52)-1</f>
        <v>0.4563758389261745</v>
      </c>
    </row>
    <row r="54" spans="1:214" ht="19.5">
      <c r="C54">
        <f>H53*D54</f>
        <v>630.99999999945953</v>
      </c>
      <c r="D54">
        <f>0.028083136766200001</f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CY54">
        <v>290</v>
      </c>
      <c r="DC54" s="9">
        <v>43896</v>
      </c>
      <c r="DD54">
        <v>262</v>
      </c>
      <c r="DE54">
        <f>(DD54/DD53)-1</f>
        <v>0.20737327188940102</v>
      </c>
    </row>
    <row r="55" spans="1:214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CY55">
        <v>90</v>
      </c>
      <c r="DC55" s="9">
        <v>43897</v>
      </c>
      <c r="DD55">
        <v>402</v>
      </c>
      <c r="DE55">
        <f>(DD55/DD54)-1</f>
        <v>0.53435114503816794</v>
      </c>
    </row>
    <row r="56" spans="1:214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CY56">
        <v>390</v>
      </c>
      <c r="DC56" s="9">
        <v>43898</v>
      </c>
      <c r="DD56">
        <v>518</v>
      </c>
      <c r="DE56">
        <f>(DD56/DD55)-1</f>
        <v>0.28855721393034828</v>
      </c>
    </row>
    <row r="57" spans="1:214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CY57">
        <v>90</v>
      </c>
      <c r="DC57" s="9">
        <v>43899</v>
      </c>
      <c r="DD57">
        <v>583</v>
      </c>
      <c r="DE57">
        <f>(DD57/DD56)-1</f>
        <v>0.12548262548262556</v>
      </c>
    </row>
    <row r="58" spans="1:214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CY58">
        <v>490</v>
      </c>
      <c r="DC58" s="9">
        <v>43900</v>
      </c>
      <c r="DD58">
        <v>959</v>
      </c>
      <c r="DE58">
        <f>(DD58/DD57)-1</f>
        <v>0.64493996569468259</v>
      </c>
    </row>
    <row r="59" spans="1:214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CY59">
        <v>90</v>
      </c>
      <c r="DC59" s="9">
        <v>43901</v>
      </c>
      <c r="DD59">
        <v>1281</v>
      </c>
      <c r="DE59">
        <f>(DD59/DD58)-1</f>
        <v>0.33576642335766427</v>
      </c>
    </row>
    <row r="60" spans="1:214" ht="19.74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CY60">
        <v>290</v>
      </c>
      <c r="DC60" s="9">
        <v>43902</v>
      </c>
      <c r="DD60">
        <v>1663</v>
      </c>
      <c r="DE60">
        <f>(DD60/DD59)-1</f>
        <v>0.29820452771272454</v>
      </c>
    </row>
    <row r="61" spans="1:214" ht="19.74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CY61">
        <v>90</v>
      </c>
      <c r="DC61" s="9">
        <v>43903</v>
      </c>
      <c r="DD61">
        <v>2179</v>
      </c>
      <c r="DE61">
        <f>(DD61/DD60)-1</f>
        <v>0.31028262176788934</v>
      </c>
    </row>
    <row r="62" spans="1:214" ht="19.74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CY62">
        <v>390</v>
      </c>
      <c r="DC62" s="9">
        <v>43904</v>
      </c>
      <c r="DD62">
        <v>2727</v>
      </c>
      <c r="DE62">
        <f>(DD62/DD61)-1</f>
        <v>0.25149150986691149</v>
      </c>
    </row>
    <row r="63" spans="1:214" ht="19.5">
      <c r="C63">
        <f>H62*D63</f>
        <v>523.00000000041462</v>
      </c>
      <c r="D63">
        <f>0.018182450285099998</f>
        <v>0.018182450285099998</v>
      </c>
      <c r="E63" t="s">
        <v>19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CY63">
        <v>90</v>
      </c>
      <c r="DC63" s="9">
        <v>43905</v>
      </c>
      <c r="DD63">
        <v>3499</v>
      </c>
      <c r="DE63">
        <f>(DD63/DD62)-1</f>
        <v>0.28309497616428314</v>
      </c>
    </row>
    <row r="64" spans="1:214" ht="19.5">
      <c r="C64">
        <f>H63*D64</f>
        <v>0</v>
      </c>
      <c r="D64">
        <f>0</f>
        <v>0</v>
      </c>
      <c r="E64" t="s">
        <v>12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CY64">
        <v>490</v>
      </c>
      <c r="DC64" s="9">
        <v>43906</v>
      </c>
      <c r="DD64">
        <v>4632</v>
      </c>
      <c r="DE64">
        <f>(DD64/DD63)-1</f>
        <v>0.32380680194341238</v>
      </c>
    </row>
    <row r="65" spans="1:214" ht="19.5">
      <c r="C65">
        <f>H64*D65</f>
        <v>685.99999999433692</v>
      </c>
      <c r="D65">
        <f>0.023423361901</f>
        <v>0.023423361901</v>
      </c>
      <c r="E65" t="s">
        <v>14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A65" t="inlineStr">
        <is>
          <t>UPDATED - finished this line's entry and won't require further update.</t>
        </is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G65" t="inlineStr">
        <is>
          <t>semi-CORRECT - no errors seen.  Ready for permanent record.</t>
        </is>
      </c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CY65">
        <v>90</v>
      </c>
      <c r="DC65" s="9">
        <v>43907</v>
      </c>
      <c r="DD65">
        <v>6421</v>
      </c>
      <c r="DE65">
        <f>(DD65/DD64)-1</f>
        <v>0.38622625215889461</v>
      </c>
    </row>
    <row r="66" spans="1:214" ht="19.5">
      <c r="C66">
        <f>H65*D66</f>
        <v>648.00000000082809</v>
      </c>
      <c r="D66">
        <f>0.0216194575118</f>
        <v>0.0216194575118</v>
      </c>
      <c r="E66" t="s">
        <v>15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K66">
        <f>N66+U66+AB66+AI66+AP66+AW66+BD66+BK66+BR66</f>
        <v>30621</v>
      </c>
      <c r="L66" s="3">
        <f>(K66/K65)-1</f>
        <v>0.021619457511760531</v>
      </c>
      <c r="M66" t="inlineStr">
        <is>
          <t>NEW:</t>
        </is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A66" t="inlineStr">
        <is>
          <t>PROPOSED - open to proposal now - subject to revision.</t>
        </is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CY66">
        <v>290</v>
      </c>
      <c r="DC66" s="9">
        <v>43908</v>
      </c>
      <c r="DD66">
        <v>7783</v>
      </c>
      <c r="DE66">
        <f>(DD66/DD65)-1</f>
        <v>0.21211649275813738</v>
      </c>
    </row>
    <row r="67" spans="1:214" ht="19.5">
      <c r="C67">
        <f>H66*D67</f>
        <v>662.00940846849244</v>
      </c>
      <c r="D67">
        <f>D66</f>
        <v>0.0216194575118</v>
      </c>
      <c r="E67" t="s">
        <v>16</v>
      </c>
      <c r="F67" t="inlineStr">
        <is>
          <t>day two</t>
        </is>
      </c>
      <c r="G67" s="2">
        <f>H67*15</f>
        <v>469245.14112679474</v>
      </c>
      <c r="H67">
        <f>H66+C67</f>
        <v>31283.009408452981</v>
      </c>
      <c r="K67" s="1"/>
      <c r="L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O67" s="1"/>
      <c r="BP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E67" s="1"/>
      <c r="CF67" s="1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CY67">
        <v>22</v>
      </c>
      <c r="DC67" s="9">
        <v>43909</v>
      </c>
      <c r="DD67">
        <v>13677</v>
      </c>
      <c r="DE67">
        <f>(DD67/DD66)-1</f>
        <v>0.75729153282795836</v>
      </c>
    </row>
    <row r="68" spans="1:214" ht="19.5">
      <c r="C68">
        <f>H67*D68</f>
        <v>676.32169274728892</v>
      </c>
      <c r="D68">
        <f>D67</f>
        <v>0.0216194575118</v>
      </c>
      <c r="E68" t="s">
        <v>17</v>
      </c>
      <c r="F68" t="inlineStr">
        <is>
          <t>day three</t>
        </is>
      </c>
      <c r="G68" s="2">
        <f>H68*15</f>
        <v>479389.96651800408</v>
      </c>
      <c r="H68">
        <f>H67+C68</f>
        <v>31959.33110120027</v>
      </c>
      <c r="K68" s="1"/>
      <c r="L68" s="1"/>
      <c r="O68" s="1"/>
      <c r="P68" s="1"/>
      <c r="Q68" s="1"/>
      <c r="R68" s="1"/>
      <c r="S68" s="1"/>
      <c r="V68" s="1"/>
      <c r="W68" s="1"/>
      <c r="X68" s="1"/>
      <c r="Y68" s="1"/>
      <c r="Z68" s="1"/>
      <c r="AC68" s="1"/>
      <c r="AD68" s="1"/>
      <c r="AE68" s="1"/>
      <c r="AF68" s="1"/>
      <c r="AG68" s="1"/>
      <c r="AJ68" s="1"/>
      <c r="AK68" s="1"/>
      <c r="AL68" s="1"/>
      <c r="AM68" s="1"/>
      <c r="AN68" s="1"/>
      <c r="AQ68" s="1"/>
      <c r="AR68" s="1"/>
      <c r="AS68" s="1"/>
      <c r="AT68" s="1"/>
      <c r="AU68" s="1"/>
      <c r="AX68" s="1"/>
      <c r="AY68" s="1"/>
      <c r="AZ68" s="1"/>
      <c r="BA68" s="1"/>
      <c r="BB68" s="1"/>
      <c r="BE68" s="1"/>
      <c r="BF68" s="1"/>
      <c r="BG68" s="1"/>
      <c r="BH68" s="1"/>
      <c r="BI68" s="1"/>
      <c r="BL68" s="1"/>
      <c r="BM68" s="1"/>
      <c r="BN68" s="1"/>
      <c r="BO68" s="1"/>
      <c r="BP68" s="1"/>
      <c r="BS68" s="1"/>
      <c r="BT68" s="1"/>
      <c r="BU68" s="1"/>
      <c r="BV68" s="1"/>
      <c r="BW68" s="1"/>
      <c r="BZ68" s="1"/>
      <c r="CA68" s="1"/>
      <c r="CB68" s="1"/>
      <c r="CC68" s="1"/>
      <c r="CD68" s="1"/>
      <c r="CE68" s="1"/>
      <c r="CF68" s="1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CY68">
        <v>390</v>
      </c>
      <c r="DC68" s="9">
        <v>43910</v>
      </c>
      <c r="DD68">
        <v>19100</v>
      </c>
      <c r="DE68">
        <f>(DD68/DD67)-1</f>
        <v>0.39650508152372588</v>
      </c>
    </row>
    <row r="69" spans="1:214" ht="19.5">
      <c r="C69">
        <f>H68*D69</f>
        <v>690.9434008479476</v>
      </c>
      <c r="D69">
        <f>D68</f>
        <v>0.0216194575118</v>
      </c>
      <c r="E69" t="s">
        <v>18</v>
      </c>
      <c r="F69" t="inlineStr">
        <is>
          <t>day four</t>
        </is>
      </c>
      <c r="G69" s="2">
        <f>H69*15</f>
        <v>489754.11753072328</v>
      </c>
      <c r="H69">
        <f>H68+C69</f>
        <v>32650.274502048218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CY69">
        <v>22</v>
      </c>
      <c r="DC69" s="9">
        <v>43911</v>
      </c>
      <c r="DD69">
        <v>25489</v>
      </c>
      <c r="DE69">
        <f>(DD69/DD68)-1</f>
        <v>0.33450261780104706</v>
      </c>
    </row>
    <row r="70" spans="1:214" ht="19.5">
      <c r="C70">
        <f>H69*D70</f>
        <v>705.88122234563832</v>
      </c>
      <c r="D70">
        <f>D69</f>
        <v>0.0216194575118</v>
      </c>
      <c r="E70" t="s">
        <v>19</v>
      </c>
      <c r="F70" t="inlineStr">
        <is>
          <t>day five</t>
        </is>
      </c>
      <c r="G70" s="2">
        <f>H70*15</f>
        <v>500342.33586590789</v>
      </c>
      <c r="H70">
        <f>H69+C70</f>
        <v>33356.155724393859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CY70">
        <v>490</v>
      </c>
      <c r="DC70" s="9">
        <v>43912</v>
      </c>
      <c r="DD70">
        <v>33276</v>
      </c>
      <c r="DE70">
        <f>(DD70/DD69)-1</f>
        <v>0.30550433520342102</v>
      </c>
    </row>
    <row r="71" spans="1:214" ht="19.5">
      <c r="C71">
        <f>H70*D71</f>
        <v>721.14199144051736</v>
      </c>
      <c r="D71">
        <f>D70</f>
        <v>0.0216194575118</v>
      </c>
      <c r="E71" t="s">
        <v>12</v>
      </c>
      <c r="F71" t="inlineStr">
        <is>
          <t>above: moving target</t>
        </is>
      </c>
      <c r="G71" s="2">
        <f>H71*15</f>
        <v>511159.46573751565</v>
      </c>
      <c r="H71">
        <f>H70+C71</f>
        <v>34077.297715834378</v>
      </c>
      <c r="J71" s="1"/>
      <c r="K71" s="1"/>
      <c r="L71" s="1"/>
      <c r="N71" s="1"/>
      <c r="O71" s="1"/>
      <c r="P71" s="1"/>
      <c r="Q71" s="1"/>
      <c r="R71" s="1"/>
      <c r="S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O71" s="1"/>
      <c r="BP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E71" s="1"/>
      <c r="CF71" s="1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CY71">
        <v>22</v>
      </c>
      <c r="DC71" s="9">
        <v>43913</v>
      </c>
      <c r="DD71">
        <v>43847</v>
      </c>
      <c r="DE71">
        <f>(DD71/DD70)-1</f>
        <v>0.31767640341387193</v>
      </c>
    </row>
    <row r="72" spans="1:214" ht="19.5">
      <c r="C72">
        <f>H71*D72</f>
        <v>736.73269008444049</v>
      </c>
      <c r="D72">
        <f>D71</f>
        <v>0.0216194575118</v>
      </c>
      <c r="E72" t="s">
        <v>14</v>
      </c>
      <c r="F72" s="9">
        <v>43962</v>
      </c>
      <c r="G72" s="2">
        <f>H72*15</f>
        <v>522210.45608878229</v>
      </c>
      <c r="H72">
        <f>H71+C72</f>
        <v>34814.03040591882</v>
      </c>
      <c r="J72" s="1"/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CY72">
        <v>290</v>
      </c>
      <c r="DC72" s="9">
        <v>43914</v>
      </c>
      <c r="DD72">
        <v>53740</v>
      </c>
      <c r="DE72">
        <f>(DD72/DD71)-1</f>
        <v>0.22562547038565928</v>
      </c>
    </row>
    <row r="73" spans="1:214" ht="19.5">
      <c r="C73">
        <f>H72*D73</f>
        <v>752.66045117527528</v>
      </c>
      <c r="D73">
        <f>D72</f>
        <v>0.0216194575118</v>
      </c>
      <c r="E73" t="s">
        <v>15</v>
      </c>
      <c r="F73" s="9">
        <v>43963</v>
      </c>
      <c r="G73" s="2">
        <f>H73*15</f>
        <v>533500.36285641138</v>
      </c>
      <c r="H73">
        <f>H72+C73</f>
        <v>35566.690857094094</v>
      </c>
      <c r="J73" s="1"/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CY73">
        <v>22</v>
      </c>
      <c r="DC73" s="9">
        <v>43915</v>
      </c>
      <c r="DD73">
        <v>65778</v>
      </c>
      <c r="DE73">
        <f>(DD73/DD72)-1</f>
        <v>0.22400446594715295</v>
      </c>
    </row>
    <row r="74" spans="1:214" ht="19.5">
      <c r="C74">
        <f>H73*D74</f>
        <v>768.9325618202713</v>
      </c>
      <c r="D74">
        <f>D73</f>
        <v>0.0216194575118</v>
      </c>
      <c r="E74" t="s">
        <v>16</v>
      </c>
      <c r="F74" s="9">
        <v>43964</v>
      </c>
      <c r="G74" s="2">
        <f>H74*15</f>
        <v>545034.35128371546</v>
      </c>
      <c r="H74">
        <f>H73+C74</f>
        <v>36335.623418914365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CY74">
        <v>390</v>
      </c>
      <c r="DC74" s="9">
        <v>43916</v>
      </c>
      <c r="DD74">
        <v>83836</v>
      </c>
      <c r="DE74">
        <f>(DD74/DD73)-1</f>
        <v>0.27452947794095284</v>
      </c>
    </row>
    <row r="75" spans="1:214" ht="19.5">
      <c r="C75">
        <f>H74*D75</f>
        <v>785.55646666998416</v>
      </c>
      <c r="D75">
        <f>D74</f>
        <v>0.0216194575118</v>
      </c>
      <c r="E75" t="s">
        <v>17</v>
      </c>
      <c r="F75" s="9">
        <v>43965</v>
      </c>
      <c r="G75" s="2"/>
      <c r="H75">
        <f>H74+C75</f>
        <v>37121.179885584352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CY75">
        <v>22</v>
      </c>
      <c r="DC75" s="9">
        <v>43917</v>
      </c>
      <c r="DD75">
        <v>101657</v>
      </c>
      <c r="DE75">
        <f>(DD75/DD74)-1</f>
        <v>0.21256977909251407</v>
      </c>
    </row>
    <row r="76" spans="1:214" ht="19.5">
      <c r="C76">
        <f>H75*D76</f>
        <v>802.53977132427565</v>
      </c>
      <c r="D76">
        <f>D75</f>
        <v>0.0216194575118</v>
      </c>
      <c r="E76" t="s">
        <v>18</v>
      </c>
      <c r="F76" s="9">
        <v>43966</v>
      </c>
      <c r="G76" s="2"/>
      <c r="H76">
        <f>H75+C76</f>
        <v>37923.71965690863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14" ht="19.5">
      <c r="C77">
        <f>H76*D77</f>
        <v>819.89024581195065</v>
      </c>
      <c r="D77">
        <f>D76</f>
        <v>0.0216194575118</v>
      </c>
      <c r="E77" t="s">
        <v>19</v>
      </c>
      <c r="F77" s="9">
        <v>43966</v>
      </c>
      <c r="G77" s="2"/>
      <c r="H77">
        <f>H76+C77</f>
        <v>38743.609902720578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14" ht="21">
      <c r="C78">
        <f>H77*D78</f>
        <v>837.61582814562132</v>
      </c>
      <c r="D78">
        <f>D77</f>
        <v>0.0216194575118</v>
      </c>
      <c r="E78" t="s">
        <v>12</v>
      </c>
      <c r="F78" s="9">
        <v>43968</v>
      </c>
      <c r="G78" s="2"/>
      <c r="H78">
        <f>H77+C78</f>
        <v>39581.225730866201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1065</v>
      </c>
      <c r="P78">
        <v>24</v>
      </c>
      <c r="Q78" s="3"/>
      <c r="R78">
        <v>95</v>
      </c>
      <c r="S78" s="3"/>
      <c r="U78">
        <v>6351</v>
      </c>
      <c r="V78" s="3"/>
      <c r="W78">
        <v>369</v>
      </c>
      <c r="X78" s="3"/>
      <c r="Y78">
        <v>804</v>
      </c>
      <c r="Z78" s="3"/>
      <c r="AB78">
        <v>8337</v>
      </c>
      <c r="AC78" s="3"/>
      <c r="AD78">
        <v>504</v>
      </c>
      <c r="AE78" s="3"/>
      <c r="AF78">
        <v>610</v>
      </c>
      <c r="AG78" s="3"/>
      <c r="AI78">
        <v>12360</v>
      </c>
      <c r="AJ78" s="3"/>
      <c r="AK78">
        <v>519</v>
      </c>
      <c r="AL78" s="3"/>
      <c r="AM78">
        <v>935</v>
      </c>
      <c r="AN78" s="3"/>
      <c r="AP78">
        <v>734</v>
      </c>
      <c r="AQ78" s="3"/>
      <c r="AR78">
        <v>42</v>
      </c>
      <c r="AS78" s="3"/>
      <c r="AT78">
        <v>95</v>
      </c>
      <c r="AU78" s="3"/>
      <c r="AW78">
        <v>502</v>
      </c>
      <c r="AX78" s="3"/>
      <c r="AY78">
        <v>7</v>
      </c>
      <c r="AZ78" s="3"/>
      <c r="BA78">
        <v>43</v>
      </c>
      <c r="BB78" s="3"/>
      <c r="BD78">
        <v>223</v>
      </c>
      <c r="BE78" s="3"/>
      <c r="BF78">
        <v>1</v>
      </c>
      <c r="BG78" s="3"/>
      <c r="BH78">
        <v>4</v>
      </c>
      <c r="BI78" s="3"/>
      <c r="BK78">
        <v>681</v>
      </c>
      <c r="BL78" s="3"/>
      <c r="BM78">
        <v>34</v>
      </c>
      <c r="BN78" s="3"/>
      <c r="BO78">
        <v>45</v>
      </c>
      <c r="BP78" s="3"/>
      <c r="BR78">
        <v>368</v>
      </c>
      <c r="BS78" s="3"/>
      <c r="BU78" s="3"/>
      <c r="BV78">
        <v>2</v>
      </c>
      <c r="BW78" s="3"/>
      <c r="BY78">
        <v>30621</v>
      </c>
      <c r="BZ78" s="3"/>
      <c r="CA78">
        <v>1500</v>
      </c>
      <c r="CB78" s="3"/>
      <c r="CC78">
        <v>2633</v>
      </c>
      <c r="CD78" s="3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14" ht="21">
      <c r="C79">
        <f>H78*D79</f>
        <v>855.72462795342676</v>
      </c>
      <c r="D79">
        <f>D78</f>
        <v>0.0216194575118</v>
      </c>
      <c r="E79" t="s">
        <v>14</v>
      </c>
      <c r="F79" s="9">
        <v>43969</v>
      </c>
      <c r="G79" s="2"/>
      <c r="H79">
        <f>H78+C79</f>
        <v>40436.950358819631</v>
      </c>
      <c r="J79" s="1"/>
      <c r="K79" s="1"/>
      <c r="L79" s="1"/>
      <c r="M79" t="inlineStr">
        <is>
          <t>ext. Difference:</t>
        </is>
      </c>
      <c r="N79">
        <f>N78-N65</f>
        <v>18</v>
      </c>
      <c r="P79">
        <f>P78-P65</f>
        <v>1</v>
      </c>
      <c r="Q79" s="3"/>
      <c r="R79">
        <f>R78-R65</f>
        <v>1</v>
      </c>
      <c r="S79" s="3"/>
      <c r="U79">
        <f>U78-U65</f>
        <v>178</v>
      </c>
      <c r="V79" s="3"/>
      <c r="W79">
        <f>W78-W65</f>
        <v>7</v>
      </c>
      <c r="X79" s="3"/>
      <c r="Y79">
        <f>Y78-Y65</f>
        <v>31</v>
      </c>
      <c r="Z79" s="3"/>
      <c r="AB79">
        <f>AB78-AB65</f>
        <v>227</v>
      </c>
      <c r="AC79" s="3"/>
      <c r="AD79">
        <f>AD78-AD65</f>
        <v>17</v>
      </c>
      <c r="AE79" s="3"/>
      <c r="AF79">
        <f>AF78-AF65</f>
        <v>15</v>
      </c>
      <c r="AG79" s="3"/>
      <c r="AI79">
        <f>AI78-AI65</f>
        <v>115</v>
      </c>
      <c r="AJ79" s="3"/>
      <c r="AK79">
        <f>AK78-AK65</f>
        <v>12</v>
      </c>
      <c r="AL79" s="3"/>
      <c r="AM79">
        <f>AM78-AM65</f>
        <v>25</v>
      </c>
      <c r="AN79" s="3"/>
      <c r="AP79">
        <f>AP78-AP65</f>
        <v>21</v>
      </c>
      <c r="AQ79" s="3"/>
      <c r="AR79">
        <f>AR78-AR65</f>
        <v>1</v>
      </c>
      <c r="AS79" s="3"/>
      <c r="AT79">
        <f>AT78-AT65</f>
        <v>2</v>
      </c>
      <c r="AU79" s="3"/>
      <c r="AW79">
        <f>AW78-AW65</f>
        <v>38</v>
      </c>
      <c r="AX79" s="3"/>
      <c r="AY79">
        <f>AY78-AY65</f>
        <v>1</v>
      </c>
      <c r="AZ79" s="3"/>
      <c r="BA79">
        <f>BA78-BA65</f>
        <v>3</v>
      </c>
      <c r="BB79" s="3"/>
      <c r="BD79">
        <f>BD78-BD65</f>
        <v>6</v>
      </c>
      <c r="BE79" s="3"/>
      <c r="BF79">
        <f>BF78-BF65</f>
        <v>-4</v>
      </c>
      <c r="BG79" s="3"/>
      <c r="BH79">
        <f>BH78-BH65</f>
        <v>1</v>
      </c>
      <c r="BI79" s="3"/>
      <c r="BK79">
        <f>BK78-BK65</f>
        <v>40</v>
      </c>
      <c r="BL79" s="3"/>
      <c r="BM79">
        <f>BM78-BM65</f>
        <v>1</v>
      </c>
      <c r="BN79" s="3"/>
      <c r="BO79">
        <f>BO78-BO65</f>
        <v>0</v>
      </c>
      <c r="BP79" s="3"/>
      <c r="BR79">
        <f>BR78-BR65</f>
        <v>5</v>
      </c>
      <c r="BS79" s="3"/>
      <c r="BU79" s="3"/>
      <c r="BV79">
        <f>BV78-BV65</f>
        <v>-1</v>
      </c>
      <c r="BW79" s="3"/>
      <c r="BY79">
        <f>BY78-BY65</f>
        <v>648</v>
      </c>
      <c r="BZ79" s="3"/>
      <c r="CA79">
        <f>CA78-CA65</f>
        <v>36</v>
      </c>
      <c r="CB79" s="3"/>
      <c r="CC79">
        <f>CC78-CC65</f>
        <v>77</v>
      </c>
      <c r="CD79" s="3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14" ht="21">
      <c r="C80">
        <f>H79*D80</f>
        <v>874.22493018926673</v>
      </c>
      <c r="D80">
        <f>D79</f>
        <v>0.0216194575118</v>
      </c>
      <c r="E80" t="s">
        <v>15</v>
      </c>
      <c r="F80" s="9">
        <v>43970</v>
      </c>
      <c r="G80" s="2"/>
      <c r="H80">
        <f>H79+C80</f>
        <v>41311.175289008897</v>
      </c>
      <c r="K80" s="1"/>
      <c r="L80" s="1"/>
      <c r="M80" t="inlineStr">
        <is>
          <t>int. Difference:</t>
        </is>
      </c>
      <c r="N80">
        <f>N66-N65</f>
        <v>18</v>
      </c>
      <c r="P80">
        <f>P66-P65</f>
        <v>1</v>
      </c>
      <c r="Q80" s="3"/>
      <c r="R80">
        <f>R66-R65</f>
        <v>1</v>
      </c>
      <c r="S80" s="3"/>
      <c r="U80">
        <f>U66-U65</f>
        <v>178</v>
      </c>
      <c r="V80" s="3"/>
      <c r="W80">
        <f>W66-W65</f>
        <v>7</v>
      </c>
      <c r="X80" s="3"/>
      <c r="Y80">
        <f>Y66-Y65</f>
        <v>31</v>
      </c>
      <c r="Z80" s="3"/>
      <c r="AB80">
        <f>AB66-AB65</f>
        <v>227</v>
      </c>
      <c r="AC80" s="3"/>
      <c r="AD80">
        <f>AD66-AD65</f>
        <v>17</v>
      </c>
      <c r="AE80" s="3"/>
      <c r="AF80">
        <f>AF66-AF65</f>
        <v>15</v>
      </c>
      <c r="AG80" s="3"/>
      <c r="AI80">
        <f>AI66-AI65</f>
        <v>115</v>
      </c>
      <c r="AJ80" s="3"/>
      <c r="AK80">
        <f>AK66-AK65</f>
        <v>12</v>
      </c>
      <c r="AL80" s="3"/>
      <c r="AM80">
        <f>AM66-AM65</f>
        <v>25</v>
      </c>
      <c r="AN80" s="3"/>
      <c r="AP80">
        <f>AP66-AP65</f>
        <v>21</v>
      </c>
      <c r="AQ80" s="3"/>
      <c r="AR80">
        <f>AR66-AR65</f>
        <v>1</v>
      </c>
      <c r="AS80" s="3"/>
      <c r="AT80">
        <f>AT66-AT65</f>
        <v>2</v>
      </c>
      <c r="AU80" s="3"/>
      <c r="AW80">
        <f>AW66-AW65</f>
        <v>38</v>
      </c>
      <c r="AX80" s="3"/>
      <c r="AY80">
        <f>AY66-AY65</f>
        <v>1</v>
      </c>
      <c r="AZ80" s="3"/>
      <c r="BA80">
        <f>BA66-BA65</f>
        <v>3</v>
      </c>
      <c r="BB80" s="3"/>
      <c r="BD80">
        <f>BD66-BD65</f>
        <v>6</v>
      </c>
      <c r="BE80" s="3"/>
      <c r="BF80">
        <f>BF66-BF65</f>
        <v>-4</v>
      </c>
      <c r="BG80" s="3"/>
      <c r="BH80">
        <f>BH66-BH65</f>
        <v>1</v>
      </c>
      <c r="BI80" s="3"/>
      <c r="BK80">
        <f>BK66-BK65</f>
        <v>40</v>
      </c>
      <c r="BL80" s="3"/>
      <c r="BM80">
        <f>BM66-BM65</f>
        <v>1</v>
      </c>
      <c r="BN80" s="3"/>
      <c r="BO80">
        <f>BO66-BO65</f>
        <v>0</v>
      </c>
      <c r="BP80" s="3"/>
      <c r="BR80">
        <f>BR66-BR65</f>
        <v>5</v>
      </c>
      <c r="BS80" s="3"/>
      <c r="BU80" s="3"/>
      <c r="BV80">
        <f>BV66-BV65</f>
        <v>-1</v>
      </c>
      <c r="BW80" s="3"/>
      <c r="BY80">
        <f>BY66-BY65</f>
        <v>648</v>
      </c>
      <c r="BZ80" s="3"/>
      <c r="CA80">
        <f>CA66-CA65</f>
        <v>36</v>
      </c>
      <c r="CB80" s="3"/>
      <c r="CC80">
        <f>CC66-CC65</f>
        <v>77</v>
      </c>
      <c r="CD80" s="3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14" ht="19.5">
      <c r="C81">
        <f>H80*D81</f>
        <v>893.12519892324997</v>
      </c>
      <c r="D81">
        <f>D80</f>
        <v>0.0216194575118</v>
      </c>
      <c r="E81" t="s">
        <v>16</v>
      </c>
      <c r="F81" s="9">
        <v>43971</v>
      </c>
      <c r="G81" s="2"/>
      <c r="H81">
        <f>H80+C81</f>
        <v>42204.300487932145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14" ht="19.5">
      <c r="C82">
        <f>H81*D82</f>
        <v>912.43408121408902</v>
      </c>
      <c r="D82">
        <f>D81</f>
        <v>0.0216194575118</v>
      </c>
      <c r="E82" t="s">
        <v>17</v>
      </c>
      <c r="F82" s="9">
        <v>43972</v>
      </c>
      <c r="G82" s="2"/>
      <c r="H82">
        <f>H81+C82</f>
        <v>43116.734569146232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14" ht="21">
      <c r="C83">
        <f>H82*D83</f>
        <v>932.16041106521527</v>
      </c>
      <c r="D83">
        <f>D82</f>
        <v>0.0216194575118</v>
      </c>
      <c r="E83" t="s">
        <v>18</v>
      </c>
      <c r="F83" s="9">
        <v>43973</v>
      </c>
      <c r="G83" s="2"/>
      <c r="H83">
        <f>H82+C83</f>
        <v>44048.894980211451</v>
      </c>
      <c r="J83" s="1"/>
      <c r="K83" t="inlineStr">
        <is>
          <t>TODAY:</t>
        </is>
      </c>
      <c r="N83" s="3">
        <f>(N66/N65)-1</f>
        <v>0.017191977077363862</v>
      </c>
      <c r="P83" s="3">
        <f>(P66/P65)-1</f>
        <v>0.043478260869565188</v>
      </c>
      <c r="Q83" s="3"/>
      <c r="R83" s="3">
        <f>(R66/R65)-1</f>
        <v>0.010638297872340496</v>
      </c>
      <c r="S83" s="3"/>
      <c r="T83" s="3"/>
      <c r="U83" s="3">
        <f>(U66/U65)-1</f>
        <v>0.028835250283492542</v>
      </c>
      <c r="V83" s="3"/>
      <c r="W83" s="3">
        <f>(W66/W65)-1</f>
        <v>0.019337016574585641</v>
      </c>
      <c r="X83" s="3"/>
      <c r="Y83" s="3">
        <f>(Y66/Y65)-1</f>
        <v>0.040103492884864256</v>
      </c>
      <c r="Z83" s="3"/>
      <c r="AA83" s="3"/>
      <c r="AB83" s="3">
        <f>(AB66/AB65)-1</f>
        <v>0.027990135635018509</v>
      </c>
      <c r="AC83" s="3"/>
      <c r="AD83" s="3">
        <f>(AD66/AD65)-1</f>
        <v>0.034907597535934309</v>
      </c>
      <c r="AE83" s="3"/>
      <c r="AF83" s="3">
        <f>(AF66/AF65)-1</f>
        <v>0.025210084033613356</v>
      </c>
      <c r="AG83" s="3"/>
      <c r="AH83" s="3"/>
      <c r="AI83" s="3">
        <f>(AI66/AI65)-1</f>
        <v>0.0093915884034299069</v>
      </c>
      <c r="AJ83" s="3"/>
      <c r="AK83" s="3">
        <f>(AK66/AK65)-1</f>
        <v>0.023668639053254337</v>
      </c>
      <c r="AL83" s="3"/>
      <c r="AM83" s="3">
        <f>(AM66/AM65)-1</f>
        <v>0.027472527472527375</v>
      </c>
      <c r="AN83" s="3"/>
      <c r="AO83" s="3"/>
      <c r="AP83" s="3">
        <f>(AP66/AP65)-1</f>
        <v>0.029453015427769902</v>
      </c>
      <c r="AQ83" s="3"/>
      <c r="AR83" s="3">
        <f>(AR66/AR65)-1</f>
        <v>0.024390243902439046</v>
      </c>
      <c r="AS83" s="3"/>
      <c r="AT83" s="3">
        <f>(AT66/AT65)-1</f>
        <v>0.021505376344086002</v>
      </c>
      <c r="AU83" s="3"/>
      <c r="AV83" s="3"/>
      <c r="AW83" s="3">
        <f>(AW66/AW65)-1</f>
        <v>0.0818965517241379</v>
      </c>
      <c r="AX83" s="3"/>
      <c r="AY83" s="3">
        <f>(AY66/AY65)-1</f>
        <v>0.16666666666666674</v>
      </c>
      <c r="AZ83" s="3"/>
      <c r="BA83" s="3">
        <f>(BA66/BA65)-1</f>
        <v>0.074999999999999956</v>
      </c>
      <c r="BB83" s="3"/>
      <c r="BC83" s="3"/>
      <c r="BD83" s="3">
        <f>(BD66/BD65)-1</f>
        <v>0.027649769585253559</v>
      </c>
      <c r="BE83" s="3"/>
      <c r="BF83" s="3">
        <f>(BF66/BF65)-1</f>
        <v>-0.80000000000000004</v>
      </c>
      <c r="BG83" s="3"/>
      <c r="BH83" s="3">
        <f>(BH66/BH65)-1</f>
        <v>0.33333333333333326</v>
      </c>
      <c r="BI83" s="3"/>
      <c r="BJ83" s="3"/>
      <c r="BK83" s="3">
        <f>(BK66/BK65)-1</f>
        <v>0.06240249609984394</v>
      </c>
      <c r="BL83" s="3"/>
      <c r="BM83" s="3">
        <f>(BM66/BM65)-1</f>
        <v>0.030303030303030276</v>
      </c>
      <c r="BN83" s="3"/>
      <c r="BO83" s="3">
        <f>(BO66/BO65)-1</f>
        <v>0</v>
      </c>
      <c r="BP83" s="3"/>
      <c r="BQ83" s="3"/>
      <c r="BR83" s="3">
        <f>(BR66/BR65)-1</f>
        <v>0.01377410468319562</v>
      </c>
      <c r="BS83" s="3"/>
      <c r="BT83" s="3"/>
      <c r="BU83" s="3"/>
      <c r="BV83" s="3">
        <f>(BV66/BV65)-1</f>
        <v>-0.33333333333333337</v>
      </c>
      <c r="BW83" s="3"/>
      <c r="BX83" s="3"/>
      <c r="BY83" s="3">
        <f>(BY66/BY65)-1</f>
        <v>0.021619457511760531</v>
      </c>
      <c r="BZ83" s="3"/>
      <c r="CA83" s="3">
        <f>(CA66/CA65)-1</f>
        <v>0.024590163934426146</v>
      </c>
      <c r="CB83" s="3"/>
      <c r="CC83" s="3">
        <f>(CC66/CC65)-1</f>
        <v>0.030125195618153411</v>
      </c>
      <c r="CD83" s="3"/>
      <c r="CE83" s="3"/>
      <c r="CF83" s="3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14" ht="19.5">
      <c r="C84">
        <f>H83*D84</f>
        <v>952.31321346642176</v>
      </c>
      <c r="D84">
        <f>D83</f>
        <v>0.0216194575118</v>
      </c>
      <c r="E84" t="s">
        <v>19</v>
      </c>
      <c r="F84" s="9">
        <v>43974</v>
      </c>
      <c r="G84" s="2"/>
      <c r="H84">
        <f>H83+C84</f>
        <v>45001.20819367787</v>
      </c>
      <c r="J84" s="1"/>
      <c r="AJ84" s="5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14" ht="19.5">
      <c r="C85">
        <f>H84*D85</f>
        <v>972.90170852288475</v>
      </c>
      <c r="D85">
        <f>D84</f>
        <v>0.0216194575118</v>
      </c>
      <c r="E85" t="s">
        <v>12</v>
      </c>
      <c r="F85" s="9">
        <v>43975</v>
      </c>
      <c r="G85" s="2"/>
      <c r="H85">
        <f>H84+C85</f>
        <v>45974.109902200755</v>
      </c>
      <c r="J85" s="1"/>
      <c r="AJ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14" ht="21">
      <c r="C86">
        <f>H85*D86</f>
        <v>993.93531567345292</v>
      </c>
      <c r="D86">
        <f>D85</f>
        <v>0.0216194575118</v>
      </c>
      <c r="E86" t="s">
        <v>14</v>
      </c>
      <c r="F86" s="9">
        <v>43976</v>
      </c>
      <c r="G86" s="2"/>
      <c r="H86">
        <f>H85+C86</f>
        <v>46968.045217874205</v>
      </c>
      <c r="J86" s="1"/>
      <c r="K86" t="inlineStr">
        <is>
          <t>Yesterday:</t>
        </is>
      </c>
      <c r="N86" s="3">
        <f>0.0050000000000000001</f>
        <v>0.0050000000000000001</v>
      </c>
      <c r="P86" s="3">
        <f>0.14999999999999999</f>
        <v>0.14999999999999999</v>
      </c>
      <c r="Q86" s="3"/>
      <c r="R86" s="3">
        <f>0.021999999999999999</f>
        <v>0.021999999999999999</v>
      </c>
      <c r="S86" s="3"/>
      <c r="T86" s="3"/>
      <c r="U86" s="3">
        <f>0.0050000000000000001</f>
        <v>0.0050000000000000001</v>
      </c>
      <c r="V86" s="3"/>
      <c r="W86" s="3">
        <f>-0.016</f>
        <v>-0.016</v>
      </c>
      <c r="X86" s="3"/>
      <c r="Y86" s="3">
        <f>0.021999999999999999</f>
        <v>0.021999999999999999</v>
      </c>
      <c r="Z86" s="3"/>
      <c r="AA86" s="3"/>
      <c r="AB86" s="3">
        <f>0.0050000000000000001</f>
        <v>0.0050000000000000001</v>
      </c>
      <c r="AC86" s="3"/>
      <c r="AD86" s="3">
        <f>-0.035999999999999997</f>
        <v>-0.035999999999999997</v>
      </c>
      <c r="AE86" s="3"/>
      <c r="AF86" s="3">
        <f>0.025999999999999999</f>
        <v>0.025999999999999999</v>
      </c>
      <c r="AG86" s="3"/>
      <c r="AH86" s="3"/>
      <c r="AI86" s="3">
        <f>0.017999999999999999</f>
        <v>0.017999999999999999</v>
      </c>
      <c r="AJ86" s="5"/>
      <c r="AK86" s="3">
        <f>-0.014</f>
        <v>-0.014</v>
      </c>
      <c r="AL86" s="3"/>
      <c r="AM86" s="3">
        <f>0.027</f>
        <v>0.027</v>
      </c>
      <c r="AN86" s="3"/>
      <c r="AO86" s="3"/>
      <c r="AP86" s="3">
        <f>0.0040000000000000001</f>
        <v>0.0040000000000000001</v>
      </c>
      <c r="AQ86" s="3"/>
      <c r="AR86" s="3">
        <f>0.025000000000000001</f>
        <v>0.025000000000000001</v>
      </c>
      <c r="AS86" s="3"/>
      <c r="AT86" s="3">
        <v>0</v>
      </c>
      <c r="AU86" s="3"/>
      <c r="AV86" s="3"/>
      <c r="AW86" s="3">
        <f>0.002</f>
        <v>0.002</v>
      </c>
      <c r="AX86" s="3"/>
      <c r="AY86" s="3">
        <f>0</f>
        <v>0</v>
      </c>
      <c r="AZ86" s="3"/>
      <c r="BA86" s="3">
        <v>0</v>
      </c>
      <c r="BB86" s="3"/>
      <c r="BC86" s="3"/>
      <c r="BD86" s="3">
        <f>0.014</f>
        <v>0.014</v>
      </c>
      <c r="BE86" s="3"/>
      <c r="BF86" s="3">
        <f>0.25</f>
        <v>0.25</v>
      </c>
      <c r="BG86" s="3"/>
      <c r="BH86" s="3">
        <f>0</f>
        <v>0</v>
      </c>
      <c r="BI86" s="3"/>
      <c r="BJ86" s="3"/>
      <c r="BK86" s="3">
        <f>0.012999999999999999</f>
        <v>0.012999999999999999</v>
      </c>
      <c r="BL86" s="3"/>
      <c r="BM86" s="3">
        <f>0.065000000000000002</f>
        <v>0.065000000000000002</v>
      </c>
      <c r="BN86" s="3"/>
      <c r="BO86" s="3">
        <f>0.047</f>
        <v>0.047</v>
      </c>
      <c r="BP86" s="3"/>
      <c r="BQ86" s="3"/>
      <c r="BR86" s="3">
        <f>0.16300000000000001</f>
        <v>0.16300000000000001</v>
      </c>
      <c r="BS86" s="3"/>
      <c r="BT86" s="3"/>
      <c r="BU86" s="3"/>
      <c r="BV86" s="3">
        <f>0.5</f>
        <v>0.5</v>
      </c>
      <c r="BW86" s="3"/>
      <c r="BX86" s="3"/>
      <c r="BY86" s="3">
        <f>0.012</f>
        <v>0.012</v>
      </c>
      <c r="BZ86" s="3"/>
      <c r="CA86" s="3">
        <f>-0.016</f>
        <v>-0.016</v>
      </c>
      <c r="CB86" s="3"/>
      <c r="CC86" s="3">
        <f>0.024</f>
        <v>0.024</v>
      </c>
      <c r="CD86" s="3"/>
      <c r="CE86" s="3"/>
      <c r="CF86" s="3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14" ht="19.5">
      <c r="C87">
        <f>H86*D87</f>
        <v>1015.4236580001326</v>
      </c>
      <c r="D87">
        <f>D86</f>
        <v>0.0216194575118</v>
      </c>
      <c r="E87" t="s">
        <v>15</v>
      </c>
      <c r="F87" s="9">
        <v>43977</v>
      </c>
      <c r="G87" s="2"/>
      <c r="H87">
        <f>H86+C87</f>
        <v>47983.468875874336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14" ht="21">
      <c r="C88">
        <f>H87*D88</f>
        <v>1037.3765666307429</v>
      </c>
      <c r="D88">
        <f>D87</f>
        <v>0.0216194575118</v>
      </c>
      <c r="E88" t="s">
        <v>16</v>
      </c>
      <c r="F88" s="9">
        <v>43978</v>
      </c>
      <c r="G88" s="2"/>
      <c r="H88">
        <f>H87+C88</f>
        <v>49020.84544250508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14" ht="21">
      <c r="C89">
        <f>H88*D89</f>
        <v>1059.8040852367533</v>
      </c>
      <c r="D89">
        <f>D88</f>
        <v>0.0216194575118</v>
      </c>
      <c r="E89" t="s">
        <v>17</v>
      </c>
      <c r="F89" s="9">
        <v>43979</v>
      </c>
      <c r="G89" s="2"/>
      <c r="H89">
        <f>H88+C89</f>
        <v>50080.649527741836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14" ht="19.5">
      <c r="C90">
        <f>H89*D90</f>
        <v>1082.7164746283613</v>
      </c>
      <c r="D90">
        <f>D89</f>
        <v>0.0216194575118</v>
      </c>
      <c r="E90" t="s">
        <v>18</v>
      </c>
      <c r="F90" s="9">
        <v>43980</v>
      </c>
      <c r="G90" s="2"/>
      <c r="H90">
        <f>H89+C90</f>
        <v>51163.366002370196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14" ht="19.5">
      <c r="C91">
        <f>H90*D91</f>
        <v>1106.124217448915</v>
      </c>
      <c r="D91">
        <f>D90</f>
        <v>0.0216194575118</v>
      </c>
      <c r="E91" t="s">
        <v>19</v>
      </c>
      <c r="F91" s="9">
        <v>43981</v>
      </c>
      <c r="G91" s="2"/>
      <c r="H91">
        <f>H90+C91</f>
        <v>52269.490219819112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14" ht="19.5">
      <c r="C92">
        <f>H91*D92</f>
        <v>1130.0380229708248</v>
      </c>
      <c r="D92">
        <f>D91</f>
        <v>0.0216194575118</v>
      </c>
      <c r="E92" t="s">
        <v>12</v>
      </c>
      <c r="F92" s="9">
        <v>43982</v>
      </c>
      <c r="G92" s="2"/>
      <c r="H92">
        <f>H91+C92</f>
        <v>53399.528242789936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14" ht="19.5">
      <c r="C93">
        <f>H92*D93</f>
        <v>1154.4688319951611</v>
      </c>
      <c r="D93">
        <f>D92</f>
        <v>0.0216194575118</v>
      </c>
      <c r="E93" t="s">
        <v>14</v>
      </c>
      <c r="F93" s="9">
        <v>43983</v>
      </c>
      <c r="G93" s="2"/>
      <c r="H93">
        <f>H92+C93</f>
        <v>54553.997074785097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14" ht="19.5">
      <c r="C94">
        <f>H93*D94</f>
        <v>1179.4278218571778</v>
      </c>
      <c r="D94">
        <f>D93</f>
        <v>0.0216194575118</v>
      </c>
      <c r="E94" t="s">
        <v>15</v>
      </c>
      <c r="F94" s="9">
        <v>43984</v>
      </c>
      <c r="G94" s="2"/>
      <c r="H94">
        <f>H93+C94</f>
        <v>55733.424896642275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14" ht="19.5">
      <c r="C95">
        <f>H94*D95</f>
        <v>1204.926411540054</v>
      </c>
      <c r="D95">
        <f>D94</f>
        <v>0.0216194575118</v>
      </c>
      <c r="E95" t="s">
        <v>16</v>
      </c>
      <c r="F95" s="9">
        <v>43985</v>
      </c>
      <c r="G95" s="2"/>
      <c r="H95">
        <f>H94+C95</f>
        <v>56938.351308182326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14" ht="19.5">
      <c r="C96">
        <f>H95*D96</f>
        <v>1230.9762668991898</v>
      </c>
      <c r="D96">
        <f>D95</f>
        <v>0.0216194575118</v>
      </c>
      <c r="E96" t="s">
        <v>17</v>
      </c>
      <c r="F96" s="9">
        <v>43986</v>
      </c>
      <c r="G96" s="2"/>
      <c r="H96">
        <f>H95+C96</f>
        <v>58169.327575081516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14" ht="19.5">
      <c r="C97">
        <f>H96*D97</f>
        <v>1257.589305999451</v>
      </c>
      <c r="D97">
        <f>D96</f>
        <v>0.0216194575118</v>
      </c>
      <c r="E97" t="s">
        <v>18</v>
      </c>
      <c r="F97" s="9">
        <v>43987</v>
      </c>
      <c r="G97" s="2"/>
      <c r="H97">
        <f>H96+C97</f>
        <v>59426.916881080964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14" ht="19.5">
      <c r="C98">
        <f>H97*D98</f>
        <v>1284.7777045678001</v>
      </c>
      <c r="D98">
        <f>D97</f>
        <v>0.0216194575118</v>
      </c>
      <c r="E98" t="s">
        <v>19</v>
      </c>
      <c r="F98" s="9">
        <v>43988</v>
      </c>
      <c r="G98" s="2"/>
      <c r="H98">
        <f>H97+C98</f>
        <v>60711.694585648765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14" ht="19.5">
      <c r="C99">
        <f>H98*D99</f>
        <v>1312.5539015638117</v>
      </c>
      <c r="D99">
        <f>D98</f>
        <v>0.0216194575118</v>
      </c>
      <c r="E99" t="s">
        <v>12</v>
      </c>
      <c r="F99" s="9">
        <v>43989</v>
      </c>
      <c r="G99" s="2"/>
      <c r="H99">
        <f>H98+C99</f>
        <v>62024.248487212579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14" ht="19.5">
      <c r="C100">
        <f>H99*D100</f>
        <v>1340.9306048706178</v>
      </c>
      <c r="D100">
        <f>D99</f>
        <v>0.0216194575118</v>
      </c>
      <c r="E100" t="s">
        <v>14</v>
      </c>
      <c r="F100" s="9">
        <v>43990</v>
      </c>
      <c r="G100" s="2"/>
      <c r="H100">
        <f>H99+C100</f>
        <v>63365.179092083199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14" ht="19.5">
      <c r="C101">
        <f>H100*D101</f>
        <v>1369.9207971088904</v>
      </c>
      <c r="D101">
        <f>D100</f>
        <v>0.0216194575118</v>
      </c>
      <c r="E101" t="s">
        <v>15</v>
      </c>
      <c r="F101" s="9">
        <v>43991</v>
      </c>
      <c r="G101" s="2"/>
      <c r="H101">
        <f>H100+C101</f>
        <v>64735.09988919209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14" ht="19.5">
      <c r="C102">
        <f>H101*D102</f>
        <v>1399.5377415765172</v>
      </c>
      <c r="D102">
        <f>D101</f>
        <v>0.0216194575118</v>
      </c>
      <c r="E102" t="s">
        <v>16</v>
      </c>
      <c r="F102" s="9">
        <v>43992</v>
      </c>
      <c r="G102" s="2"/>
      <c r="H102">
        <f>H101+C102</f>
        <v>66134.637630768601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14" ht="19.5">
      <c r="C103">
        <f>H102*D103</f>
        <v>1429.7949883166912</v>
      </c>
      <c r="D103">
        <f>D102</f>
        <v>0.0216194575118</v>
      </c>
      <c r="E103" t="s">
        <v>17</v>
      </c>
      <c r="F103" s="9">
        <v>43993</v>
      </c>
      <c r="G103" s="2"/>
      <c r="H103">
        <f>H102+C103</f>
        <v>67564.432619085288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14" ht="19.5">
      <c r="C104">
        <f>H103*D104</f>
        <v>1460.7063803171884</v>
      </c>
      <c r="D104">
        <f>D103</f>
        <v>0.0216194575118</v>
      </c>
      <c r="E104" t="s">
        <v>18</v>
      </c>
      <c r="F104" s="9">
        <v>43994</v>
      </c>
      <c r="G104" s="2"/>
      <c r="H104">
        <f>H103+C104</f>
        <v>69025.138999402479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14" ht="19.5">
      <c r="C105">
        <f>H104*D105</f>
        <v>1492.286059843671</v>
      </c>
      <c r="D105">
        <f>D104</f>
        <v>0.0216194575118</v>
      </c>
      <c r="E105" t="s">
        <v>19</v>
      </c>
      <c r="F105" s="9">
        <v>43995</v>
      </c>
      <c r="G105" s="2"/>
      <c r="H105">
        <f>H104+C105</f>
        <v>70517.425059246147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14" ht="19.5">
      <c r="C106">
        <f>H105*D106</f>
        <v>1524.5484749099126</v>
      </c>
      <c r="D106">
        <f>D105</f>
        <v>0.0216194575118</v>
      </c>
      <c r="E106" t="s">
        <v>12</v>
      </c>
      <c r="F106" s="9">
        <v>43996</v>
      </c>
      <c r="G106" s="2"/>
      <c r="H106">
        <f>H105+C106</f>
        <v>72041.973534156059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14" ht="18.41">
      <c r="C107">
        <f>H106*D107</f>
        <v>1557.508385887907</v>
      </c>
      <c r="D107">
        <f>D106</f>
        <v>0.0216194575118</v>
      </c>
      <c r="E107" t="s">
        <v>14</v>
      </c>
      <c r="F107" s="9">
        <v>43997</v>
      </c>
      <c r="G107" s="2"/>
      <c r="H107">
        <f>H106+C107</f>
        <v>73599.481920043967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</row>
    <row r="108" spans="1:214" ht="18.41">
      <c r="C108">
        <f>H107*D108</f>
        <v>1591.1808722608828</v>
      </c>
      <c r="D108">
        <f>D107</f>
        <v>0.0216194575118</v>
      </c>
      <c r="E108" t="s">
        <v>15</v>
      </c>
      <c r="F108" s="9">
        <v>43998</v>
      </c>
      <c r="G108" s="2"/>
      <c r="H108">
        <f>H107+C108</f>
        <v>75190.662792304851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C108" s="9">
        <v>43950</v>
      </c>
      <c r="DD108">
        <v>1039909</v>
      </c>
      <c r="DE108" s="10">
        <f>(DD108/DD107)-1</f>
        <v>0.026987443979845649</v>
      </c>
    </row>
    <row r="109" spans="1:214" ht="18.41">
      <c r="C109">
        <f>H108*D109</f>
        <v>1625.5813395223158</v>
      </c>
      <c r="D109">
        <f>D108</f>
        <v>0.0216194575118</v>
      </c>
      <c r="E109" t="s">
        <v>16</v>
      </c>
      <c r="F109" s="9">
        <v>43999</v>
      </c>
      <c r="G109" s="2"/>
      <c r="H109">
        <f>H108+C109</f>
        <v>76816.244131827174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C109" s="9">
        <v>43951</v>
      </c>
      <c r="DD109">
        <v>1069424</v>
      </c>
      <c r="DE109" s="10">
        <f>(DD109/DD108)-1</f>
        <v>0.028382291142782679</v>
      </c>
    </row>
    <row r="110" spans="1:214" ht="19.5">
      <c r="C110">
        <f>H109*D110</f>
        <v>1660.7255262240938</v>
      </c>
      <c r="D110">
        <f>D109</f>
        <v>0.0216194575118</v>
      </c>
      <c r="E110" t="s">
        <v>17</v>
      </c>
      <c r="F110" s="9">
        <v>44000</v>
      </c>
      <c r="G110" s="2"/>
      <c r="H110">
        <f>H109+C110</f>
        <v>78476.969658051268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C110" s="9">
        <v>43952</v>
      </c>
      <c r="DD110">
        <v>1103461</v>
      </c>
      <c r="DE110" s="10">
        <f>(DD110/DD109)-1</f>
        <v>0.031827413635751478</v>
      </c>
    </row>
    <row r="111" spans="1:214" ht="19.5">
      <c r="C111">
        <f>H110*D111</f>
        <v>1696.6295111770571</v>
      </c>
      <c r="D111">
        <f>D110</f>
        <v>0.0216194575118</v>
      </c>
      <c r="E111" t="s">
        <v>18</v>
      </c>
      <c r="F111" s="9">
        <v>44001</v>
      </c>
      <c r="G111" s="2"/>
      <c r="H111">
        <f>H110+C111</f>
        <v>80173.599169228328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C111" s="9">
        <v>43953</v>
      </c>
      <c r="DD111">
        <v>1132539</v>
      </c>
      <c r="DE111" s="10">
        <f>(DD111/DD110)-1</f>
        <v>0.026351633632724747</v>
      </c>
      <c r="DG111" t="inlineStr">
        <is>
          <t>preliminary or provisional</t>
        </is>
      </c>
    </row>
    <row r="112" spans="1:214" ht="19.5">
      <c r="C112">
        <f>H111*D112</f>
        <v>1733.3097208072156</v>
      </c>
      <c r="D112">
        <f>D111</f>
        <v>0.0216194575118</v>
      </c>
      <c r="E112" t="s">
        <v>19</v>
      </c>
      <c r="F112" s="9">
        <v>44002</v>
      </c>
      <c r="G112" s="2"/>
      <c r="H112">
        <f>H111+C112</f>
        <v>81906.908890035542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B112" t="inlineStr">
        <is>
          <t>May be current (likely to be):</t>
        </is>
      </c>
      <c r="DC112" s="9">
        <v>43954</v>
      </c>
      <c r="DD112">
        <v>1158040</v>
      </c>
      <c r="DE112" s="10">
        <f>(DD112/DD111)-1</f>
        <v>0.022516663885305599</v>
      </c>
      <c r="DG112" t="inlineStr">
        <is>
          <t>(early return on this LINE 112)</t>
        </is>
      </c>
    </row>
    <row r="113" spans="1:214" ht="19.5">
      <c r="C113">
        <f>H112*D113</f>
        <v>1770.7829366709971</v>
      </c>
      <c r="D113">
        <f>D112</f>
        <v>0.0216194575118</v>
      </c>
      <c r="E113" t="s">
        <v>12</v>
      </c>
      <c r="F113" s="9">
        <v>44003</v>
      </c>
      <c r="G113" s="2"/>
      <c r="H113">
        <f>H112+C113</f>
        <v>83677.691826706534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B113" t="inlineStr">
        <is>
          <t>TENTATIVE</t>
        </is>
      </c>
      <c r="DC113" s="9">
        <v>43955</v>
      </c>
      <c r="DD113">
        <v>1180375</v>
      </c>
      <c r="DE113" s="11">
        <f>(DD113/DD112)-1</f>
        <v>0.019286898552727028</v>
      </c>
      <c r="DG113" t="inlineStr">
        <is>
          <t>&lt;&lt; Under two percent - add one more digit of precision for context</t>
        </is>
      </c>
    </row>
    <row r="114" spans="1:214" ht="19.5">
      <c r="C114">
        <f>H113*D114</f>
        <v>1809.0663031329759</v>
      </c>
      <c r="D114">
        <f>D113</f>
        <v>0.0216194575118</v>
      </c>
      <c r="E114" t="s">
        <v>14</v>
      </c>
      <c r="F114" s="9">
        <v>44004</v>
      </c>
      <c r="G114" s="2"/>
      <c r="H114">
        <f>H113+C114</f>
        <v>85486.758129839509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The 1,158,040 number is unique in</t>
        </is>
      </c>
    </row>
    <row r="115" spans="1:214" ht="19.5">
      <c r="C115">
        <f>H114*D115</f>
        <v>1848.1773352095886</v>
      </c>
      <c r="D115">
        <f>D114</f>
        <v>0.0216194575118</v>
      </c>
      <c r="E115" t="s">
        <v>15</v>
      </c>
      <c r="F115" s="9">
        <v>44005</v>
      </c>
      <c r="G115" s="2"/>
      <c r="H115">
        <f>H114+C115</f>
        <v>87334.9354650491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  <c r="DG115" t="inlineStr">
        <is>
          <t>this series, as the first unreliable</t>
        </is>
      </c>
    </row>
    <row r="116" spans="1:214" ht="19.5">
      <c r="C116">
        <f>H115*D116</f>
        <v>1888.133926582424</v>
      </c>
      <c r="D116">
        <f>D115</f>
        <v>0.0216194575118</v>
      </c>
      <c r="E116" t="s">
        <v>16</v>
      </c>
      <c r="F116" s="9">
        <v>44006</v>
      </c>
      <c r="G116" s="2"/>
      <c r="H116">
        <f>H115+C116</f>
        <v>89223.069391631521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  <c r="DG116" t="inlineStr">
        <is>
          <t>value in the series.</t>
        </is>
      </c>
    </row>
    <row r="117" spans="1:214" ht="19.5">
      <c r="C117">
        <f>H116*D117</f>
        <v>1928.9543577847608</v>
      </c>
      <c r="D117">
        <f>D116</f>
        <v>0.0216194575118</v>
      </c>
      <c r="E117" t="s">
        <v>17</v>
      </c>
      <c r="F117" s="9">
        <v>44007</v>
      </c>
      <c r="G117" s="2"/>
      <c r="H117">
        <f>H116+C117</f>
        <v>91152.023749416287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D117" s="1"/>
      <c r="DE117" s="1"/>
    </row>
    <row r="118" spans="1:214" ht="19.5">
      <c r="C118">
        <f>H117*D118</f>
        <v>1970.6573045650898</v>
      </c>
      <c r="D118">
        <f>D117</f>
        <v>0.0216194575118</v>
      </c>
      <c r="E118" t="s">
        <v>18</v>
      </c>
      <c r="F118" s="9">
        <v>44008</v>
      </c>
      <c r="G118" s="2"/>
      <c r="H118">
        <f>H117+C118</f>
        <v>93122.681053981374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It may in fact become a reliable value,</t>
        </is>
      </c>
    </row>
    <row r="119" spans="1:214" ht="19.5">
      <c r="C119">
        <f>H118*D119</f>
        <v>2013.2618464314533</v>
      </c>
      <c r="D119">
        <f>D118</f>
        <v>0.0216194575118</v>
      </c>
      <c r="E119" t="s">
        <v>19</v>
      </c>
      <c r="F119" s="9">
        <v>44009</v>
      </c>
      <c r="G119" s="2"/>
      <c r="H119">
        <f>H118+C119</f>
        <v>95135.942900412832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24 hours later - it is assumed that once</t>
        </is>
      </c>
    </row>
    <row r="120" spans="1:214" ht="19.5">
      <c r="C120">
        <f>H119*D120</f>
        <v>2056.7874753805063</v>
      </c>
      <c r="D120">
        <f>D119</f>
        <v>0.0216194575118</v>
      </c>
      <c r="E120" t="s">
        <v>12</v>
      </c>
      <c r="F120" s="9">
        <v>44010</v>
      </c>
      <c r="G120" s="2"/>
      <c r="H120">
        <f>H119+C120</f>
        <v>97192.73037579334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  <c r="DG120" t="inlineStr">
        <is>
          <t>the value that follows it has been issued,</t>
        </is>
      </c>
    </row>
    <row r="121" spans="1:214" ht="19.5">
      <c r="C121">
        <f>H120*D121</f>
        <v>2101.2541048152975</v>
      </c>
      <c r="D121">
        <f>D120</f>
        <v>0.0216194575118</v>
      </c>
      <c r="E121" t="s">
        <v>14</v>
      </c>
      <c r="F121" s="9">
        <v>44011</v>
      </c>
      <c r="G121" s="2"/>
      <c r="H121">
        <f>H120+C121</f>
        <v>99293.984480608633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  <c r="DG121" t="inlineStr">
        <is>
          <t>its value will not change again (and, at</t>
        </is>
      </c>
    </row>
    <row r="122" spans="1:214" ht="19.5">
      <c r="C122">
        <f>H121*D122</f>
        <v>2146.6820786558469</v>
      </c>
      <c r="D122">
        <f>D121</f>
        <v>0.0216194575118</v>
      </c>
      <c r="E122" t="s">
        <v>15</v>
      </c>
      <c r="F122" s="9">
        <v>44012</v>
      </c>
      <c r="G122" s="2"/>
      <c r="H122">
        <f>H121+C122</f>
        <v>101440.66655926449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  <c r="DG122" t="inlineStr">
        <is>
          <t>that time, it will become a reliable</t>
        </is>
      </c>
    </row>
    <row r="123" spans="1:214" ht="19.5">
      <c r="C123">
        <f>H122*D123</f>
        <v>2193.0921806466895</v>
      </c>
      <c r="D123">
        <f>D122</f>
        <v>0.0216194575118</v>
      </c>
      <c r="E123" t="s">
        <v>16</v>
      </c>
      <c r="F123" s="9">
        <v>44013</v>
      </c>
      <c r="G123" s="2"/>
      <c r="H123">
        <f>H122+C123</f>
        <v>103633.75873991118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  <c r="DG123" t="inlineStr">
        <is>
          <t>value in this series).</t>
        </is>
      </c>
    </row>
    <row r="124" spans="1:214" ht="19.5">
      <c r="C124">
        <f>H123*D124</f>
        <v>2240.5056438656416</v>
      </c>
      <c r="D124">
        <f>D123</f>
        <v>0.0216194575118</v>
      </c>
      <c r="E124" t="s">
        <v>17</v>
      </c>
      <c r="F124" s="9">
        <v>44014</v>
      </c>
      <c r="G124" s="2"/>
      <c r="H124">
        <f>H123+C124</f>
        <v>105874.26438377683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14" ht="19.5">
      <c r="C125">
        <f>H124*D125</f>
        <v>2288.9441604381432</v>
      </c>
      <c r="D125">
        <f>D124</f>
        <v>0.0216194575118</v>
      </c>
      <c r="E125" t="s">
        <v>18</v>
      </c>
      <c r="F125" s="9">
        <v>44015</v>
      </c>
      <c r="G125" s="2"/>
      <c r="H125">
        <f>H124+C125</f>
        <v>108163.20854421497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14" ht="19.5">
      <c r="C126">
        <f>H125*D126</f>
        <v>2338.4298914616184</v>
      </c>
      <c r="D126">
        <f>D125</f>
        <v>0.0216194575118</v>
      </c>
      <c r="E126" t="s">
        <v>19</v>
      </c>
      <c r="F126" s="9">
        <v>44016</v>
      </c>
      <c r="G126" s="2"/>
      <c r="H126">
        <f>H125+C126</f>
        <v>110501.63843567659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14" ht="19.5">
      <c r="C127">
        <f>H126*D127</f>
        <v>2388.9854771443961</v>
      </c>
      <c r="D127">
        <f>D126</f>
        <v>0.0216194575118</v>
      </c>
      <c r="E127" t="s">
        <v>12</v>
      </c>
      <c r="F127" s="9">
        <v>44017</v>
      </c>
      <c r="G127" s="2"/>
      <c r="H127">
        <f>H126+C127</f>
        <v>112890.62391282099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14" ht="19.5">
      <c r="C128">
        <f>H127*D128</f>
        <v>2440.6340471638264</v>
      </c>
      <c r="D128">
        <f>D127</f>
        <v>0.0216194575118</v>
      </c>
      <c r="E128" t="s">
        <v>14</v>
      </c>
      <c r="F128" s="9">
        <v>44018</v>
      </c>
      <c r="G128" s="2"/>
      <c r="H128">
        <f>H127+C128</f>
        <v>115331.25795998481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14" ht="19.5">
      <c r="C129">
        <f>H128*D129</f>
        <v>2493.3992312483369</v>
      </c>
      <c r="D129">
        <f>D128</f>
        <v>0.0216194575118</v>
      </c>
      <c r="E129" t="s">
        <v>15</v>
      </c>
      <c r="F129" s="9">
        <v>44019</v>
      </c>
      <c r="G129" s="2"/>
      <c r="H129">
        <f>H128+C129</f>
        <v>117824.65719123314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14" ht="19.5">
      <c r="C130">
        <f>H129*D130</f>
        <v>2547.3051699882653</v>
      </c>
      <c r="D130">
        <f>D129</f>
        <v>0.0216194575118</v>
      </c>
      <c r="E130" t="s">
        <v>16</v>
      </c>
      <c r="F130" s="9">
        <v>44020</v>
      </c>
      <c r="G130" s="2"/>
      <c r="H130">
        <f>H129+C130</f>
        <v>120371.96236122141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14" ht="19.5">
      <c r="C131">
        <f>H130*D131</f>
        <v>2602.3765258804151</v>
      </c>
      <c r="D131">
        <f>D130</f>
        <v>0.0216194575118</v>
      </c>
      <c r="E131" t="s">
        <v>17</v>
      </c>
      <c r="F131" s="9">
        <v>44021</v>
      </c>
      <c r="G131" s="2"/>
      <c r="H131">
        <f>H130+C131</f>
        <v>122974.33888710183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14" ht="19.5">
      <c r="C132">
        <f>H131*D132</f>
        <v>2658.6384946113922</v>
      </c>
      <c r="D132">
        <f>D131</f>
        <v>0.0216194575118</v>
      </c>
      <c r="E132" t="s">
        <v>18</v>
      </c>
      <c r="F132" s="9">
        <v>44022</v>
      </c>
      <c r="H132">
        <f>H131+C132</f>
        <v>125632.97738171322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14" ht="19.5">
      <c r="C133">
        <f>H132*D133</f>
        <v>2716.1168165848794</v>
      </c>
      <c r="D133">
        <f>D132</f>
        <v>0.0216194575118</v>
      </c>
      <c r="E133" t="s">
        <v>19</v>
      </c>
      <c r="F133" s="9">
        <v>44023</v>
      </c>
      <c r="H133">
        <f>H132+C133</f>
        <v>128349.0941982981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14" ht="19.5">
      <c r="C134">
        <f>H133*D134</f>
        <v>2774.8377886981216</v>
      </c>
      <c r="D134">
        <f>D133</f>
        <v>0.0216194575118</v>
      </c>
      <c r="E134" t="s">
        <v>12</v>
      </c>
      <c r="F134" s="9">
        <v>44024</v>
      </c>
      <c r="H134">
        <f>H133+C134</f>
        <v>131123.93198699623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14" ht="19.5">
      <c r="C135">
        <f>H134*D135</f>
        <v>2834.8282763730181</v>
      </c>
      <c r="D135">
        <f>D134</f>
        <v>0.0216194575118</v>
      </c>
      <c r="E135" t="s">
        <v>14</v>
      </c>
      <c r="F135" s="9">
        <v>44025</v>
      </c>
      <c r="H135">
        <f>H134+C135</f>
        <v>133958.76026336924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14" ht="19.5">
      <c r="C136">
        <f>H135*D136</f>
        <v>2896.1157258473136</v>
      </c>
      <c r="D136">
        <f>D135</f>
        <v>0.0216194575118</v>
      </c>
      <c r="E136" t="s">
        <v>15</v>
      </c>
      <c r="F136" s="9">
        <v>44026</v>
      </c>
      <c r="H136">
        <f>H135+C136</f>
        <v>136854.87598921655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14" ht="19.5">
      <c r="C137">
        <f>H136*D137</f>
        <v>2958.7281767315253</v>
      </c>
      <c r="D137">
        <f>D136</f>
        <v>0.0216194575118</v>
      </c>
      <c r="E137" t="s">
        <v>16</v>
      </c>
      <c r="F137" s="9">
        <v>44027</v>
      </c>
      <c r="H137">
        <f>H136+C137</f>
        <v>139813.60416594808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14" ht="19.5">
      <c r="C138">
        <f>H137*D138</f>
        <v>3022.6942748373381</v>
      </c>
      <c r="D138">
        <f>D137</f>
        <v>0.0216194575118</v>
      </c>
      <c r="E138" t="s">
        <v>17</v>
      </c>
      <c r="F138" s="9">
        <v>44028</v>
      </c>
      <c r="H138">
        <f>H137+C138</f>
        <v>142836.29844078541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14" ht="19.5">
      <c r="C139">
        <f>H138*D139</f>
        <v>3088.0432852833446</v>
      </c>
      <c r="D139">
        <f>D138</f>
        <v>0.0216194575118</v>
      </c>
      <c r="E139" t="s">
        <v>18</v>
      </c>
      <c r="F139" s="9">
        <v>44029</v>
      </c>
      <c r="H139">
        <f>H138+C139</f>
        <v>145924.34172606876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14" ht="19.5">
      <c r="C140">
        <f>H139*D140</f>
        <v>3154.8051058841274</v>
      </c>
      <c r="D140">
        <f>D139</f>
        <v>0.0216194575118</v>
      </c>
      <c r="E140" t="s">
        <v>19</v>
      </c>
      <c r="F140" s="9">
        <v>44030</v>
      </c>
      <c r="H140">
        <f>H139+C140</f>
        <v>149079.14683195288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14" ht="19.5">
      <c r="C141">
        <f>H140*D141</f>
        <v>3223.0102808287988</v>
      </c>
      <c r="D141">
        <f>D140</f>
        <v>0.0216194575118</v>
      </c>
      <c r="E141" t="s">
        <v>12</v>
      </c>
      <c r="F141" s="9">
        <v>44031</v>
      </c>
      <c r="H141">
        <f>H140+C141</f>
        <v>152302.15711278169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14" ht="19.5">
      <c r="C142">
        <f>H141*D142</f>
        <v>3292.6900146552716</v>
      </c>
      <c r="D142">
        <f>D141</f>
        <v>0.0216194575118</v>
      </c>
      <c r="E142" t="s">
        <v>14</v>
      </c>
      <c r="F142" s="9">
        <v>44032</v>
      </c>
      <c r="H142">
        <f>H141+C142</f>
        <v>155594.84712743695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14" ht="19.5">
      <c r="C143">
        <f>H142*D143</f>
        <v>3363.8761865266392</v>
      </c>
      <c r="D143">
        <f>D142</f>
        <v>0.0216194575118</v>
      </c>
      <c r="E143" t="s">
        <v>15</v>
      </c>
      <c r="F143" s="9">
        <v>44033</v>
      </c>
      <c r="H143">
        <f>H142+C143</f>
        <v>158958.72331396359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14" ht="19.5">
      <c r="C144">
        <f>H143*D144</f>
        <v>3436.6013648162079</v>
      </c>
      <c r="D144">
        <f>D143</f>
        <v>0.0216194575118</v>
      </c>
      <c r="E144" t="s">
        <v>16</v>
      </c>
      <c r="F144" s="9">
        <v>44034</v>
      </c>
      <c r="H144">
        <f>H143+C144</f>
        <v>162395.32467877981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14" ht="19.5">
      <c r="C145">
        <f>H144*D145</f>
        <v>3510.8988220078463</v>
      </c>
      <c r="D145">
        <f>D144</f>
        <v>0.0216194575118</v>
      </c>
      <c r="E145" t="s">
        <v>17</v>
      </c>
      <c r="F145" s="9">
        <v>44035</v>
      </c>
      <c r="H145">
        <f>H144+C145</f>
        <v>165906.22350078766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14" ht="19.5">
      <c r="C146">
        <f>H145*D146</f>
        <v>3586.8025499184732</v>
      </c>
      <c r="D146">
        <f>D145</f>
        <v>0.0216194575118</v>
      </c>
      <c r="E146" t="s">
        <v>18</v>
      </c>
      <c r="F146" s="9">
        <v>44036</v>
      </c>
      <c r="H146">
        <f>H145+C146</f>
        <v>169493.02605070613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14" ht="21">
      <c r="C147">
        <f>H146*D147</f>
        <v>3664.3472752496518</v>
      </c>
      <c r="D147">
        <f>D146</f>
        <v>0.0216194575118</v>
      </c>
      <c r="E147" t="s">
        <v>19</v>
      </c>
      <c r="F147" s="9">
        <v>44037</v>
      </c>
      <c r="H147">
        <f>H146+C147</f>
        <v>173157.37332595579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14" ht="19.5">
      <c r="C148">
        <f>H147*D148</f>
        <v>3743.568475475392</v>
      </c>
      <c r="D148">
        <f>D147</f>
        <v>0.0216194575118</v>
      </c>
      <c r="E148" t="s">
        <v>12</v>
      </c>
      <c r="F148" s="9">
        <v>44038</v>
      </c>
      <c r="H148">
        <f>H147+C148</f>
        <v>176900.94180143118</v>
      </c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14" ht="21">
      <c r="C149">
        <f>H148*D149</f>
        <v>3824.5023950734458</v>
      </c>
      <c r="D149">
        <f>D148</f>
        <v>0.0216194575118</v>
      </c>
      <c r="E149" t="s">
        <v>14</v>
      </c>
      <c r="F149" s="9">
        <v>44039</v>
      </c>
      <c r="H149">
        <f>H148+C149</f>
        <v>180725.44419650463</v>
      </c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14" ht="21">
      <c r="C150">
        <f>H149*D150</f>
        <v>3907.1860621075139</v>
      </c>
      <c r="D150">
        <f>D149</f>
        <v>0.0216194575118</v>
      </c>
      <c r="E150" t="s">
        <v>15</v>
      </c>
      <c r="F150" s="9">
        <v>44040</v>
      </c>
      <c r="H150">
        <f>H149+C150</f>
        <v>184632.63025861213</v>
      </c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14" ht="21">
      <c r="C151">
        <f>H150*D151</f>
        <v>3991.6573051679438</v>
      </c>
      <c r="D151">
        <f>D150</f>
        <v>0.0216194575118</v>
      </c>
      <c r="E151" t="s">
        <v>16</v>
      </c>
      <c r="F151" s="9">
        <v>44041</v>
      </c>
      <c r="H151">
        <f>H150+C151</f>
        <v>188624.28756378006</v>
      </c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14" ht="20">
      <c r="C152">
        <f>H151*D152</f>
        <v>4077.954770678688</v>
      </c>
      <c r="D152">
        <f>D151</f>
        <v>0.0216194575118</v>
      </c>
      <c r="E152" t="s">
        <v>17</v>
      </c>
      <c r="F152" s="9">
        <v>44042</v>
      </c>
      <c r="H152">
        <f>H151+C152</f>
        <v>192702.24233445874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14" ht="20">
      <c r="C153">
        <f>H152*D153</f>
        <v>4166.1179405784178</v>
      </c>
      <c r="D153">
        <f>D152</f>
        <v>0.0216194575118</v>
      </c>
      <c r="E153" t="s">
        <v>18</v>
      </c>
      <c r="F153" s="9">
        <v>44043</v>
      </c>
      <c r="H153">
        <f>H152+C153</f>
        <v>196868.36027503715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14" ht="20">
      <c r="C154">
        <f>H153*D154</f>
        <v>4256.1871503839002</v>
      </c>
      <c r="D154">
        <f>D153</f>
        <v>0.0216194575118</v>
      </c>
      <c r="E154" t="s">
        <v>19</v>
      </c>
      <c r="F154" s="9">
        <v>44044</v>
      </c>
      <c r="H154">
        <f>H153+C154</f>
        <v>201124.54742542104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14" ht="20">
      <c r="C155">
        <f>H154*D155</f>
        <v>4348.2036076438944</v>
      </c>
      <c r="D155">
        <f>D154</f>
        <v>0.0216194575118</v>
      </c>
      <c r="E155" t="s">
        <v>12</v>
      </c>
      <c r="F155" s="9">
        <v>44045</v>
      </c>
      <c r="H155">
        <f>H154+C155</f>
        <v>205472.75103306494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14" ht="20">
      <c r="C156">
        <f>H155*D156</f>
        <v>4442.2094107920066</v>
      </c>
      <c r="D156">
        <f>D155</f>
        <v>0.0216194575118</v>
      </c>
      <c r="E156" t="s">
        <v>14</v>
      </c>
      <c r="F156" s="9">
        <v>44046</v>
      </c>
      <c r="H156">
        <f>H155+C156</f>
        <v>209914.96044385695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14" ht="20">
      <c r="C157">
        <f>H156*D157</f>
        <v>4538.2475684071433</v>
      </c>
      <c r="D157">
        <f>D156</f>
        <v>0.0216194575118</v>
      </c>
      <c r="E157" t="s">
        <v>15</v>
      </c>
      <c r="F157" s="9">
        <v>44047</v>
      </c>
      <c r="H157">
        <f>H156+C157</f>
        <v>214453.20801226411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14" ht="20">
      <c r="C158">
        <f>H157*D158</f>
        <v>4636.3620188903515</v>
      </c>
      <c r="D158">
        <f>D157</f>
        <v>0.0216194575118</v>
      </c>
      <c r="E158" t="s">
        <v>16</v>
      </c>
      <c r="F158" s="9">
        <v>44048</v>
      </c>
      <c r="H158">
        <f>H157+C158</f>
        <v>219089.57003115446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14" ht="19.5">
      <c r="C159">
        <f>H158*D159</f>
        <v>4736.5976505670742</v>
      </c>
      <c r="D159">
        <f>D158</f>
        <v>0.0216194575118</v>
      </c>
      <c r="E159" t="s">
        <v>17</v>
      </c>
      <c r="F159" s="9">
        <v>44049</v>
      </c>
      <c r="H159">
        <f>H158+C159</f>
        <v>223826.16768172153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14" ht="19.5">
      <c r="C160">
        <f>H159*D160</f>
        <v>4839.0003222240011</v>
      </c>
      <c r="D160">
        <f>D159</f>
        <v>0.0216194575118</v>
      </c>
      <c r="E160" t="s">
        <v>18</v>
      </c>
      <c r="F160" s="9">
        <v>44050</v>
      </c>
      <c r="H160">
        <f>H159+C160</f>
        <v>228665.16800394552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14" ht="19.5">
      <c r="C161">
        <f>H160*D161</f>
        <v>4943.616884089909</v>
      </c>
      <c r="D161">
        <f>D160</f>
        <v>0.0216194575118</v>
      </c>
      <c r="E161" t="s">
        <v>19</v>
      </c>
      <c r="F161" s="9">
        <v>44051</v>
      </c>
      <c r="H161">
        <f>H160+C161</f>
        <v>233608.78488803544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14" ht="19.5">
      <c r="C162">
        <f>H161*D162</f>
        <v>5050.4951992701081</v>
      </c>
      <c r="D162">
        <f>D161</f>
        <v>0.0216194575118</v>
      </c>
      <c r="E162" t="s">
        <v>12</v>
      </c>
      <c r="F162" s="9">
        <v>44052</v>
      </c>
      <c r="H162">
        <f>H161+C162</f>
        <v>238659.28008730555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14" ht="19.5">
      <c r="C163">
        <f>H162*D163</f>
        <v>5159.6841656442784</v>
      </c>
      <c r="D163">
        <f>D162</f>
        <v>0.0216194575118</v>
      </c>
      <c r="E163" t="s">
        <v>14</v>
      </c>
      <c r="F163" s="9">
        <v>44053</v>
      </c>
      <c r="H163">
        <f>H162+C163</f>
        <v>243818.96425294984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14" ht="19.5">
      <c r="C164">
        <f>H163*D164</f>
        <v>5271.2337382377318</v>
      </c>
      <c r="D164">
        <f>D163</f>
        <v>0.0216194575118</v>
      </c>
      <c r="E164" t="s">
        <v>15</v>
      </c>
      <c r="F164" s="9">
        <v>44054</v>
      </c>
      <c r="H164">
        <f>H163+C164</f>
        <v>249090.19799118757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14" ht="19.5">
      <c r="C165">
        <f>H164*D165</f>
        <v>5385.1949520763292</v>
      </c>
      <c r="D165">
        <f>D164</f>
        <v>0.0216194575118</v>
      </c>
      <c r="E165" t="s">
        <v>16</v>
      </c>
      <c r="F165" s="9">
        <v>44055</v>
      </c>
      <c r="H165">
        <f>H164+C165</f>
        <v>254475.3929432639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14" ht="19.5">
      <c r="C166">
        <f>H165*D166</f>
        <v>5501.6199455355036</v>
      </c>
      <c r="D166">
        <f>D165</f>
        <v>0.0216194575118</v>
      </c>
      <c r="E166" t="s">
        <v>17</v>
      </c>
      <c r="F166" s="9">
        <v>44056</v>
      </c>
      <c r="H166">
        <f>H165+C166</f>
        <v>259977.01288879939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14" ht="19.5">
      <c r="C167">
        <f>H166*D167</f>
        <v>5620.5619841940797</v>
      </c>
      <c r="D167">
        <f>D166</f>
        <v>0.0216194575118</v>
      </c>
      <c r="E167" t="s">
        <v>18</v>
      </c>
      <c r="F167" s="9">
        <v>44057</v>
      </c>
      <c r="H167">
        <f>H166+C167</f>
        <v>265597.57487299346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14" ht="19.5">
      <c r="C168">
        <f>H167*D168</f>
        <v>5742.0754852038017</v>
      </c>
      <c r="D168">
        <f>D167</f>
        <v>0.0216194575118</v>
      </c>
      <c r="E168" t="s">
        <v>19</v>
      </c>
      <c r="F168" s="9">
        <v>44058</v>
      </c>
      <c r="H168">
        <f>H167+C168</f>
        <v>271339.65035819728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14" ht="19.5">
      <c r="C169">
        <f>H168*D169</f>
        <v>5866.2160421857134</v>
      </c>
      <c r="D169">
        <f>D168</f>
        <v>0.0216194575118</v>
      </c>
      <c r="E169" t="s">
        <v>12</v>
      </c>
      <c r="F169" s="9">
        <v>44059</v>
      </c>
      <c r="H169">
        <f>H168+C169</f>
        <v>277205.86640038301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14" ht="19.5">
      <c r="C170">
        <f>H169*D170</f>
        <v>5993.0404506647874</v>
      </c>
      <c r="D170">
        <f>D169</f>
        <v>0.0216194575118</v>
      </c>
      <c r="E170" t="s">
        <v>14</v>
      </c>
      <c r="F170" s="9">
        <v>44060</v>
      </c>
      <c r="H170">
        <f>H169+C170</f>
        <v>283198.90685104777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14" ht="19.5">
      <c r="C171">
        <f>H170*D171</f>
        <v>6122.6067340544332</v>
      </c>
      <c r="D171">
        <f>D170</f>
        <v>0.0216194575118</v>
      </c>
      <c r="E171" t="s">
        <v>15</v>
      </c>
      <c r="F171" s="9">
        <v>44061</v>
      </c>
      <c r="H171">
        <f>H170+C171</f>
        <v>289321.51358510222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14" ht="19.5">
      <c r="C172">
        <f>H171*D172</f>
        <v>6254.9741702027841</v>
      </c>
      <c r="D172">
        <f>D171</f>
        <v>0.0216194575118</v>
      </c>
      <c r="E172" t="s">
        <v>16</v>
      </c>
      <c r="F172" s="9">
        <v>44062</v>
      </c>
      <c r="H172">
        <f>H171+C172</f>
        <v>295576.48775530502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14" ht="19.5">
      <c r="C173">
        <f>H172*D173</f>
        <v>6390.2033185128894</v>
      </c>
      <c r="D173">
        <f>D172</f>
        <v>0.0216194575118</v>
      </c>
      <c r="E173" t="s">
        <v>17</v>
      </c>
      <c r="F173" s="9">
        <v>44063</v>
      </c>
      <c r="H173">
        <f>H172+C173</f>
        <v>301966.6910738179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14" ht="19.5">
      <c r="C174">
        <f>H173*D174</f>
        <v>6528.3560476492421</v>
      </c>
      <c r="D174">
        <f>D173</f>
        <v>0.0216194575118</v>
      </c>
      <c r="E174" t="s">
        <v>18</v>
      </c>
      <c r="F174" s="9">
        <v>44064</v>
      </c>
      <c r="H174">
        <f>H173+C174</f>
        <v>308495.04712146713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14" ht="19.5">
      <c r="C175">
        <f>H174*D175</f>
        <v>6669.4955638432975</v>
      </c>
      <c r="D175">
        <f>D174</f>
        <v>0.0216194575118</v>
      </c>
      <c r="E175" t="s">
        <v>19</v>
      </c>
      <c r="F175" s="9">
        <v>44065</v>
      </c>
      <c r="H175">
        <f>H174+C175</f>
        <v>315164.54268531041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14" ht="19.5">
      <c r="C176">
        <f>H175*D176</f>
        <v>6813.6864398109456</v>
      </c>
      <c r="D176">
        <f>D175</f>
        <v>0.0216194575118</v>
      </c>
      <c r="E176" t="s">
        <v>12</v>
      </c>
      <c r="F176" s="9">
        <v>44066</v>
      </c>
      <c r="H176">
        <f>H175+C176</f>
        <v>321978.22912512138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14" ht="19.5">
      <c r="C177">
        <f>H176*D177</f>
        <v>6960.9946442951668</v>
      </c>
      <c r="D177">
        <f>D176</f>
        <v>0.0216194575118</v>
      </c>
      <c r="E177" t="s">
        <v>14</v>
      </c>
      <c r="F177" s="9">
        <v>44067</v>
      </c>
      <c r="H177">
        <f>H176+C177</f>
        <v>328939.22376941657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14" ht="19.5">
      <c r="C178">
        <f>H177*D178</f>
        <v>7111.4875722473744</v>
      </c>
      <c r="D178">
        <f>D177</f>
        <v>0.0216194575118</v>
      </c>
      <c r="E178" t="s">
        <v>15</v>
      </c>
      <c r="F178" s="9">
        <v>44068</v>
      </c>
      <c r="H178">
        <f>H177+C178</f>
        <v>336050.71134166396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14" ht="19.5">
      <c r="C179">
        <f>H178*D179</f>
        <v>7265.2340756612703</v>
      </c>
      <c r="D179">
        <f>D178</f>
        <v>0.0216194575118</v>
      </c>
      <c r="E179" t="s">
        <v>16</v>
      </c>
      <c r="F179" s="9">
        <v>44069</v>
      </c>
      <c r="H179">
        <f>H178+C179</f>
        <v>343315.94541732525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14" ht="19.5">
      <c r="C180">
        <f>H179*D180</f>
        <v>7422.304495073311</v>
      </c>
      <c r="D180">
        <f>D179</f>
        <v>0.0216194575118</v>
      </c>
      <c r="E180" t="s">
        <v>17</v>
      </c>
      <c r="F180" s="9">
        <v>44070</v>
      </c>
      <c r="H180">
        <f>H179+C180</f>
        <v>350738.24991239858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14" ht="19.5">
      <c r="C181">
        <f>H180*D181</f>
        <v>7582.770691744191</v>
      </c>
      <c r="D181">
        <f>D180</f>
        <v>0.0216194575118</v>
      </c>
      <c r="E181" t="s">
        <v>18</v>
      </c>
      <c r="F181" s="9">
        <v>44071</v>
      </c>
      <c r="H181">
        <f>H180+C181</f>
        <v>358321.02060414274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14" ht="19.5">
      <c r="C182">
        <f>H181*D182</f>
        <v>7746.7060805360761</v>
      </c>
      <c r="D182">
        <f>D181</f>
        <v>0.0216194575118</v>
      </c>
      <c r="E182" t="s">
        <v>19</v>
      </c>
      <c r="F182" s="9">
        <v>44072</v>
      </c>
      <c r="H182">
        <f>H181+C182</f>
        <v>366067.72668467881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14" ht="19.5">
      <c r="C183">
        <f>H182*D183</f>
        <v>7914.1856635006288</v>
      </c>
      <c r="D183">
        <f>D182</f>
        <v>0.0216194575118</v>
      </c>
      <c r="E183" t="s">
        <v>12</v>
      </c>
      <c r="F183" s="9">
        <v>44073</v>
      </c>
      <c r="H183">
        <f>H182+C183</f>
        <v>373981.91234817944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14" ht="19.5">
      <c r="C184">
        <f>H183*D184</f>
        <v>8085.2860641931775</v>
      </c>
      <c r="D184">
        <f>D183</f>
        <v>0.0216194575118</v>
      </c>
      <c r="E184" t="s">
        <v>14</v>
      </c>
      <c r="F184" s="9">
        <v>44074</v>
      </c>
      <c r="H184">
        <f>H183+C184</f>
        <v>382067.19841237261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14" ht="19.5">
      <c r="C185">
        <f>H184*D185</f>
        <v>8260.0855627287492</v>
      </c>
      <c r="D185">
        <f>D184</f>
        <v>0.0216194575118</v>
      </c>
      <c r="E185" t="s">
        <v>15</v>
      </c>
      <c r="F185" s="9">
        <v>44075</v>
      </c>
      <c r="H185">
        <f>H184+C185</f>
        <v>390327.28397510137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14" ht="19.5">
      <c r="C186">
        <f>H185*D186</f>
        <v>8438.6641315959969</v>
      </c>
      <c r="D186">
        <f>D185</f>
        <v>0.0216194575118</v>
      </c>
      <c r="E186" t="s">
        <v>16</v>
      </c>
      <c r="F186" s="9">
        <v>44076</v>
      </c>
      <c r="H186">
        <f>H185+C186</f>
        <v>398765.94810669735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14" ht="19.5">
      <c r="C187">
        <f>H186*D187</f>
        <v>8621.1034722453878</v>
      </c>
      <c r="D187">
        <f>D186</f>
        <v>0.0216194575118</v>
      </c>
      <c r="E187" t="s">
        <v>17</v>
      </c>
      <c r="F187" s="9">
        <v>44077</v>
      </c>
      <c r="H187">
        <f>H186+C187</f>
        <v>407387.05157894274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14" ht="19.5">
      <c r="C188">
        <f>H187*D188</f>
        <v>8807.4870524684284</v>
      </c>
      <c r="D188">
        <f>D187</f>
        <v>0.0216194575118</v>
      </c>
      <c r="E188" t="s">
        <v>18</v>
      </c>
      <c r="F188" s="9">
        <v>44078</v>
      </c>
      <c r="H188">
        <f>H187+C188</f>
        <v>416194.53863141115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14" ht="19.5">
      <c r="C189">
        <f>H188*D189</f>
        <v>8997.9001445849972</v>
      </c>
      <c r="D189">
        <f>D188</f>
        <v>0.0216194575118</v>
      </c>
      <c r="E189" t="s">
        <v>19</v>
      </c>
      <c r="F189" s="9">
        <v>44079</v>
      </c>
      <c r="H189">
        <f>H188+C189</f>
        <v>425192.43877599615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14" ht="19.5">
      <c r="C190">
        <f>H189*D190</f>
        <v>9192.4298644562714</v>
      </c>
      <c r="D190">
        <f>D189</f>
        <v>0.0216194575118</v>
      </c>
      <c r="E190" t="s">
        <v>12</v>
      </c>
      <c r="F190" s="9">
        <v>44080</v>
      </c>
      <c r="H190">
        <f>H189+C190</f>
        <v>434384.86864045245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14" ht="19.5">
      <c r="C191">
        <f>H190*D191</f>
        <v>9391.1652113410855</v>
      </c>
      <c r="D191">
        <f>D190</f>
        <v>0.0216194575118</v>
      </c>
      <c r="E191" t="s">
        <v>14</v>
      </c>
      <c r="F191" s="9">
        <v>44081</v>
      </c>
      <c r="H191">
        <f>H190+C191</f>
        <v>443776.03385179356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14" ht="19.5">
      <c r="C192">
        <f>H191*D192</f>
        <v>9594.1971086139692</v>
      </c>
      <c r="D192">
        <f>D191</f>
        <v>0.0216194575118</v>
      </c>
      <c r="E192" t="s">
        <v>15</v>
      </c>
      <c r="F192" s="9">
        <v>44082</v>
      </c>
      <c r="H192">
        <f>H191+C192</f>
        <v>453370.23096040753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14" ht="19.5">
      <c r="C193">
        <f>H192*D193</f>
        <v>9801.6184453634833</v>
      </c>
      <c r="D193">
        <f>D192</f>
        <v>0.0216194575118</v>
      </c>
      <c r="E193" t="s">
        <v>16</v>
      </c>
      <c r="F193" s="9">
        <v>44083</v>
      </c>
      <c r="H193">
        <f>H192+C193</f>
        <v>463171.849405771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14" ht="19.5">
      <c r="C194">
        <f>H193*D194</f>
        <v>10013.524118889894</v>
      </c>
      <c r="D194">
        <f>D193</f>
        <v>0.0216194575118</v>
      </c>
      <c r="E194" t="s">
        <v>17</v>
      </c>
      <c r="F194" s="9">
        <v>44084</v>
      </c>
      <c r="H194">
        <f>H193+C194</f>
        <v>473185.37352466088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14" ht="19.5">
      <c r="C195">
        <f>H194*D195</f>
        <v>10230.011078121619</v>
      </c>
      <c r="D195">
        <f>D194</f>
        <v>0.0216194575118</v>
      </c>
      <c r="E195" t="s">
        <v>18</v>
      </c>
      <c r="F195" s="9">
        <v>44085</v>
      </c>
      <c r="H195">
        <f>H194+C195</f>
        <v>483415.38460278249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14" ht="19.5">
      <c r="C196">
        <f>H195*D196</f>
        <v>10451.178367970311</v>
      </c>
      <c r="D196">
        <f>D195</f>
        <v>0.0216194575118</v>
      </c>
      <c r="E196" t="s">
        <v>19</v>
      </c>
      <c r="F196" s="9">
        <v>44086</v>
      </c>
      <c r="H196">
        <f>H195+C196</f>
        <v>493866.56297075283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14" ht="19.5">
      <c r="C197">
        <f>H196*D197</f>
        <v>10677.127174644889</v>
      </c>
      <c r="D197">
        <f>D196</f>
        <v>0.0216194575118</v>
      </c>
      <c r="E197" t="s">
        <v>12</v>
      </c>
      <c r="F197" s="9">
        <v>44087</v>
      </c>
      <c r="H197">
        <f>H196+C197</f>
        <v>504543.69014539773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14" ht="19.5">
      <c r="C198">
        <f>H197*D198</f>
        <v>10907.96087194521</v>
      </c>
      <c r="D198">
        <f>D197</f>
        <v>0.0216194575118</v>
      </c>
      <c r="E198" t="s">
        <v>14</v>
      </c>
      <c r="F198" s="9">
        <v>44088</v>
      </c>
      <c r="H198">
        <f>H197+C198</f>
        <v>515451.65101734293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14" ht="19.5">
      <c r="C199">
        <f>H198*D199</f>
        <v>11143.785068556606</v>
      </c>
      <c r="D199">
        <f>D198</f>
        <v>0.0216194575118</v>
      </c>
      <c r="E199" t="s">
        <v>15</v>
      </c>
      <c r="F199" s="9">
        <v>44089</v>
      </c>
      <c r="H199">
        <f>H198+C199</f>
        <v>526595.43608589948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14" ht="21">
      <c r="C200">
        <f>H199*D200</f>
        <v>11384.707656366896</v>
      </c>
      <c r="D200">
        <f>D199</f>
        <v>0.0216194575118</v>
      </c>
      <c r="E200" t="s">
        <v>16</v>
      </c>
      <c r="F200" s="9">
        <v>44090</v>
      </c>
      <c r="H200">
        <f>H199+C200</f>
        <v>537980.14374226634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14" ht="21">
      <c r="C201">
        <f>H200*D201</f>
        <v>11630.838859827983</v>
      </c>
      <c r="D201">
        <f>D200</f>
        <v>0.0216194575118</v>
      </c>
      <c r="E201" t="s">
        <v>17</v>
      </c>
      <c r="F201" s="9">
        <v>44091</v>
      </c>
      <c r="H201">
        <f>H200+C201</f>
        <v>549610.9826020943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14" ht="19.5">
      <c r="C202">
        <f>H201*D202</f>
        <v>11882.291286384627</v>
      </c>
      <c r="D202">
        <f>D201</f>
        <v>0.0216194575118</v>
      </c>
      <c r="E202" t="s">
        <v>18</v>
      </c>
      <c r="F202" s="9">
        <v>44092</v>
      </c>
      <c r="H202">
        <f>H201+C202</f>
        <v>561493.27388847887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14" ht="19.5">
      <c r="C203">
        <f>H202*D203</f>
        <v>12139.17997799345</v>
      </c>
      <c r="D203">
        <f>D202</f>
        <v>0.0216194575118</v>
      </c>
      <c r="E203" t="s">
        <v>19</v>
      </c>
      <c r="F203" s="9">
        <v>44093</v>
      </c>
      <c r="H203">
        <f>H202+C203</f>
        <v>573632.45386647235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14" ht="19.5">
      <c r="C204">
        <f>H203*D204</f>
        <v>12401.622463755773</v>
      </c>
      <c r="D204">
        <f>D203</f>
        <v>0.0216194575118</v>
      </c>
      <c r="E204" t="s">
        <v>12</v>
      </c>
      <c r="F204" s="9">
        <v>44094</v>
      </c>
      <c r="H204">
        <f>H203+C204</f>
        <v>586034.07633022813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14" ht="19.5">
      <c r="C205">
        <f>H204*D205</f>
        <v>12669.738813688326</v>
      </c>
      <c r="D205">
        <f>D204</f>
        <v>0.0216194575118</v>
      </c>
      <c r="E205" t="s">
        <v>14</v>
      </c>
      <c r="F205" s="9">
        <v>44095</v>
      </c>
      <c r="H205">
        <f>H204+C205</f>
        <v>598703.81514391641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14" ht="19.5">
      <c r="C206">
        <f>H205*D206</f>
        <v>12943.651693656462</v>
      </c>
      <c r="D206">
        <f>D205</f>
        <v>0.0216194575118</v>
      </c>
      <c r="E206" t="s">
        <v>15</v>
      </c>
      <c r="F206" s="9">
        <v>44096</v>
      </c>
      <c r="H206">
        <f>H205+C206</f>
        <v>611647.46683757287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14" ht="19.5">
      <c r="C207">
        <f>H206*D207</f>
        <v>13223.486421495007</v>
      </c>
      <c r="D207">
        <f>D206</f>
        <v>0.0216194575118</v>
      </c>
      <c r="E207" t="s">
        <v>16</v>
      </c>
      <c r="F207" s="9">
        <v>44097</v>
      </c>
      <c r="H207">
        <f>H206+C207</f>
        <v>624870.95325906784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14" ht="19.5">
      <c r="C208">
        <f>H207*D208</f>
        <v>13509.371024342381</v>
      </c>
      <c r="D208">
        <f>D207</f>
        <v>0.0216194575118</v>
      </c>
      <c r="E208" t="s">
        <v>17</v>
      </c>
      <c r="F208" s="9">
        <v>44098</v>
      </c>
      <c r="H208">
        <f>H207+C208</f>
        <v>638380.32428341021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14" ht="19.5">
      <c r="C209">
        <f>H208*D209</f>
        <v>13801.436297214294</v>
      </c>
      <c r="D209">
        <f>D208</f>
        <v>0.0216194575118</v>
      </c>
      <c r="E209" t="s">
        <v>18</v>
      </c>
      <c r="F209" s="9">
        <v>44099</v>
      </c>
      <c r="H209">
        <f>H208+C209</f>
        <v>652181.76058062445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14" ht="19.5">
      <c r="C210">
        <f>H209*D210</f>
        <v>14099.81586284373</v>
      </c>
      <c r="D210">
        <f>D209</f>
        <v>0.0216194575118</v>
      </c>
      <c r="E210" t="s">
        <v>19</v>
      </c>
      <c r="F210" s="9">
        <v>44100</v>
      </c>
      <c r="H210">
        <f>H209+C210</f>
        <v>666281.57644346822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14" ht="19.5">
      <c r="C211">
        <f>H210*D211</f>
        <v>14404.646232814684</v>
      </c>
      <c r="D211">
        <f>D210</f>
        <v>0.0216194575118</v>
      </c>
      <c r="E211" t="s">
        <v>12</v>
      </c>
      <c r="F211" s="9">
        <v>44101</v>
      </c>
      <c r="H211">
        <f>H210+C211</f>
        <v>680686.22267628286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14" ht="19.5">
      <c r="C212">
        <f>H211*D212</f>
        <v>14716.06687001753</v>
      </c>
      <c r="D212">
        <f>D211</f>
        <v>0.0216194575118</v>
      </c>
      <c r="E212" t="s">
        <v>14</v>
      </c>
      <c r="F212" s="9">
        <v>44102</v>
      </c>
      <c r="H212">
        <f>H211+C212</f>
        <v>695402.28954630042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14" ht="19.5">
      <c r="C213">
        <f>H212*D213</f>
        <v>15034.220252454683</v>
      </c>
      <c r="D213">
        <f>D212</f>
        <v>0.0216194575118</v>
      </c>
      <c r="E213" t="s">
        <v>15</v>
      </c>
      <c r="F213" s="9">
        <v>44103</v>
      </c>
      <c r="H213">
        <f>H212+C213</f>
        <v>710436.50979875505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14" ht="19.5">
      <c r="C214">
        <f>H213*D214</f>
        <v>15359.251938425668</v>
      </c>
      <c r="D214">
        <f>D213</f>
        <v>0.0216194575118</v>
      </c>
      <c r="E214" t="s">
        <v>16</v>
      </c>
      <c r="F214" s="9">
        <v>44104</v>
      </c>
      <c r="H214">
        <f>H213+C214</f>
        <v>725795.76173718076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14" ht="19.5">
      <c r="C215">
        <f>H214*D215</f>
        <v>15691.310633121495</v>
      </c>
      <c r="D215">
        <f>D214</f>
        <v>0.0216194575118</v>
      </c>
      <c r="E215" t="s">
        <v>17</v>
      </c>
      <c r="F215" s="9">
        <v>44105</v>
      </c>
      <c r="H215">
        <f>H214+C215</f>
        <v>741487.07237030228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14" ht="19.5">
      <c r="C216">
        <f>H215*D216</f>
        <v>16030.548256658722</v>
      </c>
      <c r="D216">
        <f>D215</f>
        <v>0.0216194575118</v>
      </c>
      <c r="E216" t="s">
        <v>18</v>
      </c>
      <c r="F216" s="9">
        <v>44106</v>
      </c>
      <c r="H216">
        <f>H215+C216</f>
        <v>757517.620626961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14" ht="19.5">
      <c r="C217">
        <f>H216*D217</f>
        <v>16377.120013584414</v>
      </c>
      <c r="D217">
        <f>D216</f>
        <v>0.0216194575118</v>
      </c>
      <c r="E217" t="s">
        <v>19</v>
      </c>
      <c r="F217" s="9">
        <v>44107</v>
      </c>
      <c r="H217">
        <f>H216+C217</f>
        <v>773894.74064054538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14" ht="19.5">
      <c r="C218">
        <f>H217*D218</f>
        <v>16731.18446388375</v>
      </c>
      <c r="D218">
        <f>D217</f>
        <v>0.0216194575118</v>
      </c>
      <c r="E218" t="s">
        <v>12</v>
      </c>
      <c r="F218" s="9">
        <v>44108</v>
      </c>
      <c r="H218">
        <f>H217+C218</f>
        <v>790625.92510442913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14" ht="19.5">
      <c r="C219">
        <f>H218*D219</f>
        <v>17092.903595522774</v>
      </c>
      <c r="D219">
        <f>D218</f>
        <v>0.0216194575118</v>
      </c>
      <c r="E219" t="s">
        <v>14</v>
      </c>
      <c r="F219" s="9">
        <v>44109</v>
      </c>
      <c r="H219">
        <f>H218+C219</f>
        <v>807718.82869995188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14" ht="19.5">
      <c r="C220">
        <f>H219*D220</f>
        <v>17462.442898559471</v>
      </c>
      <c r="D220">
        <f>D219</f>
        <v>0.0216194575118</v>
      </c>
      <c r="E220" t="s">
        <v>15</v>
      </c>
      <c r="F220" s="9">
        <v>44110</v>
      </c>
      <c r="H220">
        <f>H219+C220</f>
        <v>825181.27159851138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14" ht="19.5">
      <c r="C221">
        <f>H220*D221</f>
        <v>17839.971440857113</v>
      </c>
      <c r="D221">
        <f>D220</f>
        <v>0.0216194575118</v>
      </c>
      <c r="E221" t="s">
        <v>16</v>
      </c>
      <c r="F221" s="9">
        <v>44111</v>
      </c>
      <c r="H221">
        <f>H220+C221</f>
        <v>843021.24303936854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14" ht="19.5">
      <c r="C222">
        <f>H221*D222</f>
        <v>18225.661945434451</v>
      </c>
      <c r="D222">
        <f>D221</f>
        <v>0.0216194575118</v>
      </c>
      <c r="E222" t="s">
        <v>17</v>
      </c>
      <c r="F222" s="9">
        <v>44112</v>
      </c>
      <c r="H222">
        <f>H221+C222</f>
        <v>861246.90498480294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14" ht="19.5">
      <c r="C223">
        <f>H222*D223</f>
        <v>18619.6908694882</v>
      </c>
      <c r="D223">
        <f>D222</f>
        <v>0.0216194575118</v>
      </c>
      <c r="E223" t="s">
        <v>18</v>
      </c>
      <c r="F223" s="9">
        <v>44113</v>
      </c>
      <c r="H223">
        <f>H222+C223</f>
        <v>879866.59585429111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14" ht="19.5">
      <c r="C224">
        <f>H223*D224</f>
        <v>19022.238485123948</v>
      </c>
      <c r="D224">
        <f>D223</f>
        <v>0.0216194575118</v>
      </c>
      <c r="E224" t="s">
        <v>19</v>
      </c>
      <c r="F224" s="9">
        <v>44114</v>
      </c>
      <c r="H224">
        <f>H223+C224</f>
        <v>898888.83433941507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14" ht="19.5">
      <c r="C225">
        <f>H224*D225</f>
        <v>19433.488961832412</v>
      </c>
      <c r="D225">
        <f>D224</f>
        <v>0.0216194575118</v>
      </c>
      <c r="E225" t="s">
        <v>12</v>
      </c>
      <c r="F225" s="9">
        <v>44115</v>
      </c>
      <c r="H225">
        <f>H224+C225</f>
        <v>918322.32330124744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14" ht="19.5">
      <c r="C226">
        <f>H225*D226</f>
        <v>19853.63045074878</v>
      </c>
      <c r="D226">
        <f>D225</f>
        <v>0.0216194575118</v>
      </c>
      <c r="E226" t="s">
        <v>14</v>
      </c>
      <c r="F226" s="9">
        <v>44116</v>
      </c>
      <c r="H226">
        <f>H225+C226</f>
        <v>938175.95375199616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14" ht="19.5">
      <c r="C227">
        <f>H226*D227</f>
        <v>20282.855170733721</v>
      </c>
      <c r="D227">
        <f>D226</f>
        <v>0.0216194575118</v>
      </c>
      <c r="E227" t="s">
        <v>15</v>
      </c>
      <c r="F227" s="9">
        <v>44117</v>
      </c>
      <c r="H227">
        <f>H226+C227</f>
        <v>958458.80892272992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14" ht="19.5">
      <c r="C228">
        <f>H227*D228</f>
        <v>20721.359496315396</v>
      </c>
      <c r="D228">
        <f>D227</f>
        <v>0.0216194575118</v>
      </c>
      <c r="E228" t="s">
        <v>16</v>
      </c>
      <c r="F228" s="9">
        <v>44118</v>
      </c>
      <c r="H228">
        <f>H227+C228</f>
        <v>979180.16841904528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14" ht="19.5">
      <c r="C229">
        <f>H228*D229</f>
        <v>21169.344047532719</v>
      </c>
      <c r="D229">
        <f>D228</f>
        <v>0.0216194575118</v>
      </c>
      <c r="E229" t="s">
        <v>17</v>
      </c>
      <c r="F229" s="9">
        <v>44119</v>
      </c>
      <c r="H229">
        <f>H228+C229</f>
        <v>1000349.512466578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14" ht="19.5">
      <c r="C230">
        <f>H229*D230</f>
        <v>21627.013781721027</v>
      </c>
      <c r="D230">
        <f>D229</f>
        <v>0.0216194575118</v>
      </c>
      <c r="E230" t="s">
        <v>18</v>
      </c>
      <c r="F230" s="9">
        <v>44120</v>
      </c>
      <c r="H230">
        <f>H229+C230</f>
        <v>1021976.5262482991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14" ht="19.5">
      <c r="C231">
        <f>H230*D231</f>
        <v>22094.578087282058</v>
      </c>
      <c r="D231">
        <f>D230</f>
        <v>0.0216194575118</v>
      </c>
      <c r="E231" t="s">
        <v>19</v>
      </c>
      <c r="F231" s="9">
        <v>44121</v>
      </c>
      <c r="H231">
        <f>H230+C231</f>
        <v>1044071.1043355811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14" ht="19.5">
      <c r="C232">
        <f>H231*D232</f>
        <v>22572.250879481198</v>
      </c>
      <c r="D232">
        <f>D231</f>
        <v>0.0216194575118</v>
      </c>
      <c r="E232" t="s">
        <v>12</v>
      </c>
      <c r="F232" s="9">
        <v>44122</v>
      </c>
      <c r="H232">
        <f>H231+C232</f>
        <v>1066643.3552150622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14" ht="19.5">
      <c r="C233">
        <f>H232*D233</f>
        <v>23060.250698315831</v>
      </c>
      <c r="D233">
        <f>D232</f>
        <v>0.0216194575118</v>
      </c>
      <c r="E233" t="s">
        <v>14</v>
      </c>
      <c r="F233" s="9">
        <v>44123</v>
      </c>
      <c r="H233">
        <f>H232+C233</f>
        <v>1089703.6059133781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14" ht="19.5">
      <c r="C234">
        <f>H233*D234</f>
        <v>23558.800808499527</v>
      </c>
      <c r="D234">
        <f>D233</f>
        <v>0.0216194575118</v>
      </c>
      <c r="E234" t="s">
        <v>15</v>
      </c>
      <c r="F234" s="9">
        <v>44124</v>
      </c>
      <c r="H234">
        <f>H233+C234</f>
        <v>1113262.4067218776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14" ht="19.5">
      <c r="C235">
        <f>H234*D235</f>
        <v>24068.129301607845</v>
      </c>
      <c r="D235">
        <f>D234</f>
        <v>0.0216194575118</v>
      </c>
      <c r="E235" t="s">
        <v>16</v>
      </c>
      <c r="F235" s="9">
        <v>44125</v>
      </c>
      <c r="H235">
        <f>H234+C235</f>
        <v>1137330.5360234855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14" ht="19.5">
      <c r="C236">
        <f>H235*D236</f>
        <v>24588.469200432464</v>
      </c>
      <c r="D236">
        <f>D235</f>
        <v>0.0216194575118</v>
      </c>
      <c r="E236" t="s">
        <v>17</v>
      </c>
      <c r="F236" s="9">
        <v>44126</v>
      </c>
      <c r="H236">
        <f>H235+C236</f>
        <v>1161919.005223918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14" ht="19.5">
      <c r="C237">
        <f>H236*D237</f>
        <v>25120.058565591418</v>
      </c>
      <c r="D237">
        <f>D236</f>
        <v>0.0216194575118</v>
      </c>
      <c r="E237" t="s">
        <v>18</v>
      </c>
      <c r="F237" s="9">
        <v>44127</v>
      </c>
      <c r="H237">
        <f>H236+C237</f>
        <v>1187039.0637895095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14" ht="19.5">
      <c r="C238">
        <f>H237*D238</f>
        <v>25663.14060444415</v>
      </c>
      <c r="D238">
        <f>D237</f>
        <v>0.0216194575118</v>
      </c>
      <c r="E238" t="s">
        <v>19</v>
      </c>
      <c r="F238" s="9">
        <v>44128</v>
      </c>
      <c r="H238">
        <f>H237+C238</f>
        <v>1212702.2043939536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14" ht="19.5">
      <c r="C239">
        <f>H238*D239</f>
        <v>26217.963782361279</v>
      </c>
      <c r="D239">
        <f>D238</f>
        <v>0.0216194575118</v>
      </c>
      <c r="E239" t="s">
        <v>12</v>
      </c>
      <c r="F239" s="9">
        <v>44129</v>
      </c>
      <c r="H239">
        <f>H238+C239</f>
        <v>1238920.1681763148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14" ht="19.5">
      <c r="C240">
        <f>H239*D240</f>
        <v>26784.781936399948</v>
      </c>
      <c r="D240">
        <f>D239</f>
        <v>0.0216194575118</v>
      </c>
      <c r="E240" t="s">
        <v>14</v>
      </c>
      <c r="F240" s="9">
        <v>44130</v>
      </c>
      <c r="H240">
        <f>H239+C240</f>
        <v>1265704.9501127147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14" ht="19.5">
      <c r="C241">
        <f>H240*D241</f>
        <v>27363.854391436773</v>
      </c>
      <c r="D241">
        <f>D240</f>
        <v>0.0216194575118</v>
      </c>
      <c r="E241" t="s">
        <v>15</v>
      </c>
      <c r="F241" s="9">
        <v>44131</v>
      </c>
      <c r="H241">
        <f>H240+C241</f>
        <v>1293068.8045041515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14" ht="19.5">
      <c r="C242">
        <f>H241*D242</f>
        <v>27955.446078811521</v>
      </c>
      <c r="D242">
        <f>D241</f>
        <v>0.0216194575118</v>
      </c>
      <c r="E242" t="s">
        <v>16</v>
      </c>
      <c r="F242" s="9">
        <v>44132</v>
      </c>
      <c r="H242">
        <f>H241+C242</f>
        <v>1321024.250582963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14" ht="19.5">
      <c r="C243">
        <f>H242*D243</f>
        <v>28559.827657535803</v>
      </c>
      <c r="D243">
        <f>D242</f>
        <v>0.0216194575118</v>
      </c>
      <c r="E243" t="s">
        <v>17</v>
      </c>
      <c r="F243" s="9">
        <v>44133</v>
      </c>
      <c r="H243">
        <f>H242+C243</f>
        <v>1349584.0782404989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14" ht="19.5">
      <c r="C244">
        <f>H243*D244</f>
        <v>29177.275638122232</v>
      </c>
      <c r="D244">
        <f>D243</f>
        <v>0.0216194575118</v>
      </c>
      <c r="E244" t="s">
        <v>18</v>
      </c>
      <c r="F244" s="9">
        <v>44134</v>
      </c>
      <c r="H244">
        <f>H243+C244</f>
        <v>1378761.3538786212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14" ht="19.5">
      <c r="C245">
        <f>H244*D245</f>
        <v>29808.072509090696</v>
      </c>
      <c r="D245">
        <f>D244</f>
        <v>0.0216194575118</v>
      </c>
      <c r="E245" t="s">
        <v>19</v>
      </c>
      <c r="F245" s="9">
        <v>44135</v>
      </c>
      <c r="H245">
        <f>H244+C245</f>
        <v>1408569.4263877119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14" ht="19.5">
      <c r="C246">
        <f>H245*D246</f>
        <v>30452.506866209635</v>
      </c>
      <c r="D246">
        <f>D245</f>
        <v>0.0216194575118</v>
      </c>
      <c r="E246" t="s">
        <v>12</v>
      </c>
      <c r="F246" s="9">
        <v>44136</v>
      </c>
      <c r="H246">
        <f>H245+C246</f>
        <v>1439021.9332539216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14" ht="19.5">
      <c r="C247">
        <f>H246*D247</f>
        <v>31110.873544531452</v>
      </c>
      <c r="D247">
        <f>D246</f>
        <v>0.0216194575118</v>
      </c>
      <c r="E247" t="s">
        <v>14</v>
      </c>
      <c r="F247" s="9">
        <v>44137</v>
      </c>
      <c r="H247">
        <f>H246+C247</f>
        <v>1470132.806798453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14" ht="19.5">
      <c r="C248">
        <f>H247*D248</f>
        <v>31783.473753282433</v>
      </c>
      <c r="D248">
        <f>D247</f>
        <v>0.0216194575118</v>
      </c>
      <c r="E248" t="s">
        <v>15</v>
      </c>
      <c r="F248" s="9">
        <v>44138</v>
      </c>
      <c r="H248">
        <f>H247+C248</f>
        <v>1501916.2805517353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14" ht="19.5">
      <c r="C249">
        <f>H248*D249</f>
        <v>32470.615213668931</v>
      </c>
      <c r="D249">
        <f>D248</f>
        <v>0.0216194575118</v>
      </c>
      <c r="E249" t="s">
        <v>16</v>
      </c>
      <c r="F249" s="9">
        <v>44139</v>
      </c>
      <c r="H249">
        <f>H248+C249</f>
        <v>1534386.8957654042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14" ht="19.5">
      <c r="C250">
        <f>H249*D250</f>
        <v>33172.612299662855</v>
      </c>
      <c r="D250">
        <f>D249</f>
        <v>0.0216194575118</v>
      </c>
      <c r="E250" t="s">
        <v>17</v>
      </c>
      <c r="F250" s="9">
        <v>44140</v>
      </c>
      <c r="H250">
        <f>H249+C250</f>
        <v>1567559.508065067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14" ht="19.5">
      <c r="C251">
        <f>H250*D251</f>
        <v>33889.786181830823</v>
      </c>
      <c r="D251">
        <f>D250</f>
        <v>0.0216194575118</v>
      </c>
      <c r="E251" t="s">
        <v>18</v>
      </c>
      <c r="F251" s="9">
        <v>44141</v>
      </c>
      <c r="H251">
        <f>H250+C251</f>
        <v>1601449.2942468978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14" ht="19.5">
      <c r="C252">
        <f>H251*D252</f>
        <v>34622.464974272902</v>
      </c>
      <c r="D252">
        <f>D251</f>
        <v>0.0216194575118</v>
      </c>
      <c r="E252" t="s">
        <v>19</v>
      </c>
      <c r="F252" s="9">
        <v>44142</v>
      </c>
      <c r="H252">
        <f>H251+C252</f>
        <v>1636071.7592211708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14" ht="19.5">
      <c r="C253">
        <f>H252*D253</f>
        <v>35370.98388473798</v>
      </c>
      <c r="D253">
        <f>D252</f>
        <v>0.0216194575118</v>
      </c>
      <c r="E253" t="s">
        <v>12</v>
      </c>
      <c r="F253" s="9">
        <v>44143</v>
      </c>
      <c r="H253">
        <f>H252+C253</f>
        <v>1671442.7431059089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14" ht="19.5">
      <c r="C254">
        <f>H253*D254</f>
        <v>36135.685367984639</v>
      </c>
      <c r="D254">
        <f>D253</f>
        <v>0.0216194575118</v>
      </c>
      <c r="E254" t="s">
        <v>14</v>
      </c>
      <c r="F254" s="9">
        <v>44144</v>
      </c>
      <c r="H254">
        <f>H253+C254</f>
        <v>1707578.4284738936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14" ht="19.5">
      <c r="C255">
        <f>H254*D255</f>
        <v>36916.919282457558</v>
      </c>
      <c r="D255">
        <f>D254</f>
        <v>0.0216194575118</v>
      </c>
      <c r="E255" t="s">
        <v>15</v>
      </c>
      <c r="F255" s="9">
        <v>44145</v>
      </c>
      <c r="H255">
        <f>H254+C255</f>
        <v>1744495.3477563511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14" ht="19.5">
      <c r="C256">
        <f>H255*D256</f>
        <v>37715.043050351196</v>
      </c>
      <c r="D256">
        <f>D255</f>
        <v>0.0216194575118</v>
      </c>
      <c r="E256" t="s">
        <v>16</v>
      </c>
      <c r="F256" s="9">
        <v>44146</v>
      </c>
      <c r="H256">
        <f>H255+C256</f>
        <v>1782210.3908067022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14" ht="19.5">
      <c r="C257">
        <f>H256*D257</f>
        <v>38530.421821133968</v>
      </c>
      <c r="D257">
        <f>D256</f>
        <v>0.0216194575118</v>
      </c>
      <c r="E257" t="s">
        <v>17</v>
      </c>
      <c r="F257" s="9">
        <v>44147</v>
      </c>
      <c r="H257">
        <f>H256+C257</f>
        <v>1820740.8126278361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14" ht="19.5">
      <c r="C258">
        <f>H257*D258</f>
        <v>39363.428638607707</v>
      </c>
      <c r="D258">
        <f>D257</f>
        <v>0.0216194575118</v>
      </c>
      <c r="E258" t="s">
        <v>18</v>
      </c>
      <c r="F258" s="9">
        <v>44148</v>
      </c>
      <c r="H258">
        <f>H257+C258</f>
        <v>1860104.2412664439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14" ht="19.5">
      <c r="C259">
        <f>H258*D259</f>
        <v>40214.44461157886</v>
      </c>
      <c r="D259">
        <f>D258</f>
        <v>0.0216194575118</v>
      </c>
      <c r="E259" t="s">
        <v>19</v>
      </c>
      <c r="F259" s="9">
        <v>44149</v>
      </c>
      <c r="H259">
        <f>H258+C259</f>
        <v>1900318.6858780228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14" ht="19.5">
      <c r="C260">
        <f>H259*D260</f>
        <v>41083.859088219528</v>
      </c>
      <c r="D260">
        <f>D259</f>
        <v>0.0216194575118</v>
      </c>
      <c r="E260" t="s">
        <v>12</v>
      </c>
      <c r="F260" s="9">
        <v>44150</v>
      </c>
      <c r="H260">
        <f>H259+C260</f>
        <v>1941402.5449662423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14" ht="19.5">
      <c r="C261">
        <f>H260*D261</f>
        <v>41972.069834198061</v>
      </c>
      <c r="D261">
        <f>D260</f>
        <v>0.0216194575118</v>
      </c>
      <c r="E261" t="s">
        <v>14</v>
      </c>
      <c r="F261" s="9">
        <v>44151</v>
      </c>
      <c r="H261">
        <f>H260+C261</f>
        <v>1983374.6148004404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14" ht="19.5">
      <c r="C262">
        <f>H261*D262</f>
        <v>42879.48321466081</v>
      </c>
      <c r="D262">
        <f>D261</f>
        <v>0.0216194575118</v>
      </c>
      <c r="E262" t="s">
        <v>15</v>
      </c>
      <c r="F262" s="9">
        <v>44152</v>
      </c>
      <c r="H262">
        <f>H261+C262</f>
        <v>2026254.0980151012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14" ht="19.5">
      <c r="C263">
        <f>H262*D263</f>
        <v>43806.51438014811</v>
      </c>
      <c r="D263">
        <f>D262</f>
        <v>0.0216194575118</v>
      </c>
      <c r="E263" t="s">
        <v>16</v>
      </c>
      <c r="F263" s="9">
        <v>44153</v>
      </c>
      <c r="H263">
        <f>H262+C263</f>
        <v>2070060.6123952493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14" ht="19.5">
      <c r="C264">
        <f>H263*D264</f>
        <v>44753.587456529778</v>
      </c>
      <c r="D264">
        <f>D263</f>
        <v>0.0216194575118</v>
      </c>
      <c r="E264" t="s">
        <v>17</v>
      </c>
      <c r="F264" s="9">
        <v>44154</v>
      </c>
      <c r="H264">
        <f>H263+C264</f>
        <v>2114814.1998517793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14" ht="19.5">
      <c r="C265">
        <f>H264*D265</f>
        <v>45721.135739046855</v>
      </c>
      <c r="D265">
        <f>D264</f>
        <v>0.0216194575118</v>
      </c>
      <c r="E265" t="s">
        <v>18</v>
      </c>
      <c r="F265" s="9">
        <v>44155</v>
      </c>
      <c r="H265">
        <f>H264+C265</f>
        <v>2160535.3355908263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14" ht="19.5">
      <c r="C266">
        <f>H265*D266</f>
        <v>46709.601890548423</v>
      </c>
      <c r="D266">
        <f>D265</f>
        <v>0.0216194575118</v>
      </c>
      <c r="E266" t="s">
        <v>19</v>
      </c>
      <c r="F266" s="9">
        <v>44156</v>
      </c>
      <c r="H266">
        <f>H265+C266</f>
        <v>2207244.9374813749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14" ht="19.5">
      <c r="C267">
        <f>H266*D267</f>
        <v>47719.438144014232</v>
      </c>
      <c r="D267">
        <f>D266</f>
        <v>0.0216194575118</v>
      </c>
      <c r="E267" t="s">
        <v>12</v>
      </c>
      <c r="F267" s="9">
        <v>44157</v>
      </c>
      <c r="H267">
        <f>H266+C267</f>
        <v>2254964.3756253892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14" ht="19.5">
      <c r="C268">
        <f>H267*D268</f>
        <v>48751.10650945572</v>
      </c>
      <c r="D268">
        <f>D267</f>
        <v>0.0216194575118</v>
      </c>
      <c r="E268" t="s">
        <v>14</v>
      </c>
      <c r="F268" s="9">
        <v>44158</v>
      </c>
      <c r="H268">
        <f>H267+C268</f>
        <v>2303715.4821348451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14" ht="19.5">
      <c r="C269">
        <f>H268*D269</f>
        <v>49805.078985290136</v>
      </c>
      <c r="D269">
        <f>D268</f>
        <v>0.0216194575118</v>
      </c>
      <c r="E269" t="s">
        <v>15</v>
      </c>
      <c r="F269" s="9">
        <v>44159</v>
      </c>
      <c r="H269">
        <f>H268+C269</f>
        <v>2353520.5611201352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14" ht="19.5">
      <c r="C270">
        <f>H269*D270</f>
        <v>50881.83777428446</v>
      </c>
      <c r="D270">
        <f>D269</f>
        <v>0.0216194575118</v>
      </c>
      <c r="E270" t="s">
        <v>16</v>
      </c>
      <c r="F270" s="9">
        <v>44160</v>
      </c>
      <c r="H270">
        <f>H269+C270</f>
        <v>2404402.3988944199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14" ht="19.5">
      <c r="C271">
        <f>H270*D271</f>
        <v>51981.875504167903</v>
      </c>
      <c r="D271">
        <f>D270</f>
        <v>0.0216194575118</v>
      </c>
      <c r="E271" t="s">
        <v>17</v>
      </c>
      <c r="F271" s="9">
        <v>44161</v>
      </c>
      <c r="H271">
        <f>H270+C271</f>
        <v>2456384.2743985876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14" ht="19.5">
      <c r="C272">
        <f>H271*D272</f>
        <v>53105.695453013941</v>
      </c>
      <c r="D272">
        <f>D271</f>
        <v>0.0216194575118</v>
      </c>
      <c r="E272" t="s">
        <v>18</v>
      </c>
      <c r="F272" s="9">
        <v>44162</v>
      </c>
      <c r="H272">
        <f>H271+C272</f>
        <v>2509489.9698516014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14" ht="19.5">
      <c r="C273">
        <f>H272*D273</f>
        <v>54253.811779494958</v>
      </c>
      <c r="D273">
        <f>D272</f>
        <v>0.0216194575118</v>
      </c>
      <c r="E273" t="s">
        <v>19</v>
      </c>
      <c r="F273" s="9">
        <v>44163</v>
      </c>
      <c r="H273">
        <f>H272+C273</f>
        <v>2563743.7816310963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14" ht="19.5">
      <c r="C274">
        <f>H273*D274</f>
        <v>55426.749758114944</v>
      </c>
      <c r="D274">
        <f>D273</f>
        <v>0.0216194575118</v>
      </c>
      <c r="E274" t="s">
        <v>12</v>
      </c>
      <c r="F274" s="9">
        <v>44164</v>
      </c>
      <c r="H274">
        <f>H273+C274</f>
        <v>2619170.5313892113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14" ht="19.5">
      <c r="C275">
        <f>H274*D275</f>
        <v>56625.046019527683</v>
      </c>
      <c r="D275">
        <f>D274</f>
        <v>0.0216194575118</v>
      </c>
      <c r="E275" t="s">
        <v>14</v>
      </c>
      <c r="F275" s="9">
        <v>44165</v>
      </c>
      <c r="H275">
        <f>H274+C275</f>
        <v>2675795.5774087389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14" ht="19.5">
      <c r="C276">
        <f>H275*D276</f>
        <v>57849.248796050575</v>
      </c>
      <c r="D276">
        <f>D275</f>
        <v>0.0216194575118</v>
      </c>
      <c r="E276" t="s">
        <v>15</v>
      </c>
      <c r="F276" s="9">
        <v>44166</v>
      </c>
      <c r="H276">
        <f>H275+C276</f>
        <v>2733644.8262047893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14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14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14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14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14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14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14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14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14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14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14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14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14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14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14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14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14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14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14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14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14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14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14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14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14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14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14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14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14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14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14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14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14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14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14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14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14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14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14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14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14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14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14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14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14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14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14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14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14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14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14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14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14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14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14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14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14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14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14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14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14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14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14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14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14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14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14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14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14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14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14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14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14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14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14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14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14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14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14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14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14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14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14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14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14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14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14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14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14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14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14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14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14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14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14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14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14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14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14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14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14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14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14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14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14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14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14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14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14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14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14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14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14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14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14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14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14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14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14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14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14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14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14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14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14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14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14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14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14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14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14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14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14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14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14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14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14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14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14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14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14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14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14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14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14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14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14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14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14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14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14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14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14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14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14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14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14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14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14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14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14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14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14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14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14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14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14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14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14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14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14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14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14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14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14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14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14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14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14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14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14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14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14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14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14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14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14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14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14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14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14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14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14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14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14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14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14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14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14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14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14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14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14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14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14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14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14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14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14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14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14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14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14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14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14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14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14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14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14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14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14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14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14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14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14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14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14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14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14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14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14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14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14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14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14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14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14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14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14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14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14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14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14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14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14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14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14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14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14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14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14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14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14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14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14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14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14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14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14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14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14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14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14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14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14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14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14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14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14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14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14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14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14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14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14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14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14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14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14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14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14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14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14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14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14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14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14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14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14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14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14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14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14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14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14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14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14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14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14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14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14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14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14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14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14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14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14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14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14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14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14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14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14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14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14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14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14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14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14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14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14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14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14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14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14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14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14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14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14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14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14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14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14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14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14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14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14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14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14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14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14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14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14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14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14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14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14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14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14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14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14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14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14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14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14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14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14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14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14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14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14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14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14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14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14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14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14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14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14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14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14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14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14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14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14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14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14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14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14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14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14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14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14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14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14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14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14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14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14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14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14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14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14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14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14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14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14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14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14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14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14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14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14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14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14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14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14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14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14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14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14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14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14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14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14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14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14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14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14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14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14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14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14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14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14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14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14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14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14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14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14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14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14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14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14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14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14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14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14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14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14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14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14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14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14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14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14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14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14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14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14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14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14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14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14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14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14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14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14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14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14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14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14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14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14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14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14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14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14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14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14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14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14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14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14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14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14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14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14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14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14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14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14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14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14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14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14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14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14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14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14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14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14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14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14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14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14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14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14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14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14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14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14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14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14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14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14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14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14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14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14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14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14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14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14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14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14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14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14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14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14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14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14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14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14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14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14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14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14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14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14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14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14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14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14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14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14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14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14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14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14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14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14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14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14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14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14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14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14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14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14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14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14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14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14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14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14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14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14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14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14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14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14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14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14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14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14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14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14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14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14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14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14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14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14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14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14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14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14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14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14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14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14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14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14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14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14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14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14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14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14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14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14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14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14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14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14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14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14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14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14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14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14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14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14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14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14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14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14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14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14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14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14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14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14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14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14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14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14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14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14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14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14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14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14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14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14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14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14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14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14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14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14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14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14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14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14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14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14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14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14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14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14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14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14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14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14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14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14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14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14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14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14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14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14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14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14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14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14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14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14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14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14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14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14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14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14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14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14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14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14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14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14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14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14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14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14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14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14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14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14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14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14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14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14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14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14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14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14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14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14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14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14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14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14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14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14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14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14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14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14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14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14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14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14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14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14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14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14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14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14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14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14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14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14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14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14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14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14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14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14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14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14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14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14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14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14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14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14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14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14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14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14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14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14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14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14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14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14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14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14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14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14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14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14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14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14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14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14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14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14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14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14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14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14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14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14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14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14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14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14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14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14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14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14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14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14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14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14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14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14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14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14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14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14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14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14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14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14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14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14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14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14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14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14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14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14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14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14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14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14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14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14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14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14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14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14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14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14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14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14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14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14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14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14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14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14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14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14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14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14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14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14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14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14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14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14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14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14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14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14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14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14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14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14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14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14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14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14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14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14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14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14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14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14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14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14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14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14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14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14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14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14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14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14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14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14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14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14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14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14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14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14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14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14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14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14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14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14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14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14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14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14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14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14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14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14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14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14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14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14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14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14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14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14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14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14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14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14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14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14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14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14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14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14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14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14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14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14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14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14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14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14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14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14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14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14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14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14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14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14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14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14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14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14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14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14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14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14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14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14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14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14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14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14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14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14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14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14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14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14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14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14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14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14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14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14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14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14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14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14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14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14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14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14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14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14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14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14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14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14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14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14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14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14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14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14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14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14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14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14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14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14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14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14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14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14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14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14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14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14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14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14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14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14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14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14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14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14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14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14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14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14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14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14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14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14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14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14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14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14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14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14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14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14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14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14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14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14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14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14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14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14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14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14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14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14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14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14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14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14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14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14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14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14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14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14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14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14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14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14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14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14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14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14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14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14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14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14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14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14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14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14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14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14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14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14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14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14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14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14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14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14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14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14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14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14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14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14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14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14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14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14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14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14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14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14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14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14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14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14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14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14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14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14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14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14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14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14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14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14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14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14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14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14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14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14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14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14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14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14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14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14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14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14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14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14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14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14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14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14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14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14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14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14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14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14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14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14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14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14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14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14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14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14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14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14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14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14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14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14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14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14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14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14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14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14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14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14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14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14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14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14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14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14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14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14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14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14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14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14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14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14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14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14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14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14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14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14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14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14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14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14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14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14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14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14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14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14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14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14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14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14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14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14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14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14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14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14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14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14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14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14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14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14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14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14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14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14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14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14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14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14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14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14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14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14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14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14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14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14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14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14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14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14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14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14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14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14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14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14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14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14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14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14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14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14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14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14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14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14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14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14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14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14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14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14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14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14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14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14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14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14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14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14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14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14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14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14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14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14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14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14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14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14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14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14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14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14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14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14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14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14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14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14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14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14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14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14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14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14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14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14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14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14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14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14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14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14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14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14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14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14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14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14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14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14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14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14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14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14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14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14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14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14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14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14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14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14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14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14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14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14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14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14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14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14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14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14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14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14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14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14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14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14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14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14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14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14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14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14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14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14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14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14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14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14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14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14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14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14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14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14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14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14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14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14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14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14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14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14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14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14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14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14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14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14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14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14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14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14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14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14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14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14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14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14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14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14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14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14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14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14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14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14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14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14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14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14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14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14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14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14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14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14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14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14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14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14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14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14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14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14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14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14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14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14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14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14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14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14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14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14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14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14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14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14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14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14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14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14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14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14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14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14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14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14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14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14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14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14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14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14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14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14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14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14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14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14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14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14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14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14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14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14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14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14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14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14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14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14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14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14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14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14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14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14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14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14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14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14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14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14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14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14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14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14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14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14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14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14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14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14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14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14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14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14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14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14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14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14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14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14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14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14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14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14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14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14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14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14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14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14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14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14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14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14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14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14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14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14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14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14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14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14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14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14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14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14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14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14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14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14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14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14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14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14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14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14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14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14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14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14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14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14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14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14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14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14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14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14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14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14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14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14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14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14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14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14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14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14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14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14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14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14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14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14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14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14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14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14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14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14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14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14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14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14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14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14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14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14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14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14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14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14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14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14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14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14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14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14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14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14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14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14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14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14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14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14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14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14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14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14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14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14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14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14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14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14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14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14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14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14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14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14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14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14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14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14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14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14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14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14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14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14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14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14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14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14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14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14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14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14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14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14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14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14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14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14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14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14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14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14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14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14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14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14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14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14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14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14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14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14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14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14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14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14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14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14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14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14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14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14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14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14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14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14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14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14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14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14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14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14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14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14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14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14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14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14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14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14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14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14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14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14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14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14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14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14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14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14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14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14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14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14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14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14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14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14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14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14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14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14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14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14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14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14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14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14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14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14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14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14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14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14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14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14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14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14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14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14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14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14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14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14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14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14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14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14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14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14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14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14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14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14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14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14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14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14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14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14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14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14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14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14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14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14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14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14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14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14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14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14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14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14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14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14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14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14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14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14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14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14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14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14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14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14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14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14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14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14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14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14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14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14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14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14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14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14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14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14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14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14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14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14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14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14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2020-05-06T00:44:37Z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