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10" windowHeight="817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<sst xmlns="http://schemas.openxmlformats.org/spreadsheetml/2006/main" uniqueCount="113" count="113">
  <si>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</si>
  <si>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</si>
  <si>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</si>
  <si>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</si>
  <si>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</si>
  <si>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</si>
  <si>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</si>
  <si>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</si>
  <si>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</si>
  <si>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</si>
  <si>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</si>
  <si>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</si>
  <si>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</si>
  <si>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</si>
  <si>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</si>
  <si>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</si>
  <si>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</si>
  <si>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</si>
  <si>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</si>
  <si>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</si>
  <si>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</si>
  <si>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</si>
  <si>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</si>
  <si>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</si>
  <si>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</si>
  <si>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</si>
  <si>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</si>
  <si>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</si>
  <si>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</si>
  <si>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</si>
  <si>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</si>
  <si>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</si>
  <si>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</si>
  <si>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</si>
  <si>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</si>
  <si>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</si>
  <si>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</si>
  <si>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</si>
  <si>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</si>
  <si>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</si>
  <si>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</si>
  <si>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</si>
  <si>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</si>
  <si>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</si>
  <si>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</si>
  <si>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</si>
  <si>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</si>
  <si>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</si>
  <si>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</si>
  <si>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</si>
  <si>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</si>
  <si>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</si>
  <si>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</si>
  <si>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</si>
  <si>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</si>
  <si>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</si>
  <si>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</si>
  <si>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</si>
  <si>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</si>
  <si>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</si>
  <si>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</si>
  <si>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</si>
  <si>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</si>
  <si>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</si>
  <si>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</si>
  <si>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</si>
  <si>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</si>
  <si>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</si>
  <si>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</si>
  <si>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</si>
  <si>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</si>
  <si>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</si>
  <si>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</si>
  <si>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</si>
  <si>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</si>
  <si>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</si>
  <si>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</si>
  <si>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</si>
  <si>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</si>
  <si>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</si>
  <si>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</si>
  <si>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</si>
  <si>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</si>
  <si>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</si>
  <si>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</si>
  <si>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</si>
  <si>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</si>
  <si>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</si>
  <si>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</si>
  <si>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</si>
  <si>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</si>
  <si>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</si>
  <si>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</si>
  <si>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</si>
  <si>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</si>
  <si>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</si>
  <si>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</si>
  <si>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</si>
  <si>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</si>
  <si>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</si>
  <si>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</si>
  <si>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</si>
  <si>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</si>
  <si>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</si>
  <si>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preliminary or provisional</t>
  </si>
  <si>
    <t>Columbia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</si>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</sst>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29"/>
        <c:axId val="30"/>
      </c:scatterChart>
      <c:valAx>
        <c:axId val="2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1"/>
        <c:axId val="32"/>
      </c:scatterChart>
      <c:valAx>
        <c:axId val="3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2"/>
        <c:crosses val="max"/>
        <c:majorUnit val="2"/>
        <c:minorUnit val="1"/>
      </c:valAx>
      <c:valAx>
        <c:axId val="3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33"/>
        <c:axId val="34"/>
      </c:scatterChart>
      <c:valAx>
        <c:axId val="3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Sheet1!$BJ$19:$BJ$91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Sheet1!$R$19:$R$91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Sheet1!$CQ$19:$CQ$91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Sheet1!$BU$19:$BU$91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Sheet1!$CF$19:$CF$91</c:f>
            </c:numRef>
          </c:yVal>
          <c:smooth val="1"/>
        </c:ser>
        <c:axId val="35"/>
        <c:axId val="36"/>
      </c:scatterChart>
      <c:valAx>
        <c:axId val="3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1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Sheet1!$AY$19:$AY$91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Sheet1!$AN$19:$AN$91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Sheet1!$AC$19:$AC$91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Sheet1!$BJ$19:$BJ$91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Sheet1!$R$19:$R$91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Sheet1!$CQ$19:$CQ$91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Sheet1!$BU$19:$BU$91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Sheet1!$CF$19:$CF$91</c:f>
            </c:numRef>
          </c:yVal>
          <c:smooth val="1"/>
        </c:ser>
        <c:axId val="37"/>
        <c:axId val="38"/>
      </c:scatterChart>
      <c:valAx>
        <c:axId val="3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ax"/>
        <c:majorUnit val="1"/>
        <c:minorUnit val="1"/>
      </c:valAx>
      <c:valAx>
        <c:axId val="3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Sheet1!$AD$11:$AD$91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Sheet1!$AO$11:$AO$91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Sheet1!$AZ$11:$AZ$91</c:f>
            </c:numRef>
          </c:val>
        </c:ser>
        <c:gapWidth val="150"/>
        <c:overlap val="100"/>
        <c:axId val="41"/>
        <c:axId val="42"/>
      </c:barChart>
      <c:catAx>
        <c:axId val="4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2"/>
        <c:crosses val="min"/>
        <c:majorUnit val="1"/>
        <c:minorUnit val="1"/>
      </c:catAx>
      <c:valAx>
        <c:axId val="42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Sheet1!$DT$11:$DT$91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Sheet1!$BI$19:$BI$91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Sheet1!$Q$19:$Q$91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Sheet1!$CP$19:$CP$91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Sheet1!$BT$19:$BT$91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Sheet1!$CE$19:$CE$91</c:f>
            </c:numRef>
          </c:yVal>
          <c:smooth val="1"/>
        </c:ser>
        <c:axId val="49"/>
        <c:axId val="50"/>
      </c:scatterChart>
      <c:valAx>
        <c:axId val="4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0"/>
        <c:crosses val="max"/>
        <c:majorUnit val="1"/>
        <c:minorUnit val="1"/>
      </c:valAx>
      <c:valAx>
        <c:axId val="50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axId val="55"/>
        <c:axId val="56"/>
      </c:areaChart>
      <c:catAx>
        <c:axId val="5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6"/>
        <c:crosses val="min"/>
        <c:majorUnit val="1"/>
        <c:minorUnit val="2"/>
      </c:catAx>
      <c:valAx>
        <c:axId val="56"/>
        <c:scaling>
          <c:orientation val="minMax"/>
          <c:max val="5125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5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Sheet1!$AV$11:$AV$91</c:f>
            </c:numRef>
          </c:val>
        </c:ser>
        <c:axId val="57"/>
        <c:axId val="58"/>
      </c:areaChart>
      <c:catAx>
        <c:axId val="5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8"/>
        <c:crosses val="min"/>
        <c:majorUnit val="1"/>
        <c:minorUnit val="2"/>
      </c:catAx>
      <c:valAx>
        <c:axId val="58"/>
        <c:scaling>
          <c:orientation val="minMax"/>
          <c:max val="431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7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Sheet1!$AV$11:$AV$91</c:f>
            </c:numRef>
          </c:val>
        </c:ser>
        <c:axId val="59"/>
        <c:axId val="60"/>
      </c:areaChart>
      <c:catAx>
        <c:axId val="5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431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2"/>
      </c:cat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6"/>
        <c:crosses val="max"/>
        <c:majorUnit val="1"/>
        <c:minorUnit val="1"/>
      </c:valAx>
      <c:valAx>
        <c:axId val="1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230</xdr:col>
      <xdr:colOff>648775</xdr:colOff>
      <xdr:row>8</xdr:row>
      <xdr:rowOff>161550</xdr:rowOff>
    </xdr:from>
    <xdr:ext cx="16383000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383899</xdr:colOff>
      <xdr:row>108</xdr:row>
      <xdr:rowOff>223685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516352</xdr:colOff>
      <xdr:row>10</xdr:row>
      <xdr:rowOff>248538</xdr:rowOff>
    </xdr:from>
    <xdr:ext cx="27432000" cy="115824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143</xdr:col>
      <xdr:colOff>19407</xdr:colOff>
      <xdr:row>107</xdr:row>
      <xdr:rowOff>211755</xdr:rowOff>
    </xdr:from>
    <xdr:ext cx="16383000" cy="628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144</xdr:col>
      <xdr:colOff>122388</xdr:colOff>
      <xdr:row>73</xdr:row>
      <xdr:rowOff>219113</xdr:rowOff>
    </xdr:from>
    <xdr:ext cx="16383000" cy="628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144</xdr:col>
      <xdr:colOff>122388</xdr:colOff>
      <xdr:row>40</xdr:row>
      <xdr:rowOff>211755</xdr:rowOff>
    </xdr:from>
    <xdr:ext cx="16383000" cy="628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36</xdr:col>
      <xdr:colOff>1264651</xdr:colOff>
      <xdr:row>174</xdr:row>
      <xdr:rowOff>220398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36</xdr:col>
      <xdr:colOff>1264651</xdr:colOff>
      <xdr:row>146</xdr:row>
      <xdr:rowOff>71082</xdr:rowOff>
    </xdr:from>
    <xdr:ext cx="16256000" cy="590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66</xdr:col>
      <xdr:colOff>1007116</xdr:colOff>
      <xdr:row>186</xdr:row>
      <xdr:rowOff>220398</xdr:rowOff>
    </xdr:from>
    <xdr:ext cx="13843000" cy="67437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241</xdr:col>
      <xdr:colOff>337860</xdr:colOff>
      <xdr:row>10</xdr:row>
      <xdr:rowOff>110351</xdr:rowOff>
    </xdr:from>
    <xdr:ext cx="13843000" cy="57658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12</xdr:col>
      <xdr:colOff>486072</xdr:colOff>
      <xdr:row>144</xdr:row>
      <xdr:rowOff>177456</xdr:rowOff>
    </xdr:from>
    <xdr:ext cx="16129000" cy="65913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2.713521634615386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2.713521634615386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2.284975961538462" customWidth="1"/>
    <col min="72" max="72" style="4" width="10.713641826923078" customWidth="1"/>
    <col min="73" max="73" style="4" width="12.42782451923077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1.713581730769231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2.284975961538462" customWidth="1"/>
    <col min="110" max="110" style="4" width="10.285096153846155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43" style="1" width="13.713461538461539" bestFit="1" customWidth="1"/>
    <col min="144" max="144" style="1" width="9.142307692307693"/>
    <col min="145" max="145" style="1" width="57.65367788461539" customWidth="1"/>
    <col min="146" max="147" style="1" width="9.142307692307693"/>
    <col min="148" max="148" style="1" width="75.8430608974359" customWidth="1"/>
    <col min="149" max="149" style="1" width="9.142307692307693"/>
    <col min="150" max="150" style="1" width="26.72220352564103" customWidth="1"/>
    <col min="151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23902403846154" bestFit="1" customWidth="1"/>
    <col min="191" max="191" style="1" width="17.141826923076923" customWidth="1"/>
    <col min="192" max="194" style="1" width="15.713341346153848" bestFit="1" customWidth="1"/>
    <col min="195" max="195" style="1" width="9.142307692307693"/>
    <col min="196" max="196" style="1" width="16.189503205128208" bestFit="1" customWidth="1"/>
    <col min="197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19.57">
      <c r="A5" t="s">
        <v>1</v>
      </c>
      <c r="C5" t="inlineStr">
        <is>
          <t>Last revision:  Wednesday, 10 June 2020 02:21:09 UTC</t>
        </is>
      </c>
      <c r="N5" s="4" t="inlineStr">
        <is>
          <t>1. Litchfield</t>
        </is>
      </c>
      <c r="T5" t="inlineStr">
        <is>
          <t>96 px or 72 pt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19.57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19.57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19.57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19.57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19.57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I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19.57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2"/>
      <c r="GF13" s="2"/>
      <c r="GG13" s="2"/>
      <c r="GH13" s="2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19.57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2"/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19.57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1831821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19.57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1851520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19.57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1872660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19.57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1897380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19.57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1920061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19.57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1943647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19.57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1960897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19.57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1943647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1960897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I102" t="inlineStr">
        <is>
          <t>UPDATED - finished this line's entry and won't require further update.</t>
        </is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U102" t="inlineStr">
        <is>
          <t>CORRECT - no errors seen.  Ready for permanent record.</t>
        </is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K103">
        <f>N103+Y103+AJ103+AU103+BF103+BQ103+CB103+CM103+CX103</f>
        <v>44179</v>
      </c>
      <c r="L103" s="3">
        <f>(K103/K102)-1</f>
        <v>0.0019731470561552555</v>
      </c>
      <c r="M103" t="inlineStr">
        <is>
          <t>NEW:</t>
        </is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I103" t="inlineStr">
        <is>
          <t>PROPOSED - open to proposal now - subject to revision.</t>
        </is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19.57">
      <c r="C104">
        <f>H103*D104</f>
        <v>87.171663793479027</v>
      </c>
      <c r="D104">
        <f>D103</f>
        <v>0.00197314705616</v>
      </c>
      <c r="E104" t="s">
        <v>35</v>
      </c>
      <c r="F104" t="inlineStr">
        <is>
          <t>day two</t>
        </is>
      </c>
      <c r="G104" s="2">
        <f>H104*15</f>
        <v>663992.57495223754</v>
      </c>
      <c r="H104">
        <f>H103+C104</f>
        <v>44266.171663482499</v>
      </c>
      <c r="L104" s="1"/>
      <c r="N104" s="4"/>
      <c r="O104" s="1"/>
      <c r="P104" s="1"/>
      <c r="Q104" s="1"/>
      <c r="R104" s="1"/>
      <c r="S104" s="1"/>
      <c r="T104" s="1"/>
      <c r="U104" s="1"/>
      <c r="V104" s="1"/>
      <c r="W104" s="5"/>
      <c r="Y104" s="4"/>
      <c r="Z104" s="1"/>
      <c r="AA104" s="1"/>
      <c r="AB104" s="1"/>
      <c r="AC104" s="1"/>
      <c r="AD104" s="1"/>
      <c r="AE104" s="1"/>
      <c r="AF104" s="1"/>
      <c r="AG104" s="1"/>
      <c r="AH104" s="5"/>
      <c r="AJ104" s="4"/>
      <c r="AK104" s="1"/>
      <c r="AL104" s="1"/>
      <c r="AM104" s="1"/>
      <c r="AN104" s="1"/>
      <c r="AO104" s="1"/>
      <c r="AP104" s="1"/>
      <c r="AQ104" s="1"/>
      <c r="AR104" s="1"/>
      <c r="AS104" s="5"/>
      <c r="AU104" s="4"/>
      <c r="AV104" s="1"/>
      <c r="AW104" s="1"/>
      <c r="AX104" s="1"/>
      <c r="AY104" s="1"/>
      <c r="AZ104" s="1"/>
      <c r="BA104" s="1"/>
      <c r="BB104" s="1"/>
      <c r="BC104" s="1"/>
      <c r="BD104" s="5"/>
      <c r="BF104" s="4"/>
      <c r="BG104" s="1"/>
      <c r="BH104" s="1"/>
      <c r="BI104" s="1"/>
      <c r="BJ104" s="1"/>
      <c r="BK104" s="1"/>
      <c r="BL104" s="1"/>
      <c r="BM104" s="1"/>
      <c r="BN104" s="1"/>
      <c r="BO104" s="5"/>
      <c r="BQ104" s="4"/>
      <c r="BR104" s="1"/>
      <c r="BS104" s="1"/>
      <c r="BT104" s="1"/>
      <c r="BU104" s="1"/>
      <c r="BV104" s="1"/>
      <c r="BW104" s="1"/>
      <c r="BX104" s="1"/>
      <c r="BY104" s="1"/>
      <c r="BZ104" s="5"/>
      <c r="CB104" s="4"/>
      <c r="CC104" s="1"/>
      <c r="CD104" s="1"/>
      <c r="CE104" s="1"/>
      <c r="CF104" s="1"/>
      <c r="CG104" s="1"/>
      <c r="CH104" s="1"/>
      <c r="CI104" s="1"/>
      <c r="CJ104" s="1"/>
      <c r="CK104" s="5"/>
      <c r="CM104" s="4"/>
      <c r="CN104" s="1"/>
      <c r="CO104" s="1"/>
      <c r="CP104" s="1"/>
      <c r="CQ104" s="1"/>
      <c r="CR104" s="1"/>
      <c r="CS104" s="1"/>
      <c r="CT104" s="1"/>
      <c r="CU104" s="1"/>
      <c r="CV104" s="5"/>
      <c r="CX104" s="4"/>
      <c r="CY104" s="1"/>
      <c r="CZ104" s="1"/>
      <c r="DA104" s="1"/>
      <c r="DB104" s="1"/>
      <c r="DC104" s="1"/>
      <c r="DD104" s="1"/>
      <c r="DE104" s="1"/>
      <c r="DF104" s="1"/>
      <c r="DG104" s="5"/>
      <c r="DI104" s="4"/>
      <c r="DJ104" s="1"/>
      <c r="DK104" s="1"/>
      <c r="DL104" s="1"/>
      <c r="DM104" s="1"/>
      <c r="DN104" s="1"/>
      <c r="DO104" s="1"/>
      <c r="DP104" s="1"/>
      <c r="DQ104" s="1"/>
      <c r="DR104" s="5"/>
      <c r="DS104" s="1"/>
      <c r="DT104" s="1"/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19.57">
      <c r="C105">
        <f>H104*D105</f>
        <v>87.3436663052737</v>
      </c>
      <c r="D105">
        <f>D104</f>
        <v>0.00197314705616</v>
      </c>
      <c r="E105" t="s">
        <v>37</v>
      </c>
      <c r="F105" t="inlineStr">
        <is>
          <t>day three</t>
        </is>
      </c>
      <c r="G105" s="2">
        <f>H105*15</f>
        <v>665302.72994681657</v>
      </c>
      <c r="H105">
        <f>H104+C105</f>
        <v>44353.51532978777</v>
      </c>
      <c r="J105" s="1"/>
      <c r="L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F105" s="1"/>
      <c r="AG105" s="1"/>
      <c r="AH105" s="1"/>
      <c r="AK105" s="1"/>
      <c r="AL105" s="1"/>
      <c r="AM105" s="1"/>
      <c r="AN105" s="1"/>
      <c r="AO105" s="1"/>
      <c r="AP105" s="1"/>
      <c r="AQ105" s="1"/>
      <c r="AR105" s="1"/>
      <c r="AS105" s="1"/>
      <c r="AV105" s="1"/>
      <c r="AW105" s="1"/>
      <c r="AX105" s="1"/>
      <c r="AY105" s="1"/>
      <c r="AZ105" s="1"/>
      <c r="BA105" s="1"/>
      <c r="BB105" s="1"/>
      <c r="BC105" s="1"/>
      <c r="BD105" s="1"/>
      <c r="BG105" s="1"/>
      <c r="BH105" s="1"/>
      <c r="BI105" s="1"/>
      <c r="BJ105" s="1"/>
      <c r="BK105" s="1"/>
      <c r="BL105" s="1"/>
      <c r="BM105" s="1"/>
      <c r="BN105" s="1"/>
      <c r="BO105" s="1"/>
      <c r="BR105" s="1"/>
      <c r="BS105" s="1"/>
      <c r="BT105" s="1"/>
      <c r="BU105" s="1"/>
      <c r="BV105" s="1"/>
      <c r="BW105" s="1"/>
      <c r="BX105" s="1"/>
      <c r="BY105" s="1"/>
      <c r="BZ105" s="1"/>
      <c r="CC105" s="1"/>
      <c r="CD105" s="1"/>
      <c r="CE105" s="1"/>
      <c r="CF105" s="1"/>
      <c r="CG105" s="1"/>
      <c r="CH105" s="1"/>
      <c r="CI105" s="1"/>
      <c r="CJ105" s="1"/>
      <c r="CK105" s="1"/>
      <c r="CN105" s="1"/>
      <c r="CO105" s="1"/>
      <c r="CP105" s="1"/>
      <c r="CQ105" s="1"/>
      <c r="CR105" s="1"/>
      <c r="CS105" s="1"/>
      <c r="CT105" s="1"/>
      <c r="CU105" s="1"/>
      <c r="CV105" s="1"/>
      <c r="CY105" s="1"/>
      <c r="CZ105" s="1"/>
      <c r="DA105" s="1"/>
      <c r="DB105" s="1"/>
      <c r="DC105" s="1"/>
      <c r="DD105" s="1"/>
      <c r="DE105" s="1"/>
      <c r="DF105" s="1"/>
      <c r="DG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87.516008203318165</v>
      </c>
      <c r="D106">
        <f>D105</f>
        <v>0.00197314705616</v>
      </c>
      <c r="E106" t="s">
        <v>38</v>
      </c>
      <c r="F106" t="inlineStr">
        <is>
          <t>day four</t>
        </is>
      </c>
      <c r="G106" s="2">
        <f>H106*15</f>
        <v>666615.47006986628</v>
      </c>
      <c r="H106">
        <f>H105+C106</f>
        <v>44441.031337991088</v>
      </c>
      <c r="L106" s="1"/>
      <c r="Q106" s="5"/>
      <c r="S106" s="5"/>
      <c r="W106" s="1"/>
      <c r="AB106" s="5"/>
      <c r="AD106" s="5"/>
      <c r="AH106" s="1"/>
      <c r="AM106" s="5"/>
      <c r="AO106" s="5"/>
      <c r="AS106" s="1"/>
      <c r="AX106" s="5"/>
      <c r="AZ106" s="5"/>
      <c r="BD106" s="1"/>
      <c r="BI106" s="5"/>
      <c r="BK106" s="5"/>
      <c r="BO106" s="1"/>
      <c r="BT106" s="5"/>
      <c r="BV106" s="5"/>
      <c r="BZ106" s="1"/>
      <c r="CE106" s="5"/>
      <c r="CG106" s="5"/>
      <c r="CK106" s="1"/>
      <c r="CP106" s="5"/>
      <c r="CR106" s="5"/>
      <c r="CV106" s="1"/>
      <c r="DA106" s="5"/>
      <c r="DC106" s="5"/>
      <c r="DG106" s="1"/>
      <c r="DJ106">
        <v>42182</v>
      </c>
      <c r="DK106">
        <v>1997</v>
      </c>
      <c r="DL106" s="5"/>
      <c r="DM106">
        <v>293</v>
      </c>
      <c r="DN106" s="5"/>
      <c r="DP106">
        <v>3266</v>
      </c>
      <c r="DQ106">
        <v>831</v>
      </c>
      <c r="DR106" s="1"/>
      <c r="DS106" s="1"/>
      <c r="DT106" s="1"/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87.688690157271424</v>
      </c>
      <c r="D107">
        <f>D106</f>
        <v>0.00197314705616</v>
      </c>
      <c r="E107" t="s">
        <v>40</v>
      </c>
      <c r="F107" t="inlineStr">
        <is>
          <t>day five</t>
        </is>
      </c>
      <c r="G107" s="2">
        <f>H107*15</f>
        <v>667930.80042222538</v>
      </c>
      <c r="H107">
        <f>H106+C107</f>
        <v>44528.72002814836</v>
      </c>
      <c r="K107" s="1"/>
      <c r="L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F107" s="1"/>
      <c r="AG107" s="1"/>
      <c r="AH107" s="1"/>
      <c r="AK107" s="1"/>
      <c r="AL107" s="1"/>
      <c r="AM107" s="1"/>
      <c r="AN107" s="1"/>
      <c r="AO107" s="1"/>
      <c r="AP107" s="1"/>
      <c r="AQ107" s="1"/>
      <c r="AR107" s="1"/>
      <c r="AS107" s="1"/>
      <c r="AV107" s="1"/>
      <c r="AW107" s="1"/>
      <c r="AX107" s="1"/>
      <c r="AY107" s="1"/>
      <c r="AZ107" s="1"/>
      <c r="BA107" s="1"/>
      <c r="BB107" s="1"/>
      <c r="BC107" s="1"/>
      <c r="BD107" s="1"/>
      <c r="BG107" s="1"/>
      <c r="BH107" s="1"/>
      <c r="BI107" s="1"/>
      <c r="BJ107" s="1"/>
      <c r="BK107" s="1"/>
      <c r="BL107" s="1"/>
      <c r="BM107" s="1"/>
      <c r="BN107" s="1"/>
      <c r="BO107" s="1"/>
      <c r="BR107" s="1"/>
      <c r="BS107" s="1"/>
      <c r="BT107" s="1"/>
      <c r="BU107" s="1"/>
      <c r="BV107" s="1"/>
      <c r="BW107" s="1"/>
      <c r="BX107" s="1"/>
      <c r="BY107" s="1"/>
      <c r="BZ107" s="1"/>
      <c r="CC107" s="1"/>
      <c r="CD107" s="1"/>
      <c r="CE107" s="1"/>
      <c r="CF107" s="1"/>
      <c r="CG107" s="1"/>
      <c r="CH107" s="1"/>
      <c r="CI107" s="1"/>
      <c r="CJ107" s="1"/>
      <c r="CK107" s="1"/>
      <c r="CN107" s="1"/>
      <c r="CO107" s="1"/>
      <c r="CP107" s="1"/>
      <c r="CQ107" s="1"/>
      <c r="CR107" s="1"/>
      <c r="CS107" s="1"/>
      <c r="CT107" s="1"/>
      <c r="CU107" s="1"/>
      <c r="CV107" s="1"/>
      <c r="CY107" s="1"/>
      <c r="CZ107" s="1"/>
      <c r="DA107" s="1"/>
      <c r="DB107" s="1"/>
      <c r="DC107" s="1"/>
      <c r="DD107" s="1"/>
      <c r="DE107" s="1"/>
      <c r="DF107" s="1"/>
      <c r="DG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87.861712838113775</v>
      </c>
      <c r="D108">
        <f>D107</f>
        <v>0.00197314705616</v>
      </c>
      <c r="E108" t="s">
        <v>30</v>
      </c>
      <c r="F108" t="inlineStr">
        <is>
          <t>above: moving target</t>
        </is>
      </c>
      <c r="G108" s="2">
        <f>H108*15</f>
        <v>669248.72611479717</v>
      </c>
      <c r="H108">
        <f>H107+C108</f>
        <v>44616.581740986476</v>
      </c>
      <c r="L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K108" s="1"/>
      <c r="AL108" s="1"/>
      <c r="AM108" s="1"/>
      <c r="AN108" s="1"/>
      <c r="AO108" s="1"/>
      <c r="AP108" s="1"/>
      <c r="AQ108" s="1"/>
      <c r="AR108" s="1"/>
      <c r="AS108" s="1"/>
      <c r="AV108" s="1"/>
      <c r="AW108" s="1"/>
      <c r="AX108" s="1"/>
      <c r="AY108" s="1"/>
      <c r="AZ108" s="1"/>
      <c r="BA108" s="1"/>
      <c r="BB108" s="1"/>
      <c r="BC108" s="1"/>
      <c r="BD108" s="1"/>
      <c r="BG108" s="1"/>
      <c r="BH108" s="1"/>
      <c r="BI108" s="1"/>
      <c r="BJ108" s="1"/>
      <c r="BK108" s="1"/>
      <c r="BL108" s="1"/>
      <c r="BM108" s="1"/>
      <c r="BN108" s="1"/>
      <c r="BO108" s="1"/>
      <c r="BR108" s="1"/>
      <c r="BS108" s="1"/>
      <c r="BT108" s="1"/>
      <c r="BU108" s="1"/>
      <c r="BV108" s="1"/>
      <c r="BW108" s="1"/>
      <c r="BX108" s="1"/>
      <c r="BY108" s="1"/>
      <c r="BZ108" s="1"/>
      <c r="CC108" s="1"/>
      <c r="CD108" s="1"/>
      <c r="CE108" s="1"/>
      <c r="CF108" s="1"/>
      <c r="CG108" s="1"/>
      <c r="CH108" s="1"/>
      <c r="CI108" s="1"/>
      <c r="CJ108" s="1"/>
      <c r="CK108" s="1"/>
      <c r="CN108" s="1"/>
      <c r="CO108" s="1"/>
      <c r="CP108" s="1"/>
      <c r="CQ108" s="1"/>
      <c r="CR108" s="1"/>
      <c r="CS108" s="1"/>
      <c r="CT108" s="1"/>
      <c r="CU108" s="1"/>
      <c r="CV108" s="1"/>
      <c r="CY108" s="1"/>
      <c r="CZ108" s="1"/>
      <c r="DA108" s="1"/>
      <c r="DB108" s="1"/>
      <c r="DC108" s="1"/>
      <c r="DD108" s="1"/>
      <c r="DE108" s="1"/>
      <c r="DF108" s="1"/>
      <c r="DG108" s="1"/>
      <c r="DI108" s="2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19.57">
      <c r="C109">
        <f>H108*D109</f>
        <v>88.035076918149471</v>
      </c>
      <c r="D109">
        <f>D108</f>
        <v>0.00197314705616</v>
      </c>
      <c r="E109" t="s">
        <v>33</v>
      </c>
      <c r="F109" s="10">
        <v>43997</v>
      </c>
      <c r="G109" s="2">
        <f>H109*15</f>
        <v>670569.25226856931</v>
      </c>
      <c r="H109">
        <f>H108+C109</f>
        <v>44704.616817904622</v>
      </c>
      <c r="J109" s="1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88.208783071009336</v>
      </c>
      <c r="D110">
        <f>D109</f>
        <v>0.00197314705616</v>
      </c>
      <c r="E110" t="s">
        <v>34</v>
      </c>
      <c r="F110" s="10">
        <v>43998</v>
      </c>
      <c r="G110" s="2">
        <f>H110*15</f>
        <v>671892.38401463442</v>
      </c>
      <c r="H110">
        <f>H109+C110</f>
        <v>44792.82560097563</v>
      </c>
      <c r="J110" s="1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88.382831971653346</v>
      </c>
      <c r="D111">
        <f>D110</f>
        <v>0.00197314705616</v>
      </c>
      <c r="E111" t="s">
        <v>35</v>
      </c>
      <c r="F111" s="10">
        <v>43999</v>
      </c>
      <c r="G111" s="2">
        <f>H111*15</f>
        <v>673218.12649420928</v>
      </c>
      <c r="H111">
        <f>H110+C111</f>
        <v>44881.208432947285</v>
      </c>
      <c r="J111" s="1"/>
      <c r="L111" s="1"/>
      <c r="N111" s="4">
        <f>O111+P111</f>
        <v>0</v>
      </c>
      <c r="O111">
        <f>O110+0</f>
        <v>0</v>
      </c>
      <c r="P111">
        <f>P110+0</f>
        <v>0</v>
      </c>
      <c r="Q111" s="5">
        <f>(O111-O110)+(P111-P110)</f>
        <v>0</v>
      </c>
      <c r="R111">
        <f>R110+0</f>
        <v>0</v>
      </c>
      <c r="S111" s="5">
        <f>R111-R110</f>
        <v>0</v>
      </c>
      <c r="T111">
        <f>U111+V111</f>
        <v>0</v>
      </c>
      <c r="U111">
        <f>U110+0</f>
        <v>0</v>
      </c>
      <c r="V111">
        <f>V110+0</f>
        <v>0</v>
      </c>
      <c r="W111" s="5">
        <f>(U111-U110)+(V111-V110)</f>
        <v>0</v>
      </c>
      <c r="Y111" s="4">
        <f>Z111+AA111</f>
        <v>0</v>
      </c>
      <c r="Z111">
        <f>Z110+0</f>
        <v>0</v>
      </c>
      <c r="AA111">
        <f>AA110+0</f>
        <v>0</v>
      </c>
      <c r="AB111" s="5">
        <f>(Z111-Z110)+(AA111-AA110)</f>
        <v>0</v>
      </c>
      <c r="AC111">
        <f>AC110+0</f>
        <v>0</v>
      </c>
      <c r="AD111" s="5">
        <f>AC111-AC110</f>
        <v>0</v>
      </c>
      <c r="AE111">
        <f>AF111+AG111</f>
        <v>0</v>
      </c>
      <c r="AF111">
        <f>AF110+0</f>
        <v>0</v>
      </c>
      <c r="AG111">
        <f>AG110+0</f>
        <v>0</v>
      </c>
      <c r="AH111" s="5">
        <f>(AF111-AF110)+(AG111-AG110)</f>
        <v>0</v>
      </c>
      <c r="AJ111" s="4">
        <f>AK111+AL111</f>
        <v>0</v>
      </c>
      <c r="AK111">
        <f>AK110+0</f>
        <v>0</v>
      </c>
      <c r="AL111">
        <f>AL110+0</f>
        <v>0</v>
      </c>
      <c r="AM111" s="5">
        <f>(AK111-AK110)+(AL111-AL110)</f>
        <v>0</v>
      </c>
      <c r="AN111">
        <f>AN110+0</f>
        <v>0</v>
      </c>
      <c r="AO111" s="5">
        <f>AN111-AN110</f>
        <v>0</v>
      </c>
      <c r="AP111">
        <f>AQ111+AR111</f>
        <v>0</v>
      </c>
      <c r="AQ111">
        <f>AQ110+0</f>
        <v>0</v>
      </c>
      <c r="AR111">
        <f>AR110+0</f>
        <v>0</v>
      </c>
      <c r="AS111" s="5">
        <f>(AQ111-AQ110)+(AR111-AR110)</f>
        <v>0</v>
      </c>
      <c r="AU111" s="4">
        <f>AV111+AW111</f>
        <v>0</v>
      </c>
      <c r="AV111">
        <f>AV110+0</f>
        <v>0</v>
      </c>
      <c r="AW111">
        <f>AW110+0</f>
        <v>0</v>
      </c>
      <c r="AX111" s="5">
        <f>(AV111-AV110)+(AW111-AW110)</f>
        <v>0</v>
      </c>
      <c r="AY111">
        <f>AY110+0</f>
        <v>0</v>
      </c>
      <c r="AZ111" s="5">
        <f>AY111-AY110</f>
        <v>0</v>
      </c>
      <c r="BA111">
        <f>BB111+BC111</f>
        <v>0</v>
      </c>
      <c r="BB111">
        <f>BB110+0</f>
        <v>0</v>
      </c>
      <c r="BC111">
        <f>BC110+0</f>
        <v>0</v>
      </c>
      <c r="BD111" s="5">
        <f>(BB111-BB110)+(BC111-BC110)</f>
        <v>0</v>
      </c>
      <c r="BF111" s="4">
        <f>BG111+BH111</f>
        <v>0</v>
      </c>
      <c r="BG111">
        <f>BG110+0</f>
        <v>0</v>
      </c>
      <c r="BH111">
        <f>BH110+0</f>
        <v>0</v>
      </c>
      <c r="BI111" s="5">
        <f>(BG111-BG110)+(BH111-BH110)</f>
        <v>0</v>
      </c>
      <c r="BJ111">
        <f>BJ110+0</f>
        <v>0</v>
      </c>
      <c r="BK111" s="5">
        <f>BJ111-BJ110</f>
        <v>0</v>
      </c>
      <c r="BL111">
        <f>BM111+BN111</f>
        <v>0</v>
      </c>
      <c r="BM111">
        <f>BM110+0</f>
        <v>0</v>
      </c>
      <c r="BN111">
        <f>BN110+0</f>
        <v>0</v>
      </c>
      <c r="BO111" s="5">
        <f>(BM111-BM110)+(BN111-BN110)</f>
        <v>0</v>
      </c>
      <c r="BQ111" s="4">
        <f>BR111+BS111</f>
        <v>0</v>
      </c>
      <c r="BR111">
        <f>BR110+0</f>
        <v>0</v>
      </c>
      <c r="BS111">
        <f>BS110+0</f>
        <v>0</v>
      </c>
      <c r="BT111" s="5">
        <f>(BR111-BR110)+(BS111-BS110)</f>
        <v>0</v>
      </c>
      <c r="BU111">
        <f>BU110+0</f>
        <v>0</v>
      </c>
      <c r="BV111" s="5">
        <f>BU111-BU110</f>
        <v>0</v>
      </c>
      <c r="BW111">
        <f>BX111+BY111</f>
        <v>0</v>
      </c>
      <c r="BX111">
        <f>BX110+0</f>
        <v>0</v>
      </c>
      <c r="BY111">
        <f>BY110+0</f>
        <v>0</v>
      </c>
      <c r="BZ111" s="5">
        <f>(BX111-BX110)+(BY111-BY110)</f>
        <v>0</v>
      </c>
      <c r="CB111" s="4">
        <f>CC111+CD111</f>
        <v>0</v>
      </c>
      <c r="CC111">
        <f>CC110+0</f>
        <v>0</v>
      </c>
      <c r="CD111">
        <f>CD110+0</f>
        <v>0</v>
      </c>
      <c r="CE111" s="5">
        <f>(CC111-CC110)+(CD111-CD110)</f>
        <v>0</v>
      </c>
      <c r="CF111">
        <f>CF110+0</f>
        <v>0</v>
      </c>
      <c r="CG111" s="5">
        <f>CF111-CF110</f>
        <v>0</v>
      </c>
      <c r="CH111">
        <f>CI111+CJ111</f>
        <v>0</v>
      </c>
      <c r="CI111">
        <f>CI110+0</f>
        <v>0</v>
      </c>
      <c r="CJ111">
        <f>CJ110+0</f>
        <v>0</v>
      </c>
      <c r="CK111" s="5">
        <f>(CI111-CI110)+(CJ111-CJ110)</f>
        <v>0</v>
      </c>
      <c r="CM111" s="4">
        <f>CN111+CO111</f>
        <v>0</v>
      </c>
      <c r="CN111">
        <f>CN110+0</f>
        <v>0</v>
      </c>
      <c r="CO111">
        <f>CO110+0</f>
        <v>0</v>
      </c>
      <c r="CP111" s="5">
        <f>(CN111-CN110)+(CO111-CO110)</f>
        <v>0</v>
      </c>
      <c r="CQ111">
        <f>CQ110+0</f>
        <v>0</v>
      </c>
      <c r="CR111" s="5">
        <f>CQ111-CQ110</f>
        <v>0</v>
      </c>
      <c r="CS111">
        <f>CT111+CU111</f>
        <v>0</v>
      </c>
      <c r="CT111">
        <f>CT110+0</f>
        <v>0</v>
      </c>
      <c r="CU111">
        <f>CU110+0</f>
        <v>0</v>
      </c>
      <c r="CV111" s="5">
        <f>(CT111-CT110)+(CU111-CU110)</f>
        <v>0</v>
      </c>
      <c r="CX111" s="4">
        <f>CY111+CZ111</f>
        <v>0</v>
      </c>
      <c r="CY111">
        <f>CY110+0</f>
        <v>0</v>
      </c>
      <c r="CZ111">
        <f>CZ110+0</f>
        <v>0</v>
      </c>
      <c r="DA111" s="5">
        <f>(CY111-CY110)+(CZ111-CZ110)</f>
        <v>0</v>
      </c>
      <c r="DB111">
        <f>DB110+0</f>
        <v>0</v>
      </c>
      <c r="DC111" s="5">
        <f>DB111-DB110</f>
        <v>0</v>
      </c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I111" s="4">
        <f>DJ111+DK111</f>
        <v>0</v>
      </c>
      <c r="DJ111">
        <f>DJ110+0</f>
        <v>0</v>
      </c>
      <c r="DK111">
        <f>DK110+0</f>
        <v>0</v>
      </c>
      <c r="DL111" s="5">
        <f>(DJ111-DJ110)+(DK111-DK110)</f>
        <v>0</v>
      </c>
      <c r="DM111">
        <f>DM110+0</f>
        <v>0</v>
      </c>
      <c r="DN111" s="5">
        <f>DM111-DM110</f>
        <v>0</v>
      </c>
      <c r="DO111">
        <f>DP111+DQ111</f>
        <v>0</v>
      </c>
      <c r="DP111">
        <f>DP110+0</f>
        <v>0</v>
      </c>
      <c r="DQ111">
        <f>DQ110+0</f>
        <v>0</v>
      </c>
      <c r="DR111" s="5">
        <f>(DP111-DP110)+(DQ111-DQ110)</f>
        <v>0</v>
      </c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88.557224296373306</v>
      </c>
      <c r="D112">
        <f>D111</f>
        <v>0.00197314705616</v>
      </c>
      <c r="E112" t="s">
        <v>37</v>
      </c>
      <c r="F112" s="10">
        <v>44000</v>
      </c>
      <c r="G112" s="2">
        <f>H112*15</f>
        <v>674546.48485865491</v>
      </c>
      <c r="H112">
        <f>H111+C112</f>
        <v>44969.765657243661</v>
      </c>
      <c r="J112" s="4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88.731960722795392</v>
      </c>
      <c r="D113">
        <f>D112</f>
        <v>0.00197314705616</v>
      </c>
      <c r="E113" t="s">
        <v>38</v>
      </c>
      <c r="F113" s="10">
        <v>44001</v>
      </c>
      <c r="G113" s="2">
        <f>H113*15</f>
        <v>675877.46426949685</v>
      </c>
      <c r="H113">
        <f>H112+C113</f>
        <v>45058.497617966459</v>
      </c>
      <c r="K113" s="1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 t="inlineStr">
        <is>
          <t>Status: Data entry is CURRENT in the formulae. 10 June Wed 01:50 UTC.</t>
        </is>
      </c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88.907041929882894</v>
      </c>
      <c r="D114">
        <f>D113</f>
        <v>0.00197314705616</v>
      </c>
      <c r="E114" t="s">
        <v>40</v>
      </c>
      <c r="F114" s="10">
        <v>44002</v>
      </c>
      <c r="G114" s="2">
        <f>H114*15</f>
        <v>677211.06989844504</v>
      </c>
      <c r="H114">
        <f>H113+C114</f>
        <v>45147.40465989634</v>
      </c>
      <c r="K114" s="1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89.082468597938728</v>
      </c>
      <c r="D115">
        <f>D114</f>
        <v>0.00197314705616</v>
      </c>
      <c r="E115" t="s">
        <v>30</v>
      </c>
      <c r="F115" s="10">
        <v>44003</v>
      </c>
      <c r="G115" s="2">
        <f>H115*15</f>
        <v>678547.30692741415</v>
      </c>
      <c r="H115">
        <f>H114+C115</f>
        <v>45236.487128494278</v>
      </c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19.57">
      <c r="C116">
        <f>H115*D116</f>
        <v>89.258241408608214</v>
      </c>
      <c r="D116">
        <f>D115</f>
        <v>0.00197314705616</v>
      </c>
      <c r="E116" t="s">
        <v>33</v>
      </c>
      <c r="F116" s="10">
        <v>44004</v>
      </c>
      <c r="G116" s="2">
        <f>H116*15</f>
        <v>679886.18054854323</v>
      </c>
      <c r="H116">
        <f>H115+C116</f>
        <v>45325.745369902885</v>
      </c>
      <c r="L116" s="1"/>
      <c r="M116" t="inlineStr">
        <is>
          <t>total (entry):</t>
        </is>
      </c>
      <c r="O116">
        <v>1369</v>
      </c>
      <c r="P116">
        <v>63</v>
      </c>
      <c r="Q116" s="5"/>
      <c r="R116">
        <v>3</v>
      </c>
      <c r="S116" s="5"/>
      <c r="U116">
        <v>115</v>
      </c>
      <c r="V116">
        <v>21</v>
      </c>
      <c r="W116" s="1"/>
      <c r="Z116">
        <v>10206</v>
      </c>
      <c r="AA116">
        <v>653</v>
      </c>
      <c r="AB116" s="5"/>
      <c r="AC116">
        <v>68</v>
      </c>
      <c r="AD116" s="5"/>
      <c r="AF116">
        <v>991</v>
      </c>
      <c r="AG116">
        <v>300</v>
      </c>
      <c r="AH116" s="1"/>
      <c r="AK116">
        <v>11495</v>
      </c>
      <c r="AL116">
        <v>380</v>
      </c>
      <c r="AM116" s="5"/>
      <c r="AN116">
        <v>88</v>
      </c>
      <c r="AO116" s="5"/>
      <c r="AQ116">
        <v>872</v>
      </c>
      <c r="AR116">
        <v>144</v>
      </c>
      <c r="AS116" s="1"/>
      <c r="AV116">
        <v>15405</v>
      </c>
      <c r="AW116">
        <v>703</v>
      </c>
      <c r="AX116" s="5"/>
      <c r="AY116">
        <v>111</v>
      </c>
      <c r="AZ116" s="5"/>
      <c r="BB116">
        <v>1027</v>
      </c>
      <c r="BC116">
        <v>292</v>
      </c>
      <c r="BD116" s="1"/>
      <c r="BG116">
        <v>1139</v>
      </c>
      <c r="BH116">
        <v>55</v>
      </c>
      <c r="BI116" s="5"/>
      <c r="BJ116">
        <v>12</v>
      </c>
      <c r="BK116" s="5"/>
      <c r="BM116">
        <v>128</v>
      </c>
      <c r="BN116">
        <v>35</v>
      </c>
      <c r="BO116" s="1"/>
      <c r="BR116">
        <v>806</v>
      </c>
      <c r="BS116">
        <v>67</v>
      </c>
      <c r="BT116" s="5"/>
      <c r="BU116">
        <v>1</v>
      </c>
      <c r="BV116" s="5"/>
      <c r="BX116">
        <v>48</v>
      </c>
      <c r="BY116">
        <v>13</v>
      </c>
      <c r="BZ116" s="1"/>
      <c r="CC116">
        <v>423</v>
      </c>
      <c r="CD116">
        <v>7</v>
      </c>
      <c r="CE116" s="5"/>
      <c r="CF116">
        <v>2</v>
      </c>
      <c r="CG116" s="5"/>
      <c r="CI116">
        <v>14</v>
      </c>
      <c r="CJ116">
        <v>1</v>
      </c>
      <c r="CK116" s="1"/>
      <c r="CN116">
        <v>1059</v>
      </c>
      <c r="CO116">
        <v>63</v>
      </c>
      <c r="CP116" s="5"/>
      <c r="CQ116">
        <v>8</v>
      </c>
      <c r="CR116" s="5"/>
      <c r="CT116">
        <v>71</v>
      </c>
      <c r="CU116">
        <v>25</v>
      </c>
      <c r="CV116" s="1"/>
      <c r="CY116">
        <v>280</v>
      </c>
      <c r="CZ116">
        <v>6</v>
      </c>
      <c r="DA116" s="5"/>
      <c r="DC116" s="5"/>
      <c r="DE116">
        <v>0</v>
      </c>
      <c r="DF116">
        <v>0</v>
      </c>
      <c r="DG116" s="1"/>
      <c r="DJ116">
        <v>42182</v>
      </c>
      <c r="DK116">
        <v>1997</v>
      </c>
      <c r="DL116" s="5"/>
      <c r="DM116">
        <v>293</v>
      </c>
      <c r="DN116" s="5"/>
      <c r="DP116">
        <v>3266</v>
      </c>
      <c r="DQ116">
        <v>831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19.57">
      <c r="C117">
        <f>H116*D117</f>
        <v>89.434361044881626</v>
      </c>
      <c r="D117">
        <f>D116</f>
        <v>0.00197314705616</v>
      </c>
      <c r="E117" t="s">
        <v>34</v>
      </c>
      <c r="F117" s="10">
        <v>44005</v>
      </c>
      <c r="G117" s="2">
        <f>H117*15</f>
        <v>681227.69596421649</v>
      </c>
      <c r="H117">
        <f>H116+C117</f>
        <v>45415.17973094777</v>
      </c>
      <c r="L117" s="1"/>
      <c r="M117" t="inlineStr">
        <is>
          <t>ext. Difference:</t>
        </is>
      </c>
      <c r="O117">
        <f>O116-O102</f>
        <v>9</v>
      </c>
      <c r="P117">
        <f>P116-P102</f>
        <v>-3</v>
      </c>
      <c r="R117">
        <f>R116-R102</f>
        <v>1</v>
      </c>
      <c r="S117" s="3"/>
      <c r="T117" s="3"/>
      <c r="U117">
        <f>U116-U102</f>
        <v>2</v>
      </c>
      <c r="V117">
        <f>V116-V102</f>
        <v>0</v>
      </c>
      <c r="W117" s="3"/>
      <c r="Z117">
        <f>Z116-Z102</f>
        <v>61</v>
      </c>
      <c r="AA117">
        <f>AA116-AA102</f>
        <v>-46</v>
      </c>
      <c r="AB117" s="3"/>
      <c r="AC117">
        <f>AC116-AC102</f>
        <v>-9</v>
      </c>
      <c r="AD117" s="3"/>
      <c r="AE117" s="3"/>
      <c r="AF117">
        <f>AF116-AF102</f>
        <v>13</v>
      </c>
      <c r="AG117">
        <f>AG116-AG102</f>
        <v>-13</v>
      </c>
      <c r="AH117" s="3"/>
      <c r="AK117">
        <f>AK116-AK102</f>
        <v>23</v>
      </c>
      <c r="AL117">
        <f>AL116-AL102</f>
        <v>-8</v>
      </c>
      <c r="AM117" s="3"/>
      <c r="AN117">
        <f>AN116-AN102</f>
        <v>-20</v>
      </c>
      <c r="AO117" s="3"/>
      <c r="AP117" s="3"/>
      <c r="AQ117">
        <f>AQ116-AQ102</f>
        <v>2</v>
      </c>
      <c r="AR117">
        <f>AR116-AR102</f>
        <v>1</v>
      </c>
      <c r="AS117" s="3"/>
      <c r="AV117">
        <f>AV116-AV102</f>
        <v>26</v>
      </c>
      <c r="AW117">
        <f>AW116-AW102</f>
        <v>-10</v>
      </c>
      <c r="AX117" s="3"/>
      <c r="AY117">
        <f>AY116-AY102</f>
        <v>-3</v>
      </c>
      <c r="AZ117" s="3"/>
      <c r="BA117" s="3"/>
      <c r="BB117">
        <f>BB116-BB102</f>
        <v>4</v>
      </c>
      <c r="BC117">
        <f>BC116-BC102</f>
        <v>-1</v>
      </c>
      <c r="BD117" s="3"/>
      <c r="BG117">
        <f>BG116-BG102</f>
        <v>9</v>
      </c>
      <c r="BH117">
        <f>BH116-BH102</f>
        <v>-2</v>
      </c>
      <c r="BI117" s="3"/>
      <c r="BJ117">
        <f>BJ116-BJ102</f>
        <v>-2</v>
      </c>
      <c r="BK117" s="3"/>
      <c r="BL117" s="3"/>
      <c r="BM117">
        <f>BM116-BM102</f>
        <v>3</v>
      </c>
      <c r="BN117">
        <f>BN116-BN102</f>
        <v>0</v>
      </c>
      <c r="BO117" s="3"/>
      <c r="BR117">
        <f>BR116-BR102</f>
        <v>19</v>
      </c>
      <c r="BS117">
        <f>BS116-BS102</f>
        <v>-9</v>
      </c>
      <c r="BT117" s="3"/>
      <c r="BU117">
        <f>BU116-BU102</f>
        <v>1</v>
      </c>
      <c r="BV117" s="3"/>
      <c r="BW117" s="3"/>
      <c r="BX117">
        <f>BX116-BX102</f>
        <v>2</v>
      </c>
      <c r="BY117">
        <f>BY116-BY102</f>
        <v>-1</v>
      </c>
      <c r="BZ117" s="3"/>
      <c r="CC117">
        <f>CC116-CC102</f>
        <v>2</v>
      </c>
      <c r="CD117">
        <f>CD116-CD102</f>
        <v>0</v>
      </c>
      <c r="CE117" s="3"/>
      <c r="CF117">
        <f>CF116-CF102</f>
        <v>0</v>
      </c>
      <c r="CG117" s="3"/>
      <c r="CH117" s="3"/>
      <c r="CI117">
        <f>CI116-CI102</f>
        <v>1</v>
      </c>
      <c r="CJ117">
        <f>CJ116-CJ102</f>
        <v>0</v>
      </c>
      <c r="CK117" s="3"/>
      <c r="CN117">
        <f>CN116-CN102</f>
        <v>2</v>
      </c>
      <c r="CO117">
        <f>CO116-CO102</f>
        <v>0</v>
      </c>
      <c r="CP117" s="3"/>
      <c r="CQ117">
        <f>CQ116-CQ102</f>
        <v>1</v>
      </c>
      <c r="CR117" s="3"/>
      <c r="CS117" s="3"/>
      <c r="CT117">
        <f>CT116-CT102</f>
        <v>0</v>
      </c>
      <c r="CU117">
        <f>CU116-CU102</f>
        <v>0</v>
      </c>
      <c r="CV117" s="3"/>
      <c r="CY117">
        <f>CY116-CY102</f>
        <v>14</v>
      </c>
      <c r="CZ117">
        <f>CZ116-CZ102</f>
        <v>0</v>
      </c>
      <c r="DA117" s="3"/>
      <c r="DB117">
        <f>DB116-DB102</f>
        <v>0</v>
      </c>
      <c r="DC117" s="3"/>
      <c r="DD117" s="3"/>
      <c r="DE117">
        <f>DE116-DE102</f>
        <v>0</v>
      </c>
      <c r="DF117">
        <f>DF116-DF102</f>
        <v>0</v>
      </c>
      <c r="DG117" s="3"/>
      <c r="DJ117">
        <f>DJ116-DJ102</f>
        <v>165</v>
      </c>
      <c r="DK117">
        <f>DK116-DK102</f>
        <v>-78</v>
      </c>
      <c r="DL117" s="3"/>
      <c r="DM117">
        <f>DM116-DM102</f>
        <v>-31</v>
      </c>
      <c r="DN117" s="3"/>
      <c r="DO117" s="3"/>
      <c r="DP117">
        <f>DP116-DP102</f>
        <v>27</v>
      </c>
      <c r="DQ117">
        <f>DQ116-DQ102</f>
        <v>-14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19.57">
      <c r="C118">
        <f>H117*D118</f>
        <v>89.6108281910969</v>
      </c>
      <c r="D118">
        <f>D117</f>
        <v>0.00197314705616</v>
      </c>
      <c r="E118" t="s">
        <v>35</v>
      </c>
      <c r="F118" s="10">
        <v>44006</v>
      </c>
      <c r="G118" s="2">
        <f>H118*15</f>
        <v>682571.85838708305</v>
      </c>
      <c r="H118">
        <f>H117+C118</f>
        <v>45504.79055913887</v>
      </c>
      <c r="L118" s="1"/>
      <c r="M118" t="inlineStr">
        <is>
          <t>int. Difference:</t>
        </is>
      </c>
      <c r="O118">
        <f>O103-O102</f>
        <v>9</v>
      </c>
      <c r="P118">
        <f>P103-P102</f>
        <v>-3</v>
      </c>
      <c r="R118">
        <f>R103-R102</f>
        <v>1</v>
      </c>
      <c r="S118" s="3"/>
      <c r="T118" s="3"/>
      <c r="U118">
        <f>U103-U102</f>
        <v>2</v>
      </c>
      <c r="V118">
        <f>V103-V102</f>
        <v>0</v>
      </c>
      <c r="W118" s="3"/>
      <c r="Z118">
        <f>Z103-Z102</f>
        <v>61</v>
      </c>
      <c r="AA118">
        <f>AA103-AA102</f>
        <v>-46</v>
      </c>
      <c r="AB118" s="3"/>
      <c r="AC118">
        <f>AC103-AC102</f>
        <v>-9</v>
      </c>
      <c r="AD118" s="3"/>
      <c r="AE118" s="3"/>
      <c r="AF118">
        <f>AF103-AF102</f>
        <v>13</v>
      </c>
      <c r="AG118">
        <f>AG103-AG102</f>
        <v>-13</v>
      </c>
      <c r="AH118" s="3"/>
      <c r="AK118">
        <f>AK103-AK102</f>
        <v>23</v>
      </c>
      <c r="AL118">
        <f>AL103-AL102</f>
        <v>-8</v>
      </c>
      <c r="AM118" s="3"/>
      <c r="AN118">
        <f>AN103-AN102</f>
        <v>-20</v>
      </c>
      <c r="AO118" s="3"/>
      <c r="AP118" s="3"/>
      <c r="AQ118">
        <f>AQ103-AQ102</f>
        <v>2</v>
      </c>
      <c r="AR118">
        <f>AR103-AR102</f>
        <v>1</v>
      </c>
      <c r="AS118" s="3"/>
      <c r="AV118">
        <f>AV103-AV102</f>
        <v>26</v>
      </c>
      <c r="AW118">
        <f>AW103-AW102</f>
        <v>-10</v>
      </c>
      <c r="AX118" s="3"/>
      <c r="AY118">
        <f>AY103-AY102</f>
        <v>-3</v>
      </c>
      <c r="AZ118" s="3"/>
      <c r="BA118" s="3"/>
      <c r="BB118">
        <f>BB103-BB102</f>
        <v>4</v>
      </c>
      <c r="BC118">
        <f>BC103-BC102</f>
        <v>-1</v>
      </c>
      <c r="BD118" s="3"/>
      <c r="BG118">
        <f>BG103-BG102</f>
        <v>9</v>
      </c>
      <c r="BH118">
        <f>BH103-BH102</f>
        <v>-2</v>
      </c>
      <c r="BI118" s="3"/>
      <c r="BJ118">
        <f>BJ103-BJ102</f>
        <v>-2</v>
      </c>
      <c r="BK118" s="3"/>
      <c r="BL118" s="3"/>
      <c r="BM118">
        <f>BM103-BM102</f>
        <v>3</v>
      </c>
      <c r="BN118">
        <f>BN103-BN102</f>
        <v>0</v>
      </c>
      <c r="BO118" s="3"/>
      <c r="BR118">
        <f>BR103-BR102</f>
        <v>19</v>
      </c>
      <c r="BS118">
        <f>BS103-BS102</f>
        <v>-9</v>
      </c>
      <c r="BT118" s="3"/>
      <c r="BU118">
        <f>BU103-BU102</f>
        <v>1</v>
      </c>
      <c r="BV118" s="3"/>
      <c r="BW118" s="3"/>
      <c r="BX118">
        <f>BX103-BX102</f>
        <v>2</v>
      </c>
      <c r="BY118">
        <f>BY103-BY102</f>
        <v>-1</v>
      </c>
      <c r="BZ118" s="3"/>
      <c r="CC118">
        <f>CC103-CC102</f>
        <v>2</v>
      </c>
      <c r="CD118">
        <f>CD103-CD102</f>
        <v>0</v>
      </c>
      <c r="CE118" s="3"/>
      <c r="CF118">
        <f>CF103-CF102</f>
        <v>0</v>
      </c>
      <c r="CG118" s="3"/>
      <c r="CH118" s="3"/>
      <c r="CI118">
        <f>CI103-CI102</f>
        <v>1</v>
      </c>
      <c r="CJ118">
        <f>CJ103-CJ102</f>
        <v>0</v>
      </c>
      <c r="CK118" s="3"/>
      <c r="CN118">
        <f>CN103-CN102</f>
        <v>2</v>
      </c>
      <c r="CO118">
        <f>CO103-CO102</f>
        <v>0</v>
      </c>
      <c r="CP118" s="3"/>
      <c r="CQ118">
        <f>CQ103-CQ102</f>
        <v>1</v>
      </c>
      <c r="CR118" s="3"/>
      <c r="CS118" s="3"/>
      <c r="CT118">
        <f>CT103-CT102</f>
        <v>0</v>
      </c>
      <c r="CU118">
        <f>CU103-CU102</f>
        <v>0</v>
      </c>
      <c r="CV118" s="3"/>
      <c r="CY118">
        <f>CY103-CY102</f>
        <v>14</v>
      </c>
      <c r="CZ118">
        <f>CZ103-CZ102</f>
        <v>0</v>
      </c>
      <c r="DA118" s="3"/>
      <c r="DB118">
        <f>DB103-DB102</f>
        <v>0</v>
      </c>
      <c r="DC118" s="3"/>
      <c r="DD118" s="3"/>
      <c r="DE118">
        <f>DE103-DE102</f>
        <v>0</v>
      </c>
      <c r="DF118">
        <f>DF103-DF102</f>
        <v>0</v>
      </c>
      <c r="DG118" s="3"/>
      <c r="DJ118">
        <f>DJ103-DJ102</f>
        <v>165</v>
      </c>
      <c r="DK118">
        <f>DK103-DK102</f>
        <v>-78</v>
      </c>
      <c r="DL118" s="3"/>
      <c r="DM118">
        <f>DM103-DM102</f>
        <v>-31</v>
      </c>
      <c r="DN118" s="3"/>
      <c r="DO118" s="3"/>
      <c r="DP118">
        <f>DP103-DP102</f>
        <v>27</v>
      </c>
      <c r="DQ118">
        <f>DQ103-DQ102</f>
        <v>-14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89.787643532942226</v>
      </c>
      <c r="D119">
        <f>D118</f>
        <v>0.00197314705616</v>
      </c>
      <c r="E119" t="s">
        <v>37</v>
      </c>
      <c r="F119" s="10">
        <v>44007</v>
      </c>
      <c r="G119" s="2">
        <f>H119*15</f>
        <v>683918.67304007721</v>
      </c>
      <c r="H119">
        <f>H118+C119</f>
        <v>45594.578202671815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89.9648077574588</v>
      </c>
      <c r="D120">
        <f>D119</f>
        <v>0.00197314705616</v>
      </c>
      <c r="E120" t="s">
        <v>38</v>
      </c>
      <c r="F120" s="10">
        <v>44008</v>
      </c>
      <c r="G120" s="2">
        <f>H120*15</f>
        <v>685268.14515643916</v>
      </c>
      <c r="H120">
        <f>H119+C120</f>
        <v>45684.543010429275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19.57">
      <c r="C121">
        <f>H120*D121</f>
        <v>90.142321553043431</v>
      </c>
      <c r="D121">
        <f>D120</f>
        <v>0.00197314705616</v>
      </c>
      <c r="E121" t="s">
        <v>40</v>
      </c>
      <c r="F121" s="10">
        <v>44009</v>
      </c>
      <c r="G121" s="2">
        <f>H121*15</f>
        <v>686620.2799797348</v>
      </c>
      <c r="H121">
        <f>H120+C121</f>
        <v>45774.68533198232</v>
      </c>
      <c r="M121" s="2" t="inlineStr">
        <is>
          <t>TODAY:</t>
        </is>
      </c>
      <c r="N121" s="2"/>
      <c r="O121" s="3">
        <f>(O103/O102)-1</f>
        <v>0.0066176470588235059</v>
      </c>
      <c r="P121" s="3">
        <f>(P103/P102)-1</f>
        <v>-0.045454545454545414</v>
      </c>
      <c r="R121" s="3">
        <f>(R103/R102)-1</f>
        <v>0.5</v>
      </c>
      <c r="S121" s="3"/>
      <c r="T121" s="3"/>
      <c r="U121" s="3">
        <f>(U103/U102)-1</f>
        <v>0.017699115044247815</v>
      </c>
      <c r="V121" s="3">
        <f>(V103/V102)-1</f>
        <v>0</v>
      </c>
      <c r="W121" s="3"/>
      <c r="X121" s="3"/>
      <c r="Y121" s="2"/>
      <c r="Z121" s="3">
        <f>(Z103/Z102)-1</f>
        <v>0.0060128141941844238</v>
      </c>
      <c r="AA121" s="3">
        <f>(AA103/AA102)-1</f>
        <v>-0.065808297567954255</v>
      </c>
      <c r="AB121" s="3"/>
      <c r="AC121" s="3">
        <f>(AC103/AC102)-1</f>
        <v>-0.11688311688311692</v>
      </c>
      <c r="AD121" s="3"/>
      <c r="AE121" s="3"/>
      <c r="AF121" s="3">
        <f>(AF103/AF102)-1</f>
        <v>0.013292433537832382</v>
      </c>
      <c r="AG121" s="3">
        <f>(AG103/AG102)-1</f>
        <v>-0.041533546325878579</v>
      </c>
      <c r="AH121" s="3"/>
      <c r="AI121" s="3"/>
      <c r="AJ121" s="2"/>
      <c r="AK121" s="3">
        <f>(AK103/AK102)-1</f>
        <v>0.0020048814504880497</v>
      </c>
      <c r="AL121" s="3">
        <f>(AL103/AL102)-1</f>
        <v>-0.020618556701030966</v>
      </c>
      <c r="AM121" s="3"/>
      <c r="AN121" s="3">
        <f>(AN103/AN102)-1</f>
        <v>-0.18518518518518523</v>
      </c>
      <c r="AO121" s="3"/>
      <c r="AP121" s="3"/>
      <c r="AQ121" s="3">
        <f>(AQ103/AQ102)-1</f>
        <v>0.0022988505747125743</v>
      </c>
      <c r="AR121" s="3">
        <f>(AR103/AR102)-1</f>
        <v>0.0069930069930070893</v>
      </c>
      <c r="AS121" s="3"/>
      <c r="AT121" s="3"/>
      <c r="AU121" s="2"/>
      <c r="AV121" s="3">
        <f>(AV103/AV102)-1</f>
        <v>0.0016906170752324368</v>
      </c>
      <c r="AW121" s="3">
        <f>(AW103/AW102)-1</f>
        <v>-0.014025245441795287</v>
      </c>
      <c r="AX121" s="3"/>
      <c r="AY121" s="3">
        <f>(AY103/AY102)-1</f>
        <v>-0.026315789473684181</v>
      </c>
      <c r="AZ121" s="3"/>
      <c r="BA121" s="3"/>
      <c r="BB121" s="3">
        <f>(BB103/BB102)-1</f>
        <v>0.003910068426197455</v>
      </c>
      <c r="BC121" s="3">
        <f>(BC103/BC102)-1</f>
        <v>-0.0034129692832765013</v>
      </c>
      <c r="BD121" s="3"/>
      <c r="BE121" s="3"/>
      <c r="BF121" s="2"/>
      <c r="BG121" s="3">
        <f>(BG103/BG102)-1</f>
        <v>0.007964601769911539</v>
      </c>
      <c r="BH121" s="3">
        <f>(BH103/BH102)-1</f>
        <v>-0.035087719298245612</v>
      </c>
      <c r="BI121" s="3"/>
      <c r="BJ121" s="3">
        <f>(BJ103/BJ102)-1</f>
        <v>-0.1428571428571429</v>
      </c>
      <c r="BK121" s="3"/>
      <c r="BL121" s="3"/>
      <c r="BM121" s="3">
        <f>(BM103/BM102)-1</f>
        <v>0.024000000000000021</v>
      </c>
      <c r="BN121" s="3">
        <f>(BN103/BN102)-1</f>
        <v>0</v>
      </c>
      <c r="BO121" s="3"/>
      <c r="BP121" s="3"/>
      <c r="BQ121" s="2"/>
      <c r="BR121" s="3">
        <f>(BR103/BR102)-1</f>
        <v>0.02414231257941557</v>
      </c>
      <c r="BS121" s="3">
        <f>(BS103/BS102)-1</f>
        <v>-0.11842105263157898</v>
      </c>
      <c r="BT121" s="3"/>
      <c r="BU121" s="3" t="e">
        <f>(BU103/BU102)-1</f>
        <v>#DIV/0!</v>
      </c>
      <c r="BV121" s="3"/>
      <c r="BW121" s="3"/>
      <c r="BX121" s="3">
        <f>(BX103/BX102)-1</f>
        <v>0.043478260869565188</v>
      </c>
      <c r="BY121" s="3">
        <f>(BY103/BY102)-1</f>
        <v>-0.071428571428571397</v>
      </c>
      <c r="BZ121" s="3"/>
      <c r="CA121" s="3"/>
      <c r="CB121" s="2"/>
      <c r="CC121" s="3">
        <f>(CC103/CC102)-1</f>
        <v>0.0047505938242280443</v>
      </c>
      <c r="CD121" s="3">
        <f>(CD103/CD102)-1</f>
        <v>0</v>
      </c>
      <c r="CE121" s="3"/>
      <c r="CF121" s="3">
        <f>(CF103/CF102)-1</f>
        <v>0</v>
      </c>
      <c r="CG121" s="3"/>
      <c r="CH121" s="3"/>
      <c r="CI121" s="3">
        <f>(CI103/CI102)-1</f>
        <v>0.076923076923076872</v>
      </c>
      <c r="CJ121" s="3">
        <f>(CJ103/CJ102)-1</f>
        <v>0</v>
      </c>
      <c r="CK121" s="3"/>
      <c r="CL121" s="3"/>
      <c r="CM121" s="2"/>
      <c r="CN121" s="3">
        <f>(CN103/CN102)-1</f>
        <v>0.0018921475875117721</v>
      </c>
      <c r="CO121" s="3">
        <f>(CO103/CO102)-1</f>
        <v>0</v>
      </c>
      <c r="CP121" s="3"/>
      <c r="CQ121" s="3">
        <f>(CQ103/CQ102)-1</f>
        <v>0.14285714285714279</v>
      </c>
      <c r="CR121" s="3"/>
      <c r="CS121" s="3"/>
      <c r="CT121" s="3">
        <f>(CT103/CT102)-1</f>
        <v>0</v>
      </c>
      <c r="CU121" s="3">
        <f>(CU103/CU102)-1</f>
        <v>0</v>
      </c>
      <c r="CV121" s="3"/>
      <c r="CW121" s="3"/>
      <c r="CX121" s="2"/>
      <c r="CY121" s="3">
        <f>(CY103/CY102)-1</f>
        <v>0.052631578947368363</v>
      </c>
      <c r="CZ121" s="3">
        <f>(CZ103/CZ102)-1</f>
        <v>0</v>
      </c>
      <c r="DA121" s="3"/>
      <c r="DB121" s="3" t="e">
        <f>(DB103/DB102)-1</f>
        <v>#DIV/0!</v>
      </c>
      <c r="DC121" s="3"/>
      <c r="DD121" s="3"/>
      <c r="DE121" s="3" t="e">
        <f>(DE103/DE102)-1</f>
        <v>#DIV/0!</v>
      </c>
      <c r="DF121" s="3" t="e">
        <f>(DF103/DF102)-1</f>
        <v>#DIV/0!</v>
      </c>
      <c r="DG121" s="3"/>
      <c r="DH121" s="3"/>
      <c r="DI121" s="2"/>
      <c r="DJ121" s="3">
        <f>(DJ103/DJ102)-1</f>
        <v>0.0039269819358831448</v>
      </c>
      <c r="DK121" s="3">
        <f>(DK103/DK102)-1</f>
        <v>-0.037590361445783094</v>
      </c>
      <c r="DL121" s="3"/>
      <c r="DM121" s="3">
        <f>(DM103/DM102)-1</f>
        <v>-0.095679012345678993</v>
      </c>
      <c r="DN121" s="3"/>
      <c r="DO121" s="3"/>
      <c r="DP121" s="3">
        <f>(DP103/DP102)-1</f>
        <v>0.0083359061438714743</v>
      </c>
      <c r="DQ121" s="3">
        <f>(DQ103/DQ102)-1</f>
        <v>-0.016568047337278125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90.320185609451244</v>
      </c>
      <c r="D122">
        <f>D121</f>
        <v>0.00197314705616</v>
      </c>
      <c r="E122" t="s">
        <v>30</v>
      </c>
      <c r="F122" s="10">
        <v>44010</v>
      </c>
      <c r="G122" s="2">
        <f>H122*15</f>
        <v>687975.08276387665</v>
      </c>
      <c r="H122">
        <f>H121+C122</f>
        <v>45865.005517591773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90.498400617798367</v>
      </c>
      <c r="D123">
        <f>D122</f>
        <v>0.00197314705616</v>
      </c>
      <c r="E123" t="s">
        <v>33</v>
      </c>
      <c r="F123" s="10">
        <v>44011</v>
      </c>
      <c r="G123" s="2">
        <f>H123*15</f>
        <v>689332.55877314357</v>
      </c>
      <c r="H123">
        <f>H122+C123</f>
        <v>45955.503918209572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19.57">
      <c r="C124">
        <f>H123*D124</f>
        <v>90.67696727056456</v>
      </c>
      <c r="D124">
        <f>D123</f>
        <v>0.00197314705616</v>
      </c>
      <c r="E124" t="s">
        <v>34</v>
      </c>
      <c r="F124" s="10">
        <v>44012</v>
      </c>
      <c r="G124" s="2">
        <f>H124*15</f>
        <v>690692.71328220202</v>
      </c>
      <c r="H124">
        <f>H123+C124</f>
        <v>46046.180885480135</v>
      </c>
      <c r="M124" s="2" t="inlineStr">
        <is>
          <t>Yesterday:</t>
        </is>
      </c>
      <c r="N124" s="2"/>
      <c r="O124" s="3">
        <f>0.0050000000000000001</f>
        <v>0.0050000000000000001</v>
      </c>
      <c r="P124" s="3">
        <f>0</f>
        <v>0</v>
      </c>
      <c r="R124" s="3">
        <f>1</f>
        <v>1</v>
      </c>
      <c r="S124" s="3"/>
      <c r="T124" s="3"/>
      <c r="U124" s="3">
        <f>0</f>
        <v>0</v>
      </c>
      <c r="V124" s="3">
        <f>0</f>
        <v>0</v>
      </c>
      <c r="W124" s="3"/>
      <c r="X124" s="3"/>
      <c r="Y124" s="2"/>
      <c r="Z124" s="3">
        <f>0.0030000000000000001</f>
        <v>0.0030000000000000001</v>
      </c>
      <c r="AA124" s="3">
        <f>0.0030000000000000001</f>
        <v>0.0030000000000000001</v>
      </c>
      <c r="AB124" s="3"/>
      <c r="AC124" s="3">
        <f>-0.115</f>
        <v>-0.115</v>
      </c>
      <c r="AD124" s="3"/>
      <c r="AE124" s="3"/>
      <c r="AF124" s="3">
        <f>0.001</f>
        <v>0.001</v>
      </c>
      <c r="AG124" s="3">
        <f>0.01</f>
        <v>0.01</v>
      </c>
      <c r="AH124" s="3"/>
      <c r="AI124" s="3"/>
      <c r="AJ124" s="2"/>
      <c r="AK124" s="3">
        <f>0.0030000000000000001</f>
        <v>0.0030000000000000001</v>
      </c>
      <c r="AL124" s="3">
        <f>0.0030000000000000001</f>
        <v>0.0030000000000000001</v>
      </c>
      <c r="AM124" s="3"/>
      <c r="AN124" s="3">
        <f>-0.017999999999999999</f>
        <v>-0.017999999999999999</v>
      </c>
      <c r="AO124" s="3"/>
      <c r="AP124" s="3"/>
      <c r="AQ124" s="3">
        <f>0.0030000000000000001</f>
        <v>0.0030000000000000001</v>
      </c>
      <c r="AR124" s="3">
        <f>0</f>
        <v>0</v>
      </c>
      <c r="AS124" s="3"/>
      <c r="AT124" s="3"/>
      <c r="AU124" s="2"/>
      <c r="AV124" s="3">
        <f>0.002</f>
        <v>0.002</v>
      </c>
      <c r="AW124" s="3">
        <f>-0.001</f>
        <v>-0.001</v>
      </c>
      <c r="AX124" s="3"/>
      <c r="AY124" s="3">
        <f>0.027</f>
        <v>0.027</v>
      </c>
      <c r="AZ124" s="3"/>
      <c r="BA124" s="3"/>
      <c r="BB124" s="3">
        <f>0.0040000000000000001</f>
        <v>0.0040000000000000001</v>
      </c>
      <c r="BC124" s="3">
        <f>0</f>
        <v>0</v>
      </c>
      <c r="BD124" s="3"/>
      <c r="BE124" s="3"/>
      <c r="BF124" s="2"/>
      <c r="BG124" s="3">
        <f>0.002</f>
        <v>0.002</v>
      </c>
      <c r="BH124" s="3">
        <f>0</f>
        <v>0</v>
      </c>
      <c r="BI124" s="3"/>
      <c r="BJ124" s="3">
        <f>-0.067000000000000004</f>
        <v>-0.067000000000000004</v>
      </c>
      <c r="BK124" s="3"/>
      <c r="BL124" s="3"/>
      <c r="BM124" s="3">
        <f>0.0080000000000000002</f>
        <v>0.0080000000000000002</v>
      </c>
      <c r="BN124" s="3">
        <f>0</f>
        <v>0</v>
      </c>
      <c r="BO124" s="3"/>
      <c r="BP124" s="3"/>
      <c r="BQ124" s="2"/>
      <c r="BR124" s="3">
        <f>-0.0030000000000000001</f>
        <v>-0.0030000000000000001</v>
      </c>
      <c r="BS124" s="3">
        <f>0.012999999999999999</f>
        <v>0.012999999999999999</v>
      </c>
      <c r="BT124" s="3"/>
      <c r="BU124" s="3">
        <f>0.0001</f>
        <v>0.0001</v>
      </c>
      <c r="BV124" s="3"/>
      <c r="BW124" s="3"/>
      <c r="BX124" s="3">
        <f>0.0001</f>
        <v>0.0001</v>
      </c>
      <c r="BY124" s="3">
        <f>0.0001</f>
        <v>0.0001</v>
      </c>
      <c r="BZ124" s="3"/>
      <c r="CA124" s="3"/>
      <c r="CB124" s="2"/>
      <c r="CC124" s="3">
        <f>0.021999999999999999</f>
        <v>0.021999999999999999</v>
      </c>
      <c r="CD124" s="3">
        <f>-0.125</f>
        <v>-0.125</v>
      </c>
      <c r="CE124" s="3"/>
      <c r="CF124" s="3">
        <f>-0.33300000000000002</f>
        <v>-0.33300000000000002</v>
      </c>
      <c r="CG124" s="3"/>
      <c r="CH124" s="3"/>
      <c r="CI124" s="3">
        <v>0</v>
      </c>
      <c r="CJ124" s="3">
        <v>0</v>
      </c>
      <c r="CK124" s="3"/>
      <c r="CL124" s="3"/>
      <c r="CM124" s="2"/>
      <c r="CN124" s="3">
        <f>0.001</f>
        <v>0.001</v>
      </c>
      <c r="CO124" s="3">
        <f>0.0001</f>
        <v>0.0001</v>
      </c>
      <c r="CP124" s="3"/>
      <c r="CQ124" s="3">
        <f>0.16700000000000001</f>
        <v>0.16700000000000001</v>
      </c>
      <c r="CR124" s="3"/>
      <c r="CS124" s="3"/>
      <c r="CT124" s="3">
        <f>0.014</f>
        <v>0.014</v>
      </c>
      <c r="CU124" s="3">
        <f>0.0001</f>
        <v>0.0001</v>
      </c>
      <c r="CV124" s="3"/>
      <c r="CW124" s="3"/>
      <c r="CX124" s="2"/>
      <c r="CY124" s="3">
        <f>0.014999999999999999</f>
        <v>0.014999999999999999</v>
      </c>
      <c r="CZ124" s="3">
        <v>0</v>
      </c>
      <c r="DA124" s="3"/>
      <c r="DB124" s="3">
        <f>0.0001</f>
        <v>0.0001</v>
      </c>
      <c r="DC124" s="3"/>
      <c r="DD124" s="3"/>
      <c r="DE124" s="3">
        <f>0.0001</f>
        <v>0.0001</v>
      </c>
      <c r="DF124" s="3">
        <f>0.0001</f>
        <v>0.0001</v>
      </c>
      <c r="DG124" s="3"/>
      <c r="DH124" s="3"/>
      <c r="DI124" s="2"/>
      <c r="DJ124" s="3">
        <f>0.0030000000000000001</f>
        <v>0.0030000000000000001</v>
      </c>
      <c r="DK124" s="3">
        <f>0.001</f>
        <v>0.001</v>
      </c>
      <c r="DL124" s="3"/>
      <c r="DM124" s="3">
        <f>-0.027</f>
        <v>-0.027</v>
      </c>
      <c r="DN124" s="3"/>
      <c r="DO124" s="3"/>
      <c r="DP124" s="3">
        <f>0.0030000000000000001</f>
        <v>0.0030000000000000001</v>
      </c>
      <c r="DQ124" s="3">
        <f>0.0040000000000000001</f>
        <v>0.0040000000000000001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90.855886261595984</v>
      </c>
      <c r="D125">
        <f>D124</f>
        <v>0.00197314705616</v>
      </c>
      <c r="E125" t="s">
        <v>35</v>
      </c>
      <c r="F125" s="10">
        <v>44013</v>
      </c>
      <c r="G125" s="2">
        <f>H125*15</f>
        <v>692055.55157612602</v>
      </c>
      <c r="H125">
        <f>H124+C125</f>
        <v>46137.036771741732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91.035158286107873</v>
      </c>
      <c r="D126">
        <f>D125</f>
        <v>0.00197314705616</v>
      </c>
      <c r="E126" t="s">
        <v>37</v>
      </c>
      <c r="F126" s="10">
        <v>44014</v>
      </c>
      <c r="G126" s="2">
        <f>H126*15</f>
        <v>693421.07895041769</v>
      </c>
      <c r="H126">
        <f>H125+C126</f>
        <v>46228.071930027843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91.214784040687164</v>
      </c>
      <c r="D127">
        <f>D126</f>
        <v>0.00197314705616</v>
      </c>
      <c r="E127" t="s">
        <v>38</v>
      </c>
      <c r="F127" s="10">
        <v>44015</v>
      </c>
      <c r="G127" s="2">
        <f>H127*15</f>
        <v>694789.30071102805</v>
      </c>
      <c r="H127">
        <f>H126+C127</f>
        <v>46319.286714068534</v>
      </c>
      <c r="Q127" s="1"/>
      <c r="W127" s="1"/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91.394764223295326</v>
      </c>
      <c r="D128">
        <f>D127</f>
        <v>0.00197314705616</v>
      </c>
      <c r="E128" t="s">
        <v>40</v>
      </c>
      <c r="F128" s="10">
        <v>44016</v>
      </c>
      <c r="G128" s="2">
        <f>H128*15</f>
        <v>696160.22217437741</v>
      </c>
      <c r="H128">
        <f>H127+C128</f>
        <v>46410.68147829183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91.575099533270958</v>
      </c>
      <c r="D129">
        <f>D128</f>
        <v>0.00197314705616</v>
      </c>
      <c r="E129" t="s">
        <v>30</v>
      </c>
      <c r="F129" s="10">
        <v>44017</v>
      </c>
      <c r="G129" s="2">
        <f>H129*15</f>
        <v>697533.84866737656</v>
      </c>
      <c r="H129">
        <f>H128+C129</f>
        <v>46502.256577825101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 t="inlineStr">
        <is>
          <t>Monday the 8th Line 102 is a done deal.</t>
        </is>
      </c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91.755790671332591</v>
      </c>
      <c r="D130">
        <f>D129</f>
        <v>0.00197314705616</v>
      </c>
      <c r="E130" t="s">
        <v>33</v>
      </c>
      <c r="F130" s="10">
        <v>44018</v>
      </c>
      <c r="G130" s="2">
        <f>H130*15</f>
        <v>698910.18552744656</v>
      </c>
      <c r="H130">
        <f>H129+C130</f>
        <v>46594.012368496435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91.936838339581371</v>
      </c>
      <c r="D131">
        <f>D130</f>
        <v>0.00197314705616</v>
      </c>
      <c r="E131" t="s">
        <v>34</v>
      </c>
      <c r="F131" s="10">
        <v>44019</v>
      </c>
      <c r="G131" s="2">
        <f>H131*15</f>
        <v>700289.23810254026</v>
      </c>
      <c r="H131">
        <f>H130+C131</f>
        <v>46685.94920683602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92.118243241503777</v>
      </c>
      <c r="D132">
        <f>D131</f>
        <v>0.00197314705616</v>
      </c>
      <c r="E132" t="s">
        <v>35</v>
      </c>
      <c r="F132" s="10">
        <v>44020</v>
      </c>
      <c r="G132" s="2">
        <f>H132*15</f>
        <v>701671.01175116282</v>
      </c>
      <c r="H132">
        <f>H131+C132</f>
        <v>46778.06745007752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92.300006081974374</v>
      </c>
      <c r="D133">
        <f>D132</f>
        <v>0.00197314705616</v>
      </c>
      <c r="E133" t="s">
        <v>37</v>
      </c>
      <c r="F133" s="10">
        <v>44021</v>
      </c>
      <c r="G133" s="2">
        <f>H133*15</f>
        <v>703055.51184239239</v>
      </c>
      <c r="H133">
        <f>H132+C133</f>
        <v>46870.367456159496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92.482127567258573</v>
      </c>
      <c r="D134">
        <f>D133</f>
        <v>0.00197314705616</v>
      </c>
      <c r="E134" t="s">
        <v>38</v>
      </c>
      <c r="F134" s="10">
        <v>44022</v>
      </c>
      <c r="G134" s="2">
        <f>H134*15</f>
        <v>704442.74375590135</v>
      </c>
      <c r="H134">
        <f>H133+C134</f>
        <v>46962.849583726755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92.664608405015329</v>
      </c>
      <c r="D135">
        <f>D134</f>
        <v>0.00197314705616</v>
      </c>
      <c r="E135" t="s">
        <v>40</v>
      </c>
      <c r="F135" s="10">
        <v>44023</v>
      </c>
      <c r="G135" s="2">
        <f>H135*15</f>
        <v>705832.71288197651</v>
      </c>
      <c r="H135">
        <f>H134+C135</f>
        <v>47055.51419213177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92.8474493042999</v>
      </c>
      <c r="D136">
        <f>D135</f>
        <v>0.00197314705616</v>
      </c>
      <c r="E136" t="s">
        <v>30</v>
      </c>
      <c r="F136" s="10">
        <v>44024</v>
      </c>
      <c r="G136" s="2">
        <f>H136*15</f>
        <v>707225.42462154105</v>
      </c>
      <c r="H136">
        <f>H135+C136</f>
        <v>47148.361641436073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93.030650975566658</v>
      </c>
      <c r="D137">
        <f>D136</f>
        <v>0.00197314705616</v>
      </c>
      <c r="E137" t="s">
        <v>33</v>
      </c>
      <c r="F137" s="10">
        <v>44025</v>
      </c>
      <c r="G137" s="2">
        <f>H137*15</f>
        <v>708620.88438617461</v>
      </c>
      <c r="H137">
        <f>H136+C137</f>
        <v>47241.392292411641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93.214214130671749</v>
      </c>
      <c r="D138">
        <f>D137</f>
        <v>0.00197314705616</v>
      </c>
      <c r="E138" t="s">
        <v>34</v>
      </c>
      <c r="F138" s="10">
        <v>44026</v>
      </c>
      <c r="G138" s="2">
        <f>H138*15</f>
        <v>710019.09759813466</v>
      </c>
      <c r="H138">
        <f>H137+C138</f>
        <v>47334.60650654231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93.398139482875948</v>
      </c>
      <c r="D139">
        <f>D138</f>
        <v>0.00197314705616</v>
      </c>
      <c r="E139" t="s">
        <v>35</v>
      </c>
      <c r="F139" s="10">
        <v>44027</v>
      </c>
      <c r="H139">
        <f>H138+C139</f>
        <v>47428.004646025183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93.582427746847401</v>
      </c>
      <c r="D140">
        <f>D139</f>
        <v>0.00197314705616</v>
      </c>
      <c r="E140" t="s">
        <v>37</v>
      </c>
      <c r="F140" s="10">
        <v>44028</v>
      </c>
      <c r="H140">
        <f>H139+C140</f>
        <v>47521.587073772032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93.767079638664399</v>
      </c>
      <c r="D141">
        <f>D140</f>
        <v>0.00197314705616</v>
      </c>
      <c r="E141" t="s">
        <v>38</v>
      </c>
      <c r="F141" s="10">
        <v>44029</v>
      </c>
      <c r="H141">
        <f>H140+C141</f>
        <v>47615.354153410699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93.952095875818145</v>
      </c>
      <c r="D142">
        <f>D141</f>
        <v>0.00197314705616</v>
      </c>
      <c r="E142" t="s">
        <v>40</v>
      </c>
      <c r="F142" s="10">
        <v>44030</v>
      </c>
      <c r="H142">
        <f>H141+C142</f>
        <v>47709.306249286514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94.137477177215573</v>
      </c>
      <c r="D143">
        <f>D142</f>
        <v>0.00197314705616</v>
      </c>
      <c r="E143" t="s">
        <v>30</v>
      </c>
      <c r="F143" s="10">
        <v>44031</v>
      </c>
      <c r="H143">
        <f>H142+C143</f>
        <v>47803.443726463731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94.323224263182126</v>
      </c>
      <c r="D144">
        <f>D143</f>
        <v>0.00197314705616</v>
      </c>
      <c r="E144" t="s">
        <v>33</v>
      </c>
      <c r="F144" s="10">
        <v>44032</v>
      </c>
      <c r="H144">
        <f>H143+C144</f>
        <v>47897.766950726917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94.509337855464551</v>
      </c>
      <c r="D145">
        <f>D144</f>
        <v>0.00197314705616</v>
      </c>
      <c r="E145" t="s">
        <v>34</v>
      </c>
      <c r="F145" s="10">
        <v>44033</v>
      </c>
      <c r="H145">
        <f>H144+C145</f>
        <v>47992.276288582383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94.695818677233703</v>
      </c>
      <c r="D146">
        <f>D145</f>
        <v>0.00197314705616</v>
      </c>
      <c r="E146" t="s">
        <v>35</v>
      </c>
      <c r="F146" s="10">
        <v>44034</v>
      </c>
      <c r="H146">
        <f>H145+C146</f>
        <v>48086.972107259615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94.882667453087336</v>
      </c>
      <c r="D147">
        <f>D146</f>
        <v>0.00197314705616</v>
      </c>
      <c r="E147" t="s">
        <v>37</v>
      </c>
      <c r="F147" s="10">
        <v>44035</v>
      </c>
      <c r="H147">
        <f>H146+C147</f>
        <v>48181.854774712701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95.069884909053002</v>
      </c>
      <c r="D148">
        <f>D147</f>
        <v>0.00197314705616</v>
      </c>
      <c r="E148" t="s">
        <v>38</v>
      </c>
      <c r="F148" s="10">
        <v>44036</v>
      </c>
      <c r="H148">
        <f>H147+C148</f>
        <v>48276.924659621756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95.257471772590776</v>
      </c>
      <c r="D149">
        <f>D148</f>
        <v>0.00197314705616</v>
      </c>
      <c r="E149" t="s">
        <v>40</v>
      </c>
      <c r="F149" s="10">
        <v>44037</v>
      </c>
      <c r="H149">
        <f>H148+C149</f>
        <v>48372.182131394344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FZ149" t="inlineStr">
        <is>
          <t>May be current (likely to be):</t>
        </is>
      </c>
      <c r="GA149" s="10">
        <v>43989</v>
      </c>
      <c r="GB149">
        <v>1943647</v>
      </c>
      <c r="GC149" s="13">
        <f>(GB149/GB148)-1</f>
        <v>0.012283984727568642</v>
      </c>
      <c r="GD149" s="2"/>
      <c r="GE149" t="s">
        <v>104</v>
      </c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95.445428772596102</v>
      </c>
      <c r="D150">
        <f>D149</f>
        <v>0.00197314705616</v>
      </c>
      <c r="E150" t="s">
        <v>30</v>
      </c>
      <c r="F150" s="10">
        <v>44038</v>
      </c>
      <c r="H150">
        <f>H149+C150</f>
        <v>48467.62756016694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FZ150" t="inlineStr">
        <is>
          <t>TENTATIVE</t>
        </is>
      </c>
      <c r="GA150" s="10">
        <v>43990</v>
      </c>
      <c r="GB150">
        <v>1960897</v>
      </c>
      <c r="GC150" s="13">
        <f>(GB150/GB149)-1</f>
        <v>0.0088750683637512928</v>
      </c>
      <c r="GD150" s="2"/>
      <c r="GE150" t="s">
        <v>104</v>
      </c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95.633756639402677</v>
      </c>
      <c r="D151">
        <f>D150</f>
        <v>0.00197314705616</v>
      </c>
      <c r="E151" t="s">
        <v>33</v>
      </c>
      <c r="F151" s="10">
        <v>44039</v>
      </c>
      <c r="H151">
        <f>H150+C151</f>
        <v>48563.26131680634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B151" s="4"/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95.822456104785232</v>
      </c>
      <c r="D152">
        <f>D151</f>
        <v>0.00197314705616</v>
      </c>
      <c r="E152" t="s">
        <v>34</v>
      </c>
      <c r="F152" s="10">
        <v>44040</v>
      </c>
      <c r="H152">
        <f>H151+C152</f>
        <v>48659.083772911123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B152" s="4"/>
      <c r="GV152" s="8">
        <v>43914</v>
      </c>
      <c r="GW152">
        <v>30</v>
      </c>
      <c r="GX152" t="s">
        <v>105</v>
      </c>
      <c r="GY152">
        <v>1</v>
      </c>
      <c r="HC152">
        <v>0</v>
      </c>
    </row>
    <row r="153" spans="1:325" ht="20.25">
      <c r="C153">
        <f>H152*D153</f>
        <v>96.01152790196241</v>
      </c>
      <c r="D153">
        <f>D152</f>
        <v>0.00197314705616</v>
      </c>
      <c r="E153" t="s">
        <v>35</v>
      </c>
      <c r="F153" s="10">
        <v>44041</v>
      </c>
      <c r="H153">
        <f>H152+C153</f>
        <v>48755.095300813082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B153" s="4"/>
      <c r="GV153" s="8">
        <v>43915</v>
      </c>
      <c r="GW153">
        <v>30</v>
      </c>
      <c r="GX153" t="s">
        <v>105</v>
      </c>
      <c r="GY153">
        <v>1</v>
      </c>
      <c r="HC153">
        <v>0</v>
      </c>
    </row>
    <row r="154" spans="1:325" ht="20.25">
      <c r="C154">
        <f>H153*D154</f>
        <v>96.200972765599587</v>
      </c>
      <c r="D154">
        <f>D153</f>
        <v>0.00197314705616</v>
      </c>
      <c r="E154" t="s">
        <v>37</v>
      </c>
      <c r="F154" s="10">
        <v>44042</v>
      </c>
      <c r="H154">
        <f>H153+C154</f>
        <v>48851.296273578679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B154" s="4"/>
      <c r="GV154" s="8">
        <v>43916</v>
      </c>
      <c r="GW154">
        <v>30</v>
      </c>
      <c r="GX154" t="s">
        <v>105</v>
      </c>
      <c r="GY154">
        <v>1</v>
      </c>
      <c r="HC154">
        <v>0</v>
      </c>
    </row>
    <row r="155" spans="1:325" ht="20.25">
      <c r="C155">
        <f>H154*D155</f>
        <v>96.390791431811749</v>
      </c>
      <c r="D155">
        <f>D154</f>
        <v>0.00197314705616</v>
      </c>
      <c r="E155" t="s">
        <v>38</v>
      </c>
      <c r="F155" s="10">
        <v>44043</v>
      </c>
      <c r="H155">
        <f>H154+C155</f>
        <v>48947.68706501049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B155" s="4"/>
      <c r="GD155" s="2"/>
      <c r="GV155" s="8">
        <v>43917</v>
      </c>
      <c r="GW155">
        <v>30</v>
      </c>
      <c r="GX155" t="s">
        <v>105</v>
      </c>
      <c r="GY155">
        <v>2</v>
      </c>
      <c r="HC155">
        <v>0</v>
      </c>
    </row>
    <row r="156" spans="1:325" ht="20.25">
      <c r="C156">
        <f>H155*D156</f>
        <v>96.580984638166356</v>
      </c>
      <c r="D156">
        <f>D155</f>
        <v>0.00197314705616</v>
      </c>
      <c r="E156" t="s">
        <v>40</v>
      </c>
      <c r="F156" s="10">
        <v>44044</v>
      </c>
      <c r="H156">
        <f>H155+C156</f>
        <v>49044.268049648657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B156" s="4"/>
      <c r="GV156" s="8">
        <v>43918</v>
      </c>
      <c r="GW156">
        <v>30</v>
      </c>
      <c r="GX156" t="s">
        <v>105</v>
      </c>
      <c r="GY156">
        <v>2</v>
      </c>
      <c r="HC156">
        <v>0</v>
      </c>
    </row>
    <row r="157" spans="1:325" ht="20.25">
      <c r="C157">
        <f>H156*D157</f>
        <v>96.771553123686189</v>
      </c>
      <c r="D157">
        <f>D156</f>
        <v>0.00197314705616</v>
      </c>
      <c r="E157" t="s">
        <v>30</v>
      </c>
      <c r="F157" s="10">
        <v>44045</v>
      </c>
      <c r="H157">
        <f>H156+C157</f>
        <v>49141.03960277234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V157" s="8">
        <v>43919</v>
      </c>
      <c r="GW157">
        <v>30</v>
      </c>
      <c r="GX157" t="s">
        <v>105</v>
      </c>
      <c r="GY157">
        <v>2</v>
      </c>
      <c r="HC157">
        <v>0</v>
      </c>
    </row>
    <row r="158" spans="1:325" ht="20.25">
      <c r="C158">
        <f>H157*D158</f>
        <v>96.962497628852219</v>
      </c>
      <c r="D158">
        <f>D157</f>
        <v>0.00197314705616</v>
      </c>
      <c r="E158" t="s">
        <v>33</v>
      </c>
      <c r="F158" s="10">
        <v>44046</v>
      </c>
      <c r="H158">
        <f>H157+C158</f>
        <v>49238.002100401194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105</v>
      </c>
      <c r="GY158">
        <v>2</v>
      </c>
      <c r="HC158">
        <v>0</v>
      </c>
    </row>
    <row r="159" spans="1:325" ht="20.25">
      <c r="C159">
        <f>H158*D159</f>
        <v>97.15381889560652</v>
      </c>
      <c r="D159">
        <f>D158</f>
        <v>0.00197314705616</v>
      </c>
      <c r="E159" t="s">
        <v>34</v>
      </c>
      <c r="F159" s="10">
        <v>44047</v>
      </c>
      <c r="H159">
        <f>H158+C159</f>
        <v>49335.155919296798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V159" s="8">
        <v>43921</v>
      </c>
      <c r="GW159">
        <v>30</v>
      </c>
      <c r="GX159" t="s">
        <v>105</v>
      </c>
      <c r="GY159">
        <v>2</v>
      </c>
      <c r="HC159">
        <v>0</v>
      </c>
    </row>
    <row r="160" spans="1:325" ht="20.25">
      <c r="C160">
        <f>H159*D160</f>
        <v>97.345517667355082</v>
      </c>
      <c r="D160">
        <f>D159</f>
        <v>0.00197314705616</v>
      </c>
      <c r="E160" t="s">
        <v>35</v>
      </c>
      <c r="F160" s="10">
        <v>44048</v>
      </c>
      <c r="H160">
        <f>H159+C160</f>
        <v>49432.50143696415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V160" s="8">
        <v>43922</v>
      </c>
      <c r="GW160">
        <v>30</v>
      </c>
      <c r="GX160" t="s">
        <v>105</v>
      </c>
      <c r="GY160">
        <v>2</v>
      </c>
      <c r="HC160">
        <v>0</v>
      </c>
    </row>
    <row r="161" spans="1:325" ht="20.25">
      <c r="C161">
        <f>H160*D161</f>
        <v>97.537594688970785</v>
      </c>
      <c r="D161">
        <f>D160</f>
        <v>0.00197314705616</v>
      </c>
      <c r="E161" t="s">
        <v>37</v>
      </c>
      <c r="F161" s="10">
        <v>44049</v>
      </c>
      <c r="H161">
        <f>H160+C161</f>
        <v>49530.039031653119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V161" s="8">
        <v>43923</v>
      </c>
      <c r="GW161">
        <v>30</v>
      </c>
      <c r="GX161" t="s">
        <v>105</v>
      </c>
      <c r="GY161">
        <v>2</v>
      </c>
      <c r="HC161">
        <v>0</v>
      </c>
    </row>
    <row r="162" spans="1:325" ht="20.25">
      <c r="C162">
        <f>H161*D162</f>
        <v>97.730050706796249</v>
      </c>
      <c r="D162">
        <f>D161</f>
        <v>0.00197314705616</v>
      </c>
      <c r="E162" t="s">
        <v>38</v>
      </c>
      <c r="F162" s="10">
        <v>44050</v>
      </c>
      <c r="H162">
        <f>H161+C162</f>
        <v>49627.769082359919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V162" s="8">
        <v>43924</v>
      </c>
      <c r="GW162">
        <v>30</v>
      </c>
      <c r="GX162" t="s">
        <v>105</v>
      </c>
      <c r="GY162">
        <v>2</v>
      </c>
      <c r="HC162">
        <v>0</v>
      </c>
    </row>
    <row r="163" spans="1:325" ht="20.25">
      <c r="C163">
        <f>H162*D163</f>
        <v>97.922886468646738</v>
      </c>
      <c r="D163">
        <f>D162</f>
        <v>0.00197314705616</v>
      </c>
      <c r="E163" t="s">
        <v>40</v>
      </c>
      <c r="F163" s="10">
        <v>44051</v>
      </c>
      <c r="H163">
        <f>H162+C163</f>
        <v>49725.691968828563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V163" s="8">
        <v>43925</v>
      </c>
      <c r="GW163">
        <v>30</v>
      </c>
      <c r="GX163" t="s">
        <v>105</v>
      </c>
      <c r="GY163">
        <v>2</v>
      </c>
      <c r="HC163">
        <v>0</v>
      </c>
    </row>
    <row r="164" spans="1:325" ht="20.25">
      <c r="C164">
        <f>H163*D164</f>
        <v>98.116102723813029</v>
      </c>
      <c r="D164">
        <f>D163</f>
        <v>0.00197314705616</v>
      </c>
      <c r="E164" t="s">
        <v>30</v>
      </c>
      <c r="F164" s="10">
        <v>44052</v>
      </c>
      <c r="H164">
        <f>H163+C164</f>
        <v>49823.808071552376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V164" s="8">
        <v>43926</v>
      </c>
      <c r="GW164">
        <v>30</v>
      </c>
      <c r="GX164" t="s">
        <v>105</v>
      </c>
      <c r="GY164">
        <v>2</v>
      </c>
      <c r="HC164">
        <v>0</v>
      </c>
    </row>
    <row r="165" spans="1:325" ht="20.25">
      <c r="C165">
        <f>H164*D165</f>
        <v>98.309700223064411</v>
      </c>
      <c r="D165">
        <f>D164</f>
        <v>0.00197314705616</v>
      </c>
      <c r="E165" t="s">
        <v>33</v>
      </c>
      <c r="F165" s="10">
        <v>44053</v>
      </c>
      <c r="H165">
        <f>H164+C165</f>
        <v>49922.11777177544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105</v>
      </c>
      <c r="GY165">
        <v>3</v>
      </c>
      <c r="HC165">
        <v>0</v>
      </c>
    </row>
    <row r="166" spans="1:325" ht="20.25">
      <c r="C166">
        <f>H165*D166</f>
        <v>98.503679718651526</v>
      </c>
      <c r="D166">
        <f>D165</f>
        <v>0.00197314705616</v>
      </c>
      <c r="E166" t="s">
        <v>34</v>
      </c>
      <c r="F166" s="10">
        <v>44054</v>
      </c>
      <c r="H166">
        <f>H165+C166</f>
        <v>50020.621451494095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105</v>
      </c>
      <c r="GY166">
        <v>3</v>
      </c>
      <c r="HC166">
        <v>0</v>
      </c>
    </row>
    <row r="167" spans="1:325" ht="20.25">
      <c r="C167">
        <f>H166*D167</f>
        <v>98.698041964309326</v>
      </c>
      <c r="D167">
        <f>D166</f>
        <v>0.00197314705616</v>
      </c>
      <c r="E167" t="s">
        <v>35</v>
      </c>
      <c r="F167" s="10">
        <v>44055</v>
      </c>
      <c r="H167">
        <f>H166+C167</f>
        <v>50119.319493458403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105</v>
      </c>
      <c r="GY167">
        <v>3</v>
      </c>
      <c r="HC167">
        <v>0</v>
      </c>
      <c r="HX167" s="4"/>
    </row>
    <row r="168" spans="1:325" ht="20.25">
      <c r="C168">
        <f>H167*D168</f>
        <v>98.892787715259956</v>
      </c>
      <c r="D168">
        <f>D167</f>
        <v>0.00197314705616</v>
      </c>
      <c r="E168" t="s">
        <v>37</v>
      </c>
      <c r="F168" s="10">
        <v>44056</v>
      </c>
      <c r="H168">
        <f>H167+C168</f>
        <v>50218.212281173663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105</v>
      </c>
      <c r="GY168">
        <v>3</v>
      </c>
      <c r="HC168">
        <v>0</v>
      </c>
    </row>
    <row r="169" spans="1:325" ht="20.25">
      <c r="C169">
        <f>H168*D169</f>
        <v>99.087917728215771</v>
      </c>
      <c r="D169">
        <f>D168</f>
        <v>0.00197314705616</v>
      </c>
      <c r="E169" t="s">
        <v>38</v>
      </c>
      <c r="F169" s="10">
        <v>44057</v>
      </c>
      <c r="H169">
        <f>H168+C169</f>
        <v>50317.300198901881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105</v>
      </c>
      <c r="GY169">
        <v>3</v>
      </c>
      <c r="HC169">
        <v>0</v>
      </c>
    </row>
    <row r="170" spans="1:325" ht="20.25">
      <c r="C170">
        <f>H169*D170</f>
        <v>99.28343276138223</v>
      </c>
      <c r="D170">
        <f>D169</f>
        <v>0.00197314705616</v>
      </c>
      <c r="E170" t="s">
        <v>40</v>
      </c>
      <c r="F170" s="10">
        <v>44058</v>
      </c>
      <c r="H170">
        <f>H169+C170</f>
        <v>50416.583631663263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105</v>
      </c>
      <c r="GY170">
        <v>3</v>
      </c>
      <c r="HC170">
        <v>0</v>
      </c>
    </row>
    <row r="171" spans="1:325" ht="20.25">
      <c r="C171">
        <f>H170*D171</f>
        <v>99.47933357446081</v>
      </c>
      <c r="D171">
        <f>D170</f>
        <v>0.00197314705616</v>
      </c>
      <c r="E171" t="s">
        <v>30</v>
      </c>
      <c r="F171" s="10">
        <v>44059</v>
      </c>
      <c r="H171">
        <f>H170+C171</f>
        <v>50516.062965237725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105</v>
      </c>
      <c r="GY171">
        <v>3</v>
      </c>
      <c r="HC171">
        <v>0</v>
      </c>
    </row>
    <row r="172" spans="1:325" ht="20.25">
      <c r="C172">
        <f>H171*D172</f>
        <v>99.675620928652023</v>
      </c>
      <c r="D172">
        <f>D171</f>
        <v>0.00197314705616</v>
      </c>
      <c r="E172" t="s">
        <v>33</v>
      </c>
      <c r="F172" s="10">
        <v>44060</v>
      </c>
      <c r="H172">
        <f>H171+C172</f>
        <v>50615.738586166379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105</v>
      </c>
      <c r="GY172">
        <v>3</v>
      </c>
      <c r="HC172">
        <v>0</v>
      </c>
    </row>
    <row r="173" spans="1:325" ht="20.25">
      <c r="C173">
        <f>H172*D173</f>
        <v>99.872295586658311</v>
      </c>
      <c r="D173">
        <f>D172</f>
        <v>0.00197314705616</v>
      </c>
      <c r="E173" t="s">
        <v>34</v>
      </c>
      <c r="F173" s="10">
        <v>44061</v>
      </c>
      <c r="H173">
        <f>H172+C173</f>
        <v>50715.61088175304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105</v>
      </c>
      <c r="GY173">
        <v>4</v>
      </c>
      <c r="HC173">
        <v>0</v>
      </c>
    </row>
    <row r="174" spans="1:325" ht="20.25">
      <c r="C174">
        <f>H173*D174</f>
        <v>100.06935831268707</v>
      </c>
      <c r="D174">
        <f>D173</f>
        <v>0.00197314705616</v>
      </c>
      <c r="E174" t="s">
        <v>35</v>
      </c>
      <c r="F174" s="10">
        <v>44062</v>
      </c>
      <c r="H174">
        <f>H173+C174</f>
        <v>50815.680240065725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105</v>
      </c>
      <c r="GY174">
        <v>5</v>
      </c>
      <c r="HC174">
        <v>0</v>
      </c>
    </row>
    <row r="175" spans="1:325" ht="20.25">
      <c r="C175">
        <f>H174*D175</f>
        <v>100.26680987245356</v>
      </c>
      <c r="D175">
        <f>D174</f>
        <v>0.00197314705616</v>
      </c>
      <c r="E175" t="s">
        <v>37</v>
      </c>
      <c r="F175" s="10">
        <v>44063</v>
      </c>
      <c r="H175">
        <f>H174+C175</f>
        <v>50915.947049938179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105</v>
      </c>
      <c r="GY175">
        <v>5</v>
      </c>
      <c r="HB175">
        <v>93</v>
      </c>
      <c r="HC175">
        <v>0</v>
      </c>
    </row>
    <row r="176" spans="1:325" ht="20.25">
      <c r="C176">
        <f>H175*D176</f>
        <v>100.46465103318396</v>
      </c>
      <c r="D176">
        <f>D175</f>
        <v>0.00197314705616</v>
      </c>
      <c r="E176" t="s">
        <v>38</v>
      </c>
      <c r="F176" s="10">
        <v>44064</v>
      </c>
      <c r="H176">
        <f>H175+C176</f>
        <v>51016.411700971359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105</v>
      </c>
      <c r="GY176">
        <v>5</v>
      </c>
      <c r="HB176">
        <v>93</v>
      </c>
      <c r="HC176">
        <v>0</v>
      </c>
    </row>
    <row r="177" spans="1:325" ht="20.25">
      <c r="C177">
        <f>H176*D177</f>
        <v>100.66288256361821</v>
      </c>
      <c r="D177">
        <f>D176</f>
        <v>0.00197314705616</v>
      </c>
      <c r="E177" t="s">
        <v>40</v>
      </c>
      <c r="F177" s="10">
        <v>44065</v>
      </c>
      <c r="H177">
        <f>H176+C177</f>
        <v>51117.074583534981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105</v>
      </c>
      <c r="GY177">
        <v>5</v>
      </c>
      <c r="HB177">
        <v>93</v>
      </c>
      <c r="HC177">
        <v>0</v>
      </c>
    </row>
    <row r="178" spans="1:325" ht="20.25">
      <c r="C178">
        <f>H177*D178</f>
        <v>100.86150523401321</v>
      </c>
      <c r="D178">
        <f>D177</f>
        <v>0.00197314705616</v>
      </c>
      <c r="E178" t="s">
        <v>30</v>
      </c>
      <c r="F178" s="10">
        <v>44066</v>
      </c>
      <c r="H178">
        <f>H177+C178</f>
        <v>51217.936088768991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105</v>
      </c>
      <c r="GY178">
        <v>6</v>
      </c>
      <c r="HB178">
        <v>111</v>
      </c>
      <c r="HC178">
        <v>0</v>
      </c>
    </row>
    <row r="179" spans="1:325" ht="20.25">
      <c r="C179">
        <f>H178*D179</f>
        <v>101.06051981614556</v>
      </c>
      <c r="D179">
        <f>D178</f>
        <v>0.00197314705616</v>
      </c>
      <c r="E179" t="s">
        <v>33</v>
      </c>
      <c r="F179" s="10">
        <v>44067</v>
      </c>
      <c r="H179">
        <f>H178+C179</f>
        <v>51318.996608585134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105</v>
      </c>
      <c r="GY179">
        <v>6</v>
      </c>
      <c r="HB179">
        <v>111</v>
      </c>
      <c r="HC179">
        <v>0</v>
      </c>
    </row>
    <row r="180" spans="1:325" ht="20.25">
      <c r="C180">
        <f>H179*D180</f>
        <v>101.25992708331478</v>
      </c>
      <c r="D180">
        <f>D179</f>
        <v>0.00197314705616</v>
      </c>
      <c r="E180" t="s">
        <v>34</v>
      </c>
      <c r="F180" s="10">
        <v>44068</v>
      </c>
      <c r="H180">
        <f>H179+C180</f>
        <v>51420.25653566845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105</v>
      </c>
      <c r="GY180">
        <v>6</v>
      </c>
      <c r="HB180">
        <v>111</v>
      </c>
      <c r="HC180">
        <v>0</v>
      </c>
    </row>
    <row r="181" spans="1:325" ht="20.25">
      <c r="C181">
        <f>H180*D181</f>
        <v>101.45972781034621</v>
      </c>
      <c r="D181">
        <f>D180</f>
        <v>0.00197314705616</v>
      </c>
      <c r="E181" t="s">
        <v>35</v>
      </c>
      <c r="F181" s="10">
        <v>44069</v>
      </c>
      <c r="H181">
        <f>H180+C181</f>
        <v>51521.716263478796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105</v>
      </c>
      <c r="GY181">
        <v>5</v>
      </c>
      <c r="HB181">
        <v>93</v>
      </c>
      <c r="HC181">
        <v>0</v>
      </c>
    </row>
    <row r="182" spans="1:325" ht="20.25">
      <c r="C182">
        <f>H181*D182</f>
        <v>101.65992277359398</v>
      </c>
      <c r="D182">
        <f>D181</f>
        <v>0.00197314705616</v>
      </c>
      <c r="E182" t="s">
        <v>37</v>
      </c>
      <c r="F182" s="10">
        <v>44070</v>
      </c>
      <c r="H182">
        <f>H181+C182</f>
        <v>51623.37618625239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105</v>
      </c>
      <c r="GY182">
        <v>6</v>
      </c>
      <c r="HB182">
        <v>111</v>
      </c>
      <c r="HC182">
        <v>0</v>
      </c>
    </row>
    <row r="183" spans="1:325" ht="20.25">
      <c r="C183">
        <f>H182*D183</f>
        <v>101.86051275094415</v>
      </c>
      <c r="D183">
        <f>D182</f>
        <v>0.00197314705616</v>
      </c>
      <c r="E183" t="s">
        <v>38</v>
      </c>
      <c r="F183" s="10">
        <v>44071</v>
      </c>
      <c r="H183">
        <f>H182+C183</f>
        <v>51725.236699003333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105</v>
      </c>
      <c r="GY183">
        <v>6</v>
      </c>
      <c r="HB183">
        <v>111</v>
      </c>
      <c r="HC183">
        <v>0</v>
      </c>
    </row>
    <row r="184" spans="1:325" ht="20.25">
      <c r="C184">
        <f>H183*D184</f>
        <v>102.06149852181763</v>
      </c>
      <c r="D184">
        <f>D183</f>
        <v>0.00197314705616</v>
      </c>
      <c r="E184" t="s">
        <v>40</v>
      </c>
      <c r="F184" s="10">
        <v>44072</v>
      </c>
      <c r="H184">
        <f>H183+C184</f>
        <v>51827.298197525153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105</v>
      </c>
      <c r="GY184">
        <v>7</v>
      </c>
      <c r="HB184">
        <v>130</v>
      </c>
      <c r="HC184">
        <v>0</v>
      </c>
    </row>
    <row r="185" spans="1:325" ht="20.25">
      <c r="C185">
        <f>H184*D185</f>
        <v>102.26288086717324</v>
      </c>
      <c r="D185">
        <f>D184</f>
        <v>0.00197314705616</v>
      </c>
      <c r="E185" t="s">
        <v>30</v>
      </c>
      <c r="F185" s="10">
        <v>44073</v>
      </c>
      <c r="H185">
        <f>H184+C185</f>
        <v>51929.561078392326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105</v>
      </c>
      <c r="GY185">
        <v>7</v>
      </c>
      <c r="HB185">
        <v>130</v>
      </c>
      <c r="HC185">
        <v>0</v>
      </c>
    </row>
    <row r="186" spans="1:325" ht="20.25">
      <c r="C186">
        <f>H185*D186</f>
        <v>102.46466056951073</v>
      </c>
      <c r="D186">
        <f>D185</f>
        <v>0.00197314705616</v>
      </c>
      <c r="E186" t="s">
        <v>33</v>
      </c>
      <c r="F186" s="10">
        <v>44074</v>
      </c>
      <c r="H186">
        <f>H185+C186</f>
        <v>52032.025738961835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105</v>
      </c>
      <c r="GY186">
        <v>7</v>
      </c>
      <c r="HB186">
        <v>130</v>
      </c>
      <c r="HC186">
        <v>0</v>
      </c>
    </row>
    <row r="187" spans="1:325" ht="20.25">
      <c r="C187">
        <f>H186*D187</f>
        <v>102.66683841287389</v>
      </c>
      <c r="D187">
        <f>D186</f>
        <v>0.00197314705616</v>
      </c>
      <c r="E187" t="s">
        <v>34</v>
      </c>
      <c r="F187" s="10">
        <v>44075</v>
      </c>
      <c r="H187">
        <f>H186+C187</f>
        <v>52134.692577374706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105</v>
      </c>
      <c r="GY187">
        <v>7</v>
      </c>
      <c r="HB187">
        <v>130</v>
      </c>
      <c r="HC187">
        <v>0</v>
      </c>
    </row>
    <row r="188" spans="1:325" ht="20.25">
      <c r="C188">
        <f>H187*D188</f>
        <v>102.8694151828535</v>
      </c>
      <c r="D188">
        <f>D187</f>
        <v>0.00197314705616</v>
      </c>
      <c r="E188" t="s">
        <v>35</v>
      </c>
      <c r="F188" s="10">
        <v>44076</v>
      </c>
      <c r="H188">
        <f>H187+C188</f>
        <v>52237.561992557559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105</v>
      </c>
      <c r="GY188">
        <v>7</v>
      </c>
      <c r="HB188">
        <v>130</v>
      </c>
      <c r="HC188">
        <v>0</v>
      </c>
    </row>
    <row r="189" spans="1:325" ht="20.25">
      <c r="C189">
        <f>H188*D189</f>
        <v>103.07239166659045</v>
      </c>
      <c r="D189">
        <f>D188</f>
        <v>0.00197314705616</v>
      </c>
      <c r="E189" t="s">
        <v>37</v>
      </c>
      <c r="F189" s="10">
        <v>44077</v>
      </c>
      <c r="H189">
        <f>H188+C189</f>
        <v>52340.634384224148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105</v>
      </c>
      <c r="GY189">
        <v>12</v>
      </c>
      <c r="HB189">
        <v>223</v>
      </c>
      <c r="HC189">
        <v>0</v>
      </c>
    </row>
    <row r="190" spans="1:325" ht="20.25">
      <c r="C190">
        <f>H189*D190</f>
        <v>103.27576865277875</v>
      </c>
      <c r="D190">
        <f>D189</f>
        <v>0.00197314705616</v>
      </c>
      <c r="E190" t="s">
        <v>38</v>
      </c>
      <c r="F190" s="10">
        <v>44078</v>
      </c>
      <c r="H190">
        <f>H189+C190</f>
        <v>52443.910152876924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105</v>
      </c>
      <c r="GY190">
        <v>12</v>
      </c>
      <c r="HB190">
        <v>223</v>
      </c>
      <c r="HC190">
        <v>0</v>
      </c>
    </row>
    <row r="191" spans="1:325" ht="20.25">
      <c r="C191">
        <f>H190*D191</f>
        <v>103.47954693166864</v>
      </c>
      <c r="D191">
        <f>D190</f>
        <v>0.00197314705616</v>
      </c>
      <c r="E191" t="s">
        <v>40</v>
      </c>
      <c r="F191" s="10">
        <v>44079</v>
      </c>
      <c r="H191">
        <f>H190+C191</f>
        <v>52547.389699808591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105</v>
      </c>
      <c r="GY191">
        <v>12</v>
      </c>
      <c r="HB191">
        <v>223</v>
      </c>
      <c r="HC191">
        <v>0</v>
      </c>
    </row>
    <row r="192" spans="1:325" ht="20.25">
      <c r="C192">
        <f>H191*D192</f>
        <v>103.68372729506963</v>
      </c>
      <c r="D192">
        <f>D191</f>
        <v>0.00197314705616</v>
      </c>
      <c r="E192" t="s">
        <v>30</v>
      </c>
      <c r="F192" s="10">
        <v>44080</v>
      </c>
      <c r="H192">
        <f>H191+C192</f>
        <v>52651.073427103664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105</v>
      </c>
      <c r="GY192">
        <v>12</v>
      </c>
      <c r="HB192">
        <v>223</v>
      </c>
      <c r="HC192">
        <v>0</v>
      </c>
    </row>
    <row r="193" spans="1:325" ht="20.25">
      <c r="C193">
        <f>H192*D193</f>
        <v>103.8883105363536</v>
      </c>
      <c r="D193">
        <f>D192</f>
        <v>0.00197314705616</v>
      </c>
      <c r="E193" t="s">
        <v>33</v>
      </c>
      <c r="F193" s="10">
        <v>44081</v>
      </c>
      <c r="H193">
        <f>H192+C193</f>
        <v>52754.96173764002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105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104.09329745045784</v>
      </c>
      <c r="D194">
        <f>D193</f>
        <v>0.00197314705616</v>
      </c>
      <c r="E194" t="s">
        <v>34</v>
      </c>
      <c r="F194" s="10">
        <v>44082</v>
      </c>
      <c r="H194">
        <f>H193+C194</f>
        <v>52859.055035090481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105</v>
      </c>
      <c r="GY194">
        <v>14</v>
      </c>
      <c r="HB194">
        <v>260</v>
      </c>
      <c r="HC194">
        <v>0</v>
      </c>
    </row>
    <row r="195" spans="1:325" ht="20.25">
      <c r="C195">
        <f>H194*D195</f>
        <v>104.29868883388821</v>
      </c>
      <c r="D195">
        <f>D194</f>
        <v>0.00197314705616</v>
      </c>
      <c r="E195" t="s">
        <v>35</v>
      </c>
      <c r="F195" s="10">
        <v>44083</v>
      </c>
      <c r="H195">
        <f>H194+C195</f>
        <v>52963.353723924367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105</v>
      </c>
      <c r="GY195">
        <v>14</v>
      </c>
      <c r="HB195">
        <v>260</v>
      </c>
      <c r="HC195">
        <v>0</v>
      </c>
    </row>
    <row r="196" spans="1:325" ht="20.25">
      <c r="C196">
        <f>H195*D196</f>
        <v>104.50448548472214</v>
      </c>
      <c r="D196">
        <f>D195</f>
        <v>0.00197314705616</v>
      </c>
      <c r="E196" t="s">
        <v>37</v>
      </c>
      <c r="F196" s="10">
        <v>44084</v>
      </c>
      <c r="H196">
        <f>H195+C196</f>
        <v>53067.858209409089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105</v>
      </c>
      <c r="GY196">
        <v>14</v>
      </c>
      <c r="HB196">
        <v>260</v>
      </c>
      <c r="HC196">
        <v>0</v>
      </c>
    </row>
    <row r="197" spans="1:325" ht="20.25">
      <c r="C197">
        <f>H196*D197</f>
        <v>104.71068820261183</v>
      </c>
      <c r="D197">
        <f>D196</f>
        <v>0.00197314705616</v>
      </c>
      <c r="E197" t="s">
        <v>38</v>
      </c>
      <c r="F197" s="10">
        <v>44085</v>
      </c>
      <c r="H197">
        <f>H196+C197</f>
        <v>53172.568897611702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105</v>
      </c>
      <c r="GY197">
        <v>15</v>
      </c>
      <c r="HB197">
        <v>279</v>
      </c>
      <c r="HC197">
        <v>0</v>
      </c>
    </row>
    <row r="198" spans="1:325" ht="20.25">
      <c r="C198">
        <f>H197*D198</f>
        <v>104.91729778878731</v>
      </c>
      <c r="D198">
        <f>D197</f>
        <v>0.00197314705616</v>
      </c>
      <c r="E198" t="s">
        <v>40</v>
      </c>
      <c r="F198" s="10">
        <v>44086</v>
      </c>
      <c r="H198">
        <f>H197+C198</f>
        <v>53277.486195400488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105</v>
      </c>
      <c r="GY198">
        <v>15</v>
      </c>
      <c r="HB198">
        <v>279</v>
      </c>
      <c r="HC198">
        <v>0</v>
      </c>
    </row>
    <row r="199" spans="1:325" ht="20.25">
      <c r="C199">
        <f>H198*D199</f>
        <v>105.12431504605951</v>
      </c>
      <c r="D199">
        <f>D198</f>
        <v>0.00197314705616</v>
      </c>
      <c r="E199" t="s">
        <v>30</v>
      </c>
      <c r="F199" s="10">
        <v>44087</v>
      </c>
      <c r="H199">
        <f>H198+C199</f>
        <v>53382.610510446546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105</v>
      </c>
      <c r="GY199">
        <v>15</v>
      </c>
      <c r="HB199">
        <v>279</v>
      </c>
      <c r="HC199">
        <v>0</v>
      </c>
    </row>
    <row r="200" spans="1:325" ht="20.25">
      <c r="C200">
        <f>H199*D200</f>
        <v>105.33174077882347</v>
      </c>
      <c r="D200">
        <f>D199</f>
        <v>0.00197314705616</v>
      </c>
      <c r="E200" t="s">
        <v>33</v>
      </c>
      <c r="F200" s="10">
        <v>44088</v>
      </c>
      <c r="H200">
        <f>H199+C200</f>
        <v>53487.942251225366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105</v>
      </c>
      <c r="GY200">
        <v>16</v>
      </c>
      <c r="HB200">
        <v>297</v>
      </c>
      <c r="HC200">
        <v>0</v>
      </c>
    </row>
    <row r="201" spans="1:325" ht="20.25">
      <c r="C201">
        <f>H200*D201</f>
        <v>105.53957579306142</v>
      </c>
      <c r="D201">
        <f>D200</f>
        <v>0.00197314705616</v>
      </c>
      <c r="E201" t="s">
        <v>34</v>
      </c>
      <c r="F201" s="10">
        <v>44089</v>
      </c>
      <c r="H201">
        <f>H200+C201</f>
        <v>53593.481827018426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105</v>
      </c>
      <c r="GY201">
        <v>16</v>
      </c>
      <c r="HB201">
        <v>297</v>
      </c>
      <c r="HC201">
        <v>0</v>
      </c>
    </row>
    <row r="202" spans="1:325" ht="24">
      <c r="C202">
        <f>H201*D202</f>
        <v>105.74782089634587</v>
      </c>
      <c r="D202">
        <f>D201</f>
        <v>0.00197314705616</v>
      </c>
      <c r="E202" t="s">
        <v>35</v>
      </c>
      <c r="F202" s="10">
        <v>44090</v>
      </c>
      <c r="H202">
        <f>H201+C202</f>
        <v>53699.22964791477</v>
      </c>
      <c r="W202" s="1"/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105</v>
      </c>
      <c r="GY202">
        <v>16</v>
      </c>
      <c r="HB202">
        <v>297</v>
      </c>
      <c r="HC202">
        <v>0</v>
      </c>
    </row>
    <row r="203" spans="1:325" ht="20.25">
      <c r="C203">
        <f>H202*D203</f>
        <v>105.95647689784282</v>
      </c>
      <c r="D203">
        <f>D202</f>
        <v>0.00197314705616</v>
      </c>
      <c r="E203" t="s">
        <v>37</v>
      </c>
      <c r="F203" s="10">
        <v>44091</v>
      </c>
      <c r="H203">
        <f>H202+C203</f>
        <v>53805.186124812615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105</v>
      </c>
      <c r="GY203">
        <v>17</v>
      </c>
      <c r="HB203">
        <v>316</v>
      </c>
      <c r="HC203">
        <v>0</v>
      </c>
    </row>
    <row r="204" spans="1:325" ht="20.25">
      <c r="C204">
        <f>H203*D204</f>
        <v>106.16554460831489</v>
      </c>
      <c r="D204">
        <f>D203</f>
        <v>0.00197314705616</v>
      </c>
      <c r="E204" t="s">
        <v>38</v>
      </c>
      <c r="F204" s="10">
        <v>44092</v>
      </c>
      <c r="H204">
        <f>H203+C204</f>
        <v>53911.351669420932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105</v>
      </c>
      <c r="GY204">
        <v>17</v>
      </c>
      <c r="HB204">
        <v>316</v>
      </c>
      <c r="HC204">
        <v>0</v>
      </c>
    </row>
    <row r="205" spans="1:325" ht="20.25">
      <c r="C205">
        <f>H204*D205</f>
        <v>106.37502484012441</v>
      </c>
      <c r="D205">
        <f>D204</f>
        <v>0.00197314705616</v>
      </c>
      <c r="E205" t="s">
        <v>40</v>
      </c>
      <c r="F205" s="10">
        <v>44093</v>
      </c>
      <c r="H205">
        <f>H204+C205</f>
        <v>54017.726694261059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105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106.58491840723666</v>
      </c>
      <c r="D206">
        <f>D205</f>
        <v>0.00197314705616</v>
      </c>
      <c r="E206" t="s">
        <v>30</v>
      </c>
      <c r="F206" s="10">
        <v>44094</v>
      </c>
      <c r="H206">
        <f>H205+C206</f>
        <v>54124.311612668294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105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106.79522612522295</v>
      </c>
      <c r="D207">
        <f>D206</f>
        <v>0.00197314705616</v>
      </c>
      <c r="E207" t="s">
        <v>33</v>
      </c>
      <c r="F207" s="10">
        <v>44095</v>
      </c>
      <c r="H207">
        <f>H206+C207</f>
        <v>54231.106838793516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105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107.00594881126386</v>
      </c>
      <c r="D208">
        <f>D207</f>
        <v>0.00197314705616</v>
      </c>
      <c r="E208" t="s">
        <v>34</v>
      </c>
      <c r="F208" s="10">
        <v>44096</v>
      </c>
      <c r="H208">
        <f>H207+C208</f>
        <v>54338.112787604783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105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107.21708728415243</v>
      </c>
      <c r="D209">
        <f>D208</f>
        <v>0.00197314705616</v>
      </c>
      <c r="E209" t="s">
        <v>35</v>
      </c>
      <c r="F209" s="10">
        <v>44097</v>
      </c>
      <c r="H209">
        <f>H208+C209</f>
        <v>54445.329874888936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105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107.4286423642972</v>
      </c>
      <c r="D210">
        <f>D209</f>
        <v>0.00197314705616</v>
      </c>
      <c r="E210" t="s">
        <v>37</v>
      </c>
      <c r="F210" s="10">
        <v>44098</v>
      </c>
      <c r="H210">
        <f>H209+C210</f>
        <v>54552.758517253234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105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107.64061487372558</v>
      </c>
      <c r="D211">
        <f>D210</f>
        <v>0.00197314705616</v>
      </c>
      <c r="E211" t="s">
        <v>38</v>
      </c>
      <c r="F211" s="10">
        <v>44099</v>
      </c>
      <c r="H211">
        <f>H210+C211</f>
        <v>54660.399132126957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105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107.85300563608692</v>
      </c>
      <c r="D212">
        <f>D211</f>
        <v>0.00197314705616</v>
      </c>
      <c r="E212" t="s">
        <v>40</v>
      </c>
      <c r="F212" s="10">
        <v>44100</v>
      </c>
      <c r="H212">
        <f>H211+C212</f>
        <v>54768.252137763047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105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108.06581547665579</v>
      </c>
      <c r="D213">
        <f>D212</f>
        <v>0.00197314705616</v>
      </c>
      <c r="E213" t="s">
        <v>30</v>
      </c>
      <c r="F213" s="10">
        <v>44101</v>
      </c>
      <c r="H213">
        <f>H212+C213</f>
        <v>54876.317953239704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105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108.27904522233509</v>
      </c>
      <c r="D214">
        <f>D213</f>
        <v>0.00197314705616</v>
      </c>
      <c r="E214" t="s">
        <v>33</v>
      </c>
      <c r="F214" s="10">
        <v>44102</v>
      </c>
      <c r="H214">
        <f>H213+C214</f>
        <v>54984.596998462039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105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108.49269570165934</v>
      </c>
      <c r="D215">
        <f>D214</f>
        <v>0.00197314705616</v>
      </c>
      <c r="E215" t="s">
        <v>34</v>
      </c>
      <c r="F215" s="10">
        <v>44103</v>
      </c>
      <c r="H215">
        <f>H214+C215</f>
        <v>55093.089694163697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105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108.70676774479793</v>
      </c>
      <c r="D216">
        <f>D215</f>
        <v>0.00197314705616</v>
      </c>
      <c r="E216" t="s">
        <v>35</v>
      </c>
      <c r="F216" s="10">
        <v>44104</v>
      </c>
      <c r="H216">
        <f>H215+C216</f>
        <v>55201.796461908496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105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108.92126218355826</v>
      </c>
      <c r="D217">
        <f>D216</f>
        <v>0.00197314705616</v>
      </c>
      <c r="E217" t="s">
        <v>37</v>
      </c>
      <c r="F217" s="10">
        <v>44105</v>
      </c>
      <c r="H217">
        <f>H216+C217</f>
        <v>55310.717724092057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105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109.13617985138897</v>
      </c>
      <c r="D218">
        <f>D217</f>
        <v>0.00197314705616</v>
      </c>
      <c r="E218" t="s">
        <v>38</v>
      </c>
      <c r="F218" s="10">
        <v>44106</v>
      </c>
      <c r="H218">
        <f>H217+C218</f>
        <v>55419.853903943447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105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109.3515215833833</v>
      </c>
      <c r="D219">
        <f>D218</f>
        <v>0.00197314705616</v>
      </c>
      <c r="E219" t="s">
        <v>40</v>
      </c>
      <c r="F219" s="10">
        <v>44107</v>
      </c>
      <c r="H219">
        <f>H218+C219</f>
        <v>55529.20542552683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105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109.56728821628217</v>
      </c>
      <c r="D220">
        <f>D219</f>
        <v>0.00197314705616</v>
      </c>
      <c r="E220" t="s">
        <v>30</v>
      </c>
      <c r="F220" s="10">
        <v>44108</v>
      </c>
      <c r="H220">
        <f>H219+C220</f>
        <v>55638.772713743114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105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109.78348058847756</v>
      </c>
      <c r="D221">
        <f>D220</f>
        <v>0.00197314705616</v>
      </c>
      <c r="E221" t="s">
        <v>33</v>
      </c>
      <c r="F221" s="10">
        <v>44109</v>
      </c>
      <c r="H221">
        <f>H220+C221</f>
        <v>55748.556194331592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105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110.00009954001571</v>
      </c>
      <c r="D222">
        <f>D221</f>
        <v>0.00197314705616</v>
      </c>
      <c r="E222" t="s">
        <v>34</v>
      </c>
      <c r="F222" s="10">
        <v>44110</v>
      </c>
      <c r="H222">
        <f>H221+C222</f>
        <v>55858.55629387161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105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110.21714591260042</v>
      </c>
      <c r="D223">
        <f>D222</f>
        <v>0.00197314705616</v>
      </c>
      <c r="E223" t="s">
        <v>35</v>
      </c>
      <c r="F223" s="10">
        <v>44111</v>
      </c>
      <c r="H223">
        <f>H222+C223</f>
        <v>55968.773439784214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110.43462054959622</v>
      </c>
      <c r="D224">
        <f>D223</f>
        <v>0.00197314705616</v>
      </c>
      <c r="E224" t="s">
        <v>37</v>
      </c>
      <c r="F224" s="10">
        <v>44112</v>
      </c>
      <c r="H224">
        <f>H223+C224</f>
        <v>56079.208060333811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110.6525242960318</v>
      </c>
      <c r="D225">
        <f>D224</f>
        <v>0.00197314705616</v>
      </c>
      <c r="E225" t="s">
        <v>38</v>
      </c>
      <c r="F225" s="10">
        <v>44113</v>
      </c>
      <c r="H225">
        <f>H224+C225</f>
        <v>56189.860584629845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110.8708579986032</v>
      </c>
      <c r="D226">
        <f>D225</f>
        <v>0.00197314705616</v>
      </c>
      <c r="E226" t="s">
        <v>40</v>
      </c>
      <c r="F226" s="10">
        <v>44114</v>
      </c>
      <c r="H226">
        <f>H225+C226</f>
        <v>56300.73144262845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111.08962250567707</v>
      </c>
      <c r="D227">
        <f>D226</f>
        <v>0.00197314705616</v>
      </c>
      <c r="E227" t="s">
        <v>30</v>
      </c>
      <c r="F227" s="10">
        <v>44115</v>
      </c>
      <c r="H227">
        <f>H226+C227</f>
        <v>56411.821065134129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111.30881866729408</v>
      </c>
      <c r="D228">
        <f>D227</f>
        <v>0.00197314705616</v>
      </c>
      <c r="E228" t="s">
        <v>33</v>
      </c>
      <c r="F228" s="10">
        <v>44116</v>
      </c>
      <c r="H228">
        <f>H227+C228</f>
        <v>56523.129883801426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111.5284473351721</v>
      </c>
      <c r="D229">
        <f>D228</f>
        <v>0.00197314705616</v>
      </c>
      <c r="E229" t="s">
        <v>34</v>
      </c>
      <c r="F229" s="10">
        <v>44117</v>
      </c>
      <c r="H229">
        <f>H228+C229</f>
        <v>56634.658331136598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111.7485093627096</v>
      </c>
      <c r="D230">
        <f>D229</f>
        <v>0.00197314705616</v>
      </c>
      <c r="E230" t="s">
        <v>35</v>
      </c>
      <c r="F230" s="10">
        <v>44118</v>
      </c>
      <c r="H230">
        <f>H229+C230</f>
        <v>56746.406840499309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111.96900560498889</v>
      </c>
      <c r="D231">
        <f>D230</f>
        <v>0.00197314705616</v>
      </c>
      <c r="E231" t="s">
        <v>37</v>
      </c>
      <c r="F231" s="10">
        <v>44119</v>
      </c>
      <c r="H231">
        <f>H230+C231</f>
        <v>56858.375846104296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112.18993691877954</v>
      </c>
      <c r="D232">
        <f>D231</f>
        <v>0.00197314705616</v>
      </c>
      <c r="E232" t="s">
        <v>38</v>
      </c>
      <c r="F232" s="10">
        <v>44120</v>
      </c>
      <c r="H232">
        <f>H231+C232</f>
        <v>56970.565783023078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112.41130416254161</v>
      </c>
      <c r="D233">
        <f>D232</f>
        <v>0.00197314705616</v>
      </c>
      <c r="E233" t="s">
        <v>40</v>
      </c>
      <c r="F233" s="10">
        <v>44121</v>
      </c>
      <c r="H233">
        <f>H232+C233</f>
        <v>57082.977087185616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112.63310819642903</v>
      </c>
      <c r="D234">
        <f>D233</f>
        <v>0.00197314705616</v>
      </c>
      <c r="E234" t="s">
        <v>30</v>
      </c>
      <c r="F234" s="10">
        <v>44122</v>
      </c>
      <c r="H234">
        <f>H233+C234</f>
        <v>57195.610195382047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112.85534988229297</v>
      </c>
      <c r="D235">
        <f>D234</f>
        <v>0.00197314705616</v>
      </c>
      <c r="E235" t="s">
        <v>33</v>
      </c>
      <c r="F235" s="10">
        <v>44123</v>
      </c>
      <c r="H235">
        <f>H234+C235</f>
        <v>57308.465545264342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113.07803008368512</v>
      </c>
      <c r="D236">
        <f>D235</f>
        <v>0.00197314705616</v>
      </c>
      <c r="E236" t="s">
        <v>34</v>
      </c>
      <c r="F236" s="10">
        <v>44124</v>
      </c>
      <c r="H236">
        <f>H235+C236</f>
        <v>57421.543575348027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113.30114966586112</v>
      </c>
      <c r="D237">
        <f>D236</f>
        <v>0.00197314705616</v>
      </c>
      <c r="E237" t="s">
        <v>35</v>
      </c>
      <c r="F237" s="10">
        <v>44125</v>
      </c>
      <c r="H237">
        <f>H236+C237</f>
        <v>57534.844725013885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113.52470949578385</v>
      </c>
      <c r="D238">
        <f>D237</f>
        <v>0.00197314705616</v>
      </c>
      <c r="E238" t="s">
        <v>37</v>
      </c>
      <c r="F238" s="10">
        <v>44126</v>
      </c>
      <c r="H238">
        <f>H237+C238</f>
        <v>57648.369434509666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113.74871044212688</v>
      </c>
      <c r="D239">
        <f>D238</f>
        <v>0.00197314705616</v>
      </c>
      <c r="E239" t="s">
        <v>38</v>
      </c>
      <c r="F239" s="10">
        <v>44127</v>
      </c>
      <c r="H239">
        <f>H238+C239</f>
        <v>57762.11814495179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113.97315337527775</v>
      </c>
      <c r="D240">
        <f>D239</f>
        <v>0.00197314705616</v>
      </c>
      <c r="E240" t="s">
        <v>40</v>
      </c>
      <c r="F240" s="10">
        <v>44128</v>
      </c>
      <c r="H240">
        <f>H239+C240</f>
        <v>57876.091298327068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114.19803916734145</v>
      </c>
      <c r="D241">
        <f>D240</f>
        <v>0.00197314705616</v>
      </c>
      <c r="E241" t="s">
        <v>30</v>
      </c>
      <c r="F241" s="10">
        <v>44129</v>
      </c>
      <c r="H241">
        <f>H240+C241</f>
        <v>57990.289337494411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114.42336869214374</v>
      </c>
      <c r="D242">
        <f>D241</f>
        <v>0.00197314705616</v>
      </c>
      <c r="E242" t="s">
        <v>33</v>
      </c>
      <c r="F242" s="10">
        <v>44130</v>
      </c>
      <c r="H242">
        <f>H241+C242</f>
        <v>58104.712706186554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114.64914282523455</v>
      </c>
      <c r="D243">
        <f>D242</f>
        <v>0.00197314705616</v>
      </c>
      <c r="E243" t="s">
        <v>34</v>
      </c>
      <c r="F243" s="10">
        <v>44131</v>
      </c>
      <c r="H243">
        <f>H242+C243</f>
        <v>58219.361849011788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114.87536244389142</v>
      </c>
      <c r="D244">
        <f>D243</f>
        <v>0.00197314705616</v>
      </c>
      <c r="E244" t="s">
        <v>35</v>
      </c>
      <c r="F244" s="10">
        <v>44132</v>
      </c>
      <c r="H244">
        <f>H243+C244</f>
        <v>58334.237211455678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115.1020284271229</v>
      </c>
      <c r="D245">
        <f>D244</f>
        <v>0.00197314705616</v>
      </c>
      <c r="E245" t="s">
        <v>37</v>
      </c>
      <c r="F245" s="10">
        <v>44133</v>
      </c>
      <c r="H245">
        <f>H244+C245</f>
        <v>58449.3392398828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115.32914165567192</v>
      </c>
      <c r="D246">
        <f>D245</f>
        <v>0.00197314705616</v>
      </c>
      <c r="E246" t="s">
        <v>38</v>
      </c>
      <c r="F246" s="10">
        <v>44134</v>
      </c>
      <c r="H246">
        <f>H245+C246</f>
        <v>58564.668381538475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115.55670301201927</v>
      </c>
      <c r="D247">
        <f>D246</f>
        <v>0.00197314705616</v>
      </c>
      <c r="E247" t="s">
        <v>40</v>
      </c>
      <c r="F247" s="10">
        <v>44135</v>
      </c>
      <c r="H247">
        <f>H246+C247</f>
        <v>58680.225084550497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115.784713380387</v>
      </c>
      <c r="D248">
        <f>D247</f>
        <v>0.00197314705616</v>
      </c>
      <c r="E248" t="s">
        <v>30</v>
      </c>
      <c r="F248" s="10">
        <v>44136</v>
      </c>
      <c r="H248">
        <f>H247+C248</f>
        <v>58796.009797930885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116.01317364674185</v>
      </c>
      <c r="D249">
        <f>D248</f>
        <v>0.00197314705616</v>
      </c>
      <c r="E249" t="s">
        <v>33</v>
      </c>
      <c r="F249" s="10">
        <v>44137</v>
      </c>
      <c r="H249">
        <f>H248+C249</f>
        <v>58912.02297157763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116.24208469879869</v>
      </c>
      <c r="D250">
        <f>D249</f>
        <v>0.00197314705616</v>
      </c>
      <c r="E250" t="s">
        <v>34</v>
      </c>
      <c r="F250" s="10">
        <v>44138</v>
      </c>
      <c r="H250">
        <f>H249+C250</f>
        <v>59028.265056276425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116.47144742602403</v>
      </c>
      <c r="D251">
        <f>D250</f>
        <v>0.00197314705616</v>
      </c>
      <c r="E251" t="s">
        <v>35</v>
      </c>
      <c r="F251" s="10">
        <v>44139</v>
      </c>
      <c r="H251">
        <f>H250+C251</f>
        <v>59144.73650370245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116.70126271963939</v>
      </c>
      <c r="D252">
        <f>D251</f>
        <v>0.00197314705616</v>
      </c>
      <c r="E252" t="s">
        <v>37</v>
      </c>
      <c r="F252" s="10">
        <v>44140</v>
      </c>
      <c r="H252">
        <f>H251+C252</f>
        <v>59261.437766422088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116.93153147262478</v>
      </c>
      <c r="D253">
        <f>D252</f>
        <v>0.00197314705616</v>
      </c>
      <c r="E253" t="s">
        <v>38</v>
      </c>
      <c r="F253" s="10">
        <v>44141</v>
      </c>
      <c r="H253">
        <f>H252+C253</f>
        <v>59378.369297894715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117.16225457972229</v>
      </c>
      <c r="D254">
        <f>D253</f>
        <v>0.00197314705616</v>
      </c>
      <c r="E254" t="s">
        <v>40</v>
      </c>
      <c r="F254" s="10">
        <v>44142</v>
      </c>
      <c r="H254">
        <f>H253+C254</f>
        <v>59495.531552474436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117.39343293743933</v>
      </c>
      <c r="D255">
        <f>D254</f>
        <v>0.00197314705616</v>
      </c>
      <c r="E255" t="s">
        <v>30</v>
      </c>
      <c r="F255" s="10">
        <v>44143</v>
      </c>
      <c r="H255">
        <f>H254+C255</f>
        <v>59612.924985411875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117.62506744405235</v>
      </c>
      <c r="D256">
        <f>D255</f>
        <v>0.00197314705616</v>
      </c>
      <c r="E256" t="s">
        <v>33</v>
      </c>
      <c r="F256" s="10">
        <v>44144</v>
      </c>
      <c r="H256">
        <f>H255+C256</f>
        <v>59730.550052855928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117.85715899961021</v>
      </c>
      <c r="D257">
        <f>D256</f>
        <v>0.00197314705616</v>
      </c>
      <c r="E257" t="s">
        <v>34</v>
      </c>
      <c r="F257" s="10">
        <v>44145</v>
      </c>
      <c r="H257">
        <f>H256+C257</f>
        <v>59848.407211855541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118.08970850593768</v>
      </c>
      <c r="D258">
        <f>D257</f>
        <v>0.00197314705616</v>
      </c>
      <c r="E258" t="s">
        <v>35</v>
      </c>
      <c r="F258" s="10">
        <v>44146</v>
      </c>
      <c r="H258">
        <f>H257+C258</f>
        <v>59966.496920361482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118.32271686663897</v>
      </c>
      <c r="D259">
        <f>D258</f>
        <v>0.00197314705616</v>
      </c>
      <c r="E259" t="s">
        <v>37</v>
      </c>
      <c r="F259" s="10">
        <v>44147</v>
      </c>
      <c r="H259">
        <f>H258+C259</f>
        <v>60084.819637228124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118.55618498710123</v>
      </c>
      <c r="D260">
        <f>D259</f>
        <v>0.00197314705616</v>
      </c>
      <c r="E260" t="s">
        <v>38</v>
      </c>
      <c r="F260" s="10">
        <v>44148</v>
      </c>
      <c r="H260">
        <f>H259+C260</f>
        <v>60203.375822215225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118.7901137744981</v>
      </c>
      <c r="D261">
        <f>D260</f>
        <v>0.00197314705616</v>
      </c>
      <c r="E261" t="s">
        <v>40</v>
      </c>
      <c r="F261" s="10">
        <v>44149</v>
      </c>
      <c r="H261">
        <f>H260+C261</f>
        <v>60322.165935989724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119.02450413779316</v>
      </c>
      <c r="D262">
        <f>D261</f>
        <v>0.00197314705616</v>
      </c>
      <c r="E262" t="s">
        <v>30</v>
      </c>
      <c r="F262" s="10">
        <v>44150</v>
      </c>
      <c r="H262">
        <f>H261+C262</f>
        <v>60441.190440127517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119.25935698774354</v>
      </c>
      <c r="D263">
        <f>D262</f>
        <v>0.00197314705616</v>
      </c>
      <c r="E263" t="s">
        <v>33</v>
      </c>
      <c r="F263" s="10">
        <v>44151</v>
      </c>
      <c r="H263">
        <f>H262+C263</f>
        <v>60560.44979711526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119.49467323690344</v>
      </c>
      <c r="D264">
        <f>D263</f>
        <v>0.00197314705616</v>
      </c>
      <c r="E264" t="s">
        <v>34</v>
      </c>
      <c r="F264" s="10">
        <v>44152</v>
      </c>
      <c r="H264">
        <f>H263+C264</f>
        <v>60679.944470352166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119.73045379962765</v>
      </c>
      <c r="D265">
        <f>D264</f>
        <v>0.00197314705616</v>
      </c>
      <c r="E265" t="s">
        <v>35</v>
      </c>
      <c r="F265" s="10">
        <v>44153</v>
      </c>
      <c r="H265">
        <f>H264+C265</f>
        <v>60799.67492415179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119.96669959207507</v>
      </c>
      <c r="D266">
        <f>D265</f>
        <v>0.00197314705616</v>
      </c>
      <c r="E266" t="s">
        <v>37</v>
      </c>
      <c r="F266" s="10">
        <v>44154</v>
      </c>
      <c r="H266">
        <f>H265+C266</f>
        <v>60919.641623743868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120.20341153221241</v>
      </c>
      <c r="D267">
        <f>D266</f>
        <v>0.00197314705616</v>
      </c>
      <c r="E267" t="s">
        <v>38</v>
      </c>
      <c r="F267" s="10">
        <v>44155</v>
      </c>
      <c r="H267">
        <f>H266+C267</f>
        <v>61039.845035276077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120.44059053981758</v>
      </c>
      <c r="D268">
        <f>D267</f>
        <v>0.00197314705616</v>
      </c>
      <c r="E268" t="s">
        <v>40</v>
      </c>
      <c r="F268" s="10">
        <v>44156</v>
      </c>
      <c r="H268">
        <f>H267+C268</f>
        <v>61160.285625815894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120.67823753648339</v>
      </c>
      <c r="D269">
        <f>D268</f>
        <v>0.00197314705616</v>
      </c>
      <c r="E269" t="s">
        <v>30</v>
      </c>
      <c r="F269" s="10">
        <v>44157</v>
      </c>
      <c r="H269">
        <f>H268+C269</f>
        <v>61280.963863352379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120.91635344562108</v>
      </c>
      <c r="D270">
        <f>D269</f>
        <v>0.00197314705616</v>
      </c>
      <c r="E270" t="s">
        <v>33</v>
      </c>
      <c r="F270" s="10">
        <v>44158</v>
      </c>
      <c r="H270">
        <f>H269+C270</f>
        <v>61401.880216798003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121.15493919246393</v>
      </c>
      <c r="D271">
        <f>D270</f>
        <v>0.00197314705616</v>
      </c>
      <c r="E271" t="s">
        <v>34</v>
      </c>
      <c r="F271" s="10">
        <v>44159</v>
      </c>
      <c r="H271">
        <f>H270+C271</f>
        <v>61523.035155990467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121.39399570407078</v>
      </c>
      <c r="D272">
        <f>D271</f>
        <v>0.00197314705616</v>
      </c>
      <c r="E272" t="s">
        <v>35</v>
      </c>
      <c r="F272" s="10">
        <v>44160</v>
      </c>
      <c r="H272">
        <f>H271+C272</f>
        <v>61644.429151694538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121.63352390932977</v>
      </c>
      <c r="D273">
        <f>D272</f>
        <v>0.00197314705616</v>
      </c>
      <c r="E273" t="s">
        <v>37</v>
      </c>
      <c r="F273" s="10">
        <v>44161</v>
      </c>
      <c r="H273">
        <f>H272+C273</f>
        <v>61766.062675603869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121.87352473896183</v>
      </c>
      <c r="D274">
        <f>D273</f>
        <v>0.00197314705616</v>
      </c>
      <c r="E274" t="s">
        <v>38</v>
      </c>
      <c r="F274" s="10">
        <v>44162</v>
      </c>
      <c r="H274">
        <f>H273+C274</f>
        <v>61887.936200342832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122.11399912552436</v>
      </c>
      <c r="D275">
        <f>D274</f>
        <v>0.00197314705616</v>
      </c>
      <c r="E275" t="s">
        <v>40</v>
      </c>
      <c r="F275" s="10">
        <v>44163</v>
      </c>
      <c r="H275">
        <f>H274+C275</f>
        <v>62010.050199468358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122.35494800341482</v>
      </c>
      <c r="D276">
        <f>D275</f>
        <v>0.00197314705616</v>
      </c>
      <c r="E276" t="s">
        <v>30</v>
      </c>
      <c r="F276" s="10">
        <v>44164</v>
      </c>
      <c r="H276">
        <f>H275+C276</f>
        <v>62132.405147471771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122.59637230887435</v>
      </c>
      <c r="D277">
        <f>D276</f>
        <v>0.00197314705616</v>
      </c>
      <c r="E277" t="s">
        <v>33</v>
      </c>
      <c r="F277" s="10">
        <v>44165</v>
      </c>
      <c r="H277">
        <f>H276+C277</f>
        <v>62255.001519780642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122.8382729799915</v>
      </c>
      <c r="D278">
        <f>D277</f>
        <v>0.00197314705616</v>
      </c>
      <c r="E278" t="s">
        <v>34</v>
      </c>
      <c r="F278" s="10">
        <v>44166</v>
      </c>
      <c r="H278">
        <f>H277+C278</f>
        <v>62377.839792760635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123.08065095670575</v>
      </c>
      <c r="D279">
        <f>D278</f>
        <v>0.00197314705616</v>
      </c>
      <c r="E279" t="s">
        <v>35</v>
      </c>
      <c r="F279" s="10">
        <v>44167</v>
      </c>
      <c r="H279">
        <f>H278+C279</f>
        <v>62500.920443717339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123.32350718081123</v>
      </c>
      <c r="D280">
        <f>D279</f>
        <v>0.00197314705616</v>
      </c>
      <c r="E280" t="s">
        <v>37</v>
      </c>
      <c r="F280" s="10">
        <v>44168</v>
      </c>
      <c r="H280">
        <f>H279+C280</f>
        <v>62624.243950898148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123.56684259596037</v>
      </c>
      <c r="D281">
        <f>D280</f>
        <v>0.00197314705616</v>
      </c>
      <c r="E281" t="s">
        <v>38</v>
      </c>
      <c r="F281" s="10">
        <v>44169</v>
      </c>
      <c r="H281">
        <f>H280+C281</f>
        <v>62747.810793494107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123.81065814766757</v>
      </c>
      <c r="D282">
        <f>D281</f>
        <v>0.00197314705616</v>
      </c>
      <c r="E282" t="s">
        <v>40</v>
      </c>
      <c r="F282" s="10">
        <v>44170</v>
      </c>
      <c r="H282">
        <f>H281+C282</f>
        <v>62871.621451641775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124.05495478331288</v>
      </c>
      <c r="D283">
        <f>D282</f>
        <v>0.00197314705616</v>
      </c>
      <c r="E283" t="s">
        <v>30</v>
      </c>
      <c r="F283" s="10">
        <v>44171</v>
      </c>
      <c r="H283">
        <f>H282+C283</f>
        <v>62995.676406425089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124.29973345214563</v>
      </c>
      <c r="D284">
        <f>D283</f>
        <v>0.00197314705616</v>
      </c>
      <c r="E284" t="s">
        <v>33</v>
      </c>
      <c r="F284" s="10">
        <v>44172</v>
      </c>
      <c r="H284">
        <f>H283+C284</f>
        <v>63119.976139877232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124.54499510528819</v>
      </c>
      <c r="D285">
        <f>D284</f>
        <v>0.00197314705616</v>
      </c>
      <c r="E285" t="s">
        <v>34</v>
      </c>
      <c r="F285" s="10">
        <v>44173</v>
      </c>
      <c r="H285">
        <f>H284+C285</f>
        <v>63244.521134982519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124.79074069573966</v>
      </c>
      <c r="D286">
        <f>D285</f>
        <v>0.00197314705616</v>
      </c>
      <c r="E286" t="s">
        <v>35</v>
      </c>
      <c r="F286" s="10">
        <v>44174</v>
      </c>
      <c r="H286">
        <f>H285+C286</f>
        <v>63369.311875678257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125.03697117837947</v>
      </c>
      <c r="D287">
        <f>D286</f>
        <v>0.00197314705616</v>
      </c>
      <c r="E287" t="s">
        <v>37</v>
      </c>
      <c r="F287" s="10">
        <v>44175</v>
      </c>
      <c r="H287">
        <f>H286+C287</f>
        <v>63494.348846856636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125.28368750997126</v>
      </c>
      <c r="D288">
        <f>D287</f>
        <v>0.00197314705616</v>
      </c>
      <c r="E288" t="s">
        <v>38</v>
      </c>
      <c r="F288" s="10">
        <v>44176</v>
      </c>
      <c r="H288">
        <f>H287+C288</f>
        <v>63619.63253436661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125.53089064916644</v>
      </c>
      <c r="D289">
        <f>D288</f>
        <v>0.00197314705616</v>
      </c>
      <c r="E289" t="s">
        <v>40</v>
      </c>
      <c r="F289" s="10">
        <v>44177</v>
      </c>
      <c r="H289">
        <f>H288+C289</f>
        <v>63745.16342501578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125.77858155650799</v>
      </c>
      <c r="D290">
        <f>D289</f>
        <v>0.00197314705616</v>
      </c>
      <c r="E290" t="s">
        <v>30</v>
      </c>
      <c r="F290" s="10">
        <v>44178</v>
      </c>
      <c r="H290">
        <f>H289+C290</f>
        <v>63870.942006572288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126.0267611944342</v>
      </c>
      <c r="D291">
        <f>D290</f>
        <v>0.00197314705616</v>
      </c>
      <c r="E291" t="s">
        <v>33</v>
      </c>
      <c r="F291" s="10">
        <v>44179</v>
      </c>
      <c r="H291">
        <f>H290+C291</f>
        <v>63996.968767766724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126.27543052728238</v>
      </c>
      <c r="D292">
        <f>D291</f>
        <v>0.00197314705616</v>
      </c>
      <c r="E292" t="s">
        <v>34</v>
      </c>
      <c r="F292" s="10">
        <v>44180</v>
      </c>
      <c r="H292">
        <f>H291+C292</f>
        <v>64123.244198294007</v>
      </c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126.52459052129262</v>
      </c>
      <c r="D293">
        <f>D292</f>
        <v>0.00197314705616</v>
      </c>
      <c r="E293" t="s">
        <v>35</v>
      </c>
      <c r="F293" s="10">
        <v>44181</v>
      </c>
      <c r="H293">
        <f>H292+C293</f>
        <v>64249.768788815301</v>
      </c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126.77424214461156</v>
      </c>
      <c r="D294">
        <f>D293</f>
        <v>0.00197314705616</v>
      </c>
      <c r="E294" t="s">
        <v>37</v>
      </c>
      <c r="F294" s="10">
        <v>44182</v>
      </c>
      <c r="H294">
        <f>H293+C294</f>
        <v>64376.543030959911</v>
      </c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127.02438636729612</v>
      </c>
      <c r="D295">
        <f>D294</f>
        <v>0.00197314705616</v>
      </c>
      <c r="E295" t="s">
        <v>38</v>
      </c>
      <c r="F295" s="10">
        <v>44183</v>
      </c>
      <c r="H295">
        <f>H294+C295</f>
        <v>64503.567417327205</v>
      </c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127.27502416131728</v>
      </c>
      <c r="D296">
        <f>D295</f>
        <v>0.00197314705616</v>
      </c>
      <c r="E296" t="s">
        <v>40</v>
      </c>
      <c r="F296" s="10">
        <v>44184</v>
      </c>
      <c r="H296">
        <f>H295+C296</f>
        <v>64630.842441488523</v>
      </c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127.52615650056387</v>
      </c>
      <c r="D297">
        <f>D296</f>
        <v>0.00197314705616</v>
      </c>
      <c r="E297" t="s">
        <v>30</v>
      </c>
      <c r="F297" s="10">
        <v>44185</v>
      </c>
      <c r="H297">
        <f>H296+C297</f>
        <v>64758.368597989087</v>
      </c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127.77778436084635</v>
      </c>
      <c r="D298">
        <f>D297</f>
        <v>0.00197314705616</v>
      </c>
      <c r="E298" t="s">
        <v>33</v>
      </c>
      <c r="F298" s="10">
        <v>44186</v>
      </c>
      <c r="H298">
        <f>H297+C298</f>
        <v>64886.146382349936</v>
      </c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128.02990871990062</v>
      </c>
      <c r="D299">
        <f>D298</f>
        <v>0.00197314705616</v>
      </c>
      <c r="E299" t="s">
        <v>34</v>
      </c>
      <c r="F299" s="10">
        <v>44187</v>
      </c>
      <c r="H299">
        <f>H298+C299</f>
        <v>65014.176291069838</v>
      </c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128.28253055739171</v>
      </c>
      <c r="D300">
        <f>D299</f>
        <v>0.00197314705616</v>
      </c>
      <c r="E300" t="s">
        <v>35</v>
      </c>
      <c r="F300" s="10">
        <v>44188</v>
      </c>
      <c r="H300">
        <f>H299+C300</f>
        <v>65142.458821627231</v>
      </c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128.5356508549178</v>
      </c>
      <c r="D301">
        <f>D300</f>
        <v>0.00197314705616</v>
      </c>
      <c r="E301" t="s">
        <v>37</v>
      </c>
      <c r="F301" s="10">
        <v>44189</v>
      </c>
      <c r="H301">
        <f>H300+C301</f>
        <v>65270.994472482147</v>
      </c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128.78927059601378</v>
      </c>
      <c r="D302">
        <f>D301</f>
        <v>0.00197314705616</v>
      </c>
      <c r="E302" t="s">
        <v>38</v>
      </c>
      <c r="F302" s="10">
        <v>44190</v>
      </c>
      <c r="H302">
        <f>H301+C302</f>
        <v>65399.783743078158</v>
      </c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129.04339076615528</v>
      </c>
      <c r="D303">
        <f>D302</f>
        <v>0.00197314705616</v>
      </c>
      <c r="E303" t="s">
        <v>40</v>
      </c>
      <c r="F303" s="10">
        <v>44191</v>
      </c>
      <c r="H303">
        <f>H302+C303</f>
        <v>65528.827133844316</v>
      </c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129.29801235276244</v>
      </c>
      <c r="D304">
        <f>D303</f>
        <v>0.00197314705616</v>
      </c>
      <c r="E304" t="s">
        <v>30</v>
      </c>
      <c r="F304" s="10">
        <v>44192</v>
      </c>
      <c r="H304">
        <f>H303+C304</f>
        <v>65658.125146197082</v>
      </c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129.55313634520365</v>
      </c>
      <c r="D305">
        <f>D304</f>
        <v>0.00197314705616</v>
      </c>
      <c r="E305" t="s">
        <v>33</v>
      </c>
      <c r="F305" s="10">
        <v>44193</v>
      </c>
      <c r="H305">
        <f>H304+C305</f>
        <v>65787.678282542285</v>
      </c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129.80876373479947</v>
      </c>
      <c r="D306">
        <f>D305</f>
        <v>0.00197314705616</v>
      </c>
      <c r="E306" t="s">
        <v>34</v>
      </c>
      <c r="F306" s="10">
        <v>44194</v>
      </c>
      <c r="H306">
        <f>H305+C306</f>
        <v>65917.487046277078</v>
      </c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130.06489551482656</v>
      </c>
      <c r="D307">
        <f>D306</f>
        <v>0.00197314705616</v>
      </c>
      <c r="E307" t="s">
        <v>35</v>
      </c>
      <c r="F307" s="10">
        <v>44195</v>
      </c>
      <c r="H307">
        <f>H306+C307</f>
        <v>66047.551941791899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0.00197314705616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0.00197314705616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0.00197314705616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0.00197314705616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0.00197314705616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0.00197314705616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0.00197314705616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0.00197314705616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0.00197314705616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0.00197314705616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0.00197314705616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0.00197314705616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0.00197314705616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0.00197314705616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0.00197314705616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0.00197314705616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0.00197314705616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0.00197314705616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0.00197314705616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0.00197314705616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0.00197314705616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0.00197314705616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2020-06-10T02:21:57Z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