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<sst xmlns="http://schemas.openxmlformats.org/spreadsheetml/2006/main" uniqueCount="18" count="18">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</sst>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4">
    <numFmt formatCode="0.0%_);(0.0%)" numFmtId="100"/>
    <numFmt formatCode="d-mmm-yyyy" numFmtId="101"/>
    <numFmt formatCode="0%_);(0%)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Sunday, 12 Apr 2020 04:08 UTC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35x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H8*35</f>
        <v>35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H9*35</f>
        <v>70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  <c r="BF9">
        <v>366667</v>
      </c>
      <c r="BG9">
        <v>396223</v>
      </c>
      <c r="BH9">
        <v>429052</v>
      </c>
      <c r="BI9">
        <v>461437</v>
      </c>
      <c r="BJ9">
        <v>496535</v>
      </c>
      <c r="BK9">
        <v>526396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H10*35</f>
        <v>70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H11*35</f>
        <v>105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H12*35</f>
        <v>210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H13*35</f>
        <v>384.99999999992997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H14*35</f>
        <v>699.9999999999427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H15*35</f>
        <v>909.99999999992554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H16*35</f>
        <v>1434.9999999998124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H17*35</f>
        <v>2379.999999999899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H18*35</f>
        <v>3359.9999999990173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H19*35</f>
        <v>5564.9999999983729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H20*35</f>
        <v>6790.0000000006748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H21*35</f>
        <v>7804.9999999975553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H22*35</f>
        <v>11444.999999961416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H23*35</f>
        <v>14524.999999949947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H24*35</f>
        <v>21629.999999925116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H25*35</f>
        <v>30624.999999894113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H26*35</f>
        <v>35419.999999864413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H27*35</f>
        <v>45184.999999659027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H28*35</f>
        <v>53339.999999603438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H29*35</f>
        <v>69754.999999469088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H30*35</f>
        <v>89984.999999287524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H31*35</f>
        <v>109479.99999913845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H32*35</f>
        <v>124494.9999994683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H33*35</f>
        <v>133839.99999942444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H34*35</f>
        <v>171989.99999870037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H35*35</f>
        <v>184659.99999860919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H36*35</f>
        <v>198624.99999850013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1230.9999999880292</v>
      </c>
      <c r="D37">
        <v>0.21691629955899999</v>
      </c>
      <c r="E37" t="s">
        <v>12</v>
      </c>
      <c r="F37" s="5">
        <v>43927</v>
      </c>
      <c r="G37" s="2">
        <f>H37*35</f>
        <v>241709.99999808116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874.99999999378963</v>
      </c>
      <c r="D38">
        <v>0.12670141905599999</v>
      </c>
      <c r="E38" t="s">
        <v>13</v>
      </c>
      <c r="F38" s="5">
        <v>43928</v>
      </c>
      <c r="G38" s="2">
        <f>H38*35</f>
        <v>272334.99999786378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999.99999999041893</v>
      </c>
      <c r="D39">
        <v>0.12851818532299999</v>
      </c>
      <c r="E39" t="s">
        <v>14</v>
      </c>
      <c r="F39" s="5">
        <v>43929</v>
      </c>
      <c r="G39" s="2">
        <f>H39*35</f>
        <v>307334.9999975285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1003.000000034434</v>
      </c>
      <c r="D40">
        <v>0.11422389249999999</v>
      </c>
      <c r="E40" t="s">
        <v>15</v>
      </c>
      <c r="F40" s="5">
        <v>43930</v>
      </c>
      <c r="G40" s="2">
        <f>H40*35</f>
        <v>342439.99999873363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753.99999999757006</v>
      </c>
      <c r="D41">
        <v>0.077064595257599997</v>
      </c>
      <c r="E41" t="s">
        <v>16</v>
      </c>
      <c r="F41" s="5">
        <v>43931</v>
      </c>
      <c r="G41" s="2">
        <f>H41*35</f>
        <v>368829.99999864859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T41" t="inlineStr">
        <is>
          <t>UPDATED - finished this line's entry and won't require further update.</t>
        </is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AZ41" t="inlineStr">
        <is>
          <t>CORRECT - no errors seen.  Ready for permanent record.</t>
        </is>
      </c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971.99999999678664</v>
      </c>
      <c r="D42">
        <f>0.092237616246000007</f>
        <v>0.092237616246000007</v>
      </c>
      <c r="E42" t="s">
        <v>17</v>
      </c>
      <c r="F42" s="5">
        <v>43932</v>
      </c>
      <c r="G42" s="2">
        <f>H42*35</f>
        <v>402849.99999853608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L42" t="inlineStr">
        <is>
          <t>NEW:</t>
        </is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T42" t="inlineStr">
        <is>
          <t>PROPOSED - open to proposal now - subject to revision.</t>
        </is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956.44591260144341</v>
      </c>
      <c r="D43">
        <f>D42/1.1100000000000001</f>
        <v>0.083096951572972977</v>
      </c>
      <c r="E43" t="s">
        <v>11</v>
      </c>
      <c r="F43" t="inlineStr">
        <is>
          <t>day two</t>
        </is>
      </c>
      <c r="G43" s="2">
        <f>H43*35</f>
        <v>436325.60693958658</v>
      </c>
      <c r="H43">
        <f>H42+C43</f>
        <v>12466.445912559617</v>
      </c>
      <c r="J43" s="1"/>
      <c r="K43" s="1"/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933.26455160635419</v>
      </c>
      <c r="D44">
        <f>D43/1.1100000000000001</f>
        <v>0.074862118534209876</v>
      </c>
      <c r="E44" t="s">
        <v>12</v>
      </c>
      <c r="F44" t="inlineStr">
        <is>
          <t>day three</t>
        </is>
      </c>
      <c r="G44" s="2">
        <f>H44*35</f>
        <v>468989.86624580901</v>
      </c>
      <c r="H44">
        <f>H43+C44</f>
        <v>13399.710464165972</v>
      </c>
      <c r="J44" s="1"/>
      <c r="K44" s="1"/>
      <c r="M44">
        <f>M42-M41</f>
        <v>42</v>
      </c>
      <c r="N44">
        <f>N42-N41</f>
        <v>6</v>
      </c>
      <c r="O44">
        <f>O42-O41</f>
        <v>4</v>
      </c>
      <c r="Q44">
        <f>Q42-Q41</f>
        <v>217</v>
      </c>
      <c r="R44">
        <f>R42-R41</f>
        <v>15</v>
      </c>
      <c r="S44">
        <f>S42-S41</f>
        <v>13</v>
      </c>
      <c r="U44">
        <f>U42-U41</f>
        <v>332</v>
      </c>
      <c r="V44">
        <f>V42-V41</f>
        <v>21</v>
      </c>
      <c r="W44">
        <f>W42-W41</f>
        <v>9</v>
      </c>
      <c r="Y44">
        <f>Y42-Y41</f>
        <v>227</v>
      </c>
      <c r="Z44">
        <f>Z42-Z41</f>
        <v>-9</v>
      </c>
      <c r="AA44">
        <f>AA42-AA41</f>
        <v>17</v>
      </c>
      <c r="AC44">
        <f>AC42-AC41</f>
        <v>50</v>
      </c>
      <c r="AD44">
        <f>AD42-AD41</f>
        <v>-1</v>
      </c>
      <c r="AE44">
        <f>AE42-AE41</f>
        <v>1</v>
      </c>
      <c r="AG44">
        <f>AG42-AG41</f>
        <v>19</v>
      </c>
      <c r="AH44">
        <f>AH42-AH41</f>
        <v>1</v>
      </c>
      <c r="AI44">
        <f>AI42-AI41</f>
        <v>1</v>
      </c>
      <c r="AK44">
        <f>AK42-AK41</f>
        <v>7</v>
      </c>
      <c r="AL44">
        <f>AL42-AL41</f>
        <v>-1</v>
      </c>
      <c r="AM44">
        <f>AM42-AM41</f>
        <v>0</v>
      </c>
      <c r="AO44">
        <f>AO42-AO41</f>
        <v>29</v>
      </c>
      <c r="AP44">
        <f>AP42-AP41</f>
        <v>-1</v>
      </c>
      <c r="AQ44">
        <f>AQ42-AQ41</f>
        <v>0</v>
      </c>
      <c r="AS44">
        <f>AS42-AS41</f>
        <v>49</v>
      </c>
      <c r="AU44">
        <f>AU42-AU41</f>
        <v>1</v>
      </c>
      <c r="AW44">
        <f>AW42-AW41</f>
        <v>972</v>
      </c>
      <c r="AX44">
        <f>AX42-AX41</f>
        <v>31</v>
      </c>
      <c r="AY44">
        <f>AY42-AY41</f>
        <v>46</v>
      </c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903.72136314638328</v>
      </c>
      <c r="D45">
        <f>D44/1.1100000000000001</f>
        <v>0.067443350030819707</v>
      </c>
      <c r="E45" t="s">
        <v>13</v>
      </c>
      <c r="F45" t="inlineStr">
        <is>
          <t>day four</t>
        </is>
      </c>
      <c r="G45" s="2">
        <f>H45*35</f>
        <v>500620.11395593244</v>
      </c>
      <c r="H45">
        <f>H44+C45</f>
        <v>14303.431827312355</v>
      </c>
      <c r="J45" s="1"/>
      <c r="K45" s="1"/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869.07329673098582</v>
      </c>
      <c r="D46">
        <f>D45/1.1100000000000001</f>
        <v>0.060759774802540273</v>
      </c>
      <c r="E46" t="s">
        <v>14</v>
      </c>
      <c r="F46" t="inlineStr">
        <is>
          <t>day five</t>
        </is>
      </c>
      <c r="G46" s="2">
        <f>H46*35</f>
        <v>531037.67934151692</v>
      </c>
      <c r="H46">
        <f>H45+C46</f>
        <v>15172.50512404334</v>
      </c>
      <c r="J46" t="inlineStr">
        <is>
          <t>*preliminary*</t>
        </is>
      </c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830.52071579032588</v>
      </c>
      <c r="D47">
        <f>D46/1.1100000000000001</f>
        <v>0.054738535858144387</v>
      </c>
      <c r="E47" t="s">
        <v>15</v>
      </c>
      <c r="F47" t="inlineStr">
        <is>
          <t>above: moving target</t>
        </is>
      </c>
      <c r="G47" s="2">
        <f>H47*35</f>
        <v>560105.9043941783</v>
      </c>
      <c r="H47">
        <f>H46+C47</f>
        <v>16003.025839833666</v>
      </c>
      <c r="J47" s="1"/>
      <c r="K47" t="inlineStr">
        <is>
          <t>TODAY:</t>
        </is>
      </c>
      <c r="M47" s="6">
        <f>(M42/M41)-1</f>
        <v>0.12138728323699421</v>
      </c>
      <c r="N47" s="6">
        <f>(N42/N41)-1</f>
        <v>0.1875</v>
      </c>
      <c r="O47" s="6">
        <f>(O42/O41)-1</f>
        <v>0.25</v>
      </c>
      <c r="P47" s="4"/>
      <c r="Q47" s="6">
        <f>(Q42/Q41)-1</f>
        <v>0.13436532507739929</v>
      </c>
      <c r="R47" s="6">
        <f>(R42/R41)-1</f>
        <v>0.050675675675675658</v>
      </c>
      <c r="S47" s="6">
        <f>(S42/S41)-1</f>
        <v>0.14772727272727271</v>
      </c>
      <c r="T47" s="4"/>
      <c r="U47" s="6">
        <f>(U42/U41)-1</f>
        <v>0.13932018464120866</v>
      </c>
      <c r="V47" s="6">
        <f>(V42/V41)-1</f>
        <v>0.042596348884381241</v>
      </c>
      <c r="W47" s="6">
        <f>(W42/W41)-1</f>
        <v>0.091836734693877542</v>
      </c>
      <c r="X47" s="4"/>
      <c r="Y47" s="6">
        <f>(Y42/Y41)-1</f>
        <v>0.043822393822393835</v>
      </c>
      <c r="Z47" s="6">
        <f>(Z42/Z41)-1</f>
        <v>-0.013138686131386912</v>
      </c>
      <c r="AA47" s="6">
        <f>(AA42/AA41)-1</f>
        <v>0.083743842364532028</v>
      </c>
      <c r="AB47" s="4"/>
      <c r="AC47" s="6">
        <f>(AC42/AC41)-1</f>
        <v>0.20833333333333326</v>
      </c>
      <c r="AD47" s="6">
        <f>(AD42/AD41)-1</f>
        <v>-0.035714285714285698</v>
      </c>
      <c r="AE47" s="6">
        <f>(AE42/AE41)-1</f>
        <v>0.058823529411764719</v>
      </c>
      <c r="AF47" s="4"/>
      <c r="AG47" s="6">
        <f>(AG42/AG41)-1</f>
        <v>0.125</v>
      </c>
      <c r="AH47" s="6">
        <f>(AH42/AH41)-1</f>
        <v>0.16666666666666674</v>
      </c>
      <c r="AI47" s="6">
        <f>(AI42/AI41)-1</f>
        <v>0.071428571428571397</v>
      </c>
      <c r="AJ47" s="4"/>
      <c r="AK47" s="6">
        <f>(AK42/AK41)-1</f>
        <v>0.11864406779661008</v>
      </c>
      <c r="AL47" s="6">
        <f>(AL42/AL41)-1</f>
        <v>-0.19999999999999996</v>
      </c>
      <c r="AM47" s="6">
        <f>(AM42/AM41)-1</f>
        <v>0</v>
      </c>
      <c r="AN47" s="4"/>
      <c r="AO47" s="6">
        <f>(AO42/AO41)-1</f>
        <v>0.1858974358974359</v>
      </c>
      <c r="AP47" s="6">
        <f>(AP42/AP41)-1</f>
        <v>-0.058823529411764719</v>
      </c>
      <c r="AQ47" s="6">
        <f>(AQ42/AQ41)-1</f>
        <v>0</v>
      </c>
      <c r="AR47" s="4"/>
      <c r="AS47" s="6">
        <f>(AS42/AS41)-1</f>
        <v>0.12039312039312033</v>
      </c>
      <c r="AT47" s="6"/>
      <c r="AU47" s="6">
        <f>(AU42/AU41)-1</f>
        <v>0.25</v>
      </c>
      <c r="AV47" s="4"/>
      <c r="AW47" s="6">
        <f>(AW42/AW41)-1</f>
        <v>0.092237616245967047</v>
      </c>
      <c r="AX47" s="6">
        <f>(AX42/AX41)-1</f>
        <v>0.01984635083226638</v>
      </c>
      <c r="AY47" s="6">
        <f>(AY42/AY41)-1</f>
        <v>0.1026785714285714</v>
      </c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789.17315655184348</v>
      </c>
      <c r="D48">
        <f>D47/1.1100000000000001</f>
        <v>0.049313996268598545</v>
      </c>
      <c r="E48" t="s">
        <v>16</v>
      </c>
      <c r="F48" s="5">
        <v>43938</v>
      </c>
      <c r="G48" s="2">
        <f>H48*35</f>
        <v>587726.96487349283</v>
      </c>
      <c r="H48">
        <f>H47+C48</f>
        <v>16792.198996385509</v>
      </c>
      <c r="I48" s="1"/>
      <c r="J48" s="1"/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746.02742220659377</v>
      </c>
      <c r="D49">
        <f>D48/1.1100000000000001</f>
        <v>0.044427023665404089</v>
      </c>
      <c r="E49" t="s">
        <v>17</v>
      </c>
      <c r="F49" s="5">
        <v>43939</v>
      </c>
      <c r="G49" s="2">
        <f>H49*35</f>
        <v>613837.92465072358</v>
      </c>
      <c r="H49">
        <f>H48+C49</f>
        <v>17538.226418592101</v>
      </c>
      <c r="I49" s="1"/>
      <c r="J49" s="1"/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701.95603616937512</v>
      </c>
      <c r="D50">
        <f>D49/1.1100000000000001</f>
        <v>0.040024345644508186</v>
      </c>
      <c r="E50" t="s">
        <v>11</v>
      </c>
      <c r="F50" s="5">
        <v>43940</v>
      </c>
      <c r="G50" s="2">
        <f>H50*35</f>
        <v>638406.38591665169</v>
      </c>
      <c r="H50">
        <f>H49+C50</f>
        <v>18240.182454761478</v>
      </c>
      <c r="I50" s="1"/>
      <c r="J50" s="1"/>
      <c r="K50" t="inlineStr">
        <is>
          <t>Yesterday:</t>
        </is>
      </c>
      <c r="M50" s="6">
        <f>0.10000000000000001</f>
        <v>0.10000000000000001</v>
      </c>
      <c r="N50" s="6">
        <f>0.28000000000000003</f>
        <v>0.28000000000000003</v>
      </c>
      <c r="O50" s="6">
        <f>0.23000000000000001</f>
        <v>0.23000000000000001</v>
      </c>
      <c r="P50" s="6"/>
      <c r="Q50" s="6">
        <f>0.10000000000000001</f>
        <v>0.10000000000000001</v>
      </c>
      <c r="R50" s="6">
        <f>0.070000000000000007</f>
        <v>0.070000000000000007</v>
      </c>
      <c r="S50" s="6">
        <f>0.17000000000000001</f>
        <v>0.17000000000000001</v>
      </c>
      <c r="T50" s="6"/>
      <c r="U50" s="6">
        <f>0.089999999999999997</f>
        <v>0.089999999999999997</v>
      </c>
      <c r="V50" s="6">
        <f>0.10000000000000001</f>
        <v>0.10000000000000001</v>
      </c>
      <c r="W50" s="6">
        <f>0.26000000000000001</f>
        <v>0.26000000000000001</v>
      </c>
      <c r="X50" s="6"/>
      <c r="Y50" s="6">
        <f>0.059999999999999998</f>
        <v>0.059999999999999998</v>
      </c>
      <c r="Z50" s="6">
        <f>0.029999999999999999</f>
        <v>0.029999999999999999</v>
      </c>
      <c r="AA50" s="6">
        <f>0.14000000000000001</f>
        <v>0.14000000000000001</v>
      </c>
      <c r="AB50" s="6"/>
      <c r="AC50" s="6">
        <f>0.17000000000000001</f>
        <v>0.17000000000000001</v>
      </c>
      <c r="AD50" s="6">
        <f>0.080000000000000002</f>
        <v>0.080000000000000002</v>
      </c>
      <c r="AE50" s="6">
        <f>0.20999999999999999</f>
        <v>0.20999999999999999</v>
      </c>
      <c r="AF50" s="6"/>
      <c r="AG50" s="6">
        <f>0.050000000000000003</f>
        <v>0.050000000000000003</v>
      </c>
      <c r="AH50" s="6">
        <f>-0.14000000000000001</f>
        <v>-0.14000000000000001</v>
      </c>
      <c r="AI50" s="6">
        <f>0.080000000000000002</f>
        <v>0.080000000000000002</v>
      </c>
      <c r="AJ50" s="6"/>
      <c r="AK50" s="6">
        <f>0.13</f>
        <v>0.13</v>
      </c>
      <c r="AL50" s="6">
        <f>0.25</f>
        <v>0.25</v>
      </c>
      <c r="AM50" s="6">
        <v>0</v>
      </c>
      <c r="AN50" s="6"/>
      <c r="AO50" s="6">
        <f>0.12</f>
        <v>0.12</v>
      </c>
      <c r="AP50" s="6">
        <f>0.13</f>
        <v>0.13</v>
      </c>
      <c r="AQ50" s="6">
        <f>0.17000000000000001</f>
        <v>0.17000000000000001</v>
      </c>
      <c r="AR50" s="6"/>
      <c r="AS50" s="6">
        <f>0.040000000000000001</f>
        <v>0.040000000000000001</v>
      </c>
      <c r="AT50" s="6"/>
      <c r="AU50" s="6">
        <f>1</f>
        <v>1</v>
      </c>
      <c r="AV50" s="6"/>
      <c r="AW50" s="6">
        <f>0.080000000000000002</f>
        <v>0.080000000000000002</v>
      </c>
      <c r="AX50" s="6">
        <f>0.070000000000000007</f>
        <v>0.070000000000000007</v>
      </c>
      <c r="AY50" s="6">
        <f>0.17999999999999999</f>
        <v>0.17999999999999999</v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657.7039344038443</v>
      </c>
      <c r="D51">
        <f>D50/1.1100000000000001</f>
        <v>0.036057969049106471</v>
      </c>
      <c r="E51" t="s">
        <v>12</v>
      </c>
      <c r="F51" s="5">
        <v>43941</v>
      </c>
      <c r="G51" s="2">
        <f>H51*35</f>
        <v>661426.02362078638</v>
      </c>
      <c r="H51">
        <f>H50+C51</f>
        <v>18897.886389165324</v>
      </c>
      <c r="I51" t="inlineStr">
        <is>
          <t>&lt;&lt; transmission under 4 percent growth (per day)</t>
        </is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681.41940251405367</v>
      </c>
      <c r="D52">
        <f>D51</f>
        <v>0.036057969049106471</v>
      </c>
      <c r="E52" t="s">
        <v>13</v>
      </c>
      <c r="F52" s="5">
        <v>43942</v>
      </c>
      <c r="G52" s="2">
        <f>H52*35</f>
        <v>685275.7027087782</v>
      </c>
      <c r="H52">
        <f>H51+C52</f>
        <v>19579.305791679377</v>
      </c>
      <c r="I52" t="inlineStr">
        <is>
          <t>(four percent arbitrarily chosen)</t>
        </is>
      </c>
      <c r="P52" t="inlineStr">
        <is>
          <t>older Source: https://portal.ct.gov/Coronavirus/Pages/Governors-Press-Releases</t>
        </is>
      </c>
      <c r="AQ52" s="6"/>
      <c r="AU52" s="6" t="inlineStr">
        <is>
          <t>r: +3</t>
        </is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705.99000223936605</v>
      </c>
      <c r="D53">
        <f>D52</f>
        <v>0.036057969049106471</v>
      </c>
      <c r="E53" t="s">
        <v>14</v>
      </c>
      <c r="F53" s="5">
        <v>43943</v>
      </c>
      <c r="G53" s="2">
        <f>H53*35</f>
        <v>709985.35278715601</v>
      </c>
      <c r="H53">
        <f>H52+C53</f>
        <v>20285.295793918744</v>
      </c>
      <c r="J53" s="1"/>
      <c r="AL53" t="inlineStr">
        <is>
          <t>any zero-to-positive int gets the 'r: +n' entry.</t>
        </is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731.44656788909174</v>
      </c>
      <c r="D54">
        <f>D53</f>
        <v>0.036057969049106471</v>
      </c>
      <c r="E54" t="s">
        <v>15</v>
      </c>
      <c r="F54" s="5">
        <v>43944</v>
      </c>
      <c r="G54" s="2">
        <f>H54*35</f>
        <v>735585.98266327428</v>
      </c>
      <c r="H54">
        <f>H53+C54</f>
        <v>21016.742361807836</v>
      </c>
      <c r="P54" t="inlineStr">
        <is>
          <t>recent Source: https://portal.ct.gov/-/media/Coronavirus/CTDPHCOVID19summary3312020.pdf?la=en</t>
        </is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757.82104559511174</v>
      </c>
      <c r="D55">
        <f>D54</f>
        <v>0.036057969049106471</v>
      </c>
      <c r="E55" t="s">
        <v>16</v>
      </c>
      <c r="F55" s="5">
        <v>43945</v>
      </c>
      <c r="G55" s="2">
        <f>H55*35</f>
        <v>762109.71925910318</v>
      </c>
      <c r="H55">
        <f>H54+C55</f>
        <v>21774.563407402948</v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785.14653340194184</v>
      </c>
      <c r="D56">
        <f>D55</f>
        <v>0.036057969049106471</v>
      </c>
      <c r="E56" t="s">
        <v>17</v>
      </c>
      <c r="F56" s="5">
        <v>43946</v>
      </c>
      <c r="G56" s="2">
        <f>H56*35</f>
        <v>789589.84792817116</v>
      </c>
      <c r="H56">
        <f>H55+C56</f>
        <v>22559.709940804889</v>
      </c>
      <c r="I56" t="inlineStr">
        <is>
          <t>&lt;&lt; 790 thousand (35x measured)</t>
        </is>
      </c>
      <c r="P56" t="inlineStr">
        <is>
          <t>export: $ ssconvert -T Gnumeric_stf:stf_csv thisfile.gnumeric thisfile.csv</t>
        </is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813.45732280236223</v>
      </c>
      <c r="D57">
        <f>D56</f>
        <v>0.036057969049106471</v>
      </c>
      <c r="E57" t="s">
        <v>11</v>
      </c>
      <c r="F57" s="5">
        <v>43947</v>
      </c>
      <c r="G57" s="2">
        <f>H57*35</f>
        <v>818060.85422625381</v>
      </c>
      <c r="H57">
        <f>H56+C57</f>
        <v>23373.167263607251</v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842.7889417707388</v>
      </c>
      <c r="D58">
        <f>D57</f>
        <v>0.036057969049106471</v>
      </c>
      <c r="E58" t="s">
        <v>12</v>
      </c>
      <c r="F58" s="5">
        <v>43948</v>
      </c>
      <c r="G58" s="2">
        <f>H58*35</f>
        <v>847558.46718822955</v>
      </c>
      <c r="H58">
        <f>H57+C58</f>
        <v>24215.956205377988</v>
      </c>
      <c r="P58" t="inlineStr">
        <is>
          <t>March 31: Hospitalization by county presented in a graphic (only?)</t>
        </is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873.17819934803731</v>
      </c>
      <c r="D59">
        <f>D58</f>
        <v>0.036057969049106471</v>
      </c>
      <c r="E59" t="s">
        <v>13</v>
      </c>
      <c r="F59" s="5">
        <v>43949</v>
      </c>
      <c r="G59" s="2">
        <f>H59*35</f>
        <v>878119.70416541083</v>
      </c>
      <c r="H59">
        <f>H58+C59</f>
        <v>25089.134404726025</v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904.66323183448333</v>
      </c>
      <c r="D60">
        <f>D59</f>
        <v>0.036057969049106471</v>
      </c>
      <c r="E60" t="s">
        <v>14</v>
      </c>
      <c r="F60" s="5">
        <v>43950</v>
      </c>
      <c r="G60" s="2">
        <f>H60*35</f>
        <v>909782.91727961774</v>
      </c>
      <c r="H60">
        <f>H59+C60</f>
        <v>25993.797636560506</v>
      </c>
      <c r="P60" t="inlineStr">
        <is>
          <t>31 March 23:09 UTC: many cosmetic changes, columns deleted (or added).</t>
        </is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937.28355064783568</v>
      </c>
      <c r="D61">
        <f>D60</f>
        <v>0.036057969049106471</v>
      </c>
      <c r="E61" t="s">
        <v>15</v>
      </c>
      <c r="F61" s="5">
        <v>43951</v>
      </c>
      <c r="G61" s="2">
        <f>H61*35</f>
        <v>942587.841552292</v>
      </c>
      <c r="H61">
        <f>H60+C61</f>
        <v>26931.081187208343</v>
      </c>
      <c r="P61" t="inlineStr">
        <is>
          <t>Hopefully, no major corruption of data/forumlas present after these major edits.</t>
        </is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971.08009190733196</v>
      </c>
      <c r="D62">
        <f>D61</f>
        <v>0.036057969049106471</v>
      </c>
      <c r="E62" t="s">
        <v>16</v>
      </c>
      <c r="F62" s="5">
        <v>43952</v>
      </c>
      <c r="G62" s="2">
        <f>H62*35</f>
        <v>976575.64476904867</v>
      </c>
      <c r="H62">
        <f>H61+C62</f>
        <v>27902.161279115677</v>
      </c>
      <c r="J62" s="1"/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1006.0952678055301</v>
      </c>
      <c r="D63">
        <f>D62</f>
        <v>0.036057969049106471</v>
      </c>
      <c r="E63" t="s">
        <v>17</v>
      </c>
      <c r="F63" s="5">
        <v>43953</v>
      </c>
      <c r="G63" s="2">
        <f>H63*35</f>
        <v>1011788.9791422422</v>
      </c>
      <c r="H63">
        <f>H62+C63</f>
        <v>28908.256546921206</v>
      </c>
      <c r="J63" s="1"/>
      <c r="P63" t="inlineStr">
        <is>
          <t>1 April: Column D now formatted as percentile</t>
        </is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1042.3730198325143</v>
      </c>
      <c r="D64">
        <f>D63</f>
        <v>0.036057969049106471</v>
      </c>
      <c r="E64" t="s">
        <v>11</v>
      </c>
      <c r="F64" s="5">
        <v>43954</v>
      </c>
      <c r="G64" s="2">
        <f>H64*35</f>
        <v>1048272.0348363802</v>
      </c>
      <c r="H64">
        <f>H63+C64</f>
        <v>29950.62956675372</v>
      </c>
      <c r="J64" s="1"/>
      <c r="P64" t="inlineStr">
        <is>
          <t>7 April: 1.09 becomes 1.11 for arbitrary growth reduction supposition expressed in Column D (Multiplier).</t>
        </is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1079.9588739192588</v>
      </c>
      <c r="D65">
        <f>D64</f>
        <v>0.036057969049106471</v>
      </c>
      <c r="E65" t="s">
        <v>12</v>
      </c>
      <c r="F65" s="5">
        <v>43955</v>
      </c>
      <c r="G65" s="2">
        <f>H65*35</f>
        <v>1086070.5954235543</v>
      </c>
      <c r="H65">
        <f>H64+C65</f>
        <v>31030.588440672978</v>
      </c>
      <c r="P65" t="inlineStr">
        <is>
          <t>7 April: Column G goes from 100x to 50x (arbitrary value chosen)</t>
        </is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1118.8999975693473</v>
      </c>
      <c r="D66">
        <f>D65</f>
        <v>0.036057969049106471</v>
      </c>
      <c r="E66" t="s">
        <v>13</v>
      </c>
      <c r="F66" s="5">
        <v>43956</v>
      </c>
      <c r="G66" s="2">
        <f>H66*35</f>
        <v>1125232.0953384815</v>
      </c>
      <c r="H66">
        <f>H65+C66</f>
        <v>32149.488438242326</v>
      </c>
      <c r="Q66" t="inlineStr">
        <is>
          <t>(the 100x scaling factor was also arbitrary)</t>
        </is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1159.2452590507482</v>
      </c>
      <c r="D67">
        <f>D66</f>
        <v>0.036057969049106471</v>
      </c>
      <c r="E67" t="s">
        <v>14</v>
      </c>
      <c r="F67" s="5">
        <v>43957</v>
      </c>
      <c r="G67" s="2">
        <f>H67*35</f>
        <v>1165805.6794052576</v>
      </c>
      <c r="H67">
        <f>H66+C67</f>
        <v>33308.733697293072</v>
      </c>
      <c r="J67" s="1"/>
      <c r="P67" t="inlineStr">
        <is>
          <t>7 April: Litchfield County is doubling its Confirmed cases every 6.5 days or so.</t>
        </is>
      </c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1201.0452887219233</v>
      </c>
      <c r="D68">
        <f>D67</f>
        <v>0.036057969049106471</v>
      </c>
      <c r="E68" t="s">
        <v>15</v>
      </c>
      <c r="F68" s="5">
        <v>43958</v>
      </c>
      <c r="G68" s="2">
        <f>H68*35</f>
        <v>1207842.2645105247</v>
      </c>
      <c r="H68">
        <f>H67+C68</f>
        <v>34509.778986014993</v>
      </c>
      <c r="Q68" t="inlineStr">
        <is>
          <t>(own analysis; ignorant and simplistic, there, on Litchfield Cty doublings. ;)</t>
        </is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1244.3525425692335</v>
      </c>
      <c r="D69">
        <f>D68</f>
        <v>0.036057969049106471</v>
      </c>
      <c r="E69" t="s">
        <v>16</v>
      </c>
      <c r="F69" s="5">
        <v>43959</v>
      </c>
      <c r="G69" s="2">
        <f>H69*35</f>
        <v>1251394.6035004479</v>
      </c>
      <c r="H69">
        <f>H68+C69</f>
        <v>35754.131528584228</v>
      </c>
      <c r="P69" t="inlineStr">
        <is>
          <t>9 April: USA Confirmed (far columns, right) now expressed in 3 digits (up from 2 digits, formerly).</t>
        </is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1289.2213680353721</v>
      </c>
      <c r="D70">
        <f>D69</f>
        <v>0.036057969049106471</v>
      </c>
      <c r="E70" t="s">
        <v>17</v>
      </c>
      <c r="F70" s="5">
        <v>43960</v>
      </c>
      <c r="G70" s="2">
        <f>H70*35</f>
        <v>1296517.3513816861</v>
      </c>
      <c r="H70">
        <f>H69+C70</f>
        <v>37043.352896619603</v>
      </c>
      <c r="Q70" t="inlineStr">
        <is>
          <t>This reflects that they've reached consistently below 10 percent, and so</t>
        </is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1335.7080722214382</v>
      </c>
      <c r="D71">
        <f>D70</f>
        <v>0.036057969049106471</v>
      </c>
      <c r="E71" t="s">
        <v>11</v>
      </c>
      <c r="F71" s="5">
        <v>43961</v>
      </c>
      <c r="G71" s="2">
        <f>H71*35</f>
        <v>1343267.1339094364</v>
      </c>
      <c r="H71">
        <f>H70+C71</f>
        <v>38379.06096884104</v>
      </c>
      <c r="Q71" t="inlineStr">
        <is>
          <t>require another digit of precision (the decimal point has moved</t>
        </is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1383.8709925482403</v>
      </c>
      <c r="D72">
        <f>D71</f>
        <v>0.036057969049106471</v>
      </c>
      <c r="E72" t="s">
        <v>12</v>
      </c>
      <c r="F72" s="5">
        <v>43962</v>
      </c>
      <c r="G72" s="2">
        <f>H72*35</f>
        <v>1391702.6186486247</v>
      </c>
      <c r="H72">
        <f>H71+C72</f>
        <v>39762.93196138928</v>
      </c>
      <c r="J72" s="1"/>
      <c r="Q72" t="inlineStr">
        <is>
          <t>over one place)</t>
        </is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1433.7705699655012</v>
      </c>
      <c r="D73">
        <f>D72</f>
        <v>0.036057969049106471</v>
      </c>
      <c r="E73" t="s">
        <v>13</v>
      </c>
      <c r="F73" s="5">
        <v>43963</v>
      </c>
      <c r="G73" s="2">
        <f>H73*35</f>
        <v>1441884.5885974173</v>
      </c>
      <c r="H73">
        <f>H72+C73</f>
        <v>41196.702531354778</v>
      </c>
      <c r="P73" t="inlineStr">
        <is>
          <t>9 April: Have not kept up with the state epidemiologist's estimate</t>
        </is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1485.4694248008368</v>
      </c>
      <c r="D74">
        <f>D73</f>
        <v>0.036057969049106471</v>
      </c>
      <c r="E74" t="s">
        <v>14</v>
      </c>
      <c r="F74" s="5">
        <v>43964</v>
      </c>
      <c r="G74" s="2">
        <f>H74*35</f>
        <v>1493876.0184654465</v>
      </c>
      <c r="H74">
        <f>H73+C74</f>
        <v>42682.171956155616</v>
      </c>
      <c r="Q74" t="inlineStr">
        <is>
          <t>of the multiplier factor (Confirmed and tested vs estimated true count of cases</t>
        </is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1539.0324353436995</v>
      </c>
      <c r="D75">
        <f>D74</f>
        <v>0.036057969049106471</v>
      </c>
      <c r="E75" t="s">
        <v>15</v>
      </c>
      <c r="F75" s="5">
        <v>43965</v>
      </c>
      <c r="G75" s="2"/>
      <c r="H75">
        <f>H74+C75</f>
        <v>44221.204391499319</v>
      </c>
      <c r="Q75" t="inlineStr">
        <is>
          <t>in the state of Connecticut) and (therefore) still using a '50x' multiplier,</t>
        </is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1594.5268192628937</v>
      </c>
      <c r="D76">
        <f>D75</f>
        <v>0.036057969049106471</v>
      </c>
      <c r="E76" t="s">
        <v>16</v>
      </c>
      <c r="F76" s="5">
        <v>43966</v>
      </c>
      <c r="G76" s="2"/>
      <c r="H76">
        <f>H75+C76</f>
        <v>45815.731210762213</v>
      </c>
      <c r="Q76" t="inlineStr">
        <is>
          <t>with no particular justification for this figure.</t>
        </is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1652.0222179598452</v>
      </c>
      <c r="D77">
        <f>D76</f>
        <v>0.036057969049106471</v>
      </c>
      <c r="E77" t="s">
        <v>17</v>
      </c>
      <c r="F77" s="5">
        <v>43966</v>
      </c>
      <c r="G77" s="2"/>
      <c r="H77">
        <f>H76+C77</f>
        <v>47467.753428722055</v>
      </c>
      <c r="P77" t="inlineStr">
        <is>
          <t>12 April: demoted from 50x to 35x (measured) transmission multiplier.</t>
        </is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1711.5907839634774</v>
      </c>
      <c r="D78">
        <f>D77</f>
        <v>0.036057969049106471</v>
      </c>
      <c r="E78" t="s">
        <v>11</v>
      </c>
      <c r="F78" s="5">
        <v>43968</v>
      </c>
      <c r="G78" s="2"/>
      <c r="H78">
        <f>H77+C78</f>
        <v>49179.34421268553</v>
      </c>
      <c r="J78" s="1"/>
      <c r="Q78" t="inlineStr">
        <is>
          <t>Reference value only - please do not quote it in any context.</t>
        </is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1773.3072714763682</v>
      </c>
      <c r="D79">
        <f>D78</f>
        <v>0.036057969049106471</v>
      </c>
      <c r="E79" t="s">
        <v>12</v>
      </c>
      <c r="F79" s="5">
        <v>43969</v>
      </c>
      <c r="G79" s="2"/>
      <c r="H79">
        <f>H78+C79</f>
        <v>50952.651484161899</v>
      </c>
      <c r="J79" s="1"/>
      <c r="Q79" t="inlineStr">
        <is>
          <t>(Assign some other value to it, based on some other</t>
        </is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1837.2491301858186</v>
      </c>
      <c r="D80">
        <f>D79</f>
        <v>0.036057969049106471</v>
      </c>
      <c r="E80" t="s">
        <v>13</v>
      </c>
      <c r="F80" s="5">
        <v>43970</v>
      </c>
      <c r="G80" s="2"/>
      <c r="H80">
        <f>H79+C80</f>
        <v>52789.900614347716</v>
      </c>
      <c r="J80" s="1"/>
      <c r="Q80" t="inlineStr">
        <is>
          <t>findings than given here).</t>
        </is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1903.4966024575567</v>
      </c>
      <c r="D81">
        <f>D80</f>
        <v>0.036057969049106471</v>
      </c>
      <c r="E81" t="s">
        <v>14</v>
      </c>
      <c r="F81" s="5">
        <v>43971</v>
      </c>
      <c r="G81" s="2"/>
      <c r="H81">
        <f>H80+C81</f>
        <v>54693.397216805271</v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1972.1328240340506</v>
      </c>
      <c r="D82">
        <f>D81</f>
        <v>0.036057969049106471</v>
      </c>
      <c r="E82" t="s">
        <v>15</v>
      </c>
      <c r="F82" s="5">
        <v>43972</v>
      </c>
      <c r="G82" s="2"/>
      <c r="H82">
        <f>H81+C82</f>
        <v>56665.530040839323</v>
      </c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2043.2439283637973</v>
      </c>
      <c r="D83">
        <f>D82</f>
        <v>0.036057969049106471</v>
      </c>
      <c r="E83" t="s">
        <v>16</v>
      </c>
      <c r="F83" s="5">
        <v>43973</v>
      </c>
      <c r="G83" s="2"/>
      <c r="H83">
        <f>H82+C83</f>
        <v>58708.773969203117</v>
      </c>
      <c r="BA83" s="5">
        <v>43925</v>
      </c>
      <c r="BB83">
        <v>308850</v>
      </c>
      <c r="BC83">
        <f>(BB83/BB82)-1</f>
        <v>0.12070279332041545</v>
      </c>
    </row>
    <row r="84" spans="1:65" ht="19.5">
      <c r="C84">
        <f>H83*D84</f>
        <v>2116.9191546925135</v>
      </c>
      <c r="D84">
        <f>D83</f>
        <v>0.036057969049106471</v>
      </c>
      <c r="E84" t="s">
        <v>17</v>
      </c>
      <c r="F84" s="5">
        <v>43974</v>
      </c>
      <c r="G84" s="2"/>
      <c r="H84">
        <f>H83+C84</f>
        <v>60825.693123895631</v>
      </c>
      <c r="BA84" s="5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5" ht="19.5">
      <c r="C85">
        <f>H84*D85</f>
        <v>2193.250960051877</v>
      </c>
      <c r="D85">
        <f>D84</f>
        <v>0.036057969049106471</v>
      </c>
      <c r="E85" t="s">
        <v>11</v>
      </c>
      <c r="F85" s="5">
        <v>43975</v>
      </c>
      <c r="G85" s="2"/>
      <c r="H85">
        <f>H84+C85</f>
        <v>63018.944083947506</v>
      </c>
      <c r="P85" t="inlineStr">
        <is>
          <t>General:</t>
        </is>
      </c>
      <c r="AW85" s="2"/>
      <c r="BA85" s="5">
        <v>43927</v>
      </c>
      <c r="BB85">
        <v>366667</v>
      </c>
      <c r="BC85" s="7">
        <f>(BB85/BB84)-1</f>
        <v>0.087800232591256577</v>
      </c>
    </row>
    <row r="86" spans="1:65" ht="19.5">
      <c r="C86">
        <f>H85*D86</f>
        <v>2272.3351352863506</v>
      </c>
      <c r="D86">
        <f>D85</f>
        <v>0.036057969049106471</v>
      </c>
      <c r="E86" t="s">
        <v>12</v>
      </c>
      <c r="F86" s="5">
        <v>43976</v>
      </c>
      <c r="G86" s="2"/>
      <c r="H86">
        <f>H85+C86</f>
        <v>65291.27921923386</v>
      </c>
      <c r="Q86" t="inlineStr">
        <is>
          <t>Latency:</t>
        </is>
      </c>
      <c r="AW86" s="2"/>
      <c r="BA86" s="5">
        <v>43928</v>
      </c>
      <c r="BB86">
        <v>396223</v>
      </c>
      <c r="BC86" s="7">
        <f>(BB86/BB85)-1</f>
        <v>0.080607199448000433</v>
      </c>
    </row>
    <row r="87" spans="1:65" ht="19.5">
      <c r="C87">
        <f>H86*D87</f>
        <v>2354.2709252637032</v>
      </c>
      <c r="D87">
        <f>D86</f>
        <v>0.036057969049106471</v>
      </c>
      <c r="E87" t="s">
        <v>13</v>
      </c>
      <c r="F87" s="5">
        <v>43977</v>
      </c>
      <c r="G87" s="2"/>
      <c r="H87">
        <f>H86+C87</f>
        <v>67645.550144497567</v>
      </c>
      <c r="R87" t="inlineStr">
        <is>
          <t>Confirmed: infected 5-7 days ago.</t>
        </is>
      </c>
      <c r="AW87" s="2"/>
      <c r="BA87" s="5">
        <v>43929</v>
      </c>
      <c r="BB87">
        <v>429052</v>
      </c>
      <c r="BC87" s="7">
        <f>(BB87/BB86)-1</f>
        <v>0.0828548569871006</v>
      </c>
      <c r="BE87" t="inlineStr">
        <is>
          <t>preliminary or provisional</t>
        </is>
      </c>
    </row>
    <row r="88" spans="1:65" ht="19.5">
      <c r="C88">
        <f>H87*D88</f>
        <v>2439.1611534200729</v>
      </c>
      <c r="D88">
        <f>D87</f>
        <v>0.036057969049106471</v>
      </c>
      <c r="E88" t="s">
        <v>14</v>
      </c>
      <c r="F88" s="5">
        <v>43978</v>
      </c>
      <c r="G88" s="2"/>
      <c r="H88">
        <f>H87+C88</f>
        <v>70084.711297917645</v>
      </c>
      <c r="AW88" s="2"/>
      <c r="BA88" s="5">
        <v>43930</v>
      </c>
      <c r="BB88">
        <v>461437</v>
      </c>
      <c r="BC88" s="7">
        <f>(BB88/BB87)-1</f>
        <v>0.07548036135480074</v>
      </c>
      <c r="BE88" t="inlineStr">
        <is>
          <t>(early return on this LINE 88)</t>
        </is>
      </c>
    </row>
    <row r="89" spans="1:65" ht="19.5">
      <c r="C89">
        <f>H88*D89</f>
        <v>2527.1123507958769</v>
      </c>
      <c r="D89">
        <f>D88</f>
        <v>0.036057969049106471</v>
      </c>
      <c r="E89" t="s">
        <v>15</v>
      </c>
      <c r="F89" s="5">
        <v>43979</v>
      </c>
      <c r="G89" s="2"/>
      <c r="H89">
        <f>H88+C89</f>
        <v>72611.823648713529</v>
      </c>
      <c r="R89" t="inlineStr">
        <is>
          <t>Hospitalized: infected 1-3 weeks ago.</t>
        </is>
      </c>
      <c r="AW89" s="2"/>
      <c r="AZ89" t="inlineStr">
        <is>
          <t>May be current (likely to be):</t>
        </is>
      </c>
      <c r="BA89" s="5">
        <v>43931</v>
      </c>
      <c r="BB89">
        <v>496535</v>
      </c>
      <c r="BC89" s="7">
        <f>(BB89/BB88)-1</f>
        <v>0.076062387714899371</v>
      </c>
    </row>
    <row r="90" spans="1:65" ht="19.5">
      <c r="C90">
        <f>H89*D90</f>
        <v>2618.2348897244897</v>
      </c>
      <c r="D90">
        <f>D89</f>
        <v>0.036057969049106471</v>
      </c>
      <c r="E90" t="s">
        <v>16</v>
      </c>
      <c r="F90" s="5">
        <v>43980</v>
      </c>
      <c r="G90" s="2"/>
      <c r="H90">
        <f>H89+C90</f>
        <v>75230.058538438025</v>
      </c>
      <c r="AZ90" t="inlineStr">
        <is>
          <t>TENTATIVE</t>
        </is>
      </c>
      <c r="BA90" s="5">
        <v>43932</v>
      </c>
      <c r="BB90">
        <v>526396</v>
      </c>
      <c r="BC90" s="7">
        <f>(BB90/BB89)-1</f>
        <v>0.060138761618012904</v>
      </c>
      <c r="BE90" t="inlineStr">
        <is>
          <t>The 496,535 number is unique in</t>
        </is>
      </c>
    </row>
    <row r="91" spans="1:65" ht="19.5">
      <c r="C91">
        <f>H90*D91</f>
        <v>2712.6431223414661</v>
      </c>
      <c r="D91">
        <f>D90</f>
        <v>0.036057969049106471</v>
      </c>
      <c r="E91" t="s">
        <v>17</v>
      </c>
      <c r="F91" s="5">
        <v>43981</v>
      </c>
      <c r="G91" s="2"/>
      <c r="H91">
        <f>H90+C91</f>
        <v>77942.701660779494</v>
      </c>
      <c r="R91" t="inlineStr">
        <is>
          <t>Death: infected 3-4 weeks ago.</t>
        </is>
      </c>
      <c r="AW91" s="2"/>
      <c r="BE91" t="inlineStr">
        <is>
          <t>this series, as the first unreliable</t>
        </is>
      </c>
    </row>
    <row r="92" spans="1:65" ht="19.5">
      <c r="C92">
        <f>H91*D92</f>
        <v>2810.4555240881264</v>
      </c>
      <c r="D92">
        <f>D91</f>
        <v>0.036057969049106471</v>
      </c>
      <c r="E92" t="s">
        <v>11</v>
      </c>
      <c r="F92" s="5">
        <v>43982</v>
      </c>
      <c r="G92" s="2"/>
      <c r="H92">
        <f>H91+C92</f>
        <v>80753.157184867625</v>
      </c>
      <c r="AW92" s="2"/>
      <c r="BE92" t="inlineStr">
        <is>
          <t>value in the series.</t>
        </is>
      </c>
    </row>
    <row r="93" spans="1:65" ht="19.5">
      <c r="C93">
        <f>H92*D93</f>
        <v>2911.7948423895868</v>
      </c>
      <c r="D93">
        <f>D92</f>
        <v>0.036057969049106471</v>
      </c>
      <c r="E93" t="s">
        <v>12</v>
      </c>
      <c r="F93" s="5">
        <v>43983</v>
      </c>
      <c r="G93" s="2"/>
      <c r="H93">
        <f>H92+C93</f>
        <v>83664.952027257212</v>
      </c>
      <c r="S93" t="inlineStr">
        <is>
          <t>Source: Osterholm, 8 April 2020 (podcast).</t>
        </is>
      </c>
    </row>
    <row r="94" spans="1:65" ht="19.5">
      <c r="C94">
        <f>H93*D94</f>
        <v>3016.7882506938181</v>
      </c>
      <c r="D94">
        <f>D93</f>
        <v>0.036057969049106471</v>
      </c>
      <c r="E94" t="s">
        <v>13</v>
      </c>
      <c r="F94" s="5">
        <v>43984</v>
      </c>
      <c r="G94" s="2"/>
      <c r="H94">
        <f>H93+C94</f>
        <v>86681.74027795103</v>
      </c>
      <c r="BE94" t="inlineStr">
        <is>
          <t>It may in fact become a reliable value,</t>
        </is>
      </c>
    </row>
    <row r="95" spans="1:65" ht="19.5">
      <c r="C95">
        <f>H94*D95</f>
        <v>3125.567508065044</v>
      </c>
      <c r="D95">
        <f>D94</f>
        <v>0.036057969049106471</v>
      </c>
      <c r="E95" t="s">
        <v>14</v>
      </c>
      <c r="F95" s="5">
        <v>43985</v>
      </c>
      <c r="G95" s="2"/>
      <c r="H95">
        <f>H94+C95</f>
        <v>89807.30778601607</v>
      </c>
      <c r="T95" t="inlineStr">
        <is>
          <t>https://twitter.com/CIDRAP/status/1248291432202407939</t>
        </is>
      </c>
      <c r="BE95" t="inlineStr">
        <is>
          <t>24 hours later - it is assumed that once</t>
        </is>
      </c>
    </row>
    <row r="96" spans="1:65" ht="19.5">
      <c r="C96">
        <f>H95*D96</f>
        <v>3238.269124531746</v>
      </c>
      <c r="D96">
        <f>D95</f>
        <v>0.036057969049106471</v>
      </c>
      <c r="E96" t="s">
        <v>15</v>
      </c>
      <c r="F96" s="5">
        <v>43986</v>
      </c>
      <c r="G96" s="2"/>
      <c r="H96">
        <f>H95+C96</f>
        <v>93045.57691054781</v>
      </c>
      <c r="BE96" t="inlineStr">
        <is>
          <t>the value that follows it has been issued,</t>
        </is>
      </c>
    </row>
    <row r="97" spans="1:65" ht="19.5">
      <c r="C97">
        <f>H96*D97</f>
        <v>3355.0345323967886</v>
      </c>
      <c r="D97">
        <f>D96</f>
        <v>0.036057969049106471</v>
      </c>
      <c r="E97" t="s">
        <v>16</v>
      </c>
      <c r="F97" s="5">
        <v>43987</v>
      </c>
      <c r="G97" s="2"/>
      <c r="H97">
        <f>H96+C97</f>
        <v>96400.611442944602</v>
      </c>
      <c r="U97" t="inlineStr">
        <is>
          <t>Episode 3 of Osterholm Update:</t>
        </is>
      </c>
      <c r="BE97" t="inlineStr">
        <is>
          <t>its value will not change again (and, at</t>
        </is>
      </c>
    </row>
    <row r="98" spans="1:65" ht="19.5">
      <c r="C98">
        <f>H97*D98</f>
        <v>3476.0102637246355</v>
      </c>
      <c r="D98">
        <f>D97</f>
        <v>0.036057969049106471</v>
      </c>
      <c r="E98" t="s">
        <v>17</v>
      </c>
      <c r="F98" s="5">
        <v>43988</v>
      </c>
      <c r="G98" s="2"/>
      <c r="H98">
        <f>H97+C98</f>
        <v>99876.621706669233</v>
      </c>
      <c r="BE98" t="inlineStr">
        <is>
          <t>that time, it will become a reliable</t>
        </is>
      </c>
    </row>
    <row r="99" spans="1:65" ht="19.5">
      <c r="C99">
        <f>H98*D99</f>
        <v>3601.3481342283949</v>
      </c>
      <c r="D99">
        <f>D98</f>
        <v>0.036057969049106471</v>
      </c>
      <c r="E99" t="s">
        <v>11</v>
      </c>
      <c r="F99" s="5">
        <v>43989</v>
      </c>
      <c r="G99" s="2"/>
      <c r="H99">
        <f>H98+C99</f>
        <v>103477.96984089763</v>
      </c>
      <c r="V99" t="inlineStr">
        <is>
          <t>http://ow.ly/d5Gk30qwD7o #Coronavirus</t>
        </is>
      </c>
      <c r="BE99" t="inlineStr">
        <is>
          <t>value in this series).</t>
        </is>
      </c>
    </row>
    <row r="100" spans="1:65" ht="19.5">
      <c r="C100">
        <f>H99*D100</f>
        <v>3731.2054337874592</v>
      </c>
      <c r="D100">
        <f>D99</f>
        <v>0.036057969049106471</v>
      </c>
      <c r="E100" t="s">
        <v>12</v>
      </c>
      <c r="F100" s="5">
        <v>43990</v>
      </c>
      <c r="G100" s="2"/>
      <c r="H100">
        <f>H99+C100</f>
        <v>107209.17527468508</v>
      </c>
    </row>
    <row r="101" spans="1:65" ht="19.5">
      <c r="C101">
        <f>H100*D101</f>
        <v>3865.7451238348253</v>
      </c>
      <c r="D101">
        <f>D100</f>
        <v>0.036057969049106471</v>
      </c>
      <c r="E101" t="s">
        <v>13</v>
      </c>
      <c r="F101" s="5">
        <v>43991</v>
      </c>
      <c r="G101" s="2"/>
      <c r="H101">
        <f>H100+C101</f>
        <v>111074.92039851991</v>
      </c>
      <c r="V101" t="inlineStr">
        <is>
          <t>#COVID19 is now live:</t>
        </is>
      </c>
    </row>
    <row r="102" spans="1:65" ht="19.5">
      <c r="C102">
        <f>H101*D102</f>
        <v>4005.136041861796</v>
      </c>
      <c r="D102">
        <f>D101</f>
        <v>0.036057969049106471</v>
      </c>
      <c r="E102" t="s">
        <v>14</v>
      </c>
      <c r="F102" s="5">
        <v>43992</v>
      </c>
      <c r="G102" s="2"/>
      <c r="H102">
        <f>H101+C102</f>
        <v>115080.05644038171</v>
      </c>
      <c r="J102" s="1"/>
      <c r="K102" s="1"/>
      <c r="V102" t="inlineStr">
        <is>
          <t>"Preparing For What's To Come,"</t>
        </is>
      </c>
    </row>
    <row r="103" spans="1:65" ht="19.5">
      <c r="C103">
        <f>H102*D103</f>
        <v>4149.5531132967099</v>
      </c>
      <c r="D103">
        <f>D102</f>
        <v>0.036057969049106471</v>
      </c>
      <c r="E103" t="s">
        <v>15</v>
      </c>
      <c r="F103" s="5">
        <v>43993</v>
      </c>
      <c r="G103" s="2"/>
      <c r="H103">
        <f>H102+C103</f>
        <v>119229.60955367843</v>
      </c>
      <c r="J103" s="1"/>
      <c r="K103" s="1"/>
      <c r="V103" t="inlineStr">
        <is>
          <t>in which Dr. Osterholm discusses the US situation,</t>
        </is>
      </c>
    </row>
    <row r="104" spans="1:65" ht="19.5">
      <c r="C104">
        <f>H103*D104</f>
        <v>4299.1775710235861</v>
      </c>
      <c r="D104">
        <f>D103</f>
        <v>0.036057969049106471</v>
      </c>
      <c r="E104" t="s">
        <v>16</v>
      </c>
      <c r="F104" s="5">
        <v>43994</v>
      </c>
      <c r="G104" s="2"/>
      <c r="H104">
        <f>H103+C104</f>
        <v>123528.78712470201</v>
      </c>
      <c r="J104" s="1"/>
      <c r="K104" s="1"/>
      <c r="V104" t="inlineStr">
        <is>
          <t>the potential for subsequent waves, racial</t>
        </is>
      </c>
    </row>
    <row r="105" spans="1:65" ht="19.5">
      <c r="C105">
        <f>H104*D105</f>
        <v>4454.1971828161668</v>
      </c>
      <c r="D105">
        <f>D104</f>
        <v>0.036057969049106471</v>
      </c>
      <c r="E105" t="s">
        <v>17</v>
      </c>
      <c r="F105" s="5">
        <v>43995</v>
      </c>
      <c r="G105" s="2"/>
      <c r="H105">
        <f>H104+C105</f>
        <v>127982.98430751817</v>
      </c>
      <c r="J105" s="1"/>
      <c r="K105" s="1"/>
      <c r="V105" t="inlineStr">
        <is>
          <t>and gender disparities,</t>
        </is>
      </c>
    </row>
    <row r="106" spans="1:65" ht="19.5">
      <c r="C106">
        <f>H105*D106</f>
        <v>4614.8064869727696</v>
      </c>
      <c r="D106">
        <f>D105</f>
        <v>0.036057969049106471</v>
      </c>
      <c r="E106" t="s">
        <v>11</v>
      </c>
      <c r="F106" s="5">
        <v>43996</v>
      </c>
      <c r="G106" s="2"/>
      <c r="H106">
        <f>H105+C106</f>
        <v>132597.79079449095</v>
      </c>
      <c r="J106" s="1"/>
      <c r="K106" s="1"/>
      <c r="V106" t="inlineStr">
        <is>
          <t>and the use of masks by the public</t>
        </is>
      </c>
    </row>
    <row r="107" spans="1:65" ht="19.5">
      <c r="C107">
        <f>H106*D107</f>
        <v>4781.2070364476494</v>
      </c>
      <c r="D107">
        <f>D106</f>
        <v>0.036057969049106471</v>
      </c>
      <c r="E107" t="s">
        <v>12</v>
      </c>
      <c r="F107" s="5">
        <v>43997</v>
      </c>
      <c r="G107" s="2"/>
      <c r="H107">
        <f>H106+C107</f>
        <v>137378.99783093861</v>
      </c>
      <c r="J107" s="1"/>
      <c r="K107" s="1"/>
    </row>
    <row r="108" spans="1:65" ht="19.5">
      <c r="C108">
        <f>H107*D108</f>
        <v>4953.6076517852489</v>
      </c>
      <c r="D108">
        <f>D107</f>
        <v>0.036057969049106471</v>
      </c>
      <c r="E108" t="s">
        <v>13</v>
      </c>
      <c r="F108" s="5">
        <v>43998</v>
      </c>
      <c r="G108" s="2"/>
      <c r="H108">
        <f>H107+C108</f>
        <v>142332.60548272385</v>
      </c>
    </row>
    <row r="109" spans="1:65" ht="19.5">
      <c r="C109">
        <f>H108*D109</f>
        <v>5132.2246831747389</v>
      </c>
      <c r="D109">
        <f>D108</f>
        <v>0.036057969049106471</v>
      </c>
      <c r="E109" t="s">
        <v>14</v>
      </c>
      <c r="F109" s="5">
        <v>43999</v>
      </c>
      <c r="G109" s="2"/>
      <c r="H109">
        <f>H108+C109</f>
        <v>147464.8301658986</v>
      </c>
    </row>
    <row r="110" spans="1:65" ht="19.5">
      <c r="C110">
        <f>H109*D110</f>
        <v>5317.2822819537141</v>
      </c>
      <c r="D110">
        <f>D109</f>
        <v>0.036057969049106471</v>
      </c>
      <c r="E110" t="s">
        <v>15</v>
      </c>
      <c r="F110" s="5">
        <v>44000</v>
      </c>
      <c r="G110" s="2"/>
      <c r="H110">
        <f>H109+C110</f>
        <v>152782.11244785233</v>
      </c>
    </row>
    <row r="111" spans="1:65" ht="19.5">
      <c r="C111">
        <f>H110*D111</f>
        <v>5509.0126819017642</v>
      </c>
      <c r="D111">
        <f>D110</f>
        <v>0.036057969049106471</v>
      </c>
      <c r="E111" t="s">
        <v>16</v>
      </c>
      <c r="F111" s="5">
        <v>44001</v>
      </c>
      <c r="G111" s="2"/>
      <c r="H111">
        <f>H110+C111</f>
        <v>158291.1251297541</v>
      </c>
    </row>
    <row r="112" spans="1:65" ht="19.5">
      <c r="C112">
        <f>H111*D112</f>
        <v>5707.6564906769127</v>
      </c>
      <c r="D112">
        <f>D111</f>
        <v>0.036057969049106471</v>
      </c>
      <c r="E112" t="s">
        <v>17</v>
      </c>
      <c r="F112" s="5">
        <v>44002</v>
      </c>
      <c r="G112" s="2"/>
      <c r="H112">
        <f>H111+C112</f>
        <v>163998.78162043102</v>
      </c>
    </row>
    <row r="113" spans="1:65" ht="19.5">
      <c r="C113">
        <f>H112*D113</f>
        <v>5913.4629917606726</v>
      </c>
      <c r="D113">
        <f>D112</f>
        <v>0.036057969049106471</v>
      </c>
      <c r="E113" t="s">
        <v>11</v>
      </c>
      <c r="F113" s="5">
        <v>44003</v>
      </c>
      <c r="G113" s="2"/>
      <c r="H113">
        <f>H112+C113</f>
        <v>169912.24461219169</v>
      </c>
    </row>
    <row r="114" spans="1:65" ht="19.5">
      <c r="C114">
        <f>H113*D114</f>
        <v>6126.690457290616</v>
      </c>
      <c r="D114">
        <f>D113</f>
        <v>0.036057969049106471</v>
      </c>
      <c r="E114" t="s">
        <v>12</v>
      </c>
      <c r="F114" s="5">
        <v>44004</v>
      </c>
      <c r="G114" s="2"/>
      <c r="H114">
        <f>H113+C114</f>
        <v>176038.93506948231</v>
      </c>
    </row>
    <row r="115" spans="1:65" ht="19.5">
      <c r="C115">
        <f>H114*D115</f>
        <v>6347.6064721730572</v>
      </c>
      <c r="D115">
        <f>D114</f>
        <v>0.036057969049106471</v>
      </c>
      <c r="E115" t="s">
        <v>13</v>
      </c>
      <c r="F115" s="5">
        <v>44005</v>
      </c>
      <c r="G115" s="2"/>
      <c r="H115">
        <f>H114+C115</f>
        <v>182386.54154165537</v>
      </c>
    </row>
    <row r="116" spans="1:65" ht="19.5">
      <c r="C116">
        <f>H115*D116</f>
        <v>6576.4882698825813</v>
      </c>
      <c r="D116">
        <f>D115</f>
        <v>0.036057969049106471</v>
      </c>
      <c r="E116" t="s">
        <v>14</v>
      </c>
      <c r="F116" s="5">
        <v>44006</v>
      </c>
      <c r="G116" s="2"/>
      <c r="H116">
        <f>H115+C116</f>
        <v>188963.02981153794</v>
      </c>
    </row>
    <row r="117" spans="1:65" ht="19.5">
      <c r="C117">
        <f>H116*D117</f>
        <v>6813.6230803698181</v>
      </c>
      <c r="D117">
        <f>D116</f>
        <v>0.036057969049106471</v>
      </c>
      <c r="E117" t="s">
        <v>15</v>
      </c>
      <c r="F117" s="5">
        <v>44007</v>
      </c>
      <c r="G117" s="2"/>
      <c r="H117">
        <f>H116+C117</f>
        <v>195776.65289190775</v>
      </c>
    </row>
    <row r="118" spans="1:65" ht="19.5">
      <c r="C118">
        <f>H117*D118</f>
        <v>7059.3084905140704</v>
      </c>
      <c r="D118">
        <f>D117</f>
        <v>0.036057969049106471</v>
      </c>
      <c r="E118" t="s">
        <v>16</v>
      </c>
      <c r="F118" s="5">
        <v>44008</v>
      </c>
      <c r="G118" s="2"/>
      <c r="H118">
        <f>H117+C118</f>
        <v>202835.96138242181</v>
      </c>
    </row>
    <row r="119" spans="1:65" ht="19.5">
      <c r="C119">
        <f>H118*D119</f>
        <v>7313.8528175731208</v>
      </c>
      <c r="D119">
        <f>D118</f>
        <v>0.036057969049106471</v>
      </c>
      <c r="E119" t="s">
        <v>17</v>
      </c>
      <c r="F119" s="5">
        <v>44009</v>
      </c>
      <c r="G119" s="2"/>
      <c r="H119">
        <f>H118+C119</f>
        <v>210149.81419999493</v>
      </c>
    </row>
    <row r="120" spans="1:65" ht="19.5">
      <c r="C120">
        <f>H119*D120</f>
        <v>7577.5754960988925</v>
      </c>
      <c r="D120">
        <f>D119</f>
        <v>0.036057969049106471</v>
      </c>
      <c r="E120" t="s">
        <v>11</v>
      </c>
      <c r="F120" s="5">
        <v>44010</v>
      </c>
      <c r="G120" s="2"/>
      <c r="H120">
        <f>H119+C120</f>
        <v>217727.38969609383</v>
      </c>
    </row>
    <row r="121" spans="1:65" ht="19.5">
      <c r="C121">
        <f>H120*D121</f>
        <v>7850.8074788044942</v>
      </c>
      <c r="D121">
        <f>D120</f>
        <v>0.036057969049106471</v>
      </c>
      <c r="E121" t="s">
        <v>12</v>
      </c>
      <c r="F121" s="5">
        <v>44011</v>
      </c>
      <c r="G121" s="2"/>
      <c r="H121">
        <f>H120+C121</f>
        <v>225578.19717489832</v>
      </c>
    </row>
    <row r="122" spans="1:65" ht="19.5">
      <c r="C122">
        <f>H121*D122</f>
        <v>8133.8916518857204</v>
      </c>
      <c r="D122">
        <f>D121</f>
        <v>0.036057969049106471</v>
      </c>
      <c r="E122" t="s">
        <v>13</v>
      </c>
      <c r="F122" s="5">
        <v>44012</v>
      </c>
      <c r="G122" s="2"/>
      <c r="H122">
        <f>H121+C122</f>
        <v>233712.08882678405</v>
      </c>
    </row>
    <row r="123" spans="1:65" ht="19.5">
      <c r="C123">
        <f>H122*D123</f>
        <v>8427.1832653182009</v>
      </c>
      <c r="D123">
        <f>D122</f>
        <v>0.036057969049106471</v>
      </c>
      <c r="E123" t="s">
        <v>14</v>
      </c>
      <c r="F123" s="5">
        <v>44013</v>
      </c>
      <c r="G123" s="2"/>
      <c r="H123">
        <f>H122+C123</f>
        <v>242139.27209210224</v>
      </c>
    </row>
    <row r="124" spans="1:65" ht="19.5">
      <c r="C124">
        <f>H123*D124</f>
        <v>8731.0503786701938</v>
      </c>
      <c r="D124">
        <f>D123</f>
        <v>0.036057969049106471</v>
      </c>
      <c r="E124" t="s">
        <v>15</v>
      </c>
      <c r="F124" s="5">
        <v>44014</v>
      </c>
      <c r="G124" s="2"/>
      <c r="H124">
        <f>H123+C124</f>
        <v>250870.32247077243</v>
      </c>
    </row>
    <row r="125" spans="1:65" ht="19.5">
      <c r="C125">
        <f>H124*D125</f>
        <v>9045.8743229904721</v>
      </c>
      <c r="D125">
        <f>D124</f>
        <v>0.036057969049106471</v>
      </c>
      <c r="E125" t="s">
        <v>16</v>
      </c>
      <c r="F125" s="5">
        <v>44015</v>
      </c>
      <c r="G125" s="2"/>
      <c r="H125">
        <f>H124+C125</f>
        <v>259916.19679376291</v>
      </c>
    </row>
    <row r="126" spans="1:65" ht="19.5">
      <c r="C126">
        <f>H125*D126</f>
        <v>9372.0501793509702</v>
      </c>
      <c r="D126">
        <f>D125</f>
        <v>0.036057969049106471</v>
      </c>
      <c r="E126" t="s">
        <v>17</v>
      </c>
      <c r="F126" s="5">
        <v>44016</v>
      </c>
      <c r="G126" s="2"/>
      <c r="H126">
        <f>H125+C126</f>
        <v>269288.24697311386</v>
      </c>
    </row>
    <row r="127" spans="1:65" ht="19.5">
      <c r="C127">
        <f>H126*D127</f>
        <v>9709.9872746446781</v>
      </c>
      <c r="D127">
        <f>D126</f>
        <v>0.036057969049106471</v>
      </c>
      <c r="E127" t="s">
        <v>11</v>
      </c>
      <c r="F127" s="5">
        <v>44017</v>
      </c>
      <c r="G127" s="2"/>
      <c r="H127">
        <f>H126+C127</f>
        <v>278998.23424775852</v>
      </c>
    </row>
    <row r="128" spans="1:65" ht="19.5">
      <c r="C128">
        <f>H127*D128</f>
        <v>10060.109695261033</v>
      </c>
      <c r="D128">
        <f>D127</f>
        <v>0.036057969049106471</v>
      </c>
      <c r="E128" t="s">
        <v>12</v>
      </c>
      <c r="F128" s="5">
        <v>44018</v>
      </c>
      <c r="G128" s="2"/>
      <c r="H128">
        <f>H127+C128</f>
        <v>289058.34394301957</v>
      </c>
    </row>
    <row r="129" spans="1:65" ht="19.5">
      <c r="C129">
        <f>H128*D129</f>
        <v>10422.856819283372</v>
      </c>
      <c r="D129">
        <f>D128</f>
        <v>0.036057969049106471</v>
      </c>
      <c r="E129" t="s">
        <v>13</v>
      </c>
      <c r="F129" s="5">
        <v>44019</v>
      </c>
      <c r="G129" s="2"/>
      <c r="H129">
        <f>H128+C129</f>
        <v>299481.20076230296</v>
      </c>
    </row>
    <row r="130" spans="1:65" ht="19.5">
      <c r="C130">
        <f>H129*D130</f>
        <v>10798.683867876362</v>
      </c>
      <c r="D130">
        <f>D129</f>
        <v>0.036057969049106471</v>
      </c>
      <c r="E130" t="s">
        <v>14</v>
      </c>
      <c r="F130" s="5">
        <v>44020</v>
      </c>
      <c r="G130" s="2"/>
      <c r="H130">
        <f>H129+C130</f>
        <v>310279.88463017932</v>
      </c>
    </row>
    <row r="131" spans="1:65" ht="19.5">
      <c r="C131">
        <f>H130*D131</f>
        <v>11188.062476555333</v>
      </c>
      <c r="D131">
        <f>D130</f>
        <v>0.036057969049106471</v>
      </c>
      <c r="E131" t="s">
        <v>15</v>
      </c>
      <c r="F131" s="5">
        <v>44021</v>
      </c>
      <c r="G131" s="2"/>
      <c r="H131">
        <f>H130+C131</f>
        <v>321467.94710673467</v>
      </c>
    </row>
    <row r="132" spans="1:65" ht="19.5">
      <c r="C132">
        <f>H131*D132</f>
        <v>11591.481287054436</v>
      </c>
      <c r="D132">
        <f>D131</f>
        <v>0.036057969049106471</v>
      </c>
      <c r="E132" t="s">
        <v>16</v>
      </c>
      <c r="F132" s="5">
        <v>44022</v>
      </c>
      <c r="H132">
        <f>H131+C132</f>
        <v>333059.4283937891</v>
      </c>
    </row>
    <row r="133" spans="1:65" ht="19.5">
      <c r="C133">
        <f>H132*D133</f>
        <v>12009.44656053634</v>
      </c>
      <c r="D133">
        <f>D132</f>
        <v>0.036057969049106471</v>
      </c>
      <c r="E133" t="s">
        <v>17</v>
      </c>
      <c r="F133" s="5">
        <v>44023</v>
      </c>
      <c r="H133">
        <f>H132+C133</f>
        <v>345068.87495432544</v>
      </c>
    </row>
    <row r="134" spans="1:65" ht="19.5">
      <c r="C134">
        <f>H133*D134</f>
        <v>12442.482812913058</v>
      </c>
      <c r="D134">
        <f>D133</f>
        <v>0.036057969049106471</v>
      </c>
      <c r="E134" t="s">
        <v>11</v>
      </c>
      <c r="F134" s="5">
        <v>44024</v>
      </c>
      <c r="H134">
        <f>H133+C134</f>
        <v>357511.35776723851</v>
      </c>
    </row>
    <row r="135" spans="1:65" ht="19.5">
      <c r="C135">
        <f>H134*D135</f>
        <v>12891.133473075117</v>
      </c>
      <c r="D135">
        <f>D134</f>
        <v>0.036057969049106471</v>
      </c>
      <c r="E135" t="s">
        <v>12</v>
      </c>
      <c r="F135" s="5">
        <v>44025</v>
      </c>
      <c r="H135">
        <f>H134+C135</f>
        <v>370402.49124031363</v>
      </c>
    </row>
    <row r="136" spans="1:65" ht="19.5">
      <c r="C136">
        <f>H135*D136</f>
        <v>13355.961564855159</v>
      </c>
      <c r="D136">
        <f>D135</f>
        <v>0.036057969049106471</v>
      </c>
      <c r="E136" t="s">
        <v>13</v>
      </c>
      <c r="F136" s="5">
        <v>44026</v>
      </c>
      <c r="H136">
        <f>H135+C136</f>
        <v>383758.45280516881</v>
      </c>
    </row>
    <row r="137" spans="1:65" ht="19.5">
      <c r="C137">
        <f>H136*D137</f>
        <v>13837.550413581763</v>
      </c>
      <c r="D137">
        <f>D136</f>
        <v>0.036057969049106471</v>
      </c>
      <c r="E137" t="s">
        <v>14</v>
      </c>
      <c r="F137" s="5">
        <v>44027</v>
      </c>
      <c r="H137">
        <f>H136+C137</f>
        <v>397596.00321875059</v>
      </c>
    </row>
    <row r="138" spans="1:65" ht="19.5">
      <c r="C138">
        <f>H137*D138</f>
        <v>14336.504378110145</v>
      </c>
      <c r="D138">
        <f>D137</f>
        <v>0.036057969049106471</v>
      </c>
      <c r="E138" t="s">
        <v>15</v>
      </c>
      <c r="F138" s="5">
        <v>44028</v>
      </c>
      <c r="H138">
        <f>H137+C138</f>
        <v>411932.50759686076</v>
      </c>
    </row>
    <row r="139" spans="1:65" ht="19.5">
      <c r="C139">
        <f>H138*D139</f>
        <v>14853.449609248421</v>
      </c>
      <c r="D139">
        <f>D138</f>
        <v>0.036057969049106471</v>
      </c>
      <c r="E139" t="s">
        <v>16</v>
      </c>
      <c r="F139" s="5">
        <v>44029</v>
      </c>
      <c r="H139">
        <f>H138+C139</f>
        <v>426785.95720610919</v>
      </c>
    </row>
    <row r="140" spans="1:65" ht="19.5">
      <c r="C140">
        <f>H139*D140</f>
        <v>15389.034835531163</v>
      </c>
      <c r="D140">
        <f>D139</f>
        <v>0.036057969049106471</v>
      </c>
      <c r="E140" t="s">
        <v>17</v>
      </c>
      <c r="F140" s="5">
        <v>44030</v>
      </c>
      <c r="H140">
        <f>H139+C140</f>
        <v>442174.99204164033</v>
      </c>
    </row>
    <row r="141" spans="1:65" ht="19.5">
      <c r="C141">
        <f>H140*D141</f>
        <v>15943.932177326367</v>
      </c>
      <c r="D141">
        <f>D140</f>
        <v>0.036057969049106471</v>
      </c>
      <c r="E141" t="s">
        <v>11</v>
      </c>
      <c r="F141" s="5">
        <v>44031</v>
      </c>
      <c r="H141">
        <f>H140+C141</f>
        <v>458118.92421896668</v>
      </c>
    </row>
    <row r="142" spans="1:65" ht="19.5">
      <c r="C142">
        <f>H141*D142</f>
        <v>16518.837990297452</v>
      </c>
      <c r="D142">
        <f>D141</f>
        <v>0.036057969049106471</v>
      </c>
      <c r="E142" t="s">
        <v>12</v>
      </c>
      <c r="F142" s="5">
        <v>44032</v>
      </c>
      <c r="H142">
        <f>H141+C142</f>
        <v>474637.76220926415</v>
      </c>
    </row>
    <row r="143" spans="1:65" ht="19.5">
      <c r="C143">
        <f>H142*D143</f>
        <v>17114.473739278805</v>
      </c>
      <c r="D143">
        <f>D142</f>
        <v>0.036057969049106471</v>
      </c>
      <c r="E143" t="s">
        <v>13</v>
      </c>
      <c r="F143" s="5">
        <v>44033</v>
      </c>
      <c r="H143">
        <f>H142+C143</f>
        <v>491752.23594854295</v>
      </c>
    </row>
    <row r="144" spans="1:65" ht="19.5">
      <c r="C144">
        <f>H143*D144</f>
        <v>17731.586903661464</v>
      </c>
      <c r="D144">
        <f>D143</f>
        <v>0.036057969049106471</v>
      </c>
      <c r="E144" t="s">
        <v>14</v>
      </c>
      <c r="F144" s="5">
        <v>44034</v>
      </c>
      <c r="H144">
        <f>H143+C144</f>
        <v>509483.82285220444</v>
      </c>
    </row>
    <row r="145" spans="1:65" ht="19.5">
      <c r="C145">
        <f>H144*D145</f>
        <v>18370.95191542523</v>
      </c>
      <c r="D145">
        <f>D144</f>
        <v>0.036057969049106471</v>
      </c>
      <c r="E145" t="s">
        <v>15</v>
      </c>
      <c r="F145" s="5">
        <v>44035</v>
      </c>
      <c r="H145">
        <f>H144+C145</f>
        <v>527854.77476762969</v>
      </c>
    </row>
    <row r="146" spans="1:65" ht="19.5">
      <c r="C146">
        <f>H145*D146</f>
        <v>19033.371130994259</v>
      </c>
      <c r="D146">
        <f>D145</f>
        <v>0.036057969049106471</v>
      </c>
      <c r="E146" t="s">
        <v>16</v>
      </c>
      <c r="F146" s="5">
        <v>44036</v>
      </c>
      <c r="H146">
        <f>H145+C146</f>
        <v>546888.14589862397</v>
      </c>
    </row>
    <row r="147" spans="1:65" ht="19.5">
      <c r="C147">
        <f>H146*D147</f>
        <v>19719.675838135809</v>
      </c>
      <c r="D147">
        <f>D146</f>
        <v>0.036057969049106471</v>
      </c>
      <c r="E147" t="s">
        <v>17</v>
      </c>
      <c r="F147" s="5">
        <v>44037</v>
      </c>
      <c r="H147">
        <f>H146+C147</f>
        <v>566607.82173675974</v>
      </c>
    </row>
    <row r="148" spans="1:65" ht="19.5">
      <c r="C148">
        <f>H147*D148</f>
        <v>20430.727299165719</v>
      </c>
      <c r="D148">
        <f>D147</f>
        <v>0.036057969049106471</v>
      </c>
      <c r="E148" t="s">
        <v>11</v>
      </c>
      <c r="F148" s="5">
        <v>44038</v>
      </c>
      <c r="H148">
        <f>H147+C148</f>
        <v>587038.54903592542</v>
      </c>
    </row>
    <row r="149" spans="1:65" ht="19.5">
      <c r="C149">
        <f>H148*D149</f>
        <v>21167.41783176977</v>
      </c>
      <c r="D149">
        <f>D148</f>
        <v>0.036057969049106471</v>
      </c>
      <c r="E149" t="s">
        <v>12</v>
      </c>
      <c r="F149" s="5">
        <v>44039</v>
      </c>
      <c r="H149">
        <f>H148+C149</f>
        <v>608205.96686769521</v>
      </c>
    </row>
    <row r="150" spans="1:65" ht="19.5">
      <c r="C150">
        <f>H149*D150</f>
        <v>21930.67192879723</v>
      </c>
      <c r="D150">
        <f>D149</f>
        <v>0.036057969049106471</v>
      </c>
      <c r="E150" t="s">
        <v>13</v>
      </c>
      <c r="F150" s="5">
        <v>44040</v>
      </c>
      <c r="H150">
        <f>H149+C150</f>
        <v>630136.63879649248</v>
      </c>
    </row>
    <row r="151" spans="1:65" ht="19.5">
      <c r="C151">
        <f>H150*D151</f>
        <v>22721.447418431912</v>
      </c>
      <c r="D151">
        <f>D150</f>
        <v>0.036057969049106471</v>
      </c>
      <c r="E151" t="s">
        <v>14</v>
      </c>
      <c r="F151" s="5">
        <v>44041</v>
      </c>
      <c r="H151">
        <f>H150+C151</f>
        <v>652858.08621492435</v>
      </c>
    </row>
    <row r="152" spans="1:65" ht="19.5">
      <c r="C152">
        <f>H151*D152</f>
        <v>23540.736666196626</v>
      </c>
      <c r="D152">
        <f>D151</f>
        <v>0.036057969049106471</v>
      </c>
      <c r="E152" t="s">
        <v>15</v>
      </c>
      <c r="F152" s="5">
        <v>44042</v>
      </c>
      <c r="H152">
        <f>H151+C152</f>
        <v>676398.82288112096</v>
      </c>
    </row>
    <row r="153" spans="1:65" ht="19.5">
      <c r="C153">
        <f>H152*D153</f>
        <v>24389.567820299508</v>
      </c>
      <c r="D153">
        <f>D152</f>
        <v>0.036057969049106471</v>
      </c>
      <c r="E153" t="s">
        <v>16</v>
      </c>
      <c r="F153" s="5">
        <v>44043</v>
      </c>
      <c r="H153">
        <f>H152+C153</f>
        <v>700788.39070142049</v>
      </c>
    </row>
    <row r="154" spans="1:65" ht="19.5">
      <c r="C154">
        <f>H153*D154</f>
        <v>25269.006101884952</v>
      </c>
      <c r="D154">
        <f>D153</f>
        <v>0.036057969049106471</v>
      </c>
      <c r="E154" t="s">
        <v>17</v>
      </c>
      <c r="F154" s="5">
        <v>44044</v>
      </c>
      <c r="H154">
        <f>H153+C154</f>
        <v>726057.39680330548</v>
      </c>
    </row>
    <row r="155" spans="1:65" ht="19.5">
      <c r="C155">
        <f>H154*D155</f>
        <v>26180.155141808405</v>
      </c>
      <c r="D155">
        <f>D154</f>
        <v>0.036057969049106471</v>
      </c>
      <c r="E155" t="s">
        <v>11</v>
      </c>
      <c r="F155" s="5">
        <v>44045</v>
      </c>
      <c r="H155">
        <f>H154+C155</f>
        <v>752237.55194511393</v>
      </c>
    </row>
    <row r="156" spans="1:65" ht="19.5">
      <c r="C156">
        <f>H155*D156</f>
        <v>27124.15836561254</v>
      </c>
      <c r="D156">
        <f>D155</f>
        <v>0.036057969049106471</v>
      </c>
      <c r="E156" t="s">
        <v>12</v>
      </c>
      <c r="F156" s="5">
        <v>44046</v>
      </c>
      <c r="H156">
        <f>H155+C156</f>
        <v>779361.71031072643</v>
      </c>
    </row>
    <row r="157" spans="1:65" ht="19.5">
      <c r="C157">
        <f>H156*D157</f>
        <v>28102.200428442859</v>
      </c>
      <c r="D157">
        <f>D156</f>
        <v>0.036057969049106471</v>
      </c>
      <c r="E157" t="s">
        <v>13</v>
      </c>
      <c r="F157" s="5">
        <v>44047</v>
      </c>
      <c r="H157">
        <f>H156+C157</f>
        <v>807463.91073916934</v>
      </c>
    </row>
    <row r="158" spans="1:65" ht="19.5">
      <c r="C158">
        <f>H157*D158</f>
        <v>29115.508701703438</v>
      </c>
      <c r="D158">
        <f>D157</f>
        <v>0.036057969049106471</v>
      </c>
      <c r="E158" t="s">
        <v>14</v>
      </c>
      <c r="F158" s="5">
        <v>44048</v>
      </c>
      <c r="H158">
        <f>H157+C158</f>
        <v>836579.41944087273</v>
      </c>
    </row>
    <row r="159" spans="1:65" ht="19.5">
      <c r="C159">
        <f>H158*D159</f>
        <v>30165.354813318449</v>
      </c>
      <c r="D159">
        <f>D158</f>
        <v>0.036057969049106471</v>
      </c>
      <c r="E159" t="s">
        <v>15</v>
      </c>
      <c r="F159" s="5">
        <v>44049</v>
      </c>
      <c r="H159">
        <f>H158+C159</f>
        <v>866744.7742541912</v>
      </c>
    </row>
    <row r="160" spans="1:65" ht="19.5">
      <c r="C160">
        <f>H159*D160</f>
        <v>31253.056243532403</v>
      </c>
      <c r="D160">
        <f>D159</f>
        <v>0.036057969049106471</v>
      </c>
      <c r="E160" t="s">
        <v>16</v>
      </c>
      <c r="F160" s="5">
        <v>44050</v>
      </c>
      <c r="H160">
        <f>H159+C160</f>
        <v>897997.83049772365</v>
      </c>
    </row>
    <row r="161" spans="1:65" ht="19.5">
      <c r="C161">
        <f>H160*D161</f>
        <v>32379.977978251678</v>
      </c>
      <c r="D161">
        <f>D160</f>
        <v>0.036057969049106471</v>
      </c>
      <c r="E161" t="s">
        <v>17</v>
      </c>
      <c r="F161" s="5">
        <v>44051</v>
      </c>
      <c r="H161">
        <f>H160+C161</f>
        <v>930377.8084759753</v>
      </c>
    </row>
    <row r="162" spans="1:65" ht="19.5">
      <c r="C162">
        <f>H161*D162</f>
        <v>33547.534222002228</v>
      </c>
      <c r="D162">
        <f>D161</f>
        <v>0.036057969049106471</v>
      </c>
      <c r="E162" t="s">
        <v>11</v>
      </c>
      <c r="F162" s="5">
        <v>44052</v>
      </c>
      <c r="H162">
        <f>H161+C162</f>
        <v>963925.34269797755</v>
      </c>
    </row>
    <row r="163" spans="1:65" ht="19.5">
      <c r="C163">
        <f>H162*D163</f>
        <v>34757.19017265302</v>
      </c>
      <c r="D163">
        <f>D162</f>
        <v>0.036057969049106471</v>
      </c>
      <c r="E163" t="s">
        <v>12</v>
      </c>
      <c r="F163" s="5">
        <v>44053</v>
      </c>
      <c r="H163">
        <f>H162+C163</f>
        <v>998682.53287063062</v>
      </c>
    </row>
    <row r="164" spans="1:65" ht="19.5">
      <c r="C164">
        <f>H163*D164</f>
        <v>36010.463860132455</v>
      </c>
      <c r="D164">
        <f>D163</f>
        <v>0.036057969049106471</v>
      </c>
      <c r="E164" t="s">
        <v>13</v>
      </c>
      <c r="F164" s="5">
        <v>44054</v>
      </c>
      <c r="H164">
        <f>H163+C164</f>
        <v>1034692.9967307631</v>
      </c>
    </row>
    <row r="165" spans="1:65" ht="19.5">
      <c r="C165">
        <f>H164*D165</f>
        <v>37308.92805144508</v>
      </c>
      <c r="D165">
        <f>D164</f>
        <v>0.036057969049106471</v>
      </c>
      <c r="E165" t="s">
        <v>14</v>
      </c>
      <c r="F165" s="5">
        <v>44055</v>
      </c>
      <c r="H165">
        <f>H164+C165</f>
        <v>1072001.9247822082</v>
      </c>
    </row>
    <row r="166" spans="1:65" ht="19.5">
      <c r="C166">
        <f>H165*D166</f>
        <v>38654.212224379422</v>
      </c>
      <c r="D166">
        <f>D165</f>
        <v>0.036057969049106471</v>
      </c>
      <c r="E166" t="s">
        <v>15</v>
      </c>
      <c r="F166" s="5">
        <v>44056</v>
      </c>
      <c r="H166">
        <f>H165+C166</f>
        <v>1110656.1370065876</v>
      </c>
    </row>
    <row r="167" spans="1:65" ht="19.5">
      <c r="C167">
        <f>H166*D167</f>
        <v>40048.004612383695</v>
      </c>
      <c r="D167">
        <f>D166</f>
        <v>0.036057969049106471</v>
      </c>
      <c r="E167" t="s">
        <v>16</v>
      </c>
      <c r="F167" s="5">
        <v>44057</v>
      </c>
      <c r="H167">
        <f>H166+C167</f>
        <v>1150704.1416189712</v>
      </c>
    </row>
    <row r="168" spans="1:65" ht="19.5">
      <c r="C168">
        <f>H167*D168</f>
        <v>41492.054323175493</v>
      </c>
      <c r="D168">
        <f>D167</f>
        <v>0.036057969049106471</v>
      </c>
      <c r="E168" t="s">
        <v>17</v>
      </c>
      <c r="F168" s="5">
        <v>44058</v>
      </c>
      <c r="H168">
        <f>H167+C168</f>
        <v>1192196.1959421467</v>
      </c>
    </row>
    <row r="169" spans="1:65" ht="19.5">
      <c r="C169">
        <f>H168*D169</f>
        <v>42988.173533744397</v>
      </c>
      <c r="D169">
        <f>D168</f>
        <v>0.036057969049106471</v>
      </c>
      <c r="E169" t="s">
        <v>11</v>
      </c>
      <c r="F169" s="5">
        <v>44059</v>
      </c>
      <c r="H169">
        <f>H168+C169</f>
        <v>1235184.3694758911</v>
      </c>
    </row>
    <row r="170" spans="1:65" ht="19.5">
      <c r="C170">
        <f>H169*D170</f>
        <v>44538.239764501777</v>
      </c>
      <c r="D170">
        <f>D169</f>
        <v>0.036057969049106471</v>
      </c>
      <c r="E170" t="s">
        <v>12</v>
      </c>
      <c r="F170" s="5">
        <v>44060</v>
      </c>
      <c r="H170">
        <f>H169+C170</f>
        <v>1279722.6092403929</v>
      </c>
    </row>
    <row r="171" spans="1:65" ht="19.5">
      <c r="C171">
        <f>H170*D171</f>
        <v>46144.198235431861</v>
      </c>
      <c r="D171">
        <f>D170</f>
        <v>0.036057969049106471</v>
      </c>
      <c r="E171" t="s">
        <v>13</v>
      </c>
      <c r="F171" s="5">
        <v>44061</v>
      </c>
      <c r="H171">
        <f>H170+C171</f>
        <v>1325866.8074758248</v>
      </c>
    </row>
    <row r="172" spans="1:65" ht="19.5">
      <c r="C172">
        <f>H171*D172</f>
        <v>47808.064307200897</v>
      </c>
      <c r="D172">
        <f>D171</f>
        <v>0.036057969049106471</v>
      </c>
      <c r="E172" t="s">
        <v>14</v>
      </c>
      <c r="F172" s="5">
        <v>44062</v>
      </c>
      <c r="H172">
        <f>H171+C172</f>
        <v>1373674.8717830258</v>
      </c>
    </row>
    <row r="173" spans="1:65" ht="19.5">
      <c r="C173">
        <f>H172*D173</f>
        <v>49531.926010287643</v>
      </c>
      <c r="D173">
        <f>D172</f>
        <v>0.036057969049106471</v>
      </c>
      <c r="E173" t="s">
        <v>15</v>
      </c>
      <c r="F173" s="5">
        <v>44063</v>
      </c>
      <c r="H173">
        <f>H172+C173</f>
        <v>1423206.7977933134</v>
      </c>
    </row>
    <row r="174" spans="1:65" ht="19.5">
      <c r="C174">
        <f>H173*D174</f>
        <v>51317.946665309224</v>
      </c>
      <c r="D174">
        <f>D173</f>
        <v>0.036057969049106471</v>
      </c>
      <c r="E174" t="s">
        <v>16</v>
      </c>
      <c r="F174" s="5">
        <v>44064</v>
      </c>
      <c r="H174">
        <f>H173+C174</f>
        <v>1474524.7444586225</v>
      </c>
    </row>
    <row r="175" spans="1:65" ht="19.5">
      <c r="C175">
        <f>H174*D175</f>
        <v>53168.367597830642</v>
      </c>
      <c r="D175">
        <f>D174</f>
        <v>0.036057969049106471</v>
      </c>
      <c r="E175" t="s">
        <v>17</v>
      </c>
      <c r="F175" s="5">
        <v>44065</v>
      </c>
      <c r="H175">
        <f>H174+C175</f>
        <v>1527693.1120564532</v>
      </c>
    </row>
    <row r="176" spans="1:65" ht="19.5">
      <c r="C176">
        <f>H175*D176</f>
        <v>55085.510951064738</v>
      </c>
      <c r="D176">
        <f>D175</f>
        <v>0.036057969049106471</v>
      </c>
      <c r="E176" t="s">
        <v>11</v>
      </c>
      <c r="F176" s="5">
        <v>44066</v>
      </c>
      <c r="H176">
        <f>H175+C176</f>
        <v>1582778.623007518</v>
      </c>
    </row>
    <row r="177" spans="1:65" ht="19.5">
      <c r="C177">
        <f>H176*D177</f>
        <v>57071.782599992446</v>
      </c>
      <c r="D177">
        <f>D176</f>
        <v>0.036057969049106471</v>
      </c>
      <c r="E177" t="s">
        <v>12</v>
      </c>
      <c r="F177" s="5">
        <v>44067</v>
      </c>
      <c r="H177">
        <f>H176+C177</f>
        <v>1639850.4056075104</v>
      </c>
    </row>
    <row r="178" spans="1:65" ht="19.5">
      <c r="C178">
        <f>H177*D178</f>
        <v>59129.675170560302</v>
      </c>
      <c r="D178">
        <f>D177</f>
        <v>0.036057969049106471</v>
      </c>
      <c r="E178" t="s">
        <v>13</v>
      </c>
      <c r="F178" s="5">
        <v>44068</v>
      </c>
      <c r="H178">
        <f>H177+C178</f>
        <v>1698980.0807780707</v>
      </c>
    </row>
    <row r="179" spans="1:65" ht="19.5">
      <c r="C179">
        <f>H178*D179</f>
        <v>61261.771167744089</v>
      </c>
      <c r="D179">
        <f>D178</f>
        <v>0.036057969049106471</v>
      </c>
      <c r="E179" t="s">
        <v>14</v>
      </c>
      <c r="F179" s="5">
        <v>44069</v>
      </c>
      <c r="H179">
        <f>H178+C179</f>
        <v>1760241.8519458149</v>
      </c>
    </row>
    <row r="180" spans="1:65" ht="19.5">
      <c r="C180">
        <f>H179*D180</f>
        <v>63470.746216404048</v>
      </c>
      <c r="D180">
        <f>D179</f>
        <v>0.036057969049106471</v>
      </c>
      <c r="E180" t="s">
        <v>15</v>
      </c>
      <c r="F180" s="5">
        <v>44070</v>
      </c>
      <c r="H180">
        <f>H179+C180</f>
        <v>1823712.5981622189</v>
      </c>
    </row>
    <row r="181" spans="1:65" ht="19.5">
      <c r="C181">
        <f>H180*D181</f>
        <v>65759.372418998842</v>
      </c>
      <c r="D181">
        <f>D180</f>
        <v>0.036057969049106471</v>
      </c>
      <c r="E181" t="s">
        <v>16</v>
      </c>
      <c r="F181" s="5">
        <v>44071</v>
      </c>
      <c r="H181">
        <f>H180+C181</f>
        <v>1889471.9705812177</v>
      </c>
    </row>
    <row r="182" spans="1:65" ht="19.5">
      <c r="C182">
        <f>H181*D182</f>
        <v>68130.521834371757</v>
      </c>
      <c r="D182">
        <f>D181</f>
        <v>0.036057969049106471</v>
      </c>
      <c r="E182" t="s">
        <v>17</v>
      </c>
      <c r="F182" s="5">
        <v>44072</v>
      </c>
      <c r="H182">
        <f>H181+C182</f>
        <v>1957602.4924155895</v>
      </c>
    </row>
    <row r="183" spans="1:65" ht="19.5">
      <c r="C183">
        <f>H182*D183</f>
        <v>70587.170081975011</v>
      </c>
      <c r="D183">
        <f>D182</f>
        <v>0.036057969049106471</v>
      </c>
      <c r="E183" t="s">
        <v>11</v>
      </c>
      <c r="F183" s="5">
        <v>44073</v>
      </c>
      <c r="H183">
        <f>H182+C183</f>
        <v>2028189.6624975645</v>
      </c>
    </row>
    <row r="184" spans="1:65" ht="19.5">
      <c r="C184">
        <f>H183*D184</f>
        <v>73132.400076054881</v>
      </c>
      <c r="D184">
        <f>D183</f>
        <v>0.036057969049106471</v>
      </c>
      <c r="E184" t="s">
        <v>12</v>
      </c>
      <c r="F184" s="5">
        <v>44074</v>
      </c>
      <c r="H184">
        <f>H183+C184</f>
        <v>2101322.0625736192</v>
      </c>
    </row>
    <row r="185" spans="1:65" ht="19.5">
      <c r="C185">
        <f>H184*D185</f>
        <v>75769.405894484138</v>
      </c>
      <c r="D185">
        <f>D184</f>
        <v>0.036057969049106471</v>
      </c>
      <c r="E185" t="s">
        <v>13</v>
      </c>
      <c r="F185" s="5">
        <v>44075</v>
      </c>
      <c r="H185">
        <f>H184+C185</f>
        <v>2177091.4684681036</v>
      </c>
    </row>
    <row r="186" spans="1:65" ht="19.5">
      <c r="C186">
        <f>H185*D186</f>
        <v>78501.496787096636</v>
      </c>
      <c r="D186">
        <f>D185</f>
        <v>0.036057969049106471</v>
      </c>
      <c r="E186" t="s">
        <v>14</v>
      </c>
      <c r="F186" s="5">
        <v>44076</v>
      </c>
      <c r="H186">
        <f>H185+C186</f>
        <v>2255592.9652552004</v>
      </c>
    </row>
    <row r="187" spans="1:65" ht="19.5">
      <c r="C187">
        <f>H186*D187</f>
        <v>81332.101328554301</v>
      </c>
      <c r="D187">
        <f>D186</f>
        <v>0.036057969049106471</v>
      </c>
      <c r="E187" t="s">
        <v>15</v>
      </c>
      <c r="F187" s="5">
        <v>44077</v>
      </c>
      <c r="H187">
        <f>H186+C187</f>
        <v>2336925.0665837545</v>
      </c>
    </row>
    <row r="188" spans="1:65" ht="19.5">
      <c r="C188">
        <f>H187*D188</f>
        <v>84264.771720958102</v>
      </c>
      <c r="D188">
        <f>D187</f>
        <v>0.036057969049106471</v>
      </c>
      <c r="E188" t="s">
        <v>16</v>
      </c>
      <c r="F188" s="5">
        <v>44078</v>
      </c>
      <c r="H188">
        <f>H187+C188</f>
        <v>2421189.8383047124</v>
      </c>
    </row>
    <row r="189" spans="1:65" ht="19.5">
      <c r="C189">
        <f>H188*D189</f>
        <v>87303.18825160242</v>
      </c>
      <c r="D189">
        <f>D188</f>
        <v>0.036057969049106471</v>
      </c>
      <c r="E189" t="s">
        <v>17</v>
      </c>
      <c r="F189" s="5">
        <v>44079</v>
      </c>
      <c r="H189">
        <f>H188+C189</f>
        <v>2508493.0265563149</v>
      </c>
    </row>
    <row r="190" spans="1:65" ht="19.5">
      <c r="C190">
        <f>H189*D190</f>
        <v>90451.163911467025</v>
      </c>
      <c r="D190">
        <f>D189</f>
        <v>0.036057969049106471</v>
      </c>
      <c r="E190" t="s">
        <v>11</v>
      </c>
      <c r="F190" s="5">
        <v>44080</v>
      </c>
      <c r="H190">
        <f>H189+C190</f>
        <v>2598944.1904677819</v>
      </c>
    </row>
    <row r="191" spans="1:65" ht="19.5">
      <c r="C191">
        <f>H190*D191</f>
        <v>93712.649180242355</v>
      </c>
      <c r="D191">
        <f>D190</f>
        <v>0.036057969049106471</v>
      </c>
      <c r="E191" t="s">
        <v>12</v>
      </c>
      <c r="F191" s="5">
        <v>44081</v>
      </c>
      <c r="H191">
        <f>H190+C191</f>
        <v>2692656.8396480242</v>
      </c>
    </row>
    <row r="192" spans="1:65" ht="19.5">
      <c r="C192">
        <f>H191*D192</f>
        <v>97091.736983893308</v>
      </c>
      <c r="D192">
        <f>D191</f>
        <v>0.036057969049106471</v>
      </c>
      <c r="E192" t="s">
        <v>13</v>
      </c>
      <c r="F192" s="5">
        <v>44082</v>
      </c>
      <c r="H192">
        <f>H191+C192</f>
        <v>2789748.5766319176</v>
      </c>
    </row>
    <row r="193" spans="1:65" ht="19.5">
      <c r="C193">
        <f>H192*D193</f>
        <v>100592.66783098252</v>
      </c>
      <c r="D193">
        <f>D192</f>
        <v>0.036057969049106471</v>
      </c>
      <c r="E193" t="s">
        <v>14</v>
      </c>
      <c r="F193" s="5">
        <v>44083</v>
      </c>
      <c r="H193">
        <f>H192+C193</f>
        <v>2890341.2444629003</v>
      </c>
    </row>
    <row r="194" spans="1:65" ht="19.5">
      <c r="C194">
        <f>H193*D194</f>
        <v>104219.83513419914</v>
      </c>
      <c r="D194">
        <f>D193</f>
        <v>0.036057969049106471</v>
      </c>
      <c r="E194" t="s">
        <v>15</v>
      </c>
      <c r="F194" s="5">
        <v>44084</v>
      </c>
      <c r="H194">
        <f>H193+C194</f>
        <v>2994561.0795970997</v>
      </c>
    </row>
    <row r="195" spans="1:65" ht="19.5">
      <c r="C195">
        <f>H194*D195</f>
        <v>107977.79072377108</v>
      </c>
      <c r="D195">
        <f>D194</f>
        <v>0.036057969049106471</v>
      </c>
      <c r="E195" t="s">
        <v>16</v>
      </c>
      <c r="F195" s="5">
        <v>44085</v>
      </c>
      <c r="H195">
        <f>H194+C195</f>
        <v>3102538.8703208705</v>
      </c>
    </row>
    <row r="196" spans="1:65" ht="19.5">
      <c r="C196">
        <f>H195*D196</f>
        <v>111871.2505596797</v>
      </c>
      <c r="D196">
        <f>D195</f>
        <v>0.036057969049106471</v>
      </c>
      <c r="E196" t="s">
        <v>17</v>
      </c>
      <c r="F196" s="5">
        <v>44086</v>
      </c>
      <c r="H196">
        <f>H195+C196</f>
        <v>3214410.1208805502</v>
      </c>
    </row>
    <row r="197" spans="1:65" ht="19.5">
      <c r="C197">
        <f>H196*D197</f>
        <v>115905.10064984547</v>
      </c>
      <c r="D197">
        <f>D196</f>
        <v>0.036057969049106471</v>
      </c>
      <c r="E197" t="s">
        <v>11</v>
      </c>
      <c r="F197" s="5">
        <v>44087</v>
      </c>
      <c r="H197">
        <f>H196+C197</f>
        <v>3330315.2215303956</v>
      </c>
    </row>
    <row r="198" spans="1:65" ht="19.5">
      <c r="C198">
        <f>H197*D198</f>
        <v>120084.40318171117</v>
      </c>
      <c r="D198">
        <f>D197</f>
        <v>0.036057969049106471</v>
      </c>
      <c r="E198" t="s">
        <v>12</v>
      </c>
      <c r="F198" s="5">
        <v>44088</v>
      </c>
      <c r="H198">
        <f>H197+C198</f>
        <v>3450399.6247121068</v>
      </c>
    </row>
    <row r="199" spans="1:65" ht="19.5">
      <c r="C199">
        <f>H198*D199</f>
        <v>124414.40287491772</v>
      </c>
      <c r="D199">
        <f>D198</f>
        <v>0.036057969049106471</v>
      </c>
      <c r="E199" t="s">
        <v>13</v>
      </c>
      <c r="F199" s="5">
        <v>44089</v>
      </c>
      <c r="H199">
        <f>H198+C199</f>
        <v>3574814.0275870245</v>
      </c>
    </row>
    <row r="200" spans="1:65" ht="19.5">
      <c r="C200">
        <f>H199*D200</f>
        <v>128900.53356304458</v>
      </c>
      <c r="D200">
        <f>D199</f>
        <v>0.036057969049106471</v>
      </c>
      <c r="E200" t="s">
        <v>14</v>
      </c>
      <c r="F200" s="5">
        <v>44090</v>
      </c>
      <c r="H200">
        <f>H199+C200</f>
        <v>3703714.5611500689</v>
      </c>
    </row>
    <row r="201" spans="1:65" ht="19.5">
      <c r="C201">
        <f>H200*D201</f>
        <v>133548.42501267415</v>
      </c>
      <c r="D201">
        <f>D200</f>
        <v>0.036057969049106471</v>
      </c>
      <c r="E201" t="s">
        <v>15</v>
      </c>
      <c r="F201" s="5">
        <v>44091</v>
      </c>
      <c r="H201">
        <f>H200+C201</f>
        <v>3837262.9861627431</v>
      </c>
    </row>
    <row r="202" spans="1:65" ht="19.5">
      <c r="C202">
        <f>H201*D202</f>
        <v>138363.90998833807</v>
      </c>
      <c r="D202">
        <f>D201</f>
        <v>0.036057969049106471</v>
      </c>
      <c r="E202" t="s">
        <v>16</v>
      </c>
      <c r="F202" s="5">
        <v>44092</v>
      </c>
      <c r="H202">
        <f>H201+C202</f>
        <v>3975626.8961510812</v>
      </c>
    </row>
    <row r="203" spans="1:65" ht="19.5">
      <c r="C203">
        <f>H202*D203</f>
        <v>143353.03157221092</v>
      </c>
      <c r="D203">
        <f>D202</f>
        <v>0.036057969049106471</v>
      </c>
      <c r="E203" t="s">
        <v>17</v>
      </c>
      <c r="F203" s="5">
        <v>44093</v>
      </c>
      <c r="H203">
        <f>H202+C203</f>
        <v>4118979.9277232923</v>
      </c>
    </row>
    <row r="204" spans="1:65" ht="19.5">
      <c r="C204">
        <f>H203*D204</f>
        <v>148522.05074773729</v>
      </c>
      <c r="D204">
        <f>D203</f>
        <v>0.036057969049106471</v>
      </c>
      <c r="E204" t="s">
        <v>11</v>
      </c>
      <c r="F204" s="5">
        <v>44094</v>
      </c>
      <c r="H204">
        <f>H203+C204</f>
        <v>4267501.9784710295</v>
      </c>
    </row>
    <row r="205" spans="1:65" ht="19.5">
      <c r="C205">
        <f>H204*D205</f>
        <v>153877.45425670902</v>
      </c>
      <c r="D205">
        <f>D204</f>
        <v>0.036057969049106471</v>
      </c>
      <c r="E205" t="s">
        <v>12</v>
      </c>
      <c r="F205" s="5">
        <v>44095</v>
      </c>
      <c r="H205">
        <f>H204+C205</f>
        <v>4421379.4327277383</v>
      </c>
    </row>
    <row r="206" spans="1:65" ht="19.5">
      <c r="C206">
        <f>H205*D206</f>
        <v>159425.96273965272</v>
      </c>
      <c r="D206">
        <f>D205</f>
        <v>0.036057969049106471</v>
      </c>
      <c r="E206" t="s">
        <v>13</v>
      </c>
      <c r="F206" s="5">
        <v>44096</v>
      </c>
      <c r="H206">
        <f>H205+C206</f>
        <v>4580805.3954673912</v>
      </c>
    </row>
    <row r="207" spans="1:65" ht="19.5">
      <c r="C207">
        <f>H206*D207</f>
        <v>165174.53916974313</v>
      </c>
      <c r="D207">
        <f>D206</f>
        <v>0.036057969049106471</v>
      </c>
      <c r="E207" t="s">
        <v>14</v>
      </c>
      <c r="F207" s="5">
        <v>44097</v>
      </c>
      <c r="H207">
        <f>H206+C207</f>
        <v>4745979.934637134</v>
      </c>
    </row>
    <row r="208" spans="1:65" ht="19.5">
      <c r="C208">
        <f>H207*D208</f>
        <v>171130.39759082612</v>
      </c>
      <c r="D208">
        <f>D207</f>
        <v>0.036057969049106471</v>
      </c>
      <c r="E208" t="s">
        <v>15</v>
      </c>
      <c r="F208" s="5">
        <v>44098</v>
      </c>
      <c r="H208">
        <f>H207+C208</f>
        <v>4917110.3322279602</v>
      </c>
    </row>
    <row r="209" spans="1:65" ht="19.5">
      <c r="C209">
        <f>H208*D209</f>
        <v>177301.01217051744</v>
      </c>
      <c r="D209">
        <f>D208</f>
        <v>0.036057969049106471</v>
      </c>
      <c r="E209" t="s">
        <v>16</v>
      </c>
      <c r="F209" s="5">
        <v>44099</v>
      </c>
      <c r="H209">
        <f>H208+C209</f>
        <v>5094411.344398478</v>
      </c>
    </row>
    <row r="210" spans="1:65" ht="19.5">
      <c r="C210">
        <f>H209*D210</f>
        <v>183694.1265797372</v>
      </c>
      <c r="D210">
        <f>D209</f>
        <v>0.036057969049106471</v>
      </c>
      <c r="E210" t="s">
        <v>17</v>
      </c>
      <c r="F210" s="5">
        <v>44100</v>
      </c>
      <c r="H210">
        <f>H209+C210</f>
        <v>5278105.4709782153</v>
      </c>
    </row>
    <row r="211" spans="1:65" ht="19.5">
      <c r="C211">
        <f>H210*D211</f>
        <v>190317.76371045201</v>
      </c>
      <c r="D211">
        <f>D210</f>
        <v>0.036057969049106471</v>
      </c>
      <c r="E211" t="s">
        <v>11</v>
      </c>
      <c r="F211" s="5">
        <v>44101</v>
      </c>
      <c r="H211">
        <f>H210+C211</f>
        <v>5468423.2346886676</v>
      </c>
    </row>
    <row r="212" spans="1:65" ht="19.5">
      <c r="C212">
        <f>H211*D212</f>
        <v>197180.23574381866</v>
      </c>
      <c r="D212">
        <f>D211</f>
        <v>0.036057969049106471</v>
      </c>
      <c r="E212" t="s">
        <v>12</v>
      </c>
      <c r="F212" s="5">
        <v>44102</v>
      </c>
      <c r="H212">
        <f>H211+C212</f>
        <v>5665603.4704324864</v>
      </c>
    </row>
    <row r="213" spans="1:65" ht="19.5">
      <c r="C213">
        <f>H212*D213</f>
        <v>204290.1545813648</v>
      </c>
      <c r="D213">
        <f>D212</f>
        <v>0.036057969049106471</v>
      </c>
      <c r="E213" t="s">
        <v>13</v>
      </c>
      <c r="F213" s="5">
        <v>44103</v>
      </c>
      <c r="H213">
        <f>H212+C213</f>
        <v>5869893.6250138516</v>
      </c>
    </row>
    <row r="214" spans="1:65" ht="19.5">
      <c r="C214">
        <f>H213*D214</f>
        <v>211656.44265229686</v>
      </c>
      <c r="D214">
        <f>D213</f>
        <v>0.036057969049106471</v>
      </c>
      <c r="E214" t="s">
        <v>14</v>
      </c>
      <c r="F214" s="5">
        <v>44104</v>
      </c>
      <c r="H214">
        <f>H213+C214</f>
        <v>6081550.0676661488</v>
      </c>
    </row>
    <row r="215" spans="1:65" ht="19.5">
      <c r="C215">
        <f>H214*D215</f>
        <v>219288.34411049736</v>
      </c>
      <c r="D215">
        <f>D214</f>
        <v>0.036057969049106471</v>
      </c>
      <c r="E215" t="s">
        <v>15</v>
      </c>
      <c r="F215" s="5">
        <v>44105</v>
      </c>
      <c r="H215">
        <f>H214+C215</f>
        <v>6300838.411776646</v>
      </c>
    </row>
    <row r="216" spans="1:65" ht="19.5">
      <c r="C216">
        <f>H215*D216</f>
        <v>227195.43643526349</v>
      </c>
      <c r="D216">
        <f>D215</f>
        <v>0.036057969049106471</v>
      </c>
      <c r="E216" t="s">
        <v>16</v>
      </c>
      <c r="F216" s="5">
        <v>44106</v>
      </c>
      <c r="H216">
        <f>H215+C216</f>
        <v>6528033.8482119096</v>
      </c>
    </row>
    <row r="217" spans="1:65" ht="19.5">
      <c r="C217">
        <f>H216*D217</f>
        <v>235387.64245034446</v>
      </c>
      <c r="D217">
        <f>D216</f>
        <v>0.036057969049106471</v>
      </c>
      <c r="E217" t="s">
        <v>17</v>
      </c>
      <c r="F217" s="5">
        <v>44107</v>
      </c>
      <c r="H217">
        <f>H216+C217</f>
        <v>6763421.4906622544</v>
      </c>
    </row>
    <row r="218" spans="1:65" ht="19.5">
      <c r="C218">
        <f>H217*D218</f>
        <v>243875.24277636112</v>
      </c>
      <c r="D218">
        <f>D217</f>
        <v>0.036057969049106471</v>
      </c>
      <c r="E218" t="s">
        <v>11</v>
      </c>
      <c r="F218" s="5">
        <v>44108</v>
      </c>
      <c r="H218">
        <f>H217+C218</f>
        <v>7007296.7334386157</v>
      </c>
    </row>
    <row r="219" spans="1:65" ht="19.5">
      <c r="C219">
        <f>H218*D219</f>
        <v>252668.88873223448</v>
      </c>
      <c r="D219">
        <f>D218</f>
        <v>0.036057969049106471</v>
      </c>
      <c r="E219" t="s">
        <v>12</v>
      </c>
      <c r="F219" s="5">
        <v>44109</v>
      </c>
      <c r="H219">
        <f>H218+C219</f>
        <v>7259965.6221708506</v>
      </c>
    </row>
    <row r="220" spans="1:65" ht="19.5">
      <c r="C220">
        <f>H219*D220</f>
        <v>261779.61570181354</v>
      </c>
      <c r="D220">
        <f>D219</f>
        <v>0.036057969049106471</v>
      </c>
      <c r="E220" t="s">
        <v>13</v>
      </c>
      <c r="F220" s="5">
        <v>44110</v>
      </c>
      <c r="H220">
        <f>H219+C220</f>
        <v>7521745.2378726639</v>
      </c>
    </row>
    <row r="221" spans="1:65" ht="19.5">
      <c r="C221">
        <f>H220*D221</f>
        <v>271218.85698247649</v>
      </c>
      <c r="D221">
        <f>D220</f>
        <v>0.036057969049106471</v>
      </c>
      <c r="E221" t="s">
        <v>14</v>
      </c>
      <c r="F221" s="5">
        <v>44111</v>
      </c>
      <c r="H221">
        <f>H220+C221</f>
        <v>7792964.09485514</v>
      </c>
    </row>
    <row r="222" spans="1:65" ht="19.5">
      <c r="C222">
        <f>H221*D222</f>
        <v>280998.45813308464</v>
      </c>
      <c r="D222">
        <f>D221</f>
        <v>0.036057969049106471</v>
      </c>
      <c r="E222" t="s">
        <v>15</v>
      </c>
      <c r="F222" s="5">
        <v>44112</v>
      </c>
      <c r="H222">
        <f>H221+C222</f>
        <v>8073962.5529882247</v>
      </c>
    </row>
    <row r="223" spans="1:65" ht="19.5">
      <c r="C223">
        <f>H222*D223</f>
        <v>291130.69183929404</v>
      </c>
      <c r="D223">
        <f>D222</f>
        <v>0.036057969049106471</v>
      </c>
      <c r="E223" t="s">
        <v>16</v>
      </c>
      <c r="F223" s="5">
        <v>44113</v>
      </c>
      <c r="H223">
        <f>H222+C223</f>
        <v>8365093.2448275182</v>
      </c>
    </row>
    <row r="224" spans="1:65" ht="19.5">
      <c r="C224">
        <f>H223*D224</f>
        <v>301628.27331488027</v>
      </c>
      <c r="D224">
        <f>D223</f>
        <v>0.036057969049106471</v>
      </c>
      <c r="E224" t="s">
        <v>17</v>
      </c>
      <c r="F224" s="5">
        <v>44114</v>
      </c>
      <c r="H224">
        <f>H223+C224</f>
        <v>8666721.5181423984</v>
      </c>
    </row>
    <row r="225" spans="1:65" ht="19.5">
      <c r="C225">
        <f>H224*D225</f>
        <v>312504.37625840364</v>
      </c>
      <c r="D225">
        <f>D224</f>
        <v>0.036057969049106471</v>
      </c>
      <c r="E225" t="s">
        <v>11</v>
      </c>
      <c r="F225" s="5">
        <v>44115</v>
      </c>
      <c r="H225">
        <f>H224+C225</f>
        <v>8979225.8944008015</v>
      </c>
    </row>
    <row r="226" spans="1:65" ht="19.5">
      <c r="C226">
        <f>H225*D226</f>
        <v>323772.64938523946</v>
      </c>
      <c r="D226">
        <f>D225</f>
        <v>0.036057969049106471</v>
      </c>
      <c r="E226" t="s">
        <v>12</v>
      </c>
      <c r="F226" s="5">
        <v>44116</v>
      </c>
      <c r="H226">
        <f>H225+C226</f>
        <v>9302998.5437860414</v>
      </c>
    </row>
    <row r="227" spans="1:65" ht="19.5">
      <c r="C227">
        <f>H226*D227</f>
        <v>335447.23355571966</v>
      </c>
      <c r="D227">
        <f>D226</f>
        <v>0.036057969049106471</v>
      </c>
      <c r="E227" t="s">
        <v>13</v>
      </c>
      <c r="F227" s="5">
        <v>44117</v>
      </c>
      <c r="H227">
        <f>H226+C227</f>
        <v>9638445.7773417607</v>
      </c>
    </row>
    <row r="228" spans="1:65" ht="19.5">
      <c r="C228">
        <f>H227*D228</f>
        <v>347542.77952088014</v>
      </c>
      <c r="D228">
        <f>D227</f>
        <v>0.036057969049106471</v>
      </c>
      <c r="E228" t="s">
        <v>14</v>
      </c>
      <c r="F228" s="5">
        <v>44118</v>
      </c>
      <c r="H228">
        <f>H227+C228</f>
        <v>9985988.5568626411</v>
      </c>
    </row>
    <row r="229" spans="1:65" ht="19.5">
      <c r="C229">
        <f>H228*D229</f>
        <v>360074.46630808449</v>
      </c>
      <c r="D229">
        <f>D228</f>
        <v>0.036057969049106471</v>
      </c>
      <c r="E229" t="s">
        <v>15</v>
      </c>
      <c r="F229" s="5">
        <v>44119</v>
      </c>
      <c r="H229">
        <f>H228+C229</f>
        <v>10346063.023170726</v>
      </c>
    </row>
    <row r="230" spans="1:65" ht="19.5">
      <c r="C230">
        <f>H229*D230</f>
        <v>373058.02026959497</v>
      </c>
      <c r="D230">
        <f>D229</f>
        <v>0.036057969049106471</v>
      </c>
      <c r="E230" t="s">
        <v>16</v>
      </c>
      <c r="F230" s="5">
        <v>44120</v>
      </c>
      <c r="H230">
        <f>H229+C230</f>
        <v>10719121.043440321</v>
      </c>
    </row>
    <row r="231" spans="1:65" ht="19.5">
      <c r="C231">
        <f>H230*D231</f>
        <v>386509.73481799697</v>
      </c>
      <c r="D231">
        <f>D230</f>
        <v>0.036057969049106471</v>
      </c>
      <c r="E231" t="s">
        <v>17</v>
      </c>
      <c r="F231" s="5">
        <v>44121</v>
      </c>
      <c r="H231">
        <f>H230+C231</f>
        <v>11105630.778258318</v>
      </c>
    </row>
    <row r="232" spans="1:65" ht="19.5">
      <c r="C232">
        <f>H231*D232</f>
        <v>400446.49087324267</v>
      </c>
      <c r="D232">
        <f>D231</f>
        <v>0.036057969049106471</v>
      </c>
      <c r="E232" t="s">
        <v>11</v>
      </c>
      <c r="F232" s="5">
        <v>44122</v>
      </c>
      <c r="H232">
        <f>H231+C232</f>
        <v>11506077.26913156</v>
      </c>
    </row>
    <row r="233" spans="1:65" ht="19.5">
      <c r="C233">
        <f>H232*D233</f>
        <v>414885.77804697328</v>
      </c>
      <c r="D233">
        <f>D232</f>
        <v>0.036057969049106471</v>
      </c>
      <c r="E233" t="s">
        <v>12</v>
      </c>
      <c r="F233" s="5">
        <v>44123</v>
      </c>
      <c r="H233">
        <f>H232+C233</f>
        <v>11920963.047178533</v>
      </c>
    </row>
    <row r="234" spans="1:65" ht="19.5">
      <c r="C234">
        <f>H233*D234</f>
        <v>429845.7165907055</v>
      </c>
      <c r="D234">
        <f>D233</f>
        <v>0.036057969049106471</v>
      </c>
      <c r="E234" t="s">
        <v>13</v>
      </c>
      <c r="F234" s="5">
        <v>44124</v>
      </c>
      <c r="H234">
        <f>H233+C234</f>
        <v>12350808.763769239</v>
      </c>
    </row>
    <row r="235" spans="1:65" ht="19.5">
      <c r="C235">
        <f>H234*D235</f>
        <v>445345.08013542416</v>
      </c>
      <c r="D235">
        <f>D234</f>
        <v>0.036057969049106471</v>
      </c>
      <c r="E235" t="s">
        <v>14</v>
      </c>
      <c r="F235" s="5">
        <v>44125</v>
      </c>
      <c r="H235">
        <f>H234+C235</f>
        <v>12796153.843904663</v>
      </c>
    </row>
    <row r="236" spans="1:65" ht="19.5">
      <c r="C236">
        <f>H235*D236</f>
        <v>461403.31925111916</v>
      </c>
      <c r="D236">
        <f>D235</f>
        <v>0.036057969049106471</v>
      </c>
      <c r="E236" t="s">
        <v>15</v>
      </c>
      <c r="F236" s="5">
        <v>44126</v>
      </c>
      <c r="H236">
        <f>H235+C236</f>
        <v>13257557.163155783</v>
      </c>
    </row>
    <row r="237" spans="1:65" ht="19.5">
      <c r="C237">
        <f>H236*D237</f>
        <v>478040.58585583098</v>
      </c>
      <c r="D237">
        <f>D236</f>
        <v>0.036057969049106471</v>
      </c>
      <c r="E237" t="s">
        <v>16</v>
      </c>
      <c r="F237" s="5">
        <v>44127</v>
      </c>
      <c r="H237">
        <f>H236+C237</f>
        <v>13735597.749011613</v>
      </c>
    </row>
    <row r="238" spans="1:65" ht="19.5">
      <c r="C238">
        <f>H237*D238</f>
        <v>495277.75850483729</v>
      </c>
      <c r="D238">
        <f>D237</f>
        <v>0.036057969049106471</v>
      </c>
      <c r="E238" t="s">
        <v>17</v>
      </c>
      <c r="F238" s="5">
        <v>44128</v>
      </c>
      <c r="H238">
        <f>H237+C238</f>
        <v>14230875.507516451</v>
      </c>
    </row>
    <row r="239" spans="1:65" ht="19.5">
      <c r="C239">
        <f>H238*D239</f>
        <v>513136.46859171556</v>
      </c>
      <c r="D239">
        <f>D238</f>
        <v>0.036057969049106471</v>
      </c>
      <c r="E239" t="s">
        <v>11</v>
      </c>
      <c r="F239" s="5">
        <v>44129</v>
      </c>
      <c r="H239">
        <f>H238+C239</f>
        <v>14744011.976108167</v>
      </c>
    </row>
    <row r="240" spans="1:65" ht="19.5">
      <c r="C240">
        <f>H239*D240</f>
        <v>531639.12749416346</v>
      </c>
      <c r="D240">
        <f>D239</f>
        <v>0.036057969049106471</v>
      </c>
      <c r="E240" t="s">
        <v>12</v>
      </c>
      <c r="F240" s="5">
        <v>44130</v>
      </c>
      <c r="H240">
        <f>H239+C240</f>
        <v>15275651.103602331</v>
      </c>
    </row>
    <row r="241" spans="1:65" ht="19.5">
      <c r="C241">
        <f>H240*D241</f>
        <v>550808.95469864202</v>
      </c>
      <c r="D241">
        <f>D240</f>
        <v>0.036057969049106471</v>
      </c>
      <c r="E241" t="s">
        <v>13</v>
      </c>
      <c r="F241" s="5">
        <v>44131</v>
      </c>
      <c r="H241">
        <f>H240+C241</f>
        <v>15826460.058300974</v>
      </c>
    </row>
    <row r="242" spans="1:65" ht="19.5">
      <c r="C242">
        <f>H241*D242</f>
        <v>570670.00693913631</v>
      </c>
      <c r="D242">
        <f>D241</f>
        <v>0.036057969049106471</v>
      </c>
      <c r="E242" t="s">
        <v>14</v>
      </c>
      <c r="F242" s="5">
        <v>44132</v>
      </c>
      <c r="H242">
        <f>H241+C242</f>
        <v>16397130.065240109</v>
      </c>
    </row>
    <row r="243" spans="1:65" ht="19.5">
      <c r="C243">
        <f>H242*D243</f>
        <v>591247.20838660107</v>
      </c>
      <c r="D243">
        <f>D242</f>
        <v>0.036057969049106471</v>
      </c>
      <c r="E243" t="s">
        <v>15</v>
      </c>
      <c r="F243" s="5">
        <v>44133</v>
      </c>
      <c r="H243">
        <f>H242+C243</f>
        <v>16988377.273626711</v>
      </c>
    </row>
    <row r="244" spans="1:65" ht="19.5">
      <c r="C244">
        <f>H243*D244</f>
        <v>612566.38192697568</v>
      </c>
      <c r="D244">
        <f>D243</f>
        <v>0.036057969049106471</v>
      </c>
      <c r="E244" t="s">
        <v>16</v>
      </c>
      <c r="F244" s="5">
        <v>44134</v>
      </c>
      <c r="H244">
        <f>H243+C244</f>
        <v>17600943.655553687</v>
      </c>
    </row>
    <row r="245" spans="1:65" ht="19.5">
      <c r="C245">
        <f>H244*D245</f>
        <v>634654.28156702174</v>
      </c>
      <c r="D245">
        <f>D244</f>
        <v>0.036057969049106471</v>
      </c>
      <c r="E245" t="s">
        <v>17</v>
      </c>
      <c r="F245" s="5">
        <v>44135</v>
      </c>
      <c r="H245">
        <f>H244+C245</f>
        <v>18235597.93712071</v>
      </c>
    </row>
    <row r="246" spans="1:65" ht="19.5">
      <c r="C246">
        <f>H245*D246</f>
        <v>657538.62600864831</v>
      </c>
      <c r="D246">
        <f>D245</f>
        <v>0.036057969049106471</v>
      </c>
      <c r="E246" t="s">
        <v>11</v>
      </c>
      <c r="F246" s="5">
        <v>44136</v>
      </c>
      <c r="H246">
        <f>H245+C246</f>
        <v>18893136.563129358</v>
      </c>
    </row>
    <row r="247" spans="1:65" ht="19.5">
      <c r="C247">
        <f>H246*D247</f>
        <v>681248.13343386014</v>
      </c>
      <c r="D247">
        <f>D246</f>
        <v>0.036057969049106471</v>
      </c>
      <c r="E247" t="s">
        <v>12</v>
      </c>
      <c r="F247" s="5">
        <v>44137</v>
      </c>
      <c r="H247">
        <f>H246+C247</f>
        <v>19574384.696563218</v>
      </c>
    </row>
    <row r="248" spans="1:65" ht="19.5">
      <c r="C248">
        <f>H247*D248</f>
        <v>705812.55754397984</v>
      </c>
      <c r="D248">
        <f>D247</f>
        <v>0.036057969049106471</v>
      </c>
      <c r="E248" t="s">
        <v>13</v>
      </c>
      <c r="F248" s="5">
        <v>44138</v>
      </c>
      <c r="H248">
        <f>H247+C248</f>
        <v>20280197.254107196</v>
      </c>
    </row>
    <row r="249" spans="1:65" ht="19.5">
      <c r="C249">
        <f>H248*D249</f>
        <v>731262.72489837126</v>
      </c>
      <c r="D249">
        <f>D248</f>
        <v>0.036057969049106471</v>
      </c>
      <c r="E249" t="s">
        <v>14</v>
      </c>
      <c r="F249" s="5">
        <v>44139</v>
      </c>
      <c r="H249">
        <f>H248+C249</f>
        <v>21011459.979005568</v>
      </c>
    </row>
    <row r="250" spans="1:65" ht="19.5">
      <c r="C250">
        <f>H249*D250</f>
        <v>757630.57359952212</v>
      </c>
      <c r="D250">
        <f>D249</f>
        <v>0.036057969049106471</v>
      </c>
      <c r="E250" t="s">
        <v>15</v>
      </c>
      <c r="F250" s="5">
        <v>44140</v>
      </c>
      <c r="H250">
        <f>H249+C250</f>
        <v>21769090.552605089</v>
      </c>
    </row>
    <row r="251" spans="1:65" ht="19.5">
      <c r="C251">
        <f>H250*D251</f>
        <v>784949.1933730304</v>
      </c>
      <c r="D251">
        <f>D250</f>
        <v>0.036057969049106471</v>
      </c>
      <c r="E251" t="s">
        <v>16</v>
      </c>
      <c r="F251" s="5">
        <v>44141</v>
      </c>
      <c r="H251">
        <f>H250+C251</f>
        <v>22554039.745978121</v>
      </c>
    </row>
    <row r="252" spans="1:65" ht="19.5">
      <c r="C252">
        <f>H251*D252</f>
        <v>813252.86709279625</v>
      </c>
      <c r="D252">
        <f>D251</f>
        <v>0.036057969049106471</v>
      </c>
      <c r="E252" t="s">
        <v>17</v>
      </c>
      <c r="F252" s="5">
        <v>44142</v>
      </c>
      <c r="H252">
        <f>H251+C252</f>
        <v>23367292.613070916</v>
      </c>
    </row>
    <row r="253" spans="1:65" ht="19.5">
      <c r="C253">
        <f>H252*D253</f>
        <v>842577.11380352534</v>
      </c>
      <c r="D253">
        <f>D252</f>
        <v>0.036057969049106471</v>
      </c>
      <c r="E253" t="s">
        <v>11</v>
      </c>
      <c r="F253" s="5">
        <v>44143</v>
      </c>
      <c r="H253">
        <f>H252+C253</f>
        <v>24209869.726874441</v>
      </c>
    </row>
    <row r="254" spans="1:65" ht="19.5">
      <c r="C254">
        <f>H253*D254</f>
        <v>872958.73329453834</v>
      </c>
      <c r="D254">
        <f>D253</f>
        <v>0.036057969049106471</v>
      </c>
      <c r="E254" t="s">
        <v>12</v>
      </c>
      <c r="F254" s="5">
        <v>44144</v>
      </c>
      <c r="H254">
        <f>H253+C254</f>
        <v>25082828.46016898</v>
      </c>
    </row>
    <row r="255" spans="1:65" ht="19.5">
      <c r="C255">
        <f>H254*D255</f>
        <v>904435.85228082002</v>
      </c>
      <c r="D255">
        <f>D254</f>
        <v>0.036057969049106471</v>
      </c>
      <c r="E255" t="s">
        <v>13</v>
      </c>
      <c r="F255" s="5">
        <v>44145</v>
      </c>
      <c r="H255">
        <f>H254+C255</f>
        <v>25987264.312449802</v>
      </c>
    </row>
    <row r="256" spans="1:65" ht="19.5">
      <c r="C256">
        <f>H255*D256</f>
        <v>937047.97224926413</v>
      </c>
      <c r="D256">
        <f>D255</f>
        <v>0.036057969049106471</v>
      </c>
      <c r="E256" t="s">
        <v>14</v>
      </c>
      <c r="F256" s="5">
        <v>44146</v>
      </c>
      <c r="H256">
        <f>H255+C256</f>
        <v>26924312.284699067</v>
      </c>
    </row>
    <row r="257" spans="1:65" ht="19.5">
      <c r="C257">
        <f>H256*D257</f>
        <v>970836.01903015608</v>
      </c>
      <c r="D257">
        <f>D256</f>
        <v>0.036057969049106471</v>
      </c>
      <c r="E257" t="s">
        <v>15</v>
      </c>
      <c r="F257" s="5">
        <v>44147</v>
      </c>
      <c r="H257">
        <f>H256+C257</f>
        <v>27895148.303729225</v>
      </c>
    </row>
    <row r="258" spans="1:65" ht="19.5">
      <c r="C258">
        <f>H257*D258</f>
        <v>1005842.3941561033</v>
      </c>
      <c r="D258">
        <f>D257</f>
        <v>0.036057969049106471</v>
      </c>
      <c r="E258" t="s">
        <v>16</v>
      </c>
      <c r="F258" s="5">
        <v>44148</v>
      </c>
      <c r="H258">
        <f>H257+C258</f>
        <v>28900990.697885327</v>
      </c>
    </row>
    <row r="259" spans="1:65" ht="19.5">
      <c r="C259">
        <f>H258*D259</f>
        <v>1042111.0280728631</v>
      </c>
      <c r="D259">
        <f>D258</f>
        <v>0.036057969049106471</v>
      </c>
      <c r="E259" t="s">
        <v>17</v>
      </c>
      <c r="F259" s="5">
        <v>44149</v>
      </c>
      <c r="H259">
        <f>H258+C259</f>
        <v>29943101.725958191</v>
      </c>
    </row>
    <row r="260" spans="1:65" ht="19.5">
      <c r="C260">
        <f>H259*D260</f>
        <v>1079687.435268847</v>
      </c>
      <c r="D260">
        <f>D259</f>
        <v>0.036057969049106471</v>
      </c>
      <c r="E260" t="s">
        <v>11</v>
      </c>
      <c r="F260" s="5">
        <v>44150</v>
      </c>
      <c r="H260">
        <f>H259+C260</f>
        <v>31022789.161227036</v>
      </c>
    </row>
    <row r="261" spans="1:65" ht="19.5">
      <c r="C261">
        <f>H260*D261</f>
        <v>1118618.7713924802</v>
      </c>
      <c r="D261">
        <f>D260</f>
        <v>0.036057969049106471</v>
      </c>
      <c r="E261" t="s">
        <v>12</v>
      </c>
      <c r="F261" s="5">
        <v>44151</v>
      </c>
      <c r="H261">
        <f>H260+C261</f>
        <v>32141407.932619516</v>
      </c>
    </row>
    <row r="262" spans="1:65" ht="19.5">
      <c r="C262">
        <f>H261*D262</f>
        <v>1158953.8924290997</v>
      </c>
      <c r="D262">
        <f>D261</f>
        <v>0.036057969049106471</v>
      </c>
      <c r="E262" t="s">
        <v>13</v>
      </c>
      <c r="F262" s="5">
        <v>44152</v>
      </c>
      <c r="H262">
        <f>H261+C262</f>
        <v>33300361.825048614</v>
      </c>
    </row>
    <row r="263" spans="1:65" ht="19.5">
      <c r="C263">
        <f>H262*D263</f>
        <v>1200743.4160116496</v>
      </c>
      <c r="D263">
        <f>D262</f>
        <v>0.036057969049106471</v>
      </c>
      <c r="E263" t="s">
        <v>14</v>
      </c>
      <c r="F263" s="5">
        <v>44153</v>
      </c>
      <c r="H263">
        <f>H262+C263</f>
        <v>34501105.241060264</v>
      </c>
    </row>
    <row r="264" spans="1:65" ht="19.5">
      <c r="C264">
        <f>H263*D264</f>
        <v>1244039.7849421161</v>
      </c>
      <c r="D264">
        <f>D263</f>
        <v>0.036057969049106471</v>
      </c>
      <c r="E264" t="s">
        <v>15</v>
      </c>
      <c r="F264" s="5">
        <v>44154</v>
      </c>
      <c r="H264">
        <f>H263+C264</f>
        <v>35745145.026002377</v>
      </c>
    </row>
    <row r="265" spans="1:65" ht="19.5">
      <c r="C265">
        <f>H264*D265</f>
        <v>1288897.333003416</v>
      </c>
      <c r="D265">
        <f>D264</f>
        <v>0.036057969049106471</v>
      </c>
      <c r="E265" t="s">
        <v>16</v>
      </c>
      <c r="F265" s="5">
        <v>44155</v>
      </c>
      <c r="H265">
        <f>H264+C265</f>
        <v>37034042.359005794</v>
      </c>
    </row>
    <row r="266" spans="1:65" ht="19.5">
      <c r="C266">
        <f>H265*D266</f>
        <v>1335372.3531443288</v>
      </c>
      <c r="D266">
        <f>D265</f>
        <v>0.036057969049106471</v>
      </c>
      <c r="E266" t="s">
        <v>17</v>
      </c>
      <c r="F266" s="5">
        <v>44156</v>
      </c>
      <c r="H266">
        <f>H265+C266</f>
        <v>38369414.712150119</v>
      </c>
    </row>
    <row r="267" spans="1:65" ht="19.5">
      <c r="C267">
        <f>H266*D267</f>
        <v>1383523.1681230394</v>
      </c>
      <c r="D267">
        <f>D266</f>
        <v>0.036057969049106471</v>
      </c>
      <c r="E267" t="s">
        <v>11</v>
      </c>
      <c r="F267" s="5">
        <v>44157</v>
      </c>
      <c r="H267">
        <f>H266+C267</f>
        <v>39752937.880273156</v>
      </c>
    </row>
    <row r="268" spans="1:65" ht="19.5">
      <c r="C268">
        <f>H267*D268</f>
        <v>1433410.2036979417</v>
      </c>
      <c r="D268">
        <f>D267</f>
        <v>0.036057969049106471</v>
      </c>
      <c r="E268" t="s">
        <v>12</v>
      </c>
      <c r="F268" s="5">
        <v>44158</v>
      </c>
      <c r="H268">
        <f>H267+C268</f>
        <v>41186348.083971098</v>
      </c>
    </row>
    <row r="269" spans="1:65" ht="19.5">
      <c r="C269">
        <f>H268*D269</f>
        <v>1485096.0644575555</v>
      </c>
      <c r="D269">
        <f>D268</f>
        <v>0.036057969049106471</v>
      </c>
      <c r="E269" t="s">
        <v>13</v>
      </c>
      <c r="F269" s="5">
        <v>44159</v>
      </c>
      <c r="H269">
        <f>H268+C269</f>
        <v>42671444.148428656</v>
      </c>
    </row>
    <row r="270" spans="1:65" ht="19.5">
      <c r="C270">
        <f>H269*D270</f>
        <v>1538645.6123847158</v>
      </c>
      <c r="D270">
        <f>D269</f>
        <v>0.036057969049106471</v>
      </c>
      <c r="E270" t="s">
        <v>14</v>
      </c>
      <c r="F270" s="5">
        <v>44160</v>
      </c>
      <c r="H270">
        <f>H269+C270</f>
        <v>44210089.76081337</v>
      </c>
    </row>
    <row r="271" spans="1:65" ht="19.5">
      <c r="C271">
        <f>H270*D271</f>
        <v>1594126.0482536275</v>
      </c>
      <c r="D271">
        <f>D270</f>
        <v>0.036057969049106471</v>
      </c>
      <c r="E271" t="s">
        <v>15</v>
      </c>
      <c r="F271" s="5">
        <v>44161</v>
      </c>
      <c r="H271">
        <f>H270+C271</f>
        <v>45804215.809066996</v>
      </c>
    </row>
    <row r="272" spans="1:65" ht="19.5">
      <c r="C272">
        <f>H271*D272</f>
        <v>1651606.9959619311</v>
      </c>
      <c r="D272">
        <f>D271</f>
        <v>0.036057969049106471</v>
      </c>
      <c r="E272" t="s">
        <v>16</v>
      </c>
      <c r="F272" s="5">
        <v>44162</v>
      </c>
      <c r="H272">
        <f>H271+C272</f>
        <v>47455822.80502893</v>
      </c>
    </row>
    <row r="273" spans="1:65" ht="19.5">
      <c r="C273">
        <f>H272*D273</f>
        <v>1711160.5899036143</v>
      </c>
      <c r="D273">
        <f>D272</f>
        <v>0.036057969049106471</v>
      </c>
      <c r="E273" t="s">
        <v>17</v>
      </c>
      <c r="F273" s="5">
        <v>44163</v>
      </c>
      <c r="H273">
        <f>H272+C273</f>
        <v>49166983.394932546</v>
      </c>
    </row>
    <row r="274" spans="1:65" ht="19.5">
      <c r="C274">
        <f>H273*D274</f>
        <v>1772861.5654924095</v>
      </c>
      <c r="D274">
        <f>D273</f>
        <v>0.036057969049106471</v>
      </c>
      <c r="E274" t="s">
        <v>11</v>
      </c>
      <c r="F274" s="5">
        <v>44164</v>
      </c>
      <c r="H274">
        <f>H273+C274</f>
        <v>50939844.960424952</v>
      </c>
    </row>
    <row r="275" spans="1:65" ht="19.5">
      <c r="C275">
        <f>H274*D275</f>
        <v>1836787.3529492852</v>
      </c>
      <c r="D275">
        <f>D274</f>
        <v>0.036057969049106471</v>
      </c>
      <c r="E275" t="s">
        <v>12</v>
      </c>
      <c r="F275" s="5">
        <v>44165</v>
      </c>
      <c r="H275">
        <f>H274+C275</f>
        <v>52776632.313374236</v>
      </c>
    </row>
    <row r="276" spans="1:65" ht="19.5">
      <c r="C276">
        <f>H275*D276</f>
        <v>1903018.1744717206</v>
      </c>
      <c r="D276">
        <f>D275</f>
        <v>0.036057969049106471</v>
      </c>
      <c r="E276" t="s">
        <v>13</v>
      </c>
      <c r="F276" s="5">
        <v>44166</v>
      </c>
      <c r="H276">
        <f>H275+C276</f>
        <v>54679650.487845957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2020-04-12T04:08:59Z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