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<sst xmlns="http://schemas.openxmlformats.org/spreadsheetml/2006/main" uniqueCount="18" count="18">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</sst>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5">
    <numFmt formatCode="0.0%_);(0.0%)" numFmtId="100"/>
    <numFmt formatCode="#,##0_);(#,##0)" numFmtId="101"/>
    <numFmt formatCode="d-mmm-yyyy" numFmtId="102"/>
    <numFmt formatCode="0%_);(0%)" numFmtId="103"/>
    <numFmt formatCode="0.000_);(0.000)" numFmtId="104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4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Wednesday, 15 Apr 2020 07:11 UTC</t>
        </is>
      </c>
    </row>
    <row r="4" spans="1:66" ht="19.5">
      <c r="A4" t="inlineStr">
        <is>
          <t>d</t>
        </is>
      </c>
      <c r="C4" s="1" t="inlineStr">
        <is>
          <t>Fairly complete.</t>
        </is>
      </c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35x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H8*35</f>
        <v>35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H9*35</f>
        <v>70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  <c r="BF9">
        <v>496535</v>
      </c>
      <c r="BG9">
        <v>526396</v>
      </c>
      <c r="BH9">
        <v>555313</v>
      </c>
      <c r="BI9">
        <v>580619</v>
      </c>
      <c r="BJ9">
        <v>607670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H10*35</f>
        <v>70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H11*35</f>
        <v>105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H12*35</f>
        <v>210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H13*35</f>
        <v>384.99999999992997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H14*35</f>
        <v>699.9999999999427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H15*35</f>
        <v>909.99999999992554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H16*35</f>
        <v>1434.9999999998124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H17*35</f>
        <v>2379.999999999899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H18*35</f>
        <v>3359.9999999990173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H19*35</f>
        <v>5564.9999999983729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H20*35</f>
        <v>6790.0000000006748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H21*35</f>
        <v>7804.9999999975553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H22*35</f>
        <v>11444.999999961416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H23*35</f>
        <v>14524.999999949947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H24*35</f>
        <v>21629.999999925116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H25*35</f>
        <v>30624.999999894113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H26*35</f>
        <v>35419.999999864413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H27*35</f>
        <v>45184.999999659027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H28*35</f>
        <v>53339.999999603438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H29*35</f>
        <v>69754.999999469088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H30*35</f>
        <v>89984.999999287524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H31*35</f>
        <v>109479.99999913845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H32*35</f>
        <v>124494.9999994683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H33*35</f>
        <v>133839.99999942444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H34*35</f>
        <v>171989.99999870037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H35*35</f>
        <v>184659.99999860919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H36*35</f>
        <v>198624.99999850013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H37*35</f>
        <v>241709.99999808116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H38*35</f>
        <v>272334.99999786378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H39*35</f>
        <v>307334.9999975285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H40*35</f>
        <v>342439.99999873363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H41*35</f>
        <v>368829.99999864859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H42*35</f>
        <v>402849.99999853608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H43*35</f>
        <v>421224.99999842036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H44*35</f>
        <v>468334.99999844842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T44" t="inlineStr">
        <is>
          <t>UPDATED - finished this line's entry and won't require further update.</t>
        </is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AZ44" t="inlineStr">
        <is>
          <t>CORRECT - no errors seen.  Ready for permanent record.</t>
        </is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H45*35</f>
        <v>489614.99999817915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L45" t="inlineStr">
        <is>
          <t>NEW:</t>
        </is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T45" t="inlineStr">
        <is>
          <t>PROPOSED - open to proposal now - subject to revision.</t>
        </is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572.63606928803245</v>
      </c>
      <c r="D46">
        <f>D45/1.1100000000000001</f>
        <v>0.040934739387387384</v>
      </c>
      <c r="E46" t="s">
        <v>14</v>
      </c>
      <c r="F46" t="inlineStr">
        <is>
          <t>day two</t>
        </is>
      </c>
      <c r="G46" s="2">
        <f>H46*35</f>
        <v>509657.26242326025</v>
      </c>
      <c r="H46">
        <f>H45+C46</f>
        <v>14561.636069236007</v>
      </c>
      <c r="J46" s="1"/>
      <c r="K46" s="1"/>
      <c r="AW46" s="1"/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537.00610589923951</v>
      </c>
      <c r="D47">
        <f>D46/1.1100000000000001</f>
        <v>0.036878143592240883</v>
      </c>
      <c r="E47" t="s">
        <v>15</v>
      </c>
      <c r="F47" t="inlineStr">
        <is>
          <t>day three</t>
        </is>
      </c>
      <c r="G47" s="2">
        <f>H47*35</f>
        <v>528452.47612973361</v>
      </c>
      <c r="H47">
        <f>H46+C47</f>
        <v>15098.642175135246</v>
      </c>
      <c r="J47" s="1"/>
      <c r="K47" s="1"/>
      <c r="L47" t="inlineStr">
        <is>
          <t>total (entry):</t>
        </is>
      </c>
      <c r="M47">
        <v>460</v>
      </c>
      <c r="N47">
        <v>35</v>
      </c>
      <c r="O47">
        <v>29</v>
      </c>
      <c r="Q47">
        <v>2370</v>
      </c>
      <c r="R47">
        <v>369</v>
      </c>
      <c r="S47">
        <v>153</v>
      </c>
      <c r="U47">
        <v>3543</v>
      </c>
      <c r="V47">
        <v>572</v>
      </c>
      <c r="W47">
        <v>151</v>
      </c>
      <c r="Y47">
        <v>6213</v>
      </c>
      <c r="Z47">
        <v>731</v>
      </c>
      <c r="AA47">
        <v>287</v>
      </c>
      <c r="AC47">
        <v>355</v>
      </c>
      <c r="AD47">
        <v>38</v>
      </c>
      <c r="AE47">
        <v>21</v>
      </c>
      <c r="AG47">
        <v>201</v>
      </c>
      <c r="AH47">
        <v>12</v>
      </c>
      <c r="AI47">
        <v>18</v>
      </c>
      <c r="AK47">
        <v>87</v>
      </c>
      <c r="AL47">
        <v>5</v>
      </c>
      <c r="AM47">
        <v>1</v>
      </c>
      <c r="AO47">
        <v>227</v>
      </c>
      <c r="AP47">
        <v>17</v>
      </c>
      <c r="AQ47">
        <v>7</v>
      </c>
      <c r="AS47">
        <v>533</v>
      </c>
      <c r="AU47">
        <v>4</v>
      </c>
      <c r="AW47">
        <v>13989</v>
      </c>
      <c r="AX47">
        <v>1779</v>
      </c>
      <c r="AY47">
        <v>671</v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501.63053529955113</v>
      </c>
      <c r="D48">
        <f>D47/1.1100000000000001</f>
        <v>0.033223552785802593</v>
      </c>
      <c r="E48" t="s">
        <v>16</v>
      </c>
      <c r="F48" t="inlineStr">
        <is>
          <t>day four</t>
        </is>
      </c>
      <c r="G48" s="2">
        <f>H48*35</f>
        <v>546009.54486521787</v>
      </c>
      <c r="H48">
        <f>H47+C48</f>
        <v>15600.272710434798</v>
      </c>
      <c r="I48" s="1"/>
      <c r="K48" s="1"/>
      <c r="L48" t="inlineStr">
        <is>
          <t>ext. Difference:</t>
        </is>
      </c>
      <c r="M48">
        <f>M47-M44</f>
        <v>14</v>
      </c>
      <c r="N48">
        <f>N47-N44</f>
        <v>-2</v>
      </c>
      <c r="O48">
        <f>O47-O44</f>
        <v>5</v>
      </c>
      <c r="Q48">
        <f>Q47-Q44</f>
        <v>127</v>
      </c>
      <c r="R48">
        <f>R47-R44</f>
        <v>8</v>
      </c>
      <c r="S48">
        <f>S47-S44</f>
        <v>20</v>
      </c>
      <c r="U48">
        <f>U47-U44</f>
        <v>185</v>
      </c>
      <c r="V48">
        <f>V47-V44</f>
        <v>-8</v>
      </c>
      <c r="W48">
        <f>W47-W44</f>
        <v>16</v>
      </c>
      <c r="Y48">
        <f>Y47-Y44</f>
        <v>209</v>
      </c>
      <c r="Z48">
        <f>Z47-Z44</f>
        <v>21</v>
      </c>
      <c r="AA48">
        <f>AA47-AA44</f>
        <v>25</v>
      </c>
      <c r="AC48">
        <f>AC47-AC44</f>
        <v>16</v>
      </c>
      <c r="AD48">
        <f>AD47-AD44</f>
        <v>3</v>
      </c>
      <c r="AE48">
        <f>AE47-AE44</f>
        <v>2</v>
      </c>
      <c r="AG48">
        <f>AG47-AG44</f>
        <v>6</v>
      </c>
      <c r="AH48">
        <f>AH47-AH44</f>
        <v>-1</v>
      </c>
      <c r="AI48">
        <f>AI47-AI44</f>
        <v>1</v>
      </c>
      <c r="AK48">
        <f>AK47-AK44</f>
        <v>4</v>
      </c>
      <c r="AL48">
        <f>AL47-AL44</f>
        <v>1</v>
      </c>
      <c r="AM48">
        <f>AM47-AM44</f>
        <v>0</v>
      </c>
      <c r="AO48">
        <f>AO47-AO44</f>
        <v>5</v>
      </c>
      <c r="AP48">
        <f>AP47-AP44</f>
        <v>-3</v>
      </c>
      <c r="AQ48">
        <f>AQ47-AQ44</f>
        <v>0</v>
      </c>
      <c r="AS48">
        <f>AS47-AS44</f>
        <v>42</v>
      </c>
      <c r="AU48">
        <f>AU47-AU44</f>
        <v>0</v>
      </c>
      <c r="AW48" s="1">
        <f>AW47-AW44</f>
        <v>608</v>
      </c>
      <c r="AX48">
        <f>AX47-AX44</f>
        <v>19</v>
      </c>
      <c r="AY48">
        <f>AY47-AY44</f>
        <v>69</v>
      </c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466.93376925049205</v>
      </c>
      <c r="D49">
        <f>D48/1.1100000000000001</f>
        <v>0.02993112863585819</v>
      </c>
      <c r="E49" t="s">
        <v>17</v>
      </c>
      <c r="F49" t="inlineStr">
        <is>
          <t>day five</t>
        </is>
      </c>
      <c r="G49" s="2">
        <f>H49*35</f>
        <v>562352.22678898519</v>
      </c>
      <c r="H49">
        <f>H48+C49</f>
        <v>16067.20647968529</v>
      </c>
      <c r="I49" s="1"/>
      <c r="J49" s="1"/>
      <c r="K49" s="1"/>
      <c r="L49" t="inlineStr">
        <is>
          <t>int. Difference:</t>
        </is>
      </c>
      <c r="M49">
        <f>M45-M44</f>
        <v>14</v>
      </c>
      <c r="N49">
        <f>N45-N44</f>
        <v>-2</v>
      </c>
      <c r="O49">
        <f>O45-O44</f>
        <v>5</v>
      </c>
      <c r="Q49">
        <f>Q45-Q44</f>
        <v>127</v>
      </c>
      <c r="R49">
        <f>R45-R44</f>
        <v>8</v>
      </c>
      <c r="S49">
        <f>S45-S44</f>
        <v>20</v>
      </c>
      <c r="U49">
        <f>U45-U44</f>
        <v>185</v>
      </c>
      <c r="V49">
        <f>V45-V44</f>
        <v>-8</v>
      </c>
      <c r="W49">
        <f>W45-W44</f>
        <v>16</v>
      </c>
      <c r="Y49">
        <f>Y45-Y44</f>
        <v>209</v>
      </c>
      <c r="Z49">
        <f>Z45-Z44</f>
        <v>21</v>
      </c>
      <c r="AA49">
        <f>AA45-AA44</f>
        <v>25</v>
      </c>
      <c r="AC49">
        <f>AC45-AC44</f>
        <v>16</v>
      </c>
      <c r="AD49">
        <f>AD45-AD44</f>
        <v>3</v>
      </c>
      <c r="AE49">
        <f>AE45-AE44</f>
        <v>2</v>
      </c>
      <c r="AG49">
        <f>AG45-AG44</f>
        <v>6</v>
      </c>
      <c r="AH49">
        <f>AH45-AH44</f>
        <v>-1</v>
      </c>
      <c r="AI49">
        <f>AI45-AI44</f>
        <v>1</v>
      </c>
      <c r="AK49">
        <f>AK45-AK44</f>
        <v>4</v>
      </c>
      <c r="AL49">
        <f>AL45-AL44</f>
        <v>1</v>
      </c>
      <c r="AM49">
        <f>AM45-AM44</f>
        <v>0</v>
      </c>
      <c r="AO49">
        <f>AO45-AO44</f>
        <v>5</v>
      </c>
      <c r="AP49">
        <f>AP45-AP44</f>
        <v>-3</v>
      </c>
      <c r="AQ49">
        <f>AQ45-AQ44</f>
        <v>0</v>
      </c>
      <c r="AS49">
        <f>AS45-AS44</f>
        <v>42</v>
      </c>
      <c r="AU49">
        <f>AU45-AU44</f>
        <v>0</v>
      </c>
      <c r="AW49" s="1">
        <f>AW45-AW44</f>
        <v>608</v>
      </c>
      <c r="AX49">
        <f>AX45-AX44</f>
        <v>19</v>
      </c>
      <c r="AY49">
        <f>AY45-AY44</f>
        <v>69</v>
      </c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433.25191347959878</v>
      </c>
      <c r="D50">
        <f>D49/1.1100000000000001</f>
        <v>0.026964980753025395</v>
      </c>
      <c r="E50" t="s">
        <v>11</v>
      </c>
      <c r="F50" t="inlineStr">
        <is>
          <t>above: moving target</t>
        </is>
      </c>
      <c r="G50" s="2">
        <f>H50*35</f>
        <v>577516.04376077105</v>
      </c>
      <c r="H50">
        <f>H49+C50</f>
        <v>16500.458393164889</v>
      </c>
      <c r="I50" s="1"/>
      <c r="J50" s="1"/>
      <c r="K50" s="1"/>
      <c r="AW50" s="1"/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400.84193061962839</v>
      </c>
      <c r="D51">
        <f>D50/1.1100000000000001</f>
        <v>0.024292775453176031</v>
      </c>
      <c r="E51" t="s">
        <v>12</v>
      </c>
      <c r="F51" s="6">
        <v>43941</v>
      </c>
      <c r="G51" s="2">
        <f>H51*35</f>
        <v>591545.51133245812</v>
      </c>
      <c r="H51">
        <f>H50+C51</f>
        <v>16901.300323784519</v>
      </c>
      <c r="I51" t="inlineStr">
        <is>
          <t>&lt;&lt; transmission under 4 percent growth (per day)</t>
        </is>
      </c>
      <c r="J51" s="1"/>
      <c r="AW51" s="1"/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410.57949363238868</v>
      </c>
      <c r="D52">
        <f>D51</f>
        <v>0.024292775453176031</v>
      </c>
      <c r="E52" t="s">
        <v>13</v>
      </c>
      <c r="F52" s="6">
        <v>43942</v>
      </c>
      <c r="G52" s="2">
        <f>H52*35</f>
        <v>605915.79360959167</v>
      </c>
      <c r="H52">
        <f>H51+C52</f>
        <v>17311.879817416906</v>
      </c>
      <c r="I52" t="inlineStr">
        <is>
          <t>(four percent arbitrarily chosen)</t>
        </is>
      </c>
      <c r="J52" s="1"/>
      <c r="K52" t="inlineStr">
        <is>
          <t>TODAY:</t>
        </is>
      </c>
      <c r="M52" s="7">
        <f>(M45/M44)-1</f>
        <v>0.031390134529148073</v>
      </c>
      <c r="N52" s="7">
        <f>(N45/N44)-1</f>
        <v>-0.054054054054054057</v>
      </c>
      <c r="O52" s="7">
        <f>(O45/O44)-1</f>
        <v>0.20833333333333326</v>
      </c>
      <c r="P52" s="5"/>
      <c r="Q52" s="7">
        <f>(Q45/Q44)-1</f>
        <v>0.056620597414177354</v>
      </c>
      <c r="R52" s="7">
        <f>(R45/R44)-1</f>
        <v>0.022160664819944609</v>
      </c>
      <c r="S52" s="7">
        <f>(S45/S44)-1</f>
        <v>0.15037593984962405</v>
      </c>
      <c r="T52" s="5"/>
      <c r="U52" s="7">
        <f>(U45/U44)-1</f>
        <v>0.055092316855271051</v>
      </c>
      <c r="V52" s="7">
        <f>(V45/V44)-1</f>
        <v>-0.01379310344827589</v>
      </c>
      <c r="W52" s="7">
        <f>(W45/W44)-1</f>
        <v>0.11851851851851847</v>
      </c>
      <c r="X52" s="5"/>
      <c r="Y52" s="7">
        <f>(Y45/Y44)-1</f>
        <v>0.034810126582278444</v>
      </c>
      <c r="Z52" s="7">
        <f>(Z45/Z44)-1</f>
        <v>0.029577464788732355</v>
      </c>
      <c r="AA52" s="7">
        <f>(AA45/AA44)-1</f>
        <v>0.095419847328244378</v>
      </c>
      <c r="AB52" s="5"/>
      <c r="AC52" s="7">
        <f>(AC45/AC44)-1</f>
        <v>0.0471976401179941</v>
      </c>
      <c r="AD52" s="7">
        <f>(AD45/AD44)-1</f>
        <v>0.085714285714285632</v>
      </c>
      <c r="AE52" s="7">
        <f>(AE45/AE44)-1</f>
        <v>0.10526315789473695</v>
      </c>
      <c r="AF52" s="5"/>
      <c r="AG52" s="7">
        <f>(AG45/AG44)-1</f>
        <v>0.03076923076923066</v>
      </c>
      <c r="AH52" s="7">
        <f>(AH45/AH44)-1</f>
        <v>-0.076923076923076872</v>
      </c>
      <c r="AI52" s="7">
        <f>(AI45/AI44)-1</f>
        <v>0.058823529411764719</v>
      </c>
      <c r="AJ52" s="5"/>
      <c r="AK52" s="7">
        <f>(AK45/AK44)-1</f>
        <v>0.048192771084337283</v>
      </c>
      <c r="AL52" s="7">
        <f>(AL45/AL44)-1</f>
        <v>0.25</v>
      </c>
      <c r="AM52" s="7">
        <f>(AM45/AM44)-1</f>
        <v>0</v>
      </c>
      <c r="AN52" s="5"/>
      <c r="AO52" s="7">
        <f>(AO45/AO44)-1</f>
        <v>0.022522522522522515</v>
      </c>
      <c r="AP52" s="7">
        <f>(AP45/AP44)-1</f>
        <v>-0.15000000000000002</v>
      </c>
      <c r="AQ52" s="7">
        <f>(AQ45/AQ44)-1</f>
        <v>0</v>
      </c>
      <c r="AR52" s="5"/>
      <c r="AS52" s="7">
        <f>(AS45/AS44)-1</f>
        <v>0.085539714867617134</v>
      </c>
      <c r="AT52" s="7"/>
      <c r="AU52" s="7">
        <f>(AU45/AU44)-1</f>
        <v>0</v>
      </c>
      <c r="AV52" s="5"/>
      <c r="AW52" s="7">
        <f>(AW45/AW44)-1</f>
        <v>0.045437560720424486</v>
      </c>
      <c r="AX52" s="7">
        <f>(AX45/AX44)-1</f>
        <v>0.010795454545454497</v>
      </c>
      <c r="AY52" s="7">
        <f>(AY45/AY44)-1</f>
        <v>0.11461794019933547</v>
      </c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420.55360907687896</v>
      </c>
      <c r="D53">
        <f>D52</f>
        <v>0.024292775453176031</v>
      </c>
      <c r="E53" t="s">
        <v>14</v>
      </c>
      <c r="F53" s="6">
        <v>43943</v>
      </c>
      <c r="G53" s="2">
        <f>H53*35</f>
        <v>620635.16992728249</v>
      </c>
      <c r="H53">
        <f>H52+C53</f>
        <v>17732.433426493786</v>
      </c>
      <c r="J53" s="1"/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430.77002346820638</v>
      </c>
      <c r="D54">
        <f>D53</f>
        <v>0.024292775453176031</v>
      </c>
      <c r="E54" t="s">
        <v>15</v>
      </c>
      <c r="F54" s="6">
        <v>43944</v>
      </c>
      <c r="G54" s="2">
        <f>H54*35</f>
        <v>635712.12074866972</v>
      </c>
      <c r="H54">
        <f>H53+C54</f>
        <v>18163.203449961991</v>
      </c>
      <c r="J54" s="1"/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441.23462292027887</v>
      </c>
      <c r="D55">
        <f>D54</f>
        <v>0.024292775453176031</v>
      </c>
      <c r="E55" t="s">
        <v>16</v>
      </c>
      <c r="F55" s="6">
        <v>43945</v>
      </c>
      <c r="G55" s="2">
        <f>H55*35</f>
        <v>651155.33255087945</v>
      </c>
      <c r="H55">
        <f>H54+C55</f>
        <v>18604.438072882269</v>
      </c>
      <c r="J55" s="1"/>
      <c r="K55" t="inlineStr">
        <is>
          <t>Yesterday:</t>
        </is>
      </c>
      <c r="L55" t="inlineStr">
        <is>
          <t>(Now preserved)</t>
        </is>
      </c>
      <c r="M55" s="7">
        <f>0.11</f>
        <v>0.11</v>
      </c>
      <c r="N55" s="7">
        <f>-0.050000000000000003</f>
        <v>-0.050000000000000003</v>
      </c>
      <c r="O55" s="7">
        <f>0</f>
        <v>0</v>
      </c>
      <c r="P55" s="7"/>
      <c r="Q55" s="7">
        <f>0.17000000000000001</f>
        <v>0.17000000000000001</v>
      </c>
      <c r="R55" s="7">
        <f>0.080000000000000002</f>
        <v>0.080000000000000002</v>
      </c>
      <c r="S55" s="7">
        <f>0.14999999999999999</f>
        <v>0.14999999999999999</v>
      </c>
      <c r="T55" s="7"/>
      <c r="U55" s="7">
        <f>0.14000000000000001</f>
        <v>0.14000000000000001</v>
      </c>
      <c r="V55" s="7">
        <f>0.080000000000000002</f>
        <v>0.080000000000000002</v>
      </c>
      <c r="W55" s="7">
        <f>0.13</f>
        <v>0.13</v>
      </c>
      <c r="X55" s="7"/>
      <c r="Y55" s="7">
        <f>0.080000000000000002</f>
        <v>0.080000000000000002</v>
      </c>
      <c r="Z55" s="7">
        <f>0.029999999999999999</f>
        <v>0.029999999999999999</v>
      </c>
      <c r="AA55" s="7">
        <f>0.059999999999999998</f>
        <v>0.059999999999999998</v>
      </c>
      <c r="AB55" s="7"/>
      <c r="AC55" s="7">
        <f>0.13</f>
        <v>0.13</v>
      </c>
      <c r="AD55" s="7">
        <f>0.089999999999999997</f>
        <v>0.089999999999999997</v>
      </c>
      <c r="AE55" s="7">
        <f>0.059999999999999998</f>
        <v>0.059999999999999998</v>
      </c>
      <c r="AF55" s="7"/>
      <c r="AG55" s="7">
        <f>0.070000000000000007</f>
        <v>0.070000000000000007</v>
      </c>
      <c r="AH55" s="7">
        <f>0.85999999999999999</f>
        <v>0.85999999999999999</v>
      </c>
      <c r="AI55" s="7">
        <f>0</f>
        <v>0</v>
      </c>
      <c r="AJ55" s="7"/>
      <c r="AK55" s="7">
        <f>0.26000000000000001</f>
        <v>0.26000000000000001</v>
      </c>
      <c r="AL55" s="7">
        <f>0</f>
        <v>0</v>
      </c>
      <c r="AM55" s="7">
        <f>0</f>
        <v>0</v>
      </c>
      <c r="AN55" s="7"/>
      <c r="AO55" s="7">
        <f>0.17000000000000001</f>
        <v>0.17000000000000001</v>
      </c>
      <c r="AP55" s="7">
        <f>0.25</f>
        <v>0.25</v>
      </c>
      <c r="AQ55" s="7">
        <f>0</f>
        <v>0</v>
      </c>
      <c r="AR55" s="7"/>
      <c r="AS55" s="7">
        <f>-0.02</f>
        <v>-0.02</v>
      </c>
      <c r="AT55" s="7"/>
      <c r="AU55" s="7">
        <f>0</f>
        <v>0</v>
      </c>
      <c r="AV55" s="7"/>
      <c r="AW55" s="7">
        <f>0.11</f>
        <v>0.11</v>
      </c>
      <c r="AX55" s="7">
        <f>0.059999999999999998</f>
        <v>0.059999999999999998</v>
      </c>
      <c r="AY55" s="7">
        <f>0.089999999999999997</f>
        <v>0.089999999999999997</v>
      </c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451.95343653704793</v>
      </c>
      <c r="D56">
        <f>D55</f>
        <v>0.024292775453176031</v>
      </c>
      <c r="E56" t="s">
        <v>17</v>
      </c>
      <c r="F56" s="6">
        <v>43946</v>
      </c>
      <c r="G56" s="2">
        <f>H56*35</f>
        <v>666973.7028296761</v>
      </c>
      <c r="H56">
        <f>H55+C56</f>
        <v>19056.391509419318</v>
      </c>
      <c r="I56" t="inlineStr">
        <is>
          <t>&lt;&lt; 790 thousand (35x measured)</t>
        </is>
      </c>
      <c r="J56" t="inlineStr">
        <is>
          <t>*preliminary*</t>
        </is>
      </c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462.93263988613376</v>
      </c>
      <c r="D57">
        <f>D56</f>
        <v>0.024292775453176031</v>
      </c>
      <c r="E57" t="s">
        <v>11</v>
      </c>
      <c r="F57" s="6">
        <v>43947</v>
      </c>
      <c r="G57" s="2">
        <f>H57*35</f>
        <v>683176.34522569086</v>
      </c>
      <c r="H57">
        <f>H56+C57</f>
        <v>19519.324149305452</v>
      </c>
      <c r="J57" s="1"/>
      <c r="P57" t="inlineStr">
        <is>
          <t>older Source: https://portal.ct.gov/Coronavirus/Pages/Governors-Press-Releases</t>
        </is>
      </c>
      <c r="AQ57" s="7"/>
      <c r="AU57" s="7" t="inlineStr">
        <is>
          <t>r: +3</t>
        </is>
      </c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474.17855855683359</v>
      </c>
      <c r="D58">
        <f>D57</f>
        <v>0.024292775453176031</v>
      </c>
      <c r="E58" t="s">
        <v>12</v>
      </c>
      <c r="F58" s="6">
        <v>43948</v>
      </c>
      <c r="G58" s="2">
        <f>H58*35</f>
        <v>699772.59477517998</v>
      </c>
      <c r="H58">
        <f>H57+C58</f>
        <v>19993.502707862284</v>
      </c>
      <c r="AL58" t="inlineStr">
        <is>
          <t>any zero-to-positive int gets the 'r: +n' entry.</t>
        </is>
      </c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485.6976718045654</v>
      </c>
      <c r="D59">
        <f>D58</f>
        <v>0.024292775453176031</v>
      </c>
      <c r="E59" t="s">
        <v>13</v>
      </c>
      <c r="F59" s="6">
        <v>43949</v>
      </c>
      <c r="G59" s="2">
        <f>H59*35</f>
        <v>716772.01328833972</v>
      </c>
      <c r="H59">
        <f>H58+C59</f>
        <v>20479.20037966685</v>
      </c>
      <c r="P59" t="inlineStr">
        <is>
          <t>recent Source: https://portal.ct.gov/-/media/Coronavirus/CTDPHCOVID19summary3312020.pdf?la=en</t>
        </is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497.49661628384411</v>
      </c>
      <c r="D60">
        <f>D59</f>
        <v>0.024292775453176031</v>
      </c>
      <c r="E60" t="s">
        <v>14</v>
      </c>
      <c r="F60" s="6">
        <v>43950</v>
      </c>
      <c r="G60" s="2">
        <f>H60*35</f>
        <v>734184.39485827426</v>
      </c>
      <c r="H60">
        <f>H59+C60</f>
        <v>20976.696995950693</v>
      </c>
      <c r="J60" s="1"/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509.58218987194238</v>
      </c>
      <c r="D61">
        <f>D60</f>
        <v>0.024292775453176031</v>
      </c>
      <c r="E61" t="s">
        <v>15</v>
      </c>
      <c r="F61" s="6">
        <v>43951</v>
      </c>
      <c r="G61" s="2">
        <f>H61*35</f>
        <v>752019.77150379226</v>
      </c>
      <c r="H61">
        <f>H60+C61</f>
        <v>21486.279185822637</v>
      </c>
      <c r="J61" s="1"/>
      <c r="P61" t="inlineStr">
        <is>
          <t>export: $ ssconvert -T Gnumeric_stf:stf_csv thisfile.gnumeric thisfile.csv</t>
        </is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521.96135558543926</v>
      </c>
      <c r="D62">
        <f>D61</f>
        <v>0.024292775453176031</v>
      </c>
      <c r="E62" t="s">
        <v>16</v>
      </c>
      <c r="F62" s="6">
        <v>43952</v>
      </c>
      <c r="G62" s="2">
        <f>H62*35</f>
        <v>770288.41894928261</v>
      </c>
      <c r="H62">
        <f>H61+C62</f>
        <v>22008.240541408075</v>
      </c>
      <c r="J62" s="1"/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534.64124559191168</v>
      </c>
      <c r="D63">
        <f>D62</f>
        <v>0.024292775453176031</v>
      </c>
      <c r="E63" t="s">
        <v>17</v>
      </c>
      <c r="F63" s="6">
        <v>43953</v>
      </c>
      <c r="G63" s="2">
        <f>H63*35</f>
        <v>789000.86254499957</v>
      </c>
      <c r="H63">
        <f>H62+C63</f>
        <v>22542.881786999988</v>
      </c>
      <c r="J63" s="1"/>
      <c r="P63" t="inlineStr">
        <is>
          <t>March 31: Hospitalization by county presented in a graphic (only?)</t>
        </is>
      </c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547.62916531908229</v>
      </c>
      <c r="D64">
        <f>D63</f>
        <v>0.024292775453176031</v>
      </c>
      <c r="E64" t="s">
        <v>11</v>
      </c>
      <c r="F64" s="6">
        <v>43954</v>
      </c>
      <c r="G64" s="2">
        <f>H64*35</f>
        <v>808167.8833311674</v>
      </c>
      <c r="H64">
        <f>H63+C64</f>
        <v>23090.510952319069</v>
      </c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560.93259766378901</v>
      </c>
      <c r="D65">
        <f>D64</f>
        <v>0.024292775453176031</v>
      </c>
      <c r="E65" t="s">
        <v>12</v>
      </c>
      <c r="F65" s="6">
        <v>43955</v>
      </c>
      <c r="G65" s="2">
        <f>H65*35</f>
        <v>827800.52424940001</v>
      </c>
      <c r="H65">
        <f>H64+C65</f>
        <v>23651.443549982858</v>
      </c>
      <c r="P65" t="inlineStr">
        <is>
          <t>31 March 23:09 UTC: many cosmetic changes, columns deleted (or added).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574.55920730320213</v>
      </c>
      <c r="D66">
        <f>D65</f>
        <v>0.024292775453176031</v>
      </c>
      <c r="E66" t="s">
        <v>13</v>
      </c>
      <c r="F66" s="6">
        <v>43956</v>
      </c>
      <c r="G66" s="2">
        <f>H66*35</f>
        <v>847910.09650501213</v>
      </c>
      <c r="H66">
        <f>H65+C66</f>
        <v>24226.00275728606</v>
      </c>
      <c r="P66" t="inlineStr">
        <is>
          <t>Hopefully, no major corruption of data/forumlas present after these major edits.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588.5168451107736</v>
      </c>
      <c r="D67">
        <f>D66</f>
        <v>0.024292775453176031</v>
      </c>
      <c r="E67" t="s">
        <v>14</v>
      </c>
      <c r="F67" s="6">
        <v>43957</v>
      </c>
      <c r="G67" s="2">
        <f>H67*35</f>
        <v>868508.18608388922</v>
      </c>
      <c r="H67">
        <f>H66+C67</f>
        <v>24814.519602396835</v>
      </c>
      <c r="J67" s="1"/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602.81355267946128</v>
      </c>
      <c r="D68">
        <f>D67</f>
        <v>0.024292775453176031</v>
      </c>
      <c r="E68" t="s">
        <v>15</v>
      </c>
      <c r="F68" s="6">
        <v>43958</v>
      </c>
      <c r="G68" s="2">
        <f>H68*35</f>
        <v>889606.66042767034</v>
      </c>
      <c r="H68">
        <f>H67+C68</f>
        <v>25417.333155076296</v>
      </c>
      <c r="J68" s="1"/>
      <c r="P68" t="inlineStr">
        <is>
          <t>1 April: Column D now formatted as percentile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617.45756695483476</v>
      </c>
      <c r="D69">
        <f>D68</f>
        <v>0.024292775453176031</v>
      </c>
      <c r="E69" t="s">
        <v>16</v>
      </c>
      <c r="F69" s="6">
        <v>43959</v>
      </c>
      <c r="G69" s="2">
        <f>H69*35</f>
        <v>911217.67527108965</v>
      </c>
      <c r="H69">
        <f>H68+C69</f>
        <v>26034.790722031132</v>
      </c>
      <c r="J69" s="1"/>
      <c r="P69" t="inlineStr">
        <is>
          <t>7 April: 1.09 becomes 1.11 for arbitrary growth reduction supposition expressed in Column D (Multiplier).</t>
        </is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632.45732498073289</v>
      </c>
      <c r="D70">
        <f>D69</f>
        <v>0.024292775453176031</v>
      </c>
      <c r="E70" t="s">
        <v>17</v>
      </c>
      <c r="F70" s="6">
        <v>43960</v>
      </c>
      <c r="G70" s="2">
        <f>H70*35</f>
        <v>933353.68164541526</v>
      </c>
      <c r="H70">
        <f>H69+C70</f>
        <v>26667.248047011864</v>
      </c>
      <c r="P70" t="inlineStr">
        <is>
          <t>7 April: Column G goes from 100x to 50x (arbitrary value chosen)</t>
        </is>
      </c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647.82146876020624</v>
      </c>
      <c r="D71">
        <f>D70</f>
        <v>0.024292775453176031</v>
      </c>
      <c r="E71" t="s">
        <v>11</v>
      </c>
      <c r="F71" s="6">
        <v>43961</v>
      </c>
      <c r="G71" s="2">
        <f>H71*35</f>
        <v>956027.43305202248</v>
      </c>
      <c r="H71">
        <f>H70+C71</f>
        <v>27315.069515772069</v>
      </c>
      <c r="Q71" t="inlineStr">
        <is>
          <t>(the 100x scaling factor was also arbitrary)</t>
        </is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663.55885023454459</v>
      </c>
      <c r="D72">
        <f>D71</f>
        <v>0.024292775453176031</v>
      </c>
      <c r="E72" t="s">
        <v>12</v>
      </c>
      <c r="F72" s="6">
        <v>43962</v>
      </c>
      <c r="G72" s="2">
        <f>H72*35</f>
        <v>979251.99281023152</v>
      </c>
      <c r="H72">
        <f>H71+C72</f>
        <v>27978.628366006615</v>
      </c>
      <c r="J72" s="1"/>
      <c r="P72" t="inlineStr">
        <is>
          <t>7 April: Litchfield County is doubling its Confirmed cases every 6.5 days or so.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679.67853638326005</v>
      </c>
      <c r="D73">
        <f>D72</f>
        <v>0.024292775453176031</v>
      </c>
      <c r="E73" t="s">
        <v>13</v>
      </c>
      <c r="F73" s="6">
        <v>43963</v>
      </c>
      <c r="G73" s="2">
        <f>H73*35</f>
        <v>1003040.7415836456</v>
      </c>
      <c r="H73">
        <f>H72+C73</f>
        <v>28658.306902389875</v>
      </c>
      <c r="Q73" t="inlineStr">
        <is>
          <t>(own analysis; ignorant and simplistic, there, on Litchfield Cty doublings. ;)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696.18981444796191</v>
      </c>
      <c r="D74">
        <f>D73</f>
        <v>0.024292775453176031</v>
      </c>
      <c r="E74" t="s">
        <v>14</v>
      </c>
      <c r="F74" s="6">
        <v>43964</v>
      </c>
      <c r="G74" s="2">
        <f>H74*35</f>
        <v>1027407.3850893242</v>
      </c>
      <c r="H74">
        <f>H73+C74</f>
        <v>29354.496716837835</v>
      </c>
      <c r="P74" t="inlineStr">
        <is>
          <t>9 April: USA Confirmed (far columns, right) now expressed in 3 digits (up from 2 digits, formerly).</t>
        </is>
      </c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713.1021972831345</v>
      </c>
      <c r="D75">
        <f>D74</f>
        <v>0.024292775453176031</v>
      </c>
      <c r="E75" t="s">
        <v>15</v>
      </c>
      <c r="F75" s="6">
        <v>43965</v>
      </c>
      <c r="G75" s="2"/>
      <c r="H75">
        <f>H74+C75</f>
        <v>30067.598914120968</v>
      </c>
      <c r="Q75" t="inlineStr">
        <is>
          <t>This reflects that they've reached consistently below 10 percent, and so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730.4254288369001</v>
      </c>
      <c r="D76">
        <f>D75</f>
        <v>0.024292775453176031</v>
      </c>
      <c r="E76" t="s">
        <v>16</v>
      </c>
      <c r="F76" s="6">
        <v>43966</v>
      </c>
      <c r="G76" s="2"/>
      <c r="H76">
        <f>H75+C76</f>
        <v>30798.02434295787</v>
      </c>
      <c r="Q76" t="inlineStr">
        <is>
          <t>require another digit of precision (the decimal point has moved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748.16948976492483</v>
      </c>
      <c r="D77">
        <f>D76</f>
        <v>0.024292775453176031</v>
      </c>
      <c r="E77" t="s">
        <v>17</v>
      </c>
      <c r="F77" s="6">
        <v>43966</v>
      </c>
      <c r="G77" s="2"/>
      <c r="H77">
        <f>H76+C77</f>
        <v>31546.193832722794</v>
      </c>
      <c r="J77" s="1"/>
      <c r="Q77" t="inlineStr">
        <is>
          <t>over one place)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766.34460318070137</v>
      </c>
      <c r="D78">
        <f>D77</f>
        <v>0.024292775453176031</v>
      </c>
      <c r="E78" t="s">
        <v>11</v>
      </c>
      <c r="F78" s="6">
        <v>43968</v>
      </c>
      <c r="G78" s="2"/>
      <c r="H78">
        <f>H77+C78</f>
        <v>32312.538435903494</v>
      </c>
      <c r="P78" t="inlineStr">
        <is>
          <t>9 April: Have not kept up with the state epidemiologist's estimate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784.96124054552342</v>
      </c>
      <c r="D79">
        <f>D78</f>
        <v>0.024292775453176031</v>
      </c>
      <c r="E79" t="s">
        <v>12</v>
      </c>
      <c r="F79" s="6">
        <v>43969</v>
      </c>
      <c r="G79" s="2"/>
      <c r="H79">
        <f>H78+C79</f>
        <v>33097.499676449021</v>
      </c>
      <c r="Q79" t="inlineStr">
        <is>
          <t>of the multiplier factor (Confirmed and tested vs estimated true count of cases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804.03012770154237</v>
      </c>
      <c r="D80">
        <f>D79</f>
        <v>0.024292775453176031</v>
      </c>
      <c r="E80" t="s">
        <v>13</v>
      </c>
      <c r="F80" s="6">
        <v>43970</v>
      </c>
      <c r="G80" s="2"/>
      <c r="H80">
        <f>H79+C80</f>
        <v>33901.529804150559</v>
      </c>
      <c r="Q80" t="inlineStr">
        <is>
          <t>in the state of Connecticut) and (therefore) still using a '50x' multiplier,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823.56225105138435</v>
      </c>
      <c r="D81">
        <f>D80</f>
        <v>0.024292775453176031</v>
      </c>
      <c r="E81" t="s">
        <v>14</v>
      </c>
      <c r="F81" s="6">
        <v>43971</v>
      </c>
      <c r="G81" s="2"/>
      <c r="H81">
        <f>H80+C81</f>
        <v>34725.092055201945</v>
      </c>
      <c r="Q81" t="inlineStr">
        <is>
          <t>with no particular justification for this figure.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843.5688638878878</v>
      </c>
      <c r="D82">
        <f>D81</f>
        <v>0.024292775453176031</v>
      </c>
      <c r="E82" t="s">
        <v>15</v>
      </c>
      <c r="F82" s="6">
        <v>43972</v>
      </c>
      <c r="G82" s="2"/>
      <c r="H82">
        <f>H81+C82</f>
        <v>35568.660919089831</v>
      </c>
      <c r="P82" t="inlineStr">
        <is>
          <t>12 April: demoted from 50x to 35x (measured) transmission multiplier.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864.06149287760707</v>
      </c>
      <c r="D83">
        <f>D82</f>
        <v>0.024292775453176031</v>
      </c>
      <c r="E83" t="s">
        <v>16</v>
      </c>
      <c r="F83" s="6">
        <v>43973</v>
      </c>
      <c r="G83" s="2"/>
      <c r="H83">
        <f>H82+C83</f>
        <v>36432.722411967436</v>
      </c>
      <c r="J83" s="1"/>
      <c r="Q83" t="inlineStr">
        <is>
          <t>Reference value only - please do not quote it in any context.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885.0519447018188</v>
      </c>
      <c r="D84">
        <f>D83</f>
        <v>0.024292775453176031</v>
      </c>
      <c r="E84" t="s">
        <v>17</v>
      </c>
      <c r="F84" s="6">
        <v>43974</v>
      </c>
      <c r="G84" s="2"/>
      <c r="H84">
        <f>H83+C84</f>
        <v>37317.774356669252</v>
      </c>
      <c r="J84" s="1"/>
      <c r="Q84" t="inlineStr">
        <is>
          <t>(Assign some other value to it, based on some other</t>
        </is>
      </c>
      <c r="BA84" s="6">
        <v>43926</v>
      </c>
      <c r="BB84">
        <v>337072</v>
      </c>
      <c r="BC84" s="8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906.55231285885668</v>
      </c>
      <c r="D85">
        <f>D84</f>
        <v>0.024292775453176031</v>
      </c>
      <c r="E85" t="s">
        <v>11</v>
      </c>
      <c r="F85" s="6">
        <v>43975</v>
      </c>
      <c r="G85" s="2"/>
      <c r="H85">
        <f>H84+C85</f>
        <v>38224.326669528105</v>
      </c>
      <c r="J85" s="1"/>
      <c r="Q85" t="inlineStr">
        <is>
          <t>findings than given here).</t>
        </is>
      </c>
      <c r="BA85" s="6">
        <v>43927</v>
      </c>
      <c r="BB85">
        <v>366667</v>
      </c>
      <c r="BC85" s="8">
        <f>(BB85/BB84)-1</f>
        <v>0.087800232591256577</v>
      </c>
    </row>
    <row r="86" spans="1:66" ht="19.5">
      <c r="C86">
        <f>H85*D86</f>
        <v>928.57498463169429</v>
      </c>
      <c r="D86">
        <f>D85</f>
        <v>0.024292775453176031</v>
      </c>
      <c r="E86" t="s">
        <v>12</v>
      </c>
      <c r="F86" s="6">
        <v>43976</v>
      </c>
      <c r="G86" s="2"/>
      <c r="H86">
        <f>H85+C86</f>
        <v>39152.901654159803</v>
      </c>
      <c r="P86" t="inlineStr">
        <is>
          <t>15 April: formalized entry (column L labels added)</t>
        </is>
      </c>
      <c r="BA86" s="6">
        <v>43928</v>
      </c>
      <c r="BB86">
        <v>396223</v>
      </c>
      <c r="BC86" s="8">
        <f>(BB86/BB85)-1</f>
        <v>0.080607199448000433</v>
      </c>
    </row>
    <row r="87" spans="1:66" ht="19.5">
      <c r="C87">
        <f>H86*D87</f>
        <v>951.13264822478845</v>
      </c>
      <c r="D87">
        <f>D86</f>
        <v>0.024292775453176031</v>
      </c>
      <c r="E87" t="s">
        <v>13</v>
      </c>
      <c r="F87" s="6">
        <v>43977</v>
      </c>
      <c r="G87" s="2"/>
      <c r="H87">
        <f>H86+C87</f>
        <v>40104.034302384593</v>
      </c>
      <c r="BA87" s="6">
        <v>43929</v>
      </c>
      <c r="BB87">
        <v>429052</v>
      </c>
      <c r="BC87" s="8">
        <f>(BB87/BB86)-1</f>
        <v>0.0828548569871006</v>
      </c>
    </row>
    <row r="88" spans="1:66" ht="19.5">
      <c r="C88">
        <f>H87*D88</f>
        <v>974.23830007429797</v>
      </c>
      <c r="D88">
        <f>D87</f>
        <v>0.024292775453176031</v>
      </c>
      <c r="E88" t="s">
        <v>14</v>
      </c>
      <c r="F88" s="6">
        <v>43978</v>
      </c>
      <c r="G88" s="2"/>
      <c r="H88">
        <f>H87+C88</f>
        <v>41078.272602458892</v>
      </c>
      <c r="BA88" s="6">
        <v>43930</v>
      </c>
      <c r="BB88">
        <v>461437</v>
      </c>
      <c r="BC88" s="8">
        <f>(BB88/BB87)-1</f>
        <v>0.07548036135480074</v>
      </c>
    </row>
    <row r="89" spans="1:66" ht="19.5">
      <c r="C89">
        <f>H88*D89</f>
        <v>997.90525233588687</v>
      </c>
      <c r="D89">
        <f>D88</f>
        <v>0.024292775453176031</v>
      </c>
      <c r="E89" t="s">
        <v>15</v>
      </c>
      <c r="F89" s="6">
        <v>43979</v>
      </c>
      <c r="G89" s="2"/>
      <c r="H89">
        <f>H88+C89</f>
        <v>42076.177854794776</v>
      </c>
      <c r="BA89" s="6">
        <v>43931</v>
      </c>
      <c r="BB89">
        <v>496535</v>
      </c>
      <c r="BC89" s="8">
        <f>(BB89/BB88)-1</f>
        <v>0.076062387714899371</v>
      </c>
    </row>
    <row r="90" spans="1:66" ht="19.5">
      <c r="C90">
        <f>H89*D90</f>
        <v>1022.1471405544274</v>
      </c>
      <c r="D90">
        <f>D89</f>
        <v>0.024292775453176031</v>
      </c>
      <c r="E90" t="s">
        <v>16</v>
      </c>
      <c r="F90" s="6">
        <v>43980</v>
      </c>
      <c r="G90" s="2"/>
      <c r="H90">
        <f>H89+C90</f>
        <v>43098.324995349205</v>
      </c>
      <c r="P90" t="inlineStr">
        <is>
          <t>General:</t>
        </is>
      </c>
      <c r="BA90" s="6">
        <v>43932</v>
      </c>
      <c r="BB90">
        <v>526396</v>
      </c>
      <c r="BC90" s="8">
        <f>(BB90/BB89)-1</f>
        <v>0.060138761618012904</v>
      </c>
    </row>
    <row r="91" spans="1:66" ht="19.5">
      <c r="C91">
        <f>H90*D91</f>
        <v>1046.9779315200221</v>
      </c>
      <c r="D91">
        <f>D90</f>
        <v>0.024292775453176031</v>
      </c>
      <c r="E91" t="s">
        <v>17</v>
      </c>
      <c r="F91" s="6">
        <v>43981</v>
      </c>
      <c r="G91" s="2"/>
      <c r="H91">
        <f>H90+C91</f>
        <v>44145.302926869226</v>
      </c>
      <c r="Q91" t="inlineStr">
        <is>
          <t>Latency:</t>
        </is>
      </c>
      <c r="BA91" s="6">
        <v>43933</v>
      </c>
      <c r="BB91">
        <v>555313</v>
      </c>
      <c r="BC91" s="8">
        <f>(BB91/BB90)-1</f>
        <v>0.054933928069362148</v>
      </c>
    </row>
    <row r="92" spans="1:66" ht="19.5">
      <c r="C92">
        <f>H91*D92</f>
        <v>1072.4119313148688</v>
      </c>
      <c r="D92">
        <f>D91</f>
        <v>0.024292775453176031</v>
      </c>
      <c r="E92" t="s">
        <v>11</v>
      </c>
      <c r="F92" s="6">
        <v>43982</v>
      </c>
      <c r="G92" s="2"/>
      <c r="H92">
        <f>H91+C92</f>
        <v>45217.714858184096</v>
      </c>
      <c r="R92" t="inlineStr">
        <is>
          <t>Confirmed: infected 5-7 days ago.</t>
        </is>
      </c>
      <c r="AZ92" t="inlineStr">
        <is>
          <t>May be current (likely to be):</t>
        </is>
      </c>
      <c r="BA92" s="6">
        <v>43934</v>
      </c>
      <c r="BB92">
        <v>580619</v>
      </c>
      <c r="BC92" s="8">
        <f>(BB92/BB91)-1</f>
        <v>0.045570696165946112</v>
      </c>
      <c r="BE92" t="inlineStr">
        <is>
          <t>preliminary or provisional</t>
        </is>
      </c>
    </row>
    <row r="93" spans="1:66" ht="19.5">
      <c r="C93">
        <f>H92*D93</f>
        <v>1098.4637935556077</v>
      </c>
      <c r="D93">
        <f>D92</f>
        <v>0.024292775453176031</v>
      </c>
      <c r="E93" t="s">
        <v>12</v>
      </c>
      <c r="F93" s="6">
        <v>43983</v>
      </c>
      <c r="G93" s="2"/>
      <c r="H93">
        <f>H92+C93</f>
        <v>46316.178651739705</v>
      </c>
      <c r="AZ93" t="inlineStr">
        <is>
          <t>TENTATIVE</t>
        </is>
      </c>
      <c r="BA93" s="6">
        <v>43935</v>
      </c>
      <c r="BB93">
        <v>607670</v>
      </c>
      <c r="BC93" s="8">
        <f>(BB93/BB92)-1</f>
        <v>0.046589932468624085</v>
      </c>
      <c r="BE93" t="inlineStr">
        <is>
          <t>(early return on this LINE 93)</t>
        </is>
      </c>
    </row>
    <row r="94" spans="1:66" ht="19.5">
      <c r="C94">
        <f>H93*D94</f>
        <v>1125.148527835898</v>
      </c>
      <c r="D94">
        <f>D93</f>
        <v>0.024292775453176031</v>
      </c>
      <c r="E94" t="s">
        <v>13</v>
      </c>
      <c r="F94" s="6">
        <v>43984</v>
      </c>
      <c r="G94" s="2"/>
      <c r="H94">
        <f>H93+C94</f>
        <v>47441.327179575601</v>
      </c>
      <c r="R94" t="inlineStr">
        <is>
          <t>Hospitalized: infected 1-3 weeks ago.</t>
        </is>
      </c>
    </row>
    <row r="95" spans="1:66" ht="19.5">
      <c r="C95">
        <f>H94*D95</f>
        <v>1152.4815083740871</v>
      </c>
      <c r="D95">
        <f>D94</f>
        <v>0.024292775453176031</v>
      </c>
      <c r="E95" t="s">
        <v>14</v>
      </c>
      <c r="F95" s="6">
        <v>43985</v>
      </c>
      <c r="G95" s="2"/>
      <c r="H95">
        <f>H94+C95</f>
        <v>48593.808687949691</v>
      </c>
      <c r="BE95" t="inlineStr">
        <is>
          <t>The 580,619 number is unique in</t>
        </is>
      </c>
    </row>
    <row r="96" spans="1:66" ht="19.5">
      <c r="C96">
        <f>H95*D96</f>
        <v>1180.4784828709564</v>
      </c>
      <c r="D96">
        <f>D95</f>
        <v>0.024292775453176031</v>
      </c>
      <c r="E96" t="s">
        <v>15</v>
      </c>
      <c r="F96" s="6">
        <v>43986</v>
      </c>
      <c r="G96" s="2"/>
      <c r="H96">
        <f>H95+C96</f>
        <v>49774.287170820651</v>
      </c>
      <c r="R96" t="inlineStr">
        <is>
          <t>Death: infected 3-4 weeks ago.</t>
        </is>
      </c>
      <c r="BB96" s="1"/>
      <c r="BE96" t="inlineStr">
        <is>
          <t>this series, as the first unreliable</t>
        </is>
      </c>
    </row>
    <row r="97" spans="1:66" ht="19.5">
      <c r="C97">
        <f>H96*D97</f>
        <v>1209.1555815826466</v>
      </c>
      <c r="D97">
        <f>D96</f>
        <v>0.024292775453176031</v>
      </c>
      <c r="E97" t="s">
        <v>16</v>
      </c>
      <c r="F97" s="6">
        <v>43987</v>
      </c>
      <c r="G97" s="2"/>
      <c r="H97">
        <f>H96+C97</f>
        <v>50983.442752403294</v>
      </c>
      <c r="BB97" s="1"/>
      <c r="BE97" t="inlineStr">
        <is>
          <t>value in the series.</t>
        </is>
      </c>
    </row>
    <row r="98" spans="1:66" ht="19.5">
      <c r="C98">
        <f>H97*D98</f>
        <v>1238.5293266139881</v>
      </c>
      <c r="D98">
        <f>D97</f>
        <v>0.024292775453176031</v>
      </c>
      <c r="E98" t="s">
        <v>17</v>
      </c>
      <c r="F98" s="6">
        <v>43988</v>
      </c>
      <c r="G98" s="2"/>
      <c r="H98">
        <f>H97+C98</f>
        <v>52221.97207901728</v>
      </c>
      <c r="S98" t="inlineStr">
        <is>
          <t>Source: Osterholm, 8 April 2020 (podcast).</t>
        </is>
      </c>
      <c r="BB98" s="1"/>
    </row>
    <row r="99" spans="1:66" ht="19.5">
      <c r="C99">
        <f>H98*D99</f>
        <v>1268.616641437595</v>
      </c>
      <c r="D99">
        <f>D98</f>
        <v>0.024292775453176031</v>
      </c>
      <c r="E99" t="s">
        <v>11</v>
      </c>
      <c r="F99" s="6">
        <v>43989</v>
      </c>
      <c r="G99" s="2"/>
      <c r="H99">
        <f>H98+C99</f>
        <v>53490.588720454878</v>
      </c>
      <c r="BB99" s="1"/>
      <c r="BE99" t="inlineStr">
        <is>
          <t>It may in fact become a reliable value,</t>
        </is>
      </c>
    </row>
    <row r="100" spans="1:66" ht="19.5">
      <c r="C100">
        <f>H99*D100</f>
        <v>1299.4348606442009</v>
      </c>
      <c r="D100">
        <f>D99</f>
        <v>0.024292775453176031</v>
      </c>
      <c r="E100" t="s">
        <v>12</v>
      </c>
      <c r="F100" s="6">
        <v>43990</v>
      </c>
      <c r="G100" s="2"/>
      <c r="H100">
        <f>H99+C100</f>
        <v>54790.023581099078</v>
      </c>
      <c r="T100" t="inlineStr">
        <is>
          <t>https://twitter.com/CIDRAP/status/1248291432202407939</t>
        </is>
      </c>
      <c r="BE100" t="inlineStr">
        <is>
          <t>24 hours later - it is assumed that once</t>
        </is>
      </c>
    </row>
    <row r="101" spans="1:66" ht="19.5">
      <c r="C101">
        <f>H100*D101</f>
        <v>1331.0017399298595</v>
      </c>
      <c r="D101">
        <f>D100</f>
        <v>0.024292775453176031</v>
      </c>
      <c r="E101" t="s">
        <v>13</v>
      </c>
      <c r="F101" s="6">
        <v>43991</v>
      </c>
      <c r="G101" s="2"/>
      <c r="H101">
        <f>H100+C101</f>
        <v>56121.025321028937</v>
      </c>
      <c r="BE101" t="inlineStr">
        <is>
          <t>the value that follows it has been issued,</t>
        </is>
      </c>
    </row>
    <row r="102" spans="1:66" ht="19.5">
      <c r="C102">
        <f>H101*D102</f>
        <v>1363.3354663257621</v>
      </c>
      <c r="D102">
        <f>D101</f>
        <v>0.024292775453176031</v>
      </c>
      <c r="E102" t="s">
        <v>14</v>
      </c>
      <c r="F102" s="6">
        <v>43992</v>
      </c>
      <c r="G102" s="2"/>
      <c r="H102">
        <f>H101+C102</f>
        <v>57484.360787354701</v>
      </c>
      <c r="U102" t="inlineStr">
        <is>
          <t>Episode 3 of Osterholm Update:</t>
        </is>
      </c>
      <c r="BE102" t="inlineStr">
        <is>
          <t>its value will not change again (and, at</t>
        </is>
      </c>
    </row>
    <row r="103" spans="1:66" ht="19.5">
      <c r="C103">
        <f>H102*D103</f>
        <v>1396.454668676565</v>
      </c>
      <c r="D103">
        <f>D102</f>
        <v>0.024292775453176031</v>
      </c>
      <c r="E103" t="s">
        <v>15</v>
      </c>
      <c r="F103" s="6">
        <v>43993</v>
      </c>
      <c r="G103" s="2"/>
      <c r="H103">
        <f>H102+C103</f>
        <v>58880.815456031269</v>
      </c>
      <c r="BE103" t="inlineStr">
        <is>
          <t>that time, it will become a reliable</t>
        </is>
      </c>
    </row>
    <row r="104" spans="1:66" ht="19.5">
      <c r="C104">
        <f>H103*D104</f>
        <v>1430.3784283732641</v>
      </c>
      <c r="D104">
        <f>D103</f>
        <v>0.024292775453176031</v>
      </c>
      <c r="E104" t="s">
        <v>16</v>
      </c>
      <c r="F104" s="6">
        <v>43994</v>
      </c>
      <c r="G104" s="2"/>
      <c r="H104">
        <f>H103+C104</f>
        <v>60311.193884404536</v>
      </c>
      <c r="V104" t="inlineStr">
        <is>
          <t>http://ow.ly/d5Gk30qwD7o #Coronavirus</t>
        </is>
      </c>
      <c r="BE104" t="inlineStr">
        <is>
          <t>value in this series).</t>
        </is>
      </c>
    </row>
    <row r="105" spans="1:66" ht="19.5">
      <c r="C105">
        <f>H104*D105</f>
        <v>1465.1262903468028</v>
      </c>
      <c r="D105">
        <f>D104</f>
        <v>0.024292775453176031</v>
      </c>
      <c r="E105" t="s">
        <v>17</v>
      </c>
      <c r="F105" s="6">
        <v>43995</v>
      </c>
      <c r="G105" s="2"/>
      <c r="H105">
        <f>H104+C105</f>
        <v>61776.320174751338</v>
      </c>
    </row>
    <row r="106" spans="1:66" ht="19.5">
      <c r="C106">
        <f>H105*D106</f>
        <v>1500.7182743287424</v>
      </c>
      <c r="D106">
        <f>D105</f>
        <v>0.024292775453176031</v>
      </c>
      <c r="E106" t="s">
        <v>11</v>
      </c>
      <c r="F106" s="6">
        <v>43996</v>
      </c>
      <c r="G106" s="2"/>
      <c r="H106">
        <f>H105+C106</f>
        <v>63277.038449080079</v>
      </c>
      <c r="V106" t="inlineStr">
        <is>
          <t>#COVID19 is now live:</t>
        </is>
      </c>
    </row>
    <row r="107" spans="1:66" ht="19.5">
      <c r="C107">
        <f>H106*D107</f>
        <v>1537.1748863854884</v>
      </c>
      <c r="D107">
        <f>D106</f>
        <v>0.024292775453176031</v>
      </c>
      <c r="E107" t="s">
        <v>12</v>
      </c>
      <c r="F107" s="6">
        <v>43997</v>
      </c>
      <c r="G107" s="2"/>
      <c r="H107">
        <f>H106+C107</f>
        <v>64814.213335465567</v>
      </c>
      <c r="J107" s="1"/>
      <c r="K107" s="1"/>
      <c r="V107" t="inlineStr">
        <is>
          <t>"Preparing For What's To Come,"</t>
        </is>
      </c>
    </row>
    <row r="108" spans="1:66" ht="19.5">
      <c r="C108">
        <f>H107*D108</f>
        <v>1574.5171307327125</v>
      </c>
      <c r="D108">
        <f>D107</f>
        <v>0.024292775453176031</v>
      </c>
      <c r="E108" t="s">
        <v>13</v>
      </c>
      <c r="F108" s="6">
        <v>43998</v>
      </c>
      <c r="G108" s="2"/>
      <c r="H108">
        <f>H107+C108</f>
        <v>66388.730466198278</v>
      </c>
      <c r="J108" s="1"/>
      <c r="K108" s="1"/>
      <c r="V108" t="inlineStr">
        <is>
          <t>in which Dr. Osterholm discusses the US situation,</t>
        </is>
      </c>
    </row>
    <row r="109" spans="1:66" ht="19.5">
      <c r="C109">
        <f>H108*D109</f>
        <v>1612.7665218367813</v>
      </c>
      <c r="D109">
        <f>D108</f>
        <v>0.024292775453176031</v>
      </c>
      <c r="E109" t="s">
        <v>14</v>
      </c>
      <c r="F109" s="6">
        <v>43999</v>
      </c>
      <c r="G109" s="2"/>
      <c r="H109">
        <f>H108+C109</f>
        <v>68001.496988035055</v>
      </c>
      <c r="J109" s="1"/>
      <c r="K109" s="1"/>
      <c r="V109" t="inlineStr">
        <is>
          <t>the potential for subsequent waves, racial</t>
        </is>
      </c>
    </row>
    <row r="110" spans="1:66" ht="19.5">
      <c r="C110">
        <f>H109*D110</f>
        <v>1651.9450968101617</v>
      </c>
      <c r="D110">
        <f>D109</f>
        <v>0.024292775453176031</v>
      </c>
      <c r="E110" t="s">
        <v>15</v>
      </c>
      <c r="F110" s="6">
        <v>44000</v>
      </c>
      <c r="G110" s="2"/>
      <c r="H110">
        <f>H109+C110</f>
        <v>69653.442084845214</v>
      </c>
      <c r="J110" s="1"/>
      <c r="K110" s="1"/>
      <c r="V110" t="inlineStr">
        <is>
          <t>and gender disparities,</t>
        </is>
      </c>
    </row>
    <row r="111" spans="1:66" ht="19.5">
      <c r="C111">
        <f>H110*D111</f>
        <v>1692.075428107946</v>
      </c>
      <c r="D111">
        <f>D110</f>
        <v>0.024292775453176031</v>
      </c>
      <c r="E111" t="s">
        <v>16</v>
      </c>
      <c r="F111" s="6">
        <v>44001</v>
      </c>
      <c r="G111" s="2"/>
      <c r="H111">
        <f>H110+C111</f>
        <v>71345.517512953156</v>
      </c>
      <c r="J111" s="1"/>
      <c r="K111" s="1"/>
      <c r="V111" t="inlineStr">
        <is>
          <t>and the use of masks by the public</t>
        </is>
      </c>
    </row>
    <row r="112" spans="1:66" ht="19.5">
      <c r="C112">
        <f>H111*D112</f>
        <v>1733.1806365328091</v>
      </c>
      <c r="D112">
        <f>D111</f>
        <v>0.024292775453176031</v>
      </c>
      <c r="E112" t="s">
        <v>17</v>
      </c>
      <c r="F112" s="6">
        <v>44002</v>
      </c>
      <c r="G112" s="2"/>
      <c r="H112">
        <f>H111+C112</f>
        <v>73078.698149485965</v>
      </c>
      <c r="J112" s="1"/>
      <c r="K112" s="1"/>
    </row>
    <row r="113" spans="1:66" ht="19.5">
      <c r="C113">
        <f>H112*D113</f>
        <v>1775.2844045558932</v>
      </c>
      <c r="D113">
        <f>D112</f>
        <v>0.024292775453176031</v>
      </c>
      <c r="E113" t="s">
        <v>11</v>
      </c>
      <c r="F113" s="6">
        <v>44003</v>
      </c>
      <c r="G113" s="2"/>
      <c r="H113">
        <f>H112+C113</f>
        <v>74853.982554041853</v>
      </c>
    </row>
    <row r="114" spans="1:66" ht="19.5">
      <c r="C114">
        <f>H113*D114</f>
        <v>1818.4109899612947</v>
      </c>
      <c r="D114">
        <f>D113</f>
        <v>0.024292775453176031</v>
      </c>
      <c r="E114" t="s">
        <v>12</v>
      </c>
      <c r="F114" s="6">
        <v>44004</v>
      </c>
      <c r="G114" s="2"/>
      <c r="H114">
        <f>H113+C114</f>
        <v>76672.393544003149</v>
      </c>
    </row>
    <row r="115" spans="1:66" ht="19.5">
      <c r="C115">
        <f>H114*D115</f>
        <v>1862.585239822012</v>
      </c>
      <c r="D115">
        <f>D114</f>
        <v>0.024292775453176031</v>
      </c>
      <c r="E115" t="s">
        <v>13</v>
      </c>
      <c r="F115" s="6">
        <v>44005</v>
      </c>
      <c r="G115" s="2"/>
      <c r="H115">
        <f>H114+C115</f>
        <v>78534.978783825165</v>
      </c>
    </row>
    <row r="116" spans="1:66" ht="19.5">
      <c r="C116">
        <f>H115*D116</f>
        <v>1907.8326048154083</v>
      </c>
      <c r="D116">
        <f>D115</f>
        <v>0.024292775453176031</v>
      </c>
      <c r="E116" t="s">
        <v>14</v>
      </c>
      <c r="F116" s="6">
        <v>44006</v>
      </c>
      <c r="G116" s="2"/>
      <c r="H116">
        <f>H115+C116</f>
        <v>80442.811388640577</v>
      </c>
    </row>
    <row r="117" spans="1:66" ht="19.5">
      <c r="C117">
        <f>H116*D117</f>
        <v>1954.179153886437</v>
      </c>
      <c r="D117">
        <f>D116</f>
        <v>0.024292775453176031</v>
      </c>
      <c r="E117" t="s">
        <v>15</v>
      </c>
      <c r="F117" s="6">
        <v>44007</v>
      </c>
      <c r="G117" s="2"/>
      <c r="H117">
        <f>H116+C117</f>
        <v>82396.990542527012</v>
      </c>
    </row>
    <row r="118" spans="1:66" ht="19.5">
      <c r="C118">
        <f>H117*D118</f>
        <v>2001.6515892670777</v>
      </c>
      <c r="D118">
        <f>D117</f>
        <v>0.024292775453176031</v>
      </c>
      <c r="E118" t="s">
        <v>16</v>
      </c>
      <c r="F118" s="6">
        <v>44008</v>
      </c>
      <c r="G118" s="2"/>
      <c r="H118">
        <f>H117+C118</f>
        <v>84398.642131794084</v>
      </c>
    </row>
    <row r="119" spans="1:66" ht="19.5">
      <c r="C119">
        <f>H118*D119</f>
        <v>2050.2772618606355</v>
      </c>
      <c r="D119">
        <f>D118</f>
        <v>0.024292775453176031</v>
      </c>
      <c r="E119" t="s">
        <v>17</v>
      </c>
      <c r="F119" s="6">
        <v>44009</v>
      </c>
      <c r="G119" s="2"/>
      <c r="H119">
        <f>H118+C119</f>
        <v>86448.919393654724</v>
      </c>
    </row>
    <row r="120" spans="1:66" ht="19.5">
      <c r="C120">
        <f>H119*D120</f>
        <v>2100.0841869997689</v>
      </c>
      <c r="D120">
        <f>D119</f>
        <v>0.024292775453176031</v>
      </c>
      <c r="E120" t="s">
        <v>11</v>
      </c>
      <c r="F120" s="6">
        <v>44010</v>
      </c>
      <c r="G120" s="2"/>
      <c r="H120">
        <f>H119+C120</f>
        <v>88549.003580654491</v>
      </c>
    </row>
    <row r="121" spans="1:66" ht="19.5">
      <c r="C121">
        <f>H120*D121</f>
        <v>2151.1010605873198</v>
      </c>
      <c r="D121">
        <f>D120</f>
        <v>0.024292775453176031</v>
      </c>
      <c r="E121" t="s">
        <v>12</v>
      </c>
      <c r="F121" s="6">
        <v>44011</v>
      </c>
      <c r="G121" s="2"/>
      <c r="H121">
        <f>H120+C121</f>
        <v>90700.104641241807</v>
      </c>
    </row>
    <row r="122" spans="1:66" ht="19.5">
      <c r="C122">
        <f>H121*D122</f>
        <v>2203.3572756292565</v>
      </c>
      <c r="D122">
        <f>D121</f>
        <v>0.024292775453176031</v>
      </c>
      <c r="E122" t="s">
        <v>13</v>
      </c>
      <c r="F122" s="6">
        <v>44012</v>
      </c>
      <c r="G122" s="2"/>
      <c r="H122">
        <f>H121+C122</f>
        <v>92903.461916871063</v>
      </c>
    </row>
    <row r="123" spans="1:66" ht="19.5">
      <c r="C123">
        <f>H122*D123</f>
        <v>2256.8829391692398</v>
      </c>
      <c r="D123">
        <f>D122</f>
        <v>0.024292775453176031</v>
      </c>
      <c r="E123" t="s">
        <v>14</v>
      </c>
      <c r="F123" s="6">
        <v>44013</v>
      </c>
      <c r="G123" s="2"/>
      <c r="H123">
        <f>H122+C123</f>
        <v>95160.344856040305</v>
      </c>
    </row>
    <row r="124" spans="1:66" ht="19.5">
      <c r="C124">
        <f>H123*D124</f>
        <v>2311.7088896345817</v>
      </c>
      <c r="D124">
        <f>D123</f>
        <v>0.024292775453176031</v>
      </c>
      <c r="E124" t="s">
        <v>15</v>
      </c>
      <c r="F124" s="6">
        <v>44014</v>
      </c>
      <c r="G124" s="2"/>
      <c r="H124">
        <f>H123+C124</f>
        <v>97472.053745674886</v>
      </c>
    </row>
    <row r="125" spans="1:66" ht="19.5">
      <c r="C125">
        <f>H124*D125</f>
        <v>2367.8667146035855</v>
      </c>
      <c r="D125">
        <f>D124</f>
        <v>0.024292775453176031</v>
      </c>
      <c r="E125" t="s">
        <v>16</v>
      </c>
      <c r="F125" s="6">
        <v>44015</v>
      </c>
      <c r="G125" s="2"/>
      <c r="H125">
        <f>H124+C125</f>
        <v>99839.920460278474</v>
      </c>
    </row>
    <row r="126" spans="1:66" ht="19.5">
      <c r="C126">
        <f>H125*D126</f>
        <v>2425.3887690045003</v>
      </c>
      <c r="D126">
        <f>D125</f>
        <v>0.024292775453176031</v>
      </c>
      <c r="E126" t="s">
        <v>17</v>
      </c>
      <c r="F126" s="6">
        <v>44016</v>
      </c>
      <c r="G126" s="2"/>
      <c r="H126">
        <f>H125+C126</f>
        <v>102265.30922928297</v>
      </c>
    </row>
    <row r="127" spans="1:66" ht="19.5">
      <c r="C127">
        <f>H126*D127</f>
        <v>2484.3081937565817</v>
      </c>
      <c r="D127">
        <f>D126</f>
        <v>0.024292775453176031</v>
      </c>
      <c r="E127" t="s">
        <v>11</v>
      </c>
      <c r="F127" s="6">
        <v>44017</v>
      </c>
      <c r="G127" s="2"/>
      <c r="H127">
        <f>H126+C127</f>
        <v>104749.61742303956</v>
      </c>
    </row>
    <row r="128" spans="1:66" ht="19.5">
      <c r="C128">
        <f>H127*D128</f>
        <v>2544.6589348639955</v>
      </c>
      <c r="D128">
        <f>D127</f>
        <v>0.024292775453176031</v>
      </c>
      <c r="E128" t="s">
        <v>12</v>
      </c>
      <c r="F128" s="6">
        <v>44018</v>
      </c>
      <c r="G128" s="2"/>
      <c r="H128">
        <f>H127+C128</f>
        <v>107294.27635790355</v>
      </c>
    </row>
    <row r="129" spans="1:66" ht="19.5">
      <c r="C129">
        <f>H128*D129</f>
        <v>2606.4757629735645</v>
      </c>
      <c r="D129">
        <f>D128</f>
        <v>0.024292775453176031</v>
      </c>
      <c r="E129" t="s">
        <v>13</v>
      </c>
      <c r="F129" s="6">
        <v>44019</v>
      </c>
      <c r="G129" s="2"/>
      <c r="H129">
        <f>H128+C129</f>
        <v>109900.75212087712</v>
      </c>
    </row>
    <row r="130" spans="1:66" ht="19.5">
      <c r="C130">
        <f>H129*D130</f>
        <v>2669.7942934076273</v>
      </c>
      <c r="D130">
        <f>D129</f>
        <v>0.024292775453176031</v>
      </c>
      <c r="E130" t="s">
        <v>14</v>
      </c>
      <c r="F130" s="6">
        <v>44020</v>
      </c>
      <c r="G130" s="2"/>
      <c r="H130">
        <f>H129+C130</f>
        <v>112570.54641428475</v>
      </c>
    </row>
    <row r="131" spans="1:66" ht="19.5">
      <c r="C131">
        <f>H130*D131</f>
        <v>2734.6510066835494</v>
      </c>
      <c r="D131">
        <f>D130</f>
        <v>0.024292775453176031</v>
      </c>
      <c r="E131" t="s">
        <v>15</v>
      </c>
      <c r="F131" s="6">
        <v>44021</v>
      </c>
      <c r="G131" s="2"/>
      <c r="H131">
        <f>H130+C131</f>
        <v>115305.1974209683</v>
      </c>
    </row>
    <row r="132" spans="1:66" ht="19.5">
      <c r="C132">
        <f>H131*D132</f>
        <v>2801.0832695317149</v>
      </c>
      <c r="D132">
        <f>D131</f>
        <v>0.024292775453176031</v>
      </c>
      <c r="E132" t="s">
        <v>16</v>
      </c>
      <c r="F132" s="6">
        <v>44022</v>
      </c>
      <c r="H132">
        <f>H131+C132</f>
        <v>118106.28069050002</v>
      </c>
    </row>
    <row r="133" spans="1:66" ht="19.5">
      <c r="C133">
        <f>H132*D133</f>
        <v>2869.1293564240968</v>
      </c>
      <c r="D133">
        <f>D132</f>
        <v>0.024292775453176031</v>
      </c>
      <c r="E133" t="s">
        <v>17</v>
      </c>
      <c r="F133" s="6">
        <v>44023</v>
      </c>
      <c r="H133">
        <f>H132+C133</f>
        <v>120975.41004692411</v>
      </c>
    </row>
    <row r="134" spans="1:66" ht="19.5">
      <c r="C134">
        <f>H133*D134</f>
        <v>2938.8284716258231</v>
      </c>
      <c r="D134">
        <f>D133</f>
        <v>0.024292775453176031</v>
      </c>
      <c r="E134" t="s">
        <v>11</v>
      </c>
      <c r="F134" s="6">
        <v>44024</v>
      </c>
      <c r="H134">
        <f>H133+C134</f>
        <v>123914.23851854993</v>
      </c>
    </row>
    <row r="135" spans="1:66" ht="19.5">
      <c r="C135">
        <f>H134*D135</f>
        <v>3010.2207717824294</v>
      </c>
      <c r="D135">
        <f>D134</f>
        <v>0.024292775453176031</v>
      </c>
      <c r="E135" t="s">
        <v>12</v>
      </c>
      <c r="F135" s="6">
        <v>44025</v>
      </c>
      <c r="H135">
        <f>H134+C135</f>
        <v>126924.45929033236</v>
      </c>
    </row>
    <row r="136" spans="1:66" ht="19.5">
      <c r="C136">
        <f>H135*D136</f>
        <v>3083.3473890558266</v>
      </c>
      <c r="D136">
        <f>D135</f>
        <v>0.024292775453176031</v>
      </c>
      <c r="E136" t="s">
        <v>13</v>
      </c>
      <c r="F136" s="6">
        <v>44026</v>
      </c>
      <c r="H136">
        <f>H135+C136</f>
        <v>130007.80667938819</v>
      </c>
    </row>
    <row r="137" spans="1:66" ht="19.5">
      <c r="C137">
        <f>H136*D137</f>
        <v>3158.250454822296</v>
      </c>
      <c r="D137">
        <f>D136</f>
        <v>0.024292775453176031</v>
      </c>
      <c r="E137" t="s">
        <v>14</v>
      </c>
      <c r="F137" s="6">
        <v>44027</v>
      </c>
      <c r="H137">
        <f>H136+C137</f>
        <v>133166.05713421048</v>
      </c>
    </row>
    <row r="138" spans="1:66" ht="19.5">
      <c r="C138">
        <f>H137*D138</f>
        <v>3234.9731239461853</v>
      </c>
      <c r="D138">
        <f>D137</f>
        <v>0.024292775453176031</v>
      </c>
      <c r="E138" t="s">
        <v>15</v>
      </c>
      <c r="F138" s="6">
        <v>44028</v>
      </c>
      <c r="H138">
        <f>H137+C138</f>
        <v>136401.03025815668</v>
      </c>
    </row>
    <row r="139" spans="1:66" ht="19.5">
      <c r="C139">
        <f>H138*D139</f>
        <v>3313.5595996432694</v>
      </c>
      <c r="D139">
        <f>D138</f>
        <v>0.024292775453176031</v>
      </c>
      <c r="E139" t="s">
        <v>16</v>
      </c>
      <c r="F139" s="6">
        <v>44029</v>
      </c>
      <c r="H139">
        <f>H138+C139</f>
        <v>139714.58985779996</v>
      </c>
    </row>
    <row r="140" spans="1:66" ht="19.5">
      <c r="C140">
        <f>H139*D140</f>
        <v>3394.0551589481197</v>
      </c>
      <c r="D140">
        <f>D139</f>
        <v>0.024292775453176031</v>
      </c>
      <c r="E140" t="s">
        <v>17</v>
      </c>
      <c r="F140" s="6">
        <v>44030</v>
      </c>
      <c r="H140">
        <f>H139+C140</f>
        <v>143108.64501674808</v>
      </c>
    </row>
    <row r="141" spans="1:66" ht="19.5">
      <c r="C141">
        <f>H140*D141</f>
        <v>3476.5061788001399</v>
      </c>
      <c r="D141">
        <f>D140</f>
        <v>0.024292775453176031</v>
      </c>
      <c r="E141" t="s">
        <v>11</v>
      </c>
      <c r="F141" s="6">
        <v>44031</v>
      </c>
      <c r="H141">
        <f>H140+C141</f>
        <v>146585.15119554821</v>
      </c>
    </row>
    <row r="142" spans="1:66" ht="19.5">
      <c r="C142">
        <f>H141*D142</f>
        <v>3560.9601627633106</v>
      </c>
      <c r="D142">
        <f>D141</f>
        <v>0.024292775453176031</v>
      </c>
      <c r="E142" t="s">
        <v>12</v>
      </c>
      <c r="F142" s="6">
        <v>44032</v>
      </c>
      <c r="H142">
        <f>H141+C142</f>
        <v>150146.11135831152</v>
      </c>
    </row>
    <row r="143" spans="1:66" ht="19.5">
      <c r="C143">
        <f>H142*D143</f>
        <v>3647.465768395025</v>
      </c>
      <c r="D143">
        <f>D142</f>
        <v>0.024292775453176031</v>
      </c>
      <c r="E143" t="s">
        <v>13</v>
      </c>
      <c r="F143" s="6">
        <v>44033</v>
      </c>
      <c r="H143">
        <f>H142+C143</f>
        <v>153793.57712670654</v>
      </c>
    </row>
    <row r="144" spans="1:66" ht="19.5">
      <c r="C144">
        <f>H143*D144</f>
        <v>3736.0728352797914</v>
      </c>
      <c r="D144">
        <f>D143</f>
        <v>0.024292775453176031</v>
      </c>
      <c r="E144" t="s">
        <v>14</v>
      </c>
      <c r="F144" s="6">
        <v>44034</v>
      </c>
      <c r="H144">
        <f>H143+C144</f>
        <v>157529.64996198635</v>
      </c>
    </row>
    <row r="145" spans="1:66" ht="19.5">
      <c r="C145">
        <f>H144*D145</f>
        <v>3826.8324137439545</v>
      </c>
      <c r="D145">
        <f>D144</f>
        <v>0.024292775453176031</v>
      </c>
      <c r="E145" t="s">
        <v>15</v>
      </c>
      <c r="F145" s="6">
        <v>44035</v>
      </c>
      <c r="H145">
        <f>H144+C145</f>
        <v>161356.48237573029</v>
      </c>
    </row>
    <row r="146" spans="1:66" ht="19.5">
      <c r="C146">
        <f>H145*D146</f>
        <v>3919.7967942679716</v>
      </c>
      <c r="D146">
        <f>D145</f>
        <v>0.024292775453176031</v>
      </c>
      <c r="E146" t="s">
        <v>16</v>
      </c>
      <c r="F146" s="6">
        <v>44036</v>
      </c>
      <c r="H146">
        <f>H145+C146</f>
        <v>165276.27916999828</v>
      </c>
    </row>
    <row r="147" spans="1:66" ht="19.5">
      <c r="C147">
        <f>H146*D147</f>
        <v>4015.0195376132028</v>
      </c>
      <c r="D147">
        <f>D146</f>
        <v>0.024292775453176031</v>
      </c>
      <c r="E147" t="s">
        <v>17</v>
      </c>
      <c r="F147" s="6">
        <v>44037</v>
      </c>
      <c r="H147">
        <f>H146+C147</f>
        <v>169291.29870761148</v>
      </c>
    </row>
    <row r="148" spans="1:66" ht="19.5">
      <c r="C148">
        <f>H147*D148</f>
        <v>4112.5555056805551</v>
      </c>
      <c r="D148">
        <f>D147</f>
        <v>0.024292775453176031</v>
      </c>
      <c r="E148" t="s">
        <v>11</v>
      </c>
      <c r="F148" s="6">
        <v>44038</v>
      </c>
      <c r="H148">
        <f>H147+C148</f>
        <v>173403.85421329204</v>
      </c>
    </row>
    <row r="149" spans="1:66" ht="19.5">
      <c r="C149">
        <f>H148*D149</f>
        <v>4212.4608931187759</v>
      </c>
      <c r="D149">
        <f>D148</f>
        <v>0.024292775453176031</v>
      </c>
      <c r="E149" t="s">
        <v>12</v>
      </c>
      <c r="F149" s="6">
        <v>44039</v>
      </c>
      <c r="H149">
        <f>H148+C149</f>
        <v>177616.31510641082</v>
      </c>
    </row>
    <row r="150" spans="1:66" ht="19.5">
      <c r="C150">
        <f>H149*D150</f>
        <v>4314.7932597005956</v>
      </c>
      <c r="D150">
        <f>D149</f>
        <v>0.024292775453176031</v>
      </c>
      <c r="E150" t="s">
        <v>13</v>
      </c>
      <c r="F150" s="6">
        <v>44040</v>
      </c>
      <c r="H150">
        <f>H149+C150</f>
        <v>181931.10836611141</v>
      </c>
    </row>
    <row r="151" spans="1:66" ht="19.5">
      <c r="C151">
        <f>H150*D151</f>
        <v>4419.6115634853795</v>
      </c>
      <c r="D151">
        <f>D150</f>
        <v>0.024292775453176031</v>
      </c>
      <c r="E151" t="s">
        <v>14</v>
      </c>
      <c r="F151" s="6">
        <v>44041</v>
      </c>
      <c r="H151">
        <f>H150+C151</f>
        <v>186350.71992959679</v>
      </c>
    </row>
    <row r="152" spans="1:66" ht="19.5">
      <c r="C152">
        <f>H151*D152</f>
        <v>4526.9761947873903</v>
      </c>
      <c r="D152">
        <f>D151</f>
        <v>0.024292775453176031</v>
      </c>
      <c r="E152" t="s">
        <v>15</v>
      </c>
      <c r="F152" s="6">
        <v>44042</v>
      </c>
      <c r="H152">
        <f>H151+C152</f>
        <v>190877.69612438418</v>
      </c>
    </row>
    <row r="153" spans="1:66" ht="19.5">
      <c r="C153">
        <f>H152*D153</f>
        <v>4636.9490109692333</v>
      </c>
      <c r="D153">
        <f>D152</f>
        <v>0.024292775453176031</v>
      </c>
      <c r="E153" t="s">
        <v>16</v>
      </c>
      <c r="F153" s="6">
        <v>44043</v>
      </c>
      <c r="H153">
        <f>H152+C153</f>
        <v>195514.64513535341</v>
      </c>
    </row>
    <row r="154" spans="1:66" ht="19.5">
      <c r="C154">
        <f>H153*D154</f>
        <v>4749.593372080536</v>
      </c>
      <c r="D154">
        <f>D153</f>
        <v>0.024292775453176031</v>
      </c>
      <c r="E154" t="s">
        <v>17</v>
      </c>
      <c r="F154" s="6">
        <v>44044</v>
      </c>
      <c r="H154">
        <f>H153+C154</f>
        <v>200264.23850743394</v>
      </c>
    </row>
    <row r="155" spans="1:66" ht="19.5">
      <c r="C155">
        <f>H154*D155</f>
        <v>4864.9741773623809</v>
      </c>
      <c r="D155">
        <f>D154</f>
        <v>0.024292775453176031</v>
      </c>
      <c r="E155" t="s">
        <v>11</v>
      </c>
      <c r="F155" s="6">
        <v>44045</v>
      </c>
      <c r="H155">
        <f>H154+C155</f>
        <v>205129.21268479631</v>
      </c>
    </row>
    <row r="156" spans="1:66" ht="19.5">
      <c r="C156">
        <f>H155*D156</f>
        <v>4983.1579026385452</v>
      </c>
      <c r="D156">
        <f>D155</f>
        <v>0.024292775453176031</v>
      </c>
      <c r="E156" t="s">
        <v>12</v>
      </c>
      <c r="F156" s="6">
        <v>44046</v>
      </c>
      <c r="H156">
        <f>H155+C156</f>
        <v>210112.37058743485</v>
      </c>
    </row>
    <row r="157" spans="1:66" ht="19.5">
      <c r="C157">
        <f>H156*D157</f>
        <v>5104.212638615063</v>
      </c>
      <c r="D157">
        <f>D156</f>
        <v>0.024292775453176031</v>
      </c>
      <c r="E157" t="s">
        <v>13</v>
      </c>
      <c r="F157" s="6">
        <v>44047</v>
      </c>
      <c r="H157">
        <f>H156+C157</f>
        <v>215216.5832260499</v>
      </c>
    </row>
    <row r="158" spans="1:66" ht="19.5">
      <c r="C158">
        <f>H157*D158</f>
        <v>5228.2081301102016</v>
      </c>
      <c r="D158">
        <f>D157</f>
        <v>0.024292775453176031</v>
      </c>
      <c r="E158" t="s">
        <v>14</v>
      </c>
      <c r="F158" s="6">
        <v>44048</v>
      </c>
      <c r="H158">
        <f>H157+C158</f>
        <v>220444.7913561601</v>
      </c>
    </row>
    <row r="159" spans="1:66" ht="19.5">
      <c r="C159">
        <f>H158*D159</f>
        <v>5355.215816237438</v>
      </c>
      <c r="D159">
        <f>D158</f>
        <v>0.024292775453176031</v>
      </c>
      <c r="E159" t="s">
        <v>15</v>
      </c>
      <c r="F159" s="6">
        <v>44049</v>
      </c>
      <c r="H159">
        <f>H158+C159</f>
        <v>225800.00717239754</v>
      </c>
    </row>
    <row r="160" spans="1:66" ht="19.5">
      <c r="C160">
        <f>H159*D160</f>
        <v>5485.3088715645908</v>
      </c>
      <c r="D160">
        <f>D159</f>
        <v>0.024292775453176031</v>
      </c>
      <c r="E160" t="s">
        <v>16</v>
      </c>
      <c r="F160" s="6">
        <v>44050</v>
      </c>
      <c r="H160">
        <f>H159+C160</f>
        <v>231285.31604396214</v>
      </c>
    </row>
    <row r="161" spans="1:66" ht="19.5">
      <c r="C161">
        <f>H160*D161</f>
        <v>5618.562248272824</v>
      </c>
      <c r="D161">
        <f>D160</f>
        <v>0.024292775453176031</v>
      </c>
      <c r="E161" t="s">
        <v>17</v>
      </c>
      <c r="F161" s="6">
        <v>44051</v>
      </c>
      <c r="H161">
        <f>H160+C161</f>
        <v>236903.87829223496</v>
      </c>
    </row>
    <row r="162" spans="1:66" ht="19.5">
      <c r="C162">
        <f>H161*D162</f>
        <v>5755.0527193398075</v>
      </c>
      <c r="D162">
        <f>D161</f>
        <v>0.024292775453176031</v>
      </c>
      <c r="E162" t="s">
        <v>11</v>
      </c>
      <c r="F162" s="6">
        <v>44052</v>
      </c>
      <c r="H162">
        <f>H161+C162</f>
        <v>242658.93101157478</v>
      </c>
    </row>
    <row r="163" spans="1:66" ht="19.5">
      <c r="C163">
        <f>H162*D163</f>
        <v>5894.8589227719194</v>
      </c>
      <c r="D163">
        <f>D162</f>
        <v>0.024292775453176031</v>
      </c>
      <c r="E163" t="s">
        <v>12</v>
      </c>
      <c r="F163" s="6">
        <v>44053</v>
      </c>
      <c r="H163">
        <f>H162+C163</f>
        <v>248553.78993434669</v>
      </c>
    </row>
    <row r="164" spans="1:66" ht="19.5">
      <c r="C164">
        <f>H163*D164</f>
        <v>6038.0614069109688</v>
      </c>
      <c r="D164">
        <f>D163</f>
        <v>0.024292775453176031</v>
      </c>
      <c r="E164" t="s">
        <v>13</v>
      </c>
      <c r="F164" s="6">
        <v>44054</v>
      </c>
      <c r="H164">
        <f>H163+C164</f>
        <v>254591.85134125766</v>
      </c>
    </row>
    <row r="165" spans="1:66" ht="19.5">
      <c r="C165">
        <f>H164*D165</f>
        <v>6184.7426768415453</v>
      </c>
      <c r="D165">
        <f>D164</f>
        <v>0.024292775453176031</v>
      </c>
      <c r="E165" t="s">
        <v>14</v>
      </c>
      <c r="F165" s="6">
        <v>44055</v>
      </c>
      <c r="H165">
        <f>H164+C165</f>
        <v>260776.59401809919</v>
      </c>
    </row>
    <row r="166" spans="1:66" ht="19.5">
      <c r="C166">
        <f>H165*D166</f>
        <v>6334.9872419257308</v>
      </c>
      <c r="D166">
        <f>D165</f>
        <v>0.024292775453176031</v>
      </c>
      <c r="E166" t="s">
        <v>15</v>
      </c>
      <c r="F166" s="6">
        <v>44056</v>
      </c>
      <c r="H166">
        <f>H165+C166</f>
        <v>267111.58126002492</v>
      </c>
    </row>
    <row r="167" spans="1:66" ht="19.5">
      <c r="C167">
        <f>H166*D167</f>
        <v>6488.8816644925682</v>
      </c>
      <c r="D167">
        <f>D166</f>
        <v>0.024292775453176031</v>
      </c>
      <c r="E167" t="s">
        <v>16</v>
      </c>
      <c r="F167" s="6">
        <v>44057</v>
      </c>
      <c r="H167">
        <f>H166+C167</f>
        <v>273600.46292451746</v>
      </c>
    </row>
    <row r="168" spans="1:66" ht="19.5">
      <c r="C168">
        <f>H167*D168</f>
        <v>6646.5146097103161</v>
      </c>
      <c r="D168">
        <f>D167</f>
        <v>0.024292775453176031</v>
      </c>
      <c r="E168" t="s">
        <v>17</v>
      </c>
      <c r="F168" s="6">
        <v>44058</v>
      </c>
      <c r="H168">
        <f>H167+C168</f>
        <v>280246.97753422777</v>
      </c>
    </row>
    <row r="169" spans="1:66" ht="19.5">
      <c r="C169">
        <f>H168*D169</f>
        <v>6807.9768966702632</v>
      </c>
      <c r="D169">
        <f>D168</f>
        <v>0.024292775453176031</v>
      </c>
      <c r="E169" t="s">
        <v>11</v>
      </c>
      <c r="F169" s="6">
        <v>44059</v>
      </c>
      <c r="H169">
        <f>H168+C169</f>
        <v>287054.95443089801</v>
      </c>
    </row>
    <row r="170" spans="1:66" ht="19.5">
      <c r="C170">
        <f>H169*D170</f>
        <v>6973.3615507114828</v>
      </c>
      <c r="D170">
        <f>D169</f>
        <v>0.024292775453176031</v>
      </c>
      <c r="E170" t="s">
        <v>12</v>
      </c>
      <c r="F170" s="6">
        <v>44060</v>
      </c>
      <c r="H170">
        <f>H169+C170</f>
        <v>294028.31598160951</v>
      </c>
    </row>
    <row r="171" spans="1:66" ht="19.5">
      <c r="C171">
        <f>H170*D171</f>
        <v>7142.7638570167292</v>
      </c>
      <c r="D171">
        <f>D170</f>
        <v>0.024292775453176031</v>
      </c>
      <c r="E171" t="s">
        <v>13</v>
      </c>
      <c r="F171" s="6">
        <v>44061</v>
      </c>
      <c r="H171">
        <f>H170+C171</f>
        <v>301171.07983862626</v>
      </c>
    </row>
    <row r="172" spans="1:66" ht="19.5">
      <c r="C172">
        <f>H171*D172</f>
        <v>7316.2814155102988</v>
      </c>
      <c r="D172">
        <f>D171</f>
        <v>0.024292775453176031</v>
      </c>
      <c r="E172" t="s">
        <v>14</v>
      </c>
      <c r="F172" s="6">
        <v>44062</v>
      </c>
      <c r="H172">
        <f>H171+C172</f>
        <v>308487.36125413654</v>
      </c>
    </row>
    <row r="173" spans="1:66" ht="19.5">
      <c r="C173">
        <f>H172*D173</f>
        <v>7494.0141970895347</v>
      </c>
      <c r="D173">
        <f>D172</f>
        <v>0.024292775453176031</v>
      </c>
      <c r="E173" t="s">
        <v>15</v>
      </c>
      <c r="F173" s="6">
        <v>44063</v>
      </c>
      <c r="H173">
        <f>H172+C173</f>
        <v>315981.37545122608</v>
      </c>
    </row>
    <row r="174" spans="1:66" ht="19.5">
      <c r="C174">
        <f>H173*D174</f>
        <v>7676.0646012223442</v>
      </c>
      <c r="D174">
        <f>D173</f>
        <v>0.024292775453176031</v>
      </c>
      <c r="E174" t="s">
        <v>16</v>
      </c>
      <c r="F174" s="6">
        <v>44064</v>
      </c>
      <c r="H174">
        <f>H173+C174</f>
        <v>323657.44005244842</v>
      </c>
    </row>
    <row r="175" spans="1:66" ht="19.5">
      <c r="C175">
        <f>H174*D175</f>
        <v>7862.5375149439114</v>
      </c>
      <c r="D175">
        <f>D174</f>
        <v>0.024292775453176031</v>
      </c>
      <c r="E175" t="s">
        <v>17</v>
      </c>
      <c r="F175" s="6">
        <v>44065</v>
      </c>
      <c r="H175">
        <f>H174+C175</f>
        <v>331519.97756739234</v>
      </c>
    </row>
    <row r="176" spans="1:66" ht="19.5">
      <c r="C176">
        <f>H175*D176</f>
        <v>8053.5403732866171</v>
      </c>
      <c r="D176">
        <f>D175</f>
        <v>0.024292775453176031</v>
      </c>
      <c r="E176" t="s">
        <v>11</v>
      </c>
      <c r="F176" s="6">
        <v>44066</v>
      </c>
      <c r="H176">
        <f>H175+C176</f>
        <v>339573.51794067898</v>
      </c>
    </row>
    <row r="177" spans="1:66" ht="19.5">
      <c r="C177">
        <f>H176*D177</f>
        <v>8249.1832211779565</v>
      </c>
      <c r="D177">
        <f>D176</f>
        <v>0.024292775453176031</v>
      </c>
      <c r="E177" t="s">
        <v>12</v>
      </c>
      <c r="F177" s="6">
        <v>44067</v>
      </c>
      <c r="H177">
        <f>H176+C177</f>
        <v>347822.70116185694</v>
      </c>
    </row>
    <row r="178" spans="1:66" ht="19.5">
      <c r="C178">
        <f>H177*D178</f>
        <v>8449.5787768421396</v>
      </c>
      <c r="D178">
        <f>D177</f>
        <v>0.024292775453176031</v>
      </c>
      <c r="E178" t="s">
        <v>13</v>
      </c>
      <c r="F178" s="6">
        <v>44068</v>
      </c>
      <c r="H178">
        <f>H177+C178</f>
        <v>356272.2799386991</v>
      </c>
    </row>
    <row r="179" spans="1:66" ht="19.5">
      <c r="C179">
        <f>H178*D179</f>
        <v>8654.8424967418887</v>
      </c>
      <c r="D179">
        <f>D178</f>
        <v>0.024292775453176031</v>
      </c>
      <c r="E179" t="s">
        <v>14</v>
      </c>
      <c r="F179" s="6">
        <v>44069</v>
      </c>
      <c r="H179">
        <f>H178+C179</f>
        <v>364927.12243544101</v>
      </c>
    </row>
    <row r="180" spans="1:66" ht="19.5">
      <c r="C180">
        <f>H179*D180</f>
        <v>8865.0926420978449</v>
      </c>
      <c r="D180">
        <f>D179</f>
        <v>0.024292775453176031</v>
      </c>
      <c r="E180" t="s">
        <v>15</v>
      </c>
      <c r="F180" s="6">
        <v>44070</v>
      </c>
      <c r="H180">
        <f>H179+C180</f>
        <v>373792.21507753886</v>
      </c>
    </row>
    <row r="181" spans="1:66" ht="19.5">
      <c r="C181">
        <f>H180*D181</f>
        <v>9080.4503470239306</v>
      </c>
      <c r="D181">
        <f>D180</f>
        <v>0.024292775453176031</v>
      </c>
      <c r="E181" t="s">
        <v>16</v>
      </c>
      <c r="F181" s="6">
        <v>44071</v>
      </c>
      <c r="H181">
        <f>H180+C181</f>
        <v>382872.66542456282</v>
      </c>
    </row>
    <row r="182" spans="1:66" ht="19.5">
      <c r="C182">
        <f>H181*D182</f>
        <v>9301.0396883178983</v>
      </c>
      <c r="D182">
        <f>D181</f>
        <v>0.024292775453176031</v>
      </c>
      <c r="E182" t="s">
        <v>17</v>
      </c>
      <c r="F182" s="6">
        <v>44072</v>
      </c>
      <c r="H182">
        <f>H181+C182</f>
        <v>392173.70511288074</v>
      </c>
    </row>
    <row r="183" spans="1:66" ht="19.5">
      <c r="C183">
        <f>H182*D183</f>
        <v>9526.9877569472847</v>
      </c>
      <c r="D183">
        <f>D182</f>
        <v>0.024292775453176031</v>
      </c>
      <c r="E183" t="s">
        <v>11</v>
      </c>
      <c r="F183" s="6">
        <v>44073</v>
      </c>
      <c r="H183">
        <f>H182+C183</f>
        <v>401700.69286982802</v>
      </c>
    </row>
    <row r="184" spans="1:66" ht="19.5">
      <c r="C184">
        <f>H183*D184</f>
        <v>9758.4247312719617</v>
      </c>
      <c r="D184">
        <f>D183</f>
        <v>0.024292775453176031</v>
      </c>
      <c r="E184" t="s">
        <v>12</v>
      </c>
      <c r="F184" s="6">
        <v>44074</v>
      </c>
      <c r="H184">
        <f>H183+C184</f>
        <v>411459.11760110001</v>
      </c>
    </row>
    <row r="185" spans="1:66" ht="19.5">
      <c r="C185">
        <f>H184*D185</f>
        <v>9995.4839520454716</v>
      </c>
      <c r="D185">
        <f>D184</f>
        <v>0.024292775453176031</v>
      </c>
      <c r="E185" t="s">
        <v>13</v>
      </c>
      <c r="F185" s="6">
        <v>44075</v>
      </c>
      <c r="H185">
        <f>H184+C185</f>
        <v>421454.60155314551</v>
      </c>
    </row>
    <row r="186" spans="1:66" ht="19.5">
      <c r="C186">
        <f>H185*D186</f>
        <v>10238.301999238338</v>
      </c>
      <c r="D186">
        <f>D185</f>
        <v>0.024292775453176031</v>
      </c>
      <c r="E186" t="s">
        <v>14</v>
      </c>
      <c r="F186" s="6">
        <v>44076</v>
      </c>
      <c r="H186">
        <f>H185+C186</f>
        <v>431692.90355238382</v>
      </c>
    </row>
    <row r="187" spans="1:66" ht="19.5">
      <c r="C187">
        <f>H186*D187</f>
        <v>10487.018770727638</v>
      </c>
      <c r="D187">
        <f>D186</f>
        <v>0.024292775453176031</v>
      </c>
      <c r="E187" t="s">
        <v>15</v>
      </c>
      <c r="F187" s="6">
        <v>44077</v>
      </c>
      <c r="H187">
        <f>H186+C187</f>
        <v>442179.92232311144</v>
      </c>
    </row>
    <row r="188" spans="1:66" ht="19.5">
      <c r="C188">
        <f>H187*D188</f>
        <v>10741.777562898165</v>
      </c>
      <c r="D188">
        <f>D187</f>
        <v>0.024292775453176031</v>
      </c>
      <c r="E188" t="s">
        <v>16</v>
      </c>
      <c r="F188" s="6">
        <v>44078</v>
      </c>
      <c r="H188">
        <f>H187+C188</f>
        <v>452921.69988600962</v>
      </c>
    </row>
    <row r="189" spans="1:66" ht="19.5">
      <c r="C189">
        <f>H188*D189</f>
        <v>11002.725153201616</v>
      </c>
      <c r="D189">
        <f>D188</f>
        <v>0.024292775453176031</v>
      </c>
      <c r="E189" t="s">
        <v>17</v>
      </c>
      <c r="F189" s="6">
        <v>44079</v>
      </c>
      <c r="H189">
        <f>H188+C189</f>
        <v>463924.42503921123</v>
      </c>
    </row>
    <row r="190" spans="1:66" ht="19.5">
      <c r="C190">
        <f>H189*D190</f>
        <v>11270.011884721354</v>
      </c>
      <c r="D190">
        <f>D189</f>
        <v>0.024292775453176031</v>
      </c>
      <c r="E190" t="s">
        <v>11</v>
      </c>
      <c r="F190" s="6">
        <v>44080</v>
      </c>
      <c r="H190">
        <f>H189+C190</f>
        <v>475194.43692393258</v>
      </c>
    </row>
    <row r="191" spans="1:66" ht="19.5">
      <c r="C191">
        <f>H190*D191</f>
        <v>11543.791752791514</v>
      </c>
      <c r="D191">
        <f>D190</f>
        <v>0.024292775453176031</v>
      </c>
      <c r="E191" t="s">
        <v>12</v>
      </c>
      <c r="F191" s="6">
        <v>44081</v>
      </c>
      <c r="H191">
        <f>H190+C191</f>
        <v>486738.22867672407</v>
      </c>
    </row>
    <row r="192" spans="1:66" ht="19.5">
      <c r="C192">
        <f>H191*D192</f>
        <v>11824.222493720305</v>
      </c>
      <c r="D192">
        <f>D191</f>
        <v>0.024292775453176031</v>
      </c>
      <c r="E192" t="s">
        <v>13</v>
      </c>
      <c r="F192" s="6">
        <v>44082</v>
      </c>
      <c r="H192">
        <f>H191+C192</f>
        <v>498562.45117044437</v>
      </c>
    </row>
    <row r="193" spans="1:66" ht="19.5">
      <c r="C193">
        <f>H192*D193</f>
        <v>12111.465675668644</v>
      </c>
      <c r="D193">
        <f>D192</f>
        <v>0.024292775453176031</v>
      </c>
      <c r="E193" t="s">
        <v>14</v>
      </c>
      <c r="F193" s="6">
        <v>44083</v>
      </c>
      <c r="H193">
        <f>H192+C193</f>
        <v>510673.91684611299</v>
      </c>
    </row>
    <row r="194" spans="1:66" ht="19.5">
      <c r="C194">
        <f>H193*D194</f>
        <v>12405.686791736511</v>
      </c>
      <c r="D194">
        <f>D193</f>
        <v>0.024292775453176031</v>
      </c>
      <c r="E194" t="s">
        <v>15</v>
      </c>
      <c r="F194" s="6">
        <v>44084</v>
      </c>
      <c r="H194">
        <f>H193+C194</f>
        <v>523079.6036378495</v>
      </c>
    </row>
    <row r="195" spans="1:66" ht="19.5">
      <c r="C195">
        <f>H194*D195</f>
        <v>12707.055355310598</v>
      </c>
      <c r="D195">
        <f>D194</f>
        <v>0.024292775453176031</v>
      </c>
      <c r="E195" t="s">
        <v>16</v>
      </c>
      <c r="F195" s="6">
        <v>44085</v>
      </c>
      <c r="H195">
        <f>H194+C195</f>
        <v>535786.65899316012</v>
      </c>
    </row>
    <row r="196" spans="1:66" ht="19.5">
      <c r="C196">
        <f>H195*D196</f>
        <v>13015.744997728236</v>
      </c>
      <c r="D196">
        <f>D195</f>
        <v>0.024292775453176031</v>
      </c>
      <c r="E196" t="s">
        <v>17</v>
      </c>
      <c r="F196" s="6">
        <v>44086</v>
      </c>
      <c r="H196">
        <f>H195+C196</f>
        <v>548802.40399088839</v>
      </c>
    </row>
    <row r="197" spans="1:66" ht="19.5">
      <c r="C197">
        <f>H196*D197</f>
        <v>13331.933568313849</v>
      </c>
      <c r="D197">
        <f>D196</f>
        <v>0.024292775453176031</v>
      </c>
      <c r="E197" t="s">
        <v>11</v>
      </c>
      <c r="F197" s="6">
        <v>44087</v>
      </c>
      <c r="H197">
        <f>H196+C197</f>
        <v>562134.33755920222</v>
      </c>
    </row>
    <row r="198" spans="1:66" ht="19.5">
      <c r="C198">
        <f>H197*D198</f>
        <v>13655.803236845557</v>
      </c>
      <c r="D198">
        <f>D197</f>
        <v>0.024292775453176031</v>
      </c>
      <c r="E198" t="s">
        <v>12</v>
      </c>
      <c r="F198" s="6">
        <v>44088</v>
      </c>
      <c r="H198">
        <f>H197+C198</f>
        <v>575790.14079604775</v>
      </c>
    </row>
    <row r="199" spans="1:66" ht="19.5">
      <c r="C199">
        <f>H198*D199</f>
        <v>13987.540598510999</v>
      </c>
      <c r="D199">
        <f>D198</f>
        <v>0.024292775453176031</v>
      </c>
      <c r="E199" t="s">
        <v>13</v>
      </c>
      <c r="F199" s="6">
        <v>44089</v>
      </c>
      <c r="H199">
        <f>H198+C199</f>
        <v>589777.68139455875</v>
      </c>
    </row>
    <row r="200" spans="1:66" ht="19.5">
      <c r="C200">
        <f>H199*D200</f>
        <v>14327.336781412811</v>
      </c>
      <c r="D200">
        <f>D199</f>
        <v>0.024292775453176031</v>
      </c>
      <c r="E200" t="s">
        <v>14</v>
      </c>
      <c r="F200" s="6">
        <v>44090</v>
      </c>
      <c r="H200">
        <f>H199+C200</f>
        <v>604105.01817597158</v>
      </c>
    </row>
    <row r="201" spans="1:66" ht="19.5">
      <c r="C201">
        <f>H200*D201</f>
        <v>14675.387556685702</v>
      </c>
      <c r="D201">
        <f>D200</f>
        <v>0.024292775453176031</v>
      </c>
      <c r="E201" t="s">
        <v>15</v>
      </c>
      <c r="F201" s="6">
        <v>44091</v>
      </c>
      <c r="H201">
        <f>H200+C201</f>
        <v>618780.40573265729</v>
      </c>
    </row>
    <row r="202" spans="1:66" ht="19.5">
      <c r="C202">
        <f>H201*D202</f>
        <v>15031.893451288603</v>
      </c>
      <c r="D202">
        <f>D201</f>
        <v>0.024292775453176031</v>
      </c>
      <c r="E202" t="s">
        <v>16</v>
      </c>
      <c r="F202" s="6">
        <v>44092</v>
      </c>
      <c r="H202">
        <f>H201+C202</f>
        <v>633812.29918394587</v>
      </c>
    </row>
    <row r="203" spans="1:66" ht="19.5">
      <c r="C203">
        <f>H202*D203</f>
        <v>15397.059863536822</v>
      </c>
      <c r="D203">
        <f>D202</f>
        <v>0.024292775453176031</v>
      </c>
      <c r="E203" t="s">
        <v>17</v>
      </c>
      <c r="F203" s="6">
        <v>44093</v>
      </c>
      <c r="H203">
        <f>H202+C203</f>
        <v>649209.35904748272</v>
      </c>
    </row>
    <row r="204" spans="1:66" ht="19.5">
      <c r="C204">
        <f>H203*D204</f>
        <v>15771.097181440833</v>
      </c>
      <c r="D204">
        <f>D203</f>
        <v>0.024292775453176031</v>
      </c>
      <c r="E204" t="s">
        <v>11</v>
      </c>
      <c r="F204" s="6">
        <v>44094</v>
      </c>
      <c r="H204">
        <f>H203+C204</f>
        <v>664980.45622892352</v>
      </c>
    </row>
    <row r="205" spans="1:66" ht="19.5">
      <c r="C205">
        <f>H204*D205</f>
        <v>16154.220903919791</v>
      </c>
      <c r="D205">
        <f>D204</f>
        <v>0.024292775453176031</v>
      </c>
      <c r="E205" t="s">
        <v>12</v>
      </c>
      <c r="F205" s="6">
        <v>44095</v>
      </c>
      <c r="H205">
        <f>H204+C205</f>
        <v>681134.6771328433</v>
      </c>
    </row>
    <row r="206" spans="1:66" ht="19.5">
      <c r="C206">
        <f>H205*D206</f>
        <v>16546.651764959715</v>
      </c>
      <c r="D206">
        <f>D205</f>
        <v>0.024292775453176031</v>
      </c>
      <c r="E206" t="s">
        <v>13</v>
      </c>
      <c r="F206" s="6">
        <v>44096</v>
      </c>
      <c r="H206">
        <f>H205+C206</f>
        <v>697681.32889780297</v>
      </c>
    </row>
    <row r="207" spans="1:66" ht="19.5">
      <c r="C207">
        <f>H206*D207</f>
        <v>16948.615860787781</v>
      </c>
      <c r="D207">
        <f>D206</f>
        <v>0.024292775453176031</v>
      </c>
      <c r="E207" t="s">
        <v>14</v>
      </c>
      <c r="F207" s="6">
        <v>44097</v>
      </c>
      <c r="H207">
        <f>H206+C207</f>
        <v>714629.94475859078</v>
      </c>
    </row>
    <row r="208" spans="1:66" ht="19.5">
      <c r="C208">
        <f>H207*D208</f>
        <v>17360.344780136038</v>
      </c>
      <c r="D208">
        <f>D207</f>
        <v>0.024292775453176031</v>
      </c>
      <c r="E208" t="s">
        <v>15</v>
      </c>
      <c r="F208" s="6">
        <v>44098</v>
      </c>
      <c r="H208">
        <f>H207+C208</f>
        <v>731990.28953872679</v>
      </c>
    </row>
    <row r="209" spans="1:66" ht="19.5">
      <c r="C209">
        <f>H208*D209</f>
        <v>17782.075737669598</v>
      </c>
      <c r="D209">
        <f>D208</f>
        <v>0.024292775453176031</v>
      </c>
      <c r="E209" t="s">
        <v>16</v>
      </c>
      <c r="F209" s="6">
        <v>44099</v>
      </c>
      <c r="H209">
        <f>H208+C209</f>
        <v>749772.36527639639</v>
      </c>
    </row>
    <row r="210" spans="1:66" ht="19.5">
      <c r="C210">
        <f>H209*D210</f>
        <v>18214.051710656175</v>
      </c>
      <c r="D210">
        <f>D209</f>
        <v>0.024292775453176031</v>
      </c>
      <c r="E210" t="s">
        <v>17</v>
      </c>
      <c r="F210" s="6">
        <v>44100</v>
      </c>
      <c r="H210">
        <f>H209+C210</f>
        <v>767986.41698705254</v>
      </c>
    </row>
    <row r="211" spans="1:66" ht="19.5">
      <c r="C211">
        <f>H210*D211</f>
        <v>18656.521578955682</v>
      </c>
      <c r="D211">
        <f>D210</f>
        <v>0.024292775453176031</v>
      </c>
      <c r="E211" t="s">
        <v>11</v>
      </c>
      <c r="F211" s="6">
        <v>44101</v>
      </c>
      <c r="H211">
        <f>H210+C211</f>
        <v>786642.93856600823</v>
      </c>
    </row>
    <row r="212" spans="1:66" ht="19.5">
      <c r="C212">
        <f>H211*D212</f>
        <v>19109.740268410584</v>
      </c>
      <c r="D212">
        <f>D211</f>
        <v>0.024292775453176031</v>
      </c>
      <c r="E212" t="s">
        <v>12</v>
      </c>
      <c r="F212" s="6">
        <v>44102</v>
      </c>
      <c r="H212">
        <f>H211+C212</f>
        <v>805752.67883441877</v>
      </c>
    </row>
    <row r="213" spans="1:66" ht="19.5">
      <c r="C213">
        <f>H212*D213</f>
        <v>19573.968897719598</v>
      </c>
      <c r="D213">
        <f>D212</f>
        <v>0.024292775453176031</v>
      </c>
      <c r="E213" t="s">
        <v>13</v>
      </c>
      <c r="F213" s="6">
        <v>44103</v>
      </c>
      <c r="H213">
        <f>H212+C213</f>
        <v>825326.6477321384</v>
      </c>
    </row>
    <row r="214" spans="1:66" ht="19.5">
      <c r="C214">
        <f>H213*D214</f>
        <v>20049.474928879354</v>
      </c>
      <c r="D214">
        <f>D213</f>
        <v>0.024292775453176031</v>
      </c>
      <c r="E214" t="s">
        <v>14</v>
      </c>
      <c r="F214" s="6">
        <v>44104</v>
      </c>
      <c r="H214">
        <f>H213+C214</f>
        <v>845376.12266101781</v>
      </c>
    </row>
    <row r="215" spans="1:66" ht="19.5">
      <c r="C215">
        <f>H214*D215</f>
        <v>20536.532321280702</v>
      </c>
      <c r="D215">
        <f>D214</f>
        <v>0.024292775453176031</v>
      </c>
      <c r="E215" t="s">
        <v>15</v>
      </c>
      <c r="F215" s="6">
        <v>44105</v>
      </c>
      <c r="H215">
        <f>H214+C215</f>
        <v>865912.6549822985</v>
      </c>
    </row>
    <row r="216" spans="1:66" ht="19.5">
      <c r="C216">
        <f>H215*D216</f>
        <v>21035.421689548468</v>
      </c>
      <c r="D216">
        <f>D215</f>
        <v>0.024292775453176031</v>
      </c>
      <c r="E216" t="s">
        <v>16</v>
      </c>
      <c r="F216" s="6">
        <v>44106</v>
      </c>
      <c r="H216">
        <f>H215+C216</f>
        <v>886948.07667184691</v>
      </c>
    </row>
    <row r="217" spans="1:66" ht="19.5">
      <c r="C217">
        <f>H216*D217</f>
        <v>21546.430465215533</v>
      </c>
      <c r="D217">
        <f>D216</f>
        <v>0.024292775453176031</v>
      </c>
      <c r="E217" t="s">
        <v>17</v>
      </c>
      <c r="F217" s="6">
        <v>44107</v>
      </c>
      <c r="H217">
        <f>H216+C217</f>
        <v>908494.50713706249</v>
      </c>
    </row>
    <row r="218" spans="1:66" ht="19.5">
      <c r="C218">
        <f>H217*D218</f>
        <v>22069.853062324488</v>
      </c>
      <c r="D218">
        <f>D217</f>
        <v>0.024292775453176031</v>
      </c>
      <c r="E218" t="s">
        <v>11</v>
      </c>
      <c r="F218" s="6">
        <v>44108</v>
      </c>
      <c r="H218">
        <f>H217+C218</f>
        <v>930564.36019938695</v>
      </c>
    </row>
    <row r="219" spans="1:66" ht="19.5">
      <c r="C219">
        <f>H218*D219</f>
        <v>22605.991047052124</v>
      </c>
      <c r="D219">
        <f>D218</f>
        <v>0.024292775453176031</v>
      </c>
      <c r="E219" t="s">
        <v>12</v>
      </c>
      <c r="F219" s="6">
        <v>44109</v>
      </c>
      <c r="H219">
        <f>H218+C219</f>
        <v>953170.35124643904</v>
      </c>
    </row>
    <row r="220" spans="1:66" ht="19.5">
      <c r="C220">
        <f>H219*D220</f>
        <v>23155.153311454669</v>
      </c>
      <c r="D220">
        <f>D219</f>
        <v>0.024292775453176031</v>
      </c>
      <c r="E220" t="s">
        <v>13</v>
      </c>
      <c r="F220" s="6">
        <v>44110</v>
      </c>
      <c r="H220">
        <f>H219+C220</f>
        <v>976325.50455789373</v>
      </c>
    </row>
    <row r="221" spans="1:66" ht="19.5">
      <c r="C221">
        <f>H220*D221</f>
        <v>23717.656251433702</v>
      </c>
      <c r="D221">
        <f>D220</f>
        <v>0.024292775453176031</v>
      </c>
      <c r="E221" t="s">
        <v>14</v>
      </c>
      <c r="F221" s="6">
        <v>44111</v>
      </c>
      <c r="H221">
        <f>H220+C221</f>
        <v>1000043.1608093274</v>
      </c>
    </row>
    <row r="222" spans="1:66" ht="19.5">
      <c r="C222">
        <f>H221*D222</f>
        <v>24293.823949025398</v>
      </c>
      <c r="D222">
        <f>D221</f>
        <v>0.024292775453176031</v>
      </c>
      <c r="E222" t="s">
        <v>15</v>
      </c>
      <c r="F222" s="6">
        <v>44112</v>
      </c>
      <c r="H222">
        <f>H221+C222</f>
        <v>1024336.9847583527</v>
      </c>
    </row>
    <row r="223" spans="1:66" ht="19.5">
      <c r="C223">
        <f>H222*D223</f>
        <v>24883.988359118062</v>
      </c>
      <c r="D223">
        <f>D222</f>
        <v>0.024292775453176031</v>
      </c>
      <c r="E223" t="s">
        <v>16</v>
      </c>
      <c r="F223" s="6">
        <v>44113</v>
      </c>
      <c r="H223">
        <f>H222+C223</f>
        <v>1049220.9731174707</v>
      </c>
    </row>
    <row r="224" spans="1:66" ht="19.5">
      <c r="C224">
        <f>H223*D224</f>
        <v>25488.48950070556</v>
      </c>
      <c r="D224">
        <f>D223</f>
        <v>0.024292775453176031</v>
      </c>
      <c r="E224" t="s">
        <v>17</v>
      </c>
      <c r="F224" s="6">
        <v>44114</v>
      </c>
      <c r="H224">
        <f>H223+C224</f>
        <v>1074709.4626181764</v>
      </c>
    </row>
    <row r="225" spans="1:66" ht="19.5">
      <c r="C225">
        <f>H224*D225</f>
        <v>26107.675652786838</v>
      </c>
      <c r="D225">
        <f>D224</f>
        <v>0.024292775453176031</v>
      </c>
      <c r="E225" t="s">
        <v>11</v>
      </c>
      <c r="F225" s="6">
        <v>44115</v>
      </c>
      <c r="H225">
        <f>H224+C225</f>
        <v>1100817.1382709632</v>
      </c>
    </row>
    <row r="226" spans="1:66" ht="19.5">
      <c r="C226">
        <f>H225*D226</f>
        <v>26741.903555024339</v>
      </c>
      <c r="D226">
        <f>D225</f>
        <v>0.024292775453176031</v>
      </c>
      <c r="E226" t="s">
        <v>12</v>
      </c>
      <c r="F226" s="6">
        <v>44116</v>
      </c>
      <c r="H226">
        <f>H225+C226</f>
        <v>1127559.0418259876</v>
      </c>
    </row>
    <row r="227" spans="1:66" ht="19.5">
      <c r="C227">
        <f>H226*D227</f>
        <v>27391.538613277036</v>
      </c>
      <c r="D227">
        <f>D226</f>
        <v>0.024292775453176031</v>
      </c>
      <c r="E227" t="s">
        <v>13</v>
      </c>
      <c r="F227" s="6">
        <v>44117</v>
      </c>
      <c r="H227">
        <f>H226+C227</f>
        <v>1154950.5804392647</v>
      </c>
    </row>
    <row r="228" spans="1:66" ht="19.5">
      <c r="C228">
        <f>H227*D228</f>
        <v>28056.955110126375</v>
      </c>
      <c r="D228">
        <f>D227</f>
        <v>0.024292775453176031</v>
      </c>
      <c r="E228" t="s">
        <v>14</v>
      </c>
      <c r="F228" s="6">
        <v>44118</v>
      </c>
      <c r="H228">
        <f>H227+C228</f>
        <v>1183007.5355493911</v>
      </c>
    </row>
    <row r="229" spans="1:66" ht="19.5">
      <c r="C229">
        <f>H228*D229</f>
        <v>28738.536420516517</v>
      </c>
      <c r="D229">
        <f>D228</f>
        <v>0.024292775453176031</v>
      </c>
      <c r="E229" t="s">
        <v>15</v>
      </c>
      <c r="F229" s="6">
        <v>44119</v>
      </c>
      <c r="H229">
        <f>H228+C229</f>
        <v>1211746.0719699075</v>
      </c>
    </row>
    <row r="230" spans="1:66" ht="19.5">
      <c r="C230">
        <f>H229*D230</f>
        <v>29436.675232633046</v>
      </c>
      <c r="D230">
        <f>D229</f>
        <v>0.024292775453176031</v>
      </c>
      <c r="E230" t="s">
        <v>16</v>
      </c>
      <c r="F230" s="6">
        <v>44120</v>
      </c>
      <c r="H230">
        <f>H229+C230</f>
        <v>1241182.7472025405</v>
      </c>
    </row>
    <row r="231" spans="1:66" ht="19.5">
      <c r="C231">
        <f>H230*D231</f>
        <v>30151.773774147467</v>
      </c>
      <c r="D231">
        <f>D230</f>
        <v>0.024292775453176031</v>
      </c>
      <c r="E231" t="s">
        <v>17</v>
      </c>
      <c r="F231" s="6">
        <v>44121</v>
      </c>
      <c r="H231">
        <f>H230+C231</f>
        <v>1271334.520976688</v>
      </c>
    </row>
    <row r="232" spans="1:66" ht="19.5">
      <c r="C232">
        <f>H231*D232</f>
        <v>30884.244043957795</v>
      </c>
      <c r="D232">
        <f>D231</f>
        <v>0.024292775453176031</v>
      </c>
      <c r="E232" t="s">
        <v>11</v>
      </c>
      <c r="F232" s="6">
        <v>44122</v>
      </c>
      <c r="H232">
        <f>H231+C232</f>
        <v>1302218.7650206459</v>
      </c>
    </row>
    <row r="233" spans="1:66" ht="19.5">
      <c r="C233">
        <f>H232*D233</f>
        <v>31634.508049558754</v>
      </c>
      <c r="D233">
        <f>D232</f>
        <v>0.024292775453176031</v>
      </c>
      <c r="E233" t="s">
        <v>12</v>
      </c>
      <c r="F233" s="6">
        <v>44123</v>
      </c>
      <c r="H233">
        <f>H232+C233</f>
        <v>1333853.2730702048</v>
      </c>
    </row>
    <row r="234" spans="1:66" ht="19.5">
      <c r="C234">
        <f>H233*D234</f>
        <v>32402.998050178376</v>
      </c>
      <c r="D234">
        <f>D233</f>
        <v>0.024292775453176031</v>
      </c>
      <c r="E234" t="s">
        <v>13</v>
      </c>
      <c r="F234" s="6">
        <v>44124</v>
      </c>
      <c r="H234">
        <f>H233+C234</f>
        <v>1366256.2711203832</v>
      </c>
    </row>
    <row r="235" spans="1:66" ht="19.5">
      <c r="C235">
        <f>H234*D235</f>
        <v>33190.156805821061</v>
      </c>
      <c r="D235">
        <f>D234</f>
        <v>0.024292775453176031</v>
      </c>
      <c r="E235" t="s">
        <v>14</v>
      </c>
      <c r="F235" s="6">
        <v>44125</v>
      </c>
      <c r="H235">
        <f>H234+C235</f>
        <v>1399446.4279262042</v>
      </c>
    </row>
    <row r="236" spans="1:66" ht="19.5">
      <c r="C236">
        <f>H235*D236</f>
        <v>33996.437832360571</v>
      </c>
      <c r="D236">
        <f>D235</f>
        <v>0.024292775453176031</v>
      </c>
      <c r="E236" t="s">
        <v>15</v>
      </c>
      <c r="F236" s="6">
        <v>44126</v>
      </c>
      <c r="H236">
        <f>H235+C236</f>
        <v>1433442.8657585648</v>
      </c>
    </row>
    <row r="237" spans="1:66" ht="19.5">
      <c r="C237">
        <f>H236*D237</f>
        <v>34822.305662829967</v>
      </c>
      <c r="D237">
        <f>D236</f>
        <v>0.024292775453176031</v>
      </c>
      <c r="E237" t="s">
        <v>16</v>
      </c>
      <c r="F237" s="6">
        <v>44127</v>
      </c>
      <c r="H237">
        <f>H236+C237</f>
        <v>1468265.1714213947</v>
      </c>
    </row>
    <row r="238" spans="1:66" ht="19.5">
      <c r="C238">
        <f>H237*D238</f>
        <v>35668.236115058957</v>
      </c>
      <c r="D238">
        <f>D237</f>
        <v>0.024292775453176031</v>
      </c>
      <c r="E238" t="s">
        <v>17</v>
      </c>
      <c r="F238" s="6">
        <v>44128</v>
      </c>
      <c r="H238">
        <f>H237+C238</f>
        <v>1503933.4075364536</v>
      </c>
    </row>
    <row r="239" spans="1:66" ht="19.5">
      <c r="C239">
        <f>H238*D239</f>
        <v>36534.716565812945</v>
      </c>
      <c r="D239">
        <f>D238</f>
        <v>0.024292775453176031</v>
      </c>
      <c r="E239" t="s">
        <v>11</v>
      </c>
      <c r="F239" s="6">
        <v>44129</v>
      </c>
      <c r="H239">
        <f>H238+C239</f>
        <v>1540468.1241022665</v>
      </c>
    </row>
    <row r="240" spans="1:66" ht="19.5">
      <c r="C240">
        <f>H239*D240</f>
        <v>37422.246231591664</v>
      </c>
      <c r="D240">
        <f>D239</f>
        <v>0.024292775453176031</v>
      </c>
      <c r="E240" t="s">
        <v>12</v>
      </c>
      <c r="F240" s="6">
        <v>44130</v>
      </c>
      <c r="H240">
        <f>H239+C240</f>
        <v>1577890.3703338581</v>
      </c>
    </row>
    <row r="241" spans="1:66" ht="19.5">
      <c r="C241">
        <f>H240*D241</f>
        <v>38331.336456249184</v>
      </c>
      <c r="D241">
        <f>D240</f>
        <v>0.024292775453176031</v>
      </c>
      <c r="E241" t="s">
        <v>13</v>
      </c>
      <c r="F241" s="6">
        <v>44131</v>
      </c>
      <c r="H241">
        <f>H240+C241</f>
        <v>1616221.7067901073</v>
      </c>
    </row>
    <row r="242" spans="1:66" ht="19.5">
      <c r="C242">
        <f>H241*D242</f>
        <v>39262.511005600987</v>
      </c>
      <c r="D242">
        <f>D241</f>
        <v>0.024292775453176031</v>
      </c>
      <c r="E242" t="s">
        <v>14</v>
      </c>
      <c r="F242" s="6">
        <v>44132</v>
      </c>
      <c r="H242">
        <f>H241+C242</f>
        <v>1655484.2177957082</v>
      </c>
    </row>
    <row r="243" spans="1:66" ht="19.5">
      <c r="C243">
        <f>H242*D243</f>
        <v>40216.3063691879</v>
      </c>
      <c r="D243">
        <f>D242</f>
        <v>0.024292775453176031</v>
      </c>
      <c r="E243" t="s">
        <v>15</v>
      </c>
      <c r="F243" s="6">
        <v>44133</v>
      </c>
      <c r="H243">
        <f>H242+C243</f>
        <v>1695700.5241648962</v>
      </c>
    </row>
    <row r="244" spans="1:66" ht="19.5">
      <c r="C244">
        <f>H243*D244</f>
        <v>41193.272069370716</v>
      </c>
      <c r="D244">
        <f>D243</f>
        <v>0.024292775453176031</v>
      </c>
      <c r="E244" t="s">
        <v>16</v>
      </c>
      <c r="F244" s="6">
        <v>44134</v>
      </c>
      <c r="H244">
        <f>H243+C244</f>
        <v>1736893.7962342668</v>
      </c>
    </row>
    <row r="245" spans="1:66" ht="19.5">
      <c r="C245">
        <f>H244*D245</f>
        <v>42193.970977933524</v>
      </c>
      <c r="D245">
        <f>D244</f>
        <v>0.024292775453176031</v>
      </c>
      <c r="E245" t="s">
        <v>17</v>
      </c>
      <c r="F245" s="6">
        <v>44135</v>
      </c>
      <c r="H245">
        <f>H244+C245</f>
        <v>1779087.7672122004</v>
      </c>
    </row>
    <row r="246" spans="1:66" ht="19.5">
      <c r="C246">
        <f>H245*D246</f>
        <v>43218.979640378297</v>
      </c>
      <c r="D246">
        <f>D245</f>
        <v>0.024292775453176031</v>
      </c>
      <c r="E246" t="s">
        <v>11</v>
      </c>
      <c r="F246" s="6">
        <v>44136</v>
      </c>
      <c r="H246">
        <f>H245+C246</f>
        <v>1822306.7468525788</v>
      </c>
    </row>
    <row r="247" spans="1:66" ht="19.5">
      <c r="C247">
        <f>H246*D247</f>
        <v>44268.888608097397</v>
      </c>
      <c r="D247">
        <f>D246</f>
        <v>0.024292775453176031</v>
      </c>
      <c r="E247" t="s">
        <v>12</v>
      </c>
      <c r="F247" s="6">
        <v>44137</v>
      </c>
      <c r="H247">
        <f>H246+C247</f>
        <v>1866575.6354606762</v>
      </c>
    </row>
    <row r="248" spans="1:66" ht="19.5">
      <c r="C248">
        <f>H247*D248</f>
        <v>45344.302778615565</v>
      </c>
      <c r="D248">
        <f>D247</f>
        <v>0.024292775453176031</v>
      </c>
      <c r="E248" t="s">
        <v>13</v>
      </c>
      <c r="F248" s="6">
        <v>44138</v>
      </c>
      <c r="H248">
        <f>H247+C248</f>
        <v>1911919.9382392918</v>
      </c>
    </row>
    <row r="249" spans="1:66" ht="19.5">
      <c r="C249">
        <f>H248*D249</f>
        <v>46445.841744097299</v>
      </c>
      <c r="D249">
        <f>D248</f>
        <v>0.024292775453176031</v>
      </c>
      <c r="E249" t="s">
        <v>14</v>
      </c>
      <c r="F249" s="6">
        <v>44139</v>
      </c>
      <c r="H249">
        <f>H248+C249</f>
        <v>1958365.7799833892</v>
      </c>
    </row>
    <row r="250" spans="1:66" ht="19.5">
      <c r="C250">
        <f>H249*D250</f>
        <v>47574.14014832041</v>
      </c>
      <c r="D250">
        <f>D249</f>
        <v>0.024292775453176031</v>
      </c>
      <c r="E250" t="s">
        <v>15</v>
      </c>
      <c r="F250" s="6">
        <v>44140</v>
      </c>
      <c r="H250">
        <f>H249+C250</f>
        <v>2005939.9201317097</v>
      </c>
    </row>
    <row r="251" spans="1:66" ht="19.5">
      <c r="C251">
        <f>H250*D251</f>
        <v>48729.848052321482</v>
      </c>
      <c r="D251">
        <f>D250</f>
        <v>0.024292775453176031</v>
      </c>
      <c r="E251" t="s">
        <v>16</v>
      </c>
      <c r="F251" s="6">
        <v>44141</v>
      </c>
      <c r="H251">
        <f>H250+C251</f>
        <v>2054669.7681840311</v>
      </c>
    </row>
    <row r="252" spans="1:66" ht="19.5">
      <c r="C252">
        <f>H251*D252</f>
        <v>49913.631308923919</v>
      </c>
      <c r="D252">
        <f>D251</f>
        <v>0.024292775453176031</v>
      </c>
      <c r="E252" t="s">
        <v>17</v>
      </c>
      <c r="F252" s="6">
        <v>44142</v>
      </c>
      <c r="H252">
        <f>H251+C252</f>
        <v>2104583.3994929548</v>
      </c>
    </row>
    <row r="253" spans="1:66" ht="19.5">
      <c r="C253">
        <f>H252*D253</f>
        <v>51126.171946364215</v>
      </c>
      <c r="D253">
        <f>D252</f>
        <v>0.024292775453176031</v>
      </c>
      <c r="E253" t="s">
        <v>11</v>
      </c>
      <c r="F253" s="6">
        <v>44143</v>
      </c>
      <c r="H253">
        <f>H252+C253</f>
        <v>2155709.5714393188</v>
      </c>
    </row>
    <row r="254" spans="1:66" ht="19.5">
      <c r="C254">
        <f>H253*D254</f>
        <v>52368.168561237704</v>
      </c>
      <c r="D254">
        <f>D253</f>
        <v>0.024292775453176031</v>
      </c>
      <c r="E254" t="s">
        <v>12</v>
      </c>
      <c r="F254" s="6">
        <v>44144</v>
      </c>
      <c r="H254">
        <f>H253+C254</f>
        <v>2208077.7400005567</v>
      </c>
    </row>
    <row r="255" spans="1:66" ht="19.5">
      <c r="C255">
        <f>H254*D255</f>
        <v>53640.33672098993</v>
      </c>
      <c r="D255">
        <f>D254</f>
        <v>0.024292775453176031</v>
      </c>
      <c r="E255" t="s">
        <v>13</v>
      </c>
      <c r="F255" s="6">
        <v>44145</v>
      </c>
      <c r="H255">
        <f>H254+C255</f>
        <v>2261718.0767215467</v>
      </c>
    </row>
    <row r="256" spans="1:66" ht="19.5">
      <c r="C256">
        <f>H255*D256</f>
        <v>54943.409376185693</v>
      </c>
      <c r="D256">
        <f>D255</f>
        <v>0.024292775453176031</v>
      </c>
      <c r="E256" t="s">
        <v>14</v>
      </c>
      <c r="F256" s="6">
        <v>44146</v>
      </c>
      <c r="H256">
        <f>H255+C256</f>
        <v>2316661.4860977326</v>
      </c>
    </row>
    <row r="257" spans="1:66" ht="19.5">
      <c r="C257">
        <f>H256*D257</f>
        <v>56278.137282793301</v>
      </c>
      <c r="D257">
        <f>D256</f>
        <v>0.024292775453176031</v>
      </c>
      <c r="E257" t="s">
        <v>15</v>
      </c>
      <c r="F257" s="6">
        <v>44147</v>
      </c>
      <c r="H257">
        <f>H256+C257</f>
        <v>2372939.623380526</v>
      </c>
    </row>
    <row r="258" spans="1:66" ht="19.5">
      <c r="C258">
        <f>H257*D258</f>
        <v>57645.289434727216</v>
      </c>
      <c r="D258">
        <f>D257</f>
        <v>0.024292775453176031</v>
      </c>
      <c r="E258" t="s">
        <v>16</v>
      </c>
      <c r="F258" s="6">
        <v>44148</v>
      </c>
      <c r="H258">
        <f>H257+C258</f>
        <v>2430584.9128152533</v>
      </c>
    </row>
    <row r="259" spans="1:66" ht="19.5">
      <c r="C259">
        <f>H258*D259</f>
        <v>59045.653506898387</v>
      </c>
      <c r="D259">
        <f>D258</f>
        <v>0.024292775453176031</v>
      </c>
      <c r="E259" t="s">
        <v>17</v>
      </c>
      <c r="F259" s="6">
        <v>44149</v>
      </c>
      <c r="H259">
        <f>H258+C259</f>
        <v>2489630.5663221516</v>
      </c>
    </row>
    <row r="260" spans="1:66" ht="19.5">
      <c r="C260">
        <f>H259*D260</f>
        <v>60480.036309027506</v>
      </c>
      <c r="D260">
        <f>D259</f>
        <v>0.024292775453176031</v>
      </c>
      <c r="E260" t="s">
        <v>11</v>
      </c>
      <c r="F260" s="6">
        <v>44150</v>
      </c>
      <c r="H260">
        <f>H259+C260</f>
        <v>2550110.6026311792</v>
      </c>
    </row>
    <row r="261" spans="1:66" ht="19.5">
      <c r="C261">
        <f>H260*D261</f>
        <v>61949.264250482644</v>
      </c>
      <c r="D261">
        <f>D260</f>
        <v>0.024292775453176031</v>
      </c>
      <c r="E261" t="s">
        <v>12</v>
      </c>
      <c r="F261" s="6">
        <v>44151</v>
      </c>
      <c r="H261">
        <f>H260+C261</f>
        <v>2612059.8668816616</v>
      </c>
    </row>
    <row r="262" spans="1:66" ht="19.5">
      <c r="C262">
        <f>H261*D262</f>
        <v>63454.18381640908</v>
      </c>
      <c r="D262">
        <f>D261</f>
        <v>0.024292775453176031</v>
      </c>
      <c r="E262" t="s">
        <v>13</v>
      </c>
      <c r="F262" s="6">
        <v>44152</v>
      </c>
      <c r="H262">
        <f>H261+C262</f>
        <v>2675514.0506980708</v>
      </c>
    </row>
    <row r="263" spans="1:66" ht="19.5">
      <c r="C263">
        <f>H262*D263</f>
        <v>64995.662055425666</v>
      </c>
      <c r="D263">
        <f>D262</f>
        <v>0.024292775453176031</v>
      </c>
      <c r="E263" t="s">
        <v>14</v>
      </c>
      <c r="F263" s="6">
        <v>44153</v>
      </c>
      <c r="H263">
        <f>H262+C263</f>
        <v>2740509.7127534966</v>
      </c>
    </row>
    <row r="264" spans="1:66" ht="19.5">
      <c r="C264">
        <f>H263*D264</f>
        <v>66574.587079168632</v>
      </c>
      <c r="D264">
        <f>D263</f>
        <v>0.024292775453176031</v>
      </c>
      <c r="E264" t="s">
        <v>15</v>
      </c>
      <c r="F264" s="6">
        <v>44154</v>
      </c>
      <c r="H264">
        <f>H263+C264</f>
        <v>2807084.2998326654</v>
      </c>
    </row>
    <row r="265" spans="1:66" ht="19.5">
      <c r="C265">
        <f>H264*D265</f>
        <v>68191.868573970802</v>
      </c>
      <c r="D265">
        <f>D264</f>
        <v>0.024292775453176031</v>
      </c>
      <c r="E265" t="s">
        <v>16</v>
      </c>
      <c r="F265" s="6">
        <v>44155</v>
      </c>
      <c r="H265">
        <f>H264+C265</f>
        <v>2875276.168406636</v>
      </c>
    </row>
    <row r="266" spans="1:66" ht="19.5">
      <c r="C266">
        <f>H265*D266</f>
        <v>69848.438324970761</v>
      </c>
      <c r="D266">
        <f>D265</f>
        <v>0.024292775453176031</v>
      </c>
      <c r="E266" t="s">
        <v>17</v>
      </c>
      <c r="F266" s="6">
        <v>44156</v>
      </c>
      <c r="H266">
        <f>H265+C266</f>
        <v>2945124.6067316066</v>
      </c>
    </row>
    <row r="267" spans="1:66" ht="19.5">
      <c r="C267">
        <f>H266*D267</f>
        <v>71545.250752954278</v>
      </c>
      <c r="D267">
        <f>D266</f>
        <v>0.024292775453176031</v>
      </c>
      <c r="E267" t="s">
        <v>11</v>
      </c>
      <c r="F267" s="6">
        <v>44157</v>
      </c>
      <c r="H267">
        <f>H266+C267</f>
        <v>3016669.8574845609</v>
      </c>
    </row>
    <row r="268" spans="1:66" ht="19.5">
      <c r="C268">
        <f>H267*D268</f>
        <v>73283.283464236971</v>
      </c>
      <c r="D268">
        <f>D267</f>
        <v>0.024292775453176031</v>
      </c>
      <c r="E268" t="s">
        <v>12</v>
      </c>
      <c r="F268" s="6">
        <v>44158</v>
      </c>
      <c r="H268">
        <f>H267+C268</f>
        <v>3089953.140948798</v>
      </c>
    </row>
    <row r="269" spans="1:66" ht="19.5">
      <c r="C269">
        <f>H268*D269</f>
        <v>75063.537813905132</v>
      </c>
      <c r="D269">
        <f>D268</f>
        <v>0.024292775453176031</v>
      </c>
      <c r="E269" t="s">
        <v>13</v>
      </c>
      <c r="F269" s="6">
        <v>44159</v>
      </c>
      <c r="H269">
        <f>H268+C269</f>
        <v>3165016.6787627032</v>
      </c>
    </row>
    <row r="270" spans="1:66" ht="19.5">
      <c r="C270">
        <f>H269*D270</f>
        <v>76887.039482739317</v>
      </c>
      <c r="D270">
        <f>D269</f>
        <v>0.024292775453176031</v>
      </c>
      <c r="E270" t="s">
        <v>14</v>
      </c>
      <c r="F270" s="6">
        <v>44160</v>
      </c>
      <c r="H270">
        <f>H269+C270</f>
        <v>3241903.7182454425</v>
      </c>
    </row>
    <row r="271" spans="1:66" ht="19.5">
      <c r="C271">
        <f>H270*D271</f>
        <v>78754.839068152985</v>
      </c>
      <c r="D271">
        <f>D270</f>
        <v>0.024292775453176031</v>
      </c>
      <c r="E271" t="s">
        <v>15</v>
      </c>
      <c r="F271" s="6">
        <v>44161</v>
      </c>
      <c r="H271">
        <f>H270+C271</f>
        <v>3320658.5573135954</v>
      </c>
    </row>
    <row r="272" spans="1:66" ht="19.5">
      <c r="C272">
        <f>H271*D272</f>
        <v>80668.012689486641</v>
      </c>
      <c r="D272">
        <f>D271</f>
        <v>0.024292775453176031</v>
      </c>
      <c r="E272" t="s">
        <v>16</v>
      </c>
      <c r="F272" s="6">
        <v>44162</v>
      </c>
      <c r="H272">
        <f>H271+C272</f>
        <v>3401326.570003082</v>
      </c>
    </row>
    <row r="273" spans="1:66" ht="19.5">
      <c r="C273">
        <f>H272*D273</f>
        <v>82627.6626080063</v>
      </c>
      <c r="D273">
        <f>D272</f>
        <v>0.024292775453176031</v>
      </c>
      <c r="E273" t="s">
        <v>17</v>
      </c>
      <c r="F273" s="6">
        <v>44163</v>
      </c>
      <c r="H273">
        <f>H272+C273</f>
        <v>3483954.2326110885</v>
      </c>
    </row>
    <row r="274" spans="1:66" ht="19.5">
      <c r="C274">
        <f>H273*D274</f>
        <v>84634.917861963389</v>
      </c>
      <c r="D274">
        <f>D273</f>
        <v>0.024292775453176031</v>
      </c>
      <c r="E274" t="s">
        <v>11</v>
      </c>
      <c r="F274" s="6">
        <v>44164</v>
      </c>
      <c r="H274">
        <f>H273+C274</f>
        <v>3568589.1504730517</v>
      </c>
    </row>
    <row r="275" spans="1:66" ht="19.5">
      <c r="C275">
        <f>H274*D275</f>
        <v>86690.93491708205</v>
      </c>
      <c r="D275">
        <f>D274</f>
        <v>0.024292775453176031</v>
      </c>
      <c r="E275" t="s">
        <v>12</v>
      </c>
      <c r="F275" s="6">
        <v>44165</v>
      </c>
      <c r="H275">
        <f>H274+C275</f>
        <v>3655280.0853901338</v>
      </c>
    </row>
    <row r="276" spans="1:66" ht="19.5">
      <c r="C276">
        <f>H275*D276</f>
        <v>88796.898332848621</v>
      </c>
      <c r="D276">
        <f>D275</f>
        <v>0.024292775453176031</v>
      </c>
      <c r="E276" t="s">
        <v>13</v>
      </c>
      <c r="F276" s="6">
        <v>44166</v>
      </c>
      <c r="H276">
        <f>H275+C276</f>
        <v>3744076.9837229825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2020-04-15T07:11:19Z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