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<sst xmlns="http://schemas.openxmlformats.org/spreadsheetml/2006/main" uniqueCount="19" count="19">
  <si>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</si>
  <si>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</si>
  <si>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</si>
  <si>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</si>
  <si>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</si>
  <si>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</si>
  <si>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</si>
  <si>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</si>
  <si>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</si>
  <si>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</si>
  <si>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</si>
  <si>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</si>
  <si>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</si>
  <si>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</si>
  <si>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</si>
  <si>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</si>
  <si>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</si>
  <si>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</si>
  <si>
    <t>r: +3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</si>
</sst>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Tuesday, 06 Apr 2020 21:42 UTC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50x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H8*50</f>
        <v>50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H9*50</f>
        <v>100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H10*50</f>
        <v>100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H11*50</f>
        <v>150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H12*50</f>
        <v>300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H13*50</f>
        <v>549.99999999989996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H14*50</f>
        <v>999.99999999991815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H15*50</f>
        <v>1299.9999999998936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H16*50</f>
        <v>2049.9999999997322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H17*50</f>
        <v>3399.9999999998558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H18*50</f>
        <v>4799.9999999985957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H19*50</f>
        <v>7949.9999999976753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H20*50</f>
        <v>9700.0000000009641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H21*50</f>
        <v>11149.999999996508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H22*50</f>
        <v>16349.999999944879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H23*50</f>
        <v>20749.999999928496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H24*50</f>
        <v>30899.999999893022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H25*50</f>
        <v>43749.999999848733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H26*50</f>
        <v>50599.999999806299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H27*50</f>
        <v>64549.999999512896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H28*50</f>
        <v>76199.999999433494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H29*50</f>
        <v>99649.999999241554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H30*50</f>
        <v>128549.99999898218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H31*50</f>
        <v>156399.99999876923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H32*50</f>
        <v>177849.99999924045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H33*50</f>
        <v>191199.99999917776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H34*50</f>
        <v>245699.99999814341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H35*50</f>
        <v>263799.99999801314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H36*50</f>
        <v>283749.99999785732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1230.9999999880292</v>
      </c>
      <c r="D37">
        <v>0.21691629955899999</v>
      </c>
      <c r="E37" t="s">
        <v>12</v>
      </c>
      <c r="F37" s="5">
        <v>43927</v>
      </c>
      <c r="G37" s="2">
        <f>H37*50</f>
        <v>345299.99999725877</v>
      </c>
      <c r="H37">
        <f>H36+C37</f>
        <v>6905.9999999451757</v>
      </c>
      <c r="I37">
        <v>6906</v>
      </c>
      <c r="J37" t="inlineStr">
        <is>
          <t>*366614*</t>
        </is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T37" t="inlineStr">
        <is>
          <t>UPDATED - finished this line's entry and won't require further update.</t>
        </is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AZ37" t="inlineStr">
        <is>
          <t>CORRECT - no errors seen.  Ready for permanent record.</t>
        </is>
      </c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874.99999999378963</v>
      </c>
      <c r="D38">
        <v>0.12670141905599999</v>
      </c>
      <c r="E38" t="s">
        <v>13</v>
      </c>
      <c r="F38" s="5">
        <v>43928</v>
      </c>
      <c r="G38" s="2">
        <f>H38*50</f>
        <v>389049.99999694829</v>
      </c>
      <c r="H38">
        <f>H37+C38</f>
        <v>7780.9999999389656</v>
      </c>
      <c r="I38">
        <v>7781</v>
      </c>
      <c r="J38" s="1"/>
      <c r="K38">
        <f>M38+Q38+U38+Y38+AC38+AG38+AK38+AO38+AS38</f>
        <v>7781</v>
      </c>
      <c r="L38" t="inlineStr">
        <is>
          <t>NEW:</t>
        </is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T38" t="inlineStr">
        <is>
          <t>PROPOSED - open to proposal now - subject to revision.</t>
        </is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888.16553303333581</v>
      </c>
      <c r="D39">
        <f>D38/1.1100000000000001</f>
        <v>0.11414542257297296</v>
      </c>
      <c r="E39" t="s">
        <v>14</v>
      </c>
      <c r="F39" t="inlineStr">
        <is>
          <t>day two</t>
        </is>
      </c>
      <c r="G39" s="2">
        <f>H39*50</f>
        <v>433458.27664861508</v>
      </c>
      <c r="H39">
        <f>H38+C39</f>
        <v>8669.1655329723017</v>
      </c>
      <c r="J39" s="1"/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891.48248929385193</v>
      </c>
      <c r="D40">
        <f>D39/1.1100000000000001</f>
        <v>0.10283371402970536</v>
      </c>
      <c r="E40" t="s">
        <v>15</v>
      </c>
      <c r="F40" t="inlineStr">
        <is>
          <t>day three</t>
        </is>
      </c>
      <c r="G40" s="2">
        <f>H40*50</f>
        <v>478032.40111330769</v>
      </c>
      <c r="H40">
        <f>H39+C40</f>
        <v>9560.6480222661539</v>
      </c>
      <c r="J40" t="inlineStr">
        <is>
          <t>*preliminary*</t>
        </is>
      </c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885.72697717151857</v>
      </c>
      <c r="D41">
        <f>D40/1.1100000000000001</f>
        <v>0.092642985612347156</v>
      </c>
      <c r="E41" t="s">
        <v>16</v>
      </c>
      <c r="F41" t="inlineStr">
        <is>
          <t>day four</t>
        </is>
      </c>
      <c r="G41" s="2">
        <f>H41*50</f>
        <v>522318.7499718836</v>
      </c>
      <c r="H41">
        <f>H40+C41</f>
        <v>10446.374999437672</v>
      </c>
      <c r="J41" s="1"/>
      <c r="K41" t="inlineStr">
        <is>
          <t>TODAY:</t>
        </is>
      </c>
      <c r="M41" s="6">
        <f>(M38/M37)-1</f>
        <v>0.10869565217391308</v>
      </c>
      <c r="N41" s="6">
        <f>(N38/N37)-1</f>
        <v>0.1333333333333333</v>
      </c>
      <c r="O41" s="6">
        <f>(O38/O37)-1</f>
        <v>0.125</v>
      </c>
      <c r="P41" s="4"/>
      <c r="Q41" s="6">
        <f>(Q38/Q37)-1</f>
        <v>0.18480725623582761</v>
      </c>
      <c r="R41" s="6">
        <f>(R38/R37)-1</f>
        <v>0.14084507042253525</v>
      </c>
      <c r="S41" s="6">
        <f>(S38/S37)-1</f>
        <v>0.54838709677419351</v>
      </c>
      <c r="T41" s="4"/>
      <c r="U41" s="6">
        <f>(U38/U37)-1</f>
        <v>0.13351498637602188</v>
      </c>
      <c r="V41" s="6">
        <f>(V38/V37)-1</f>
        <v>0.015625</v>
      </c>
      <c r="W41" s="6">
        <f>(W38/W37)-1</f>
        <v>0.46341463414634143</v>
      </c>
      <c r="X41" s="4"/>
      <c r="Y41" s="6">
        <f>(Y38/Y37)-1</f>
        <v>0.11212691583759082</v>
      </c>
      <c r="Z41" s="6">
        <f>(Z38/Z37)-1</f>
        <v>0.071678321678321666</v>
      </c>
      <c r="AA41" s="6">
        <f>(AA38/AA37)-1</f>
        <v>0.30693069306930698</v>
      </c>
      <c r="AB41" s="4"/>
      <c r="AC41" s="6">
        <f>(AC38/AC37)-1</f>
        <v>0.11111111111111116</v>
      </c>
      <c r="AD41" s="6">
        <f>(AD38/AD37)-1</f>
        <v>0.18181818181818188</v>
      </c>
      <c r="AE41" s="6">
        <f>(AE38/AE37)-1</f>
        <v>0</v>
      </c>
      <c r="AF41" s="4"/>
      <c r="AG41" s="6">
        <f>(AG38/AG37)-1</f>
        <v>0.077669902912621325</v>
      </c>
      <c r="AH41" s="6">
        <f>(AH38/AH37)-1</f>
        <v>0.33333333333333326</v>
      </c>
      <c r="AI41" s="6">
        <f>(AI38/AI37)-1</f>
        <v>0</v>
      </c>
      <c r="AJ41" s="4"/>
      <c r="AK41" s="6">
        <f>(AK38/AK37)-1</f>
        <v>0.074999999999999956</v>
      </c>
      <c r="AL41" s="6">
        <f>(AL38/AL37)-1</f>
        <v>0.5</v>
      </c>
      <c r="AM41" s="6">
        <f>(AM38/AM37)-1</f>
        <v>0</v>
      </c>
      <c r="AN41" s="4"/>
      <c r="AO41" s="6">
        <f>(AO38/AO37)-1</f>
        <v>0.30769230769230771</v>
      </c>
      <c r="AP41" s="6">
        <f>(AP38/AP37)-1</f>
        <v>0.19999999999999996</v>
      </c>
      <c r="AQ41" s="6">
        <f>(AQ38/AQ37)-1</f>
        <v>0</v>
      </c>
      <c r="AR41" s="4"/>
      <c r="AS41" s="6">
        <f>(AS38/AS37)-1</f>
        <v>0.10606060606060597</v>
      </c>
      <c r="AT41" s="6"/>
      <c r="AU41" s="6" t="s">
        <v>18</v>
      </c>
      <c r="AV41" s="4"/>
      <c r="AW41" s="6">
        <f>(AW38/AW37)-1</f>
        <v>0.12670141905589349</v>
      </c>
      <c r="AX41" s="6">
        <f>(AX38/AX37)-1</f>
        <v>0.071253071253071232</v>
      </c>
      <c r="AY41" s="6">
        <f>(AY38/AY37)-1</f>
        <v>0.34466019417475735</v>
      </c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871.87690880548405</v>
      </c>
      <c r="D42">
        <f>D41/1.1100000000000001</f>
        <v>0.083462149200312752</v>
      </c>
      <c r="E42" t="s">
        <v>17</v>
      </c>
      <c r="F42" t="inlineStr">
        <is>
          <t>day five</t>
        </is>
      </c>
      <c r="G42" s="2">
        <f>H42*50</f>
        <v>565912.59541215783</v>
      </c>
      <c r="H42">
        <f>H41+C42</f>
        <v>11318.251908243155</v>
      </c>
      <c r="J42" s="1"/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851.03209860586912</v>
      </c>
      <c r="D43">
        <f>D42/1.1100000000000001</f>
        <v>0.075191125405687162</v>
      </c>
      <c r="E43" t="s">
        <v>11</v>
      </c>
      <c r="F43" t="inlineStr">
        <is>
          <t>above: moving target</t>
        </is>
      </c>
      <c r="G43" s="2">
        <f>H43*50</f>
        <v>608464.20034245122</v>
      </c>
      <c r="H43">
        <f>H42+C43</f>
        <v>12169.284006849024</v>
      </c>
      <c r="J43" s="1"/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824.34428815892625</v>
      </c>
      <c r="D44">
        <f>D43/1.1100000000000001</f>
        <v>0.067739752617736182</v>
      </c>
      <c r="E44" t="s">
        <v>12</v>
      </c>
      <c r="F44" s="5">
        <v>43934</v>
      </c>
      <c r="G44" s="2">
        <f>H44*50</f>
        <v>649681.41475039755</v>
      </c>
      <c r="H44">
        <f>H43+C44</f>
        <v>12993.628295007951</v>
      </c>
      <c r="K44" t="inlineStr">
        <is>
          <t>Yesterday:</t>
        </is>
      </c>
      <c r="M44" s="6">
        <f>0.17000000000000001</f>
        <v>0.17000000000000001</v>
      </c>
      <c r="N44" s="6">
        <f>0</f>
        <v>0</v>
      </c>
      <c r="O44" s="6">
        <f>0.33000000000000002</f>
        <v>0.33000000000000002</v>
      </c>
      <c r="P44" s="6"/>
      <c r="Q44" s="6">
        <f>0.17000000000000001</f>
        <v>0.17000000000000001</v>
      </c>
      <c r="R44" s="6">
        <f>0.13</f>
        <v>0.13</v>
      </c>
      <c r="S44" s="6">
        <f>0.070000000000000007</f>
        <v>0.070000000000000007</v>
      </c>
      <c r="T44" s="6"/>
      <c r="U44" s="6">
        <f>0.26000000000000001</f>
        <v>0.26000000000000001</v>
      </c>
      <c r="V44" s="6">
        <f>0.029999999999999999</f>
        <v>0.029999999999999999</v>
      </c>
      <c r="W44" s="6">
        <f>0.14000000000000001</f>
        <v>0.14000000000000001</v>
      </c>
      <c r="X44" s="6"/>
      <c r="Y44" s="6">
        <f>0.22</f>
        <v>0.22</v>
      </c>
      <c r="Z44" s="6">
        <f>0.080000000000000002</f>
        <v>0.080000000000000002</v>
      </c>
      <c r="AA44" s="6">
        <f>0.050000000000000003</f>
        <v>0.050000000000000003</v>
      </c>
      <c r="AB44" s="6"/>
      <c r="AC44" s="6">
        <f>0.23000000000000001</f>
        <v>0.23000000000000001</v>
      </c>
      <c r="AD44" s="6">
        <f>0.16</f>
        <v>0.16</v>
      </c>
      <c r="AE44" s="6">
        <f>0.40000000000000002</f>
        <v>0.40000000000000002</v>
      </c>
      <c r="AF44" s="6"/>
      <c r="AG44" s="6">
        <f>0.10000000000000001</f>
        <v>0.10000000000000001</v>
      </c>
      <c r="AH44" s="6">
        <f>0</f>
        <v>0</v>
      </c>
      <c r="AI44" s="6">
        <f>0.17999999999999999</f>
        <v>0.17999999999999999</v>
      </c>
      <c r="AJ44" s="6"/>
      <c r="AK44" s="6">
        <f>0.25</f>
        <v>0.25</v>
      </c>
      <c r="AL44" s="6">
        <f>-0.33000000000000002</f>
        <v>-0.33000000000000002</v>
      </c>
      <c r="AM44" s="6">
        <f>0</f>
        <v>0</v>
      </c>
      <c r="AN44" s="6"/>
      <c r="AO44" s="6">
        <f>0.14000000000000001</f>
        <v>0.14000000000000001</v>
      </c>
      <c r="AP44" s="6">
        <f>0</f>
        <v>0</v>
      </c>
      <c r="AQ44" s="6">
        <f>0</f>
        <v>0</v>
      </c>
      <c r="AR44" s="6"/>
      <c r="AS44" s="6">
        <f>0.19</f>
        <v>0.19</v>
      </c>
      <c r="AT44" s="6"/>
      <c r="AU44" s="6">
        <f>-1</f>
        <v>-1</v>
      </c>
      <c r="AV44" s="6"/>
      <c r="AW44" s="6">
        <f>0.22</f>
        <v>0.22</v>
      </c>
      <c r="AX44" s="6">
        <f>0.070000000000000007</f>
        <v>0.070000000000000007</v>
      </c>
      <c r="AY44" s="6">
        <f>0.089999999999999997</f>
        <v>0.089999999999999997</v>
      </c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792.95960928887905</v>
      </c>
      <c r="D45">
        <f>D44/1.1100000000000001</f>
        <v>0.061026804160122683</v>
      </c>
      <c r="E45" t="s">
        <v>13</v>
      </c>
      <c r="F45" s="5">
        <v>43935</v>
      </c>
      <c r="G45" s="2">
        <f>H45*50</f>
        <v>689329.39521484147</v>
      </c>
      <c r="H45">
        <f>H44+C45</f>
        <v>13786.58790429683</v>
      </c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757.97423429895389</v>
      </c>
      <c r="D46">
        <f>D45/1.1100000000000001</f>
        <v>0.054979102846957367</v>
      </c>
      <c r="E46" t="s">
        <v>14</v>
      </c>
      <c r="F46" s="5">
        <v>43936</v>
      </c>
      <c r="G46" s="2">
        <f>H46*50</f>
        <v>727228.10692978918</v>
      </c>
      <c r="H46">
        <f>H45+C46</f>
        <v>14544.562138595784</v>
      </c>
      <c r="J46" s="1"/>
      <c r="P46" t="inlineStr">
        <is>
          <t>older Source: https://portal.ct.gov/Coronavirus/Pages/Governors-Press-Releases</t>
        </is>
      </c>
      <c r="AQ46" s="6"/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720.40268259623406</v>
      </c>
      <c r="D47">
        <f>D46/1.1100000000000001</f>
        <v>0.049530723285547175</v>
      </c>
      <c r="E47" t="s">
        <v>15</v>
      </c>
      <c r="F47" s="5">
        <v>43937</v>
      </c>
      <c r="G47" s="2">
        <f>H47*50</f>
        <v>763248.24105960084</v>
      </c>
      <c r="H47">
        <f>H46+C47</f>
        <v>15264.964821192018</v>
      </c>
      <c r="J47" s="1"/>
      <c r="AL47" t="inlineStr">
        <is>
          <t>any zero-to-positive int gets the 'r: +n' entry.</t>
        </is>
      </c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681.15743110096753</v>
      </c>
      <c r="D48">
        <f>D47/1.1100000000000001</f>
        <v>0.044622273230222678</v>
      </c>
      <c r="E48" t="s">
        <v>16</v>
      </c>
      <c r="F48" s="5">
        <v>43938</v>
      </c>
      <c r="G48" s="2">
        <f>H48*50</f>
        <v>797306.11261464923</v>
      </c>
      <c r="H48">
        <f>H47+C48</f>
        <v>15946.122252292986</v>
      </c>
      <c r="P48" t="inlineStr">
        <is>
          <t>recent Source: https://portal.ct.gov/-/media/Coronavirus/CTDPHCOVID19summary3312020.pdf?la=en</t>
        </is>
      </c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641.03803973364995</v>
      </c>
      <c r="D49">
        <f>D48/1.1100000000000001</f>
        <v>0.040200246153353762</v>
      </c>
      <c r="E49" t="s">
        <v>17</v>
      </c>
      <c r="F49" s="5">
        <v>43939</v>
      </c>
      <c r="G49" s="2">
        <f>H49*50</f>
        <v>829358.01460133167</v>
      </c>
      <c r="H49">
        <f>H48+C49</f>
        <v>16587.160292026634</v>
      </c>
      <c r="AL49" t="s">
        <v>18</v>
      </c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600.72786191405942</v>
      </c>
      <c r="D50">
        <f>D49/1.1100000000000001</f>
        <v>0.03621643797599438</v>
      </c>
      <c r="E50" t="s">
        <v>11</v>
      </c>
      <c r="F50" s="5">
        <v>43940</v>
      </c>
      <c r="G50" s="2">
        <f>H50*50</f>
        <v>859394.40769703465</v>
      </c>
      <c r="H50">
        <f>H49+C50</f>
        <v>17187.888153940694</v>
      </c>
      <c r="I50" t="inlineStr">
        <is>
          <t>&lt;&lt; transmission under 4 percent growth (per day)</t>
        </is>
      </c>
      <c r="P50" t="inlineStr">
        <is>
          <t>export: $ ssconvert -T Gnumeric_stf:stf_csv thisfile.gnumeric thisfile.csv</t>
        </is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622.48408526552168</v>
      </c>
      <c r="D51">
        <f>D50</f>
        <v>0.03621643797599438</v>
      </c>
      <c r="E51" t="s">
        <v>12</v>
      </c>
      <c r="F51" s="5">
        <v>43941</v>
      </c>
      <c r="G51" s="2">
        <f>H51*50</f>
        <v>890518.61196031072</v>
      </c>
      <c r="H51">
        <f>H50+C51</f>
        <v>17810.372239206215</v>
      </c>
      <c r="I51" t="inlineStr">
        <is>
          <t>(four percent arbitrarily chosen)</t>
        </is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645.02824153058407</v>
      </c>
      <c r="D52">
        <f>D51</f>
        <v>0.03621643797599438</v>
      </c>
      <c r="E52" t="s">
        <v>13</v>
      </c>
      <c r="F52" s="5">
        <v>43942</v>
      </c>
      <c r="G52" s="2">
        <f>H52*50</f>
        <v>922770.02403683995</v>
      </c>
      <c r="H52">
        <f>H51+C52</f>
        <v>18455.4004807368</v>
      </c>
      <c r="P52" t="inlineStr">
        <is>
          <t>March 31: Hospitalization by county presented in a graphic (only?)</t>
        </is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668.3888668327412</v>
      </c>
      <c r="D53">
        <f>D52</f>
        <v>0.03621643797599438</v>
      </c>
      <c r="E53" t="s">
        <v>14</v>
      </c>
      <c r="F53" s="5">
        <v>43943</v>
      </c>
      <c r="G53" s="2">
        <f>H53*50</f>
        <v>956189.4673784771</v>
      </c>
      <c r="H53">
        <f>H52+C53</f>
        <v>19123.789347569542</v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692.59553077223438</v>
      </c>
      <c r="D54">
        <f>D53</f>
        <v>0.03621643797599438</v>
      </c>
      <c r="E54" t="s">
        <v>15</v>
      </c>
      <c r="F54" s="5">
        <v>43944</v>
      </c>
      <c r="G54" s="2">
        <f>H54*50</f>
        <v>990819.24391708896</v>
      </c>
      <c r="H54">
        <f>H53+C54</f>
        <v>19816.384878341778</v>
      </c>
      <c r="P54" t="inlineStr">
        <is>
          <t>31 March 23:09 UTC: many cosmetic changes, columns deleted (or added).</t>
        </is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717.67887385489792</v>
      </c>
      <c r="D55">
        <f>D54</f>
        <v>0.03621643797599438</v>
      </c>
      <c r="E55" t="s">
        <v>16</v>
      </c>
      <c r="F55" s="5">
        <v>43945</v>
      </c>
      <c r="G55" s="2">
        <f>H55*50</f>
        <v>1026703.1876098338</v>
      </c>
      <c r="H55">
        <f>H54+C55</f>
        <v>20534.063752196675</v>
      </c>
      <c r="I55" t="inlineStr">
        <is>
          <t>&lt;&lt; 1 million (50x measured)</t>
        </is>
      </c>
      <c r="P55" t="inlineStr">
        <is>
          <t>Hopefully, no major corruption of data/forumlas present after these major edits.</t>
        </is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743.67064627654531</v>
      </c>
      <c r="D56">
        <f>D55</f>
        <v>0.03621643797599438</v>
      </c>
      <c r="E56" t="s">
        <v>17</v>
      </c>
      <c r="F56" s="5">
        <v>43946</v>
      </c>
      <c r="G56" s="2">
        <f>H56*50</f>
        <v>1063886.7199236611</v>
      </c>
      <c r="H56">
        <f>H55+C56</f>
        <v>21277.734398473222</v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770.60374811198756</v>
      </c>
      <c r="D57">
        <f>D56</f>
        <v>0.03621643797599438</v>
      </c>
      <c r="E57" t="s">
        <v>11</v>
      </c>
      <c r="F57" s="5">
        <v>43947</v>
      </c>
      <c r="G57" s="2">
        <f>H57*50</f>
        <v>1102416.9073292606</v>
      </c>
      <c r="H57">
        <f>H56+C57</f>
        <v>22048.338146585211</v>
      </c>
      <c r="P57" t="inlineStr">
        <is>
          <t>1 April: Column D now formatted as percentile</t>
        </is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798.51227095955414</v>
      </c>
      <c r="D58">
        <f>D57</f>
        <v>0.03621643797599438</v>
      </c>
      <c r="E58" t="s">
        <v>12</v>
      </c>
      <c r="F58" s="5">
        <v>43948</v>
      </c>
      <c r="G58" s="2">
        <f>H58*50</f>
        <v>1142342.5208772381</v>
      </c>
      <c r="H58">
        <f>H57+C58</f>
        <v>22846.850417544763</v>
      </c>
      <c r="P58" t="inlineStr">
        <is>
          <t>7 April: 1.09 becomes 1.11 for arbitrary growth reduction supposition expressed in Column D (Multiplier).</t>
        </is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827.43154109383124</v>
      </c>
      <c r="D59">
        <f>D58</f>
        <v>0.03621643797599438</v>
      </c>
      <c r="E59" t="s">
        <v>13</v>
      </c>
      <c r="F59" s="5">
        <v>43949</v>
      </c>
      <c r="G59" s="2">
        <f>H59*50</f>
        <v>1183714.0979319299</v>
      </c>
      <c r="H59">
        <f>H58+C59</f>
        <v>23674.281958638596</v>
      </c>
      <c r="P59" t="inlineStr">
        <is>
          <t>7 April: Column G goes from 100x to 50x (arbitrary value chosen)</t>
        </is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857.39816418123746</v>
      </c>
      <c r="D60">
        <f>D59</f>
        <v>0.03621643797599438</v>
      </c>
      <c r="E60" t="s">
        <v>14</v>
      </c>
      <c r="F60" s="5">
        <v>43950</v>
      </c>
      <c r="G60" s="2">
        <f>H60*50</f>
        <v>1226584.0061409918</v>
      </c>
      <c r="H60">
        <f>H59+C60</f>
        <v>24531.680122819835</v>
      </c>
      <c r="P60" t="inlineStr">
        <is>
          <t>(the 100x scaling factor was also arbitrary)</t>
        </is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888.45007161503872</v>
      </c>
      <c r="D61">
        <f>D60</f>
        <v>0.03621643797599438</v>
      </c>
      <c r="E61" t="s">
        <v>15</v>
      </c>
      <c r="F61" s="5">
        <v>43951</v>
      </c>
      <c r="G61" s="2">
        <f>H61*50</f>
        <v>1271006.5097217436</v>
      </c>
      <c r="H61">
        <f>H60+C61</f>
        <v>25420.130194434874</v>
      </c>
      <c r="J61" s="1"/>
      <c r="P61" t="inlineStr">
        <is>
          <t>7 April: Litchfield County is doubling its Confirmed cases every 6.5 days or so.</t>
        </is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920.62656852845259</v>
      </c>
      <c r="D62">
        <f>D61</f>
        <v>0.03621643797599438</v>
      </c>
      <c r="E62" t="s">
        <v>16</v>
      </c>
      <c r="F62" s="5">
        <v>43952</v>
      </c>
      <c r="G62" s="2">
        <f>H62*50</f>
        <v>1317037.8381481664</v>
      </c>
      <c r="H62">
        <f>H61+C62</f>
        <v>26340.756762963327</v>
      </c>
      <c r="P62" t="inlineStr">
        <is>
          <t>(own analysis; ignorant and simplistic, there, on Litchfield Cty doublings. ;)</t>
        </is>
      </c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953.96838354661577</v>
      </c>
      <c r="D63">
        <f>D62</f>
        <v>0.03621643797599438</v>
      </c>
      <c r="E63" t="s">
        <v>17</v>
      </c>
      <c r="F63" s="5">
        <v>43953</v>
      </c>
      <c r="G63" s="2">
        <f>H63*50</f>
        <v>1364736.2573254972</v>
      </c>
      <c r="H63">
        <f>H62+C63</f>
        <v>27294.725146509943</v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988.51772034039152</v>
      </c>
      <c r="D64">
        <f>D63</f>
        <v>0.03621643797599438</v>
      </c>
      <c r="E64" t="s">
        <v>11</v>
      </c>
      <c r="F64" s="5">
        <v>43954</v>
      </c>
      <c r="G64" s="2">
        <f>H64*50</f>
        <v>1414162.1433425166</v>
      </c>
      <c r="H64">
        <f>H63+C64</f>
        <v>28283.242866850334</v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1024.3183110472705</v>
      </c>
      <c r="D65">
        <f>D64</f>
        <v>0.03621643797599438</v>
      </c>
      <c r="E65" t="s">
        <v>12</v>
      </c>
      <c r="F65" s="5">
        <v>43955</v>
      </c>
      <c r="G65" s="2">
        <f>H65*50</f>
        <v>1465378.0588948803</v>
      </c>
      <c r="H65">
        <f>H64+C65</f>
        <v>29307.561177897605</v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1061.4154716269893</v>
      </c>
      <c r="D66">
        <f>D65</f>
        <v>0.03621643797599438</v>
      </c>
      <c r="E66" t="s">
        <v>13</v>
      </c>
      <c r="F66" s="5">
        <v>43956</v>
      </c>
      <c r="G66" s="2">
        <f>H66*50</f>
        <v>1518448.8324762296</v>
      </c>
      <c r="H66">
        <f>H65+C66</f>
        <v>30368.976649524593</v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1099.8561592219289</v>
      </c>
      <c r="D67">
        <f>D66</f>
        <v>0.03621643797599438</v>
      </c>
      <c r="E67" t="s">
        <v>14</v>
      </c>
      <c r="F67" s="5">
        <v>43957</v>
      </c>
      <c r="G67" s="2">
        <f>H67*50</f>
        <v>1573441.6404373262</v>
      </c>
      <c r="H67">
        <f>H66+C67</f>
        <v>31468.832808746523</v>
      </c>
      <c r="J67" s="1"/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1139.6890315949054</v>
      </c>
      <c r="D68">
        <f>D67</f>
        <v>0.03621643797599438</v>
      </c>
      <c r="E68" t="s">
        <v>15</v>
      </c>
      <c r="F68" s="5">
        <v>43958</v>
      </c>
      <c r="G68" s="2">
        <f>H68*50</f>
        <v>1630426.0920170716</v>
      </c>
      <c r="H68">
        <f>H67+C68</f>
        <v>32608.521840341429</v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1180.9645087195834</v>
      </c>
      <c r="D69">
        <f>D68</f>
        <v>0.03621643797599438</v>
      </c>
      <c r="E69" t="s">
        <v>16</v>
      </c>
      <c r="F69" s="5">
        <v>43959</v>
      </c>
      <c r="G69" s="2">
        <f>H69*50</f>
        <v>1689474.3174530508</v>
      </c>
      <c r="H69">
        <f>H68+C69</f>
        <v>33789.486349061015</v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1223.7348366014771</v>
      </c>
      <c r="D70">
        <f>D69</f>
        <v>0.03621643797599438</v>
      </c>
      <c r="E70" t="s">
        <v>17</v>
      </c>
      <c r="F70" s="5">
        <v>43960</v>
      </c>
      <c r="G70" s="2">
        <f>H70*50</f>
        <v>1750661.0592831247</v>
      </c>
      <c r="H70">
        <f>H69+C70</f>
        <v>35013.221185662493</v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1268.0541534103181</v>
      </c>
      <c r="D71">
        <f>D70</f>
        <v>0.03621643797599438</v>
      </c>
      <c r="E71" t="s">
        <v>11</v>
      </c>
      <c r="F71" s="5">
        <v>43961</v>
      </c>
      <c r="G71" s="2">
        <f>H71*50</f>
        <v>1814063.7669536406</v>
      </c>
      <c r="H71">
        <f>H70+C71</f>
        <v>36281.27533907281</v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1313.9785580075049</v>
      </c>
      <c r="D72">
        <f>D71</f>
        <v>0.03621643797599438</v>
      </c>
      <c r="E72" t="s">
        <v>12</v>
      </c>
      <c r="F72" s="5">
        <v>43962</v>
      </c>
      <c r="G72" s="2">
        <f>H72*50</f>
        <v>1879762.6948540157</v>
      </c>
      <c r="H72">
        <f>H71+C72</f>
        <v>37595.253897080314</v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1361.5661809553701</v>
      </c>
      <c r="D73">
        <f>D72</f>
        <v>0.03621643797599438</v>
      </c>
      <c r="E73" t="s">
        <v>13</v>
      </c>
      <c r="F73" s="5">
        <v>43963</v>
      </c>
      <c r="G73" s="2">
        <f>H73*50</f>
        <v>1947841.0039017843</v>
      </c>
      <c r="H73">
        <f>H72+C73</f>
        <v>38956.820078035686</v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1410.877258098152</v>
      </c>
      <c r="D74">
        <f>D73</f>
        <v>0.03621643797599438</v>
      </c>
      <c r="E74" t="s">
        <v>14</v>
      </c>
      <c r="F74" s="5">
        <v>43964</v>
      </c>
      <c r="G74" s="2"/>
      <c r="H74">
        <f>H73+C74</f>
        <v>40367.697336133839</v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1461.9742068078046</v>
      </c>
      <c r="D75">
        <f>D74</f>
        <v>0.03621643797599438</v>
      </c>
      <c r="E75" t="s">
        <v>15</v>
      </c>
      <c r="F75" s="5">
        <v>43965</v>
      </c>
      <c r="G75" s="2"/>
      <c r="H75">
        <f>H74+C75</f>
        <v>41829.671542941644</v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1514.9217049911631</v>
      </c>
      <c r="D76">
        <f>D75</f>
        <v>0.03621643797599438</v>
      </c>
      <c r="E76" t="s">
        <v>16</v>
      </c>
      <c r="F76" s="5">
        <v>43966</v>
      </c>
      <c r="G76" s="2"/>
      <c r="H76">
        <f>H75+C76</f>
        <v>43344.593247932804</v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1569.7867729584632</v>
      </c>
      <c r="D77">
        <f>D76</f>
        <v>0.03621643797599438</v>
      </c>
      <c r="E77" t="s">
        <v>17</v>
      </c>
      <c r="F77" s="5">
        <v>43966</v>
      </c>
      <c r="G77" s="2"/>
      <c r="H77">
        <f>H76+C77</f>
        <v>44914.380020891265</v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1626.6388582568497</v>
      </c>
      <c r="D78">
        <f>D77</f>
        <v>0.03621643797599438</v>
      </c>
      <c r="E78" t="s">
        <v>11</v>
      </c>
      <c r="F78" s="5">
        <v>43968</v>
      </c>
      <c r="G78" s="2"/>
      <c r="H78">
        <f>H77+C78</f>
        <v>46541.018879148112</v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1685.5499235762511</v>
      </c>
      <c r="D79">
        <f>D78</f>
        <v>0.03621643797599438</v>
      </c>
      <c r="E79" t="s">
        <v>12</v>
      </c>
      <c r="F79" s="5">
        <v>43969</v>
      </c>
      <c r="G79" s="2"/>
      <c r="H79">
        <f>H78+C79</f>
        <v>48226.568802724367</v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1746.5945378388926</v>
      </c>
      <c r="D80">
        <f>D79</f>
        <v>0.03621643797599438</v>
      </c>
      <c r="E80" t="s">
        <v>13</v>
      </c>
      <c r="F80" s="5">
        <v>43970</v>
      </c>
      <c r="G80" s="2"/>
      <c r="H80">
        <f>H79+C80</f>
        <v>49973.16334056326</v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1809.8499705877455</v>
      </c>
      <c r="D81">
        <f>D80</f>
        <v>0.03621643797599438</v>
      </c>
      <c r="E81" t="s">
        <v>14</v>
      </c>
      <c r="F81" s="5">
        <v>43971</v>
      </c>
      <c r="G81" s="2"/>
      <c r="H81">
        <f>H80+C81</f>
        <v>51783.013311151008</v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1875.3962897933918</v>
      </c>
      <c r="D82">
        <f>D81</f>
        <v>0.03621643797599438</v>
      </c>
      <c r="E82" t="s">
        <v>15</v>
      </c>
      <c r="F82" s="5">
        <v>43972</v>
      </c>
      <c r="G82" s="2"/>
      <c r="H82">
        <f>H81+C82</f>
        <v>53658.409600944397</v>
      </c>
      <c r="AW82" s="2"/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1943.3164632031041</v>
      </c>
      <c r="D83">
        <f>D82</f>
        <v>0.03621643797599438</v>
      </c>
      <c r="E83" t="s">
        <v>16</v>
      </c>
      <c r="F83" s="5">
        <v>43973</v>
      </c>
      <c r="G83" s="2"/>
      <c r="H83">
        <f>H82+C83</f>
        <v>55601.7260641475</v>
      </c>
      <c r="AW83" s="2"/>
      <c r="BA83" s="5">
        <v>43925</v>
      </c>
      <c r="BB83">
        <v>308850</v>
      </c>
      <c r="BC83">
        <f>(BB83/BB82)-1</f>
        <v>0.12070279332041545</v>
      </c>
    </row>
    <row r="84" spans="1:65" ht="19.5">
      <c r="C84">
        <f>H83*D84</f>
        <v>2013.696463360428</v>
      </c>
      <c r="D84">
        <f>D83</f>
        <v>0.03621643797599438</v>
      </c>
      <c r="E84" t="s">
        <v>17</v>
      </c>
      <c r="F84" s="5">
        <v>43974</v>
      </c>
      <c r="G84" s="2"/>
      <c r="H84">
        <f>H83+C84</f>
        <v>57615.42252750793</v>
      </c>
      <c r="AW84" s="2"/>
      <c r="AZ84" t="inlineStr">
        <is>
          <t>May be current:</t>
        </is>
      </c>
      <c r="BA84" s="5">
        <v>43926</v>
      </c>
      <c r="BB84">
        <v>337072</v>
      </c>
      <c r="BC84">
        <f>(BB84/BB83)-1</f>
        <v>0.091377691435972075</v>
      </c>
      <c r="BE84" t="inlineStr">
        <is>
          <t>preliminary or provisional</t>
        </is>
      </c>
    </row>
    <row r="85" spans="1:65" ht="19.5">
      <c r="C85">
        <f>H84*D85</f>
        <v>2086.6253764282001</v>
      </c>
      <c r="D85">
        <f>D84</f>
        <v>0.03621643797599438</v>
      </c>
      <c r="E85" t="s">
        <v>11</v>
      </c>
      <c r="F85" s="5">
        <v>43975</v>
      </c>
      <c r="G85" s="2"/>
      <c r="H85">
        <f>H84+C85</f>
        <v>59702.047903936131</v>
      </c>
      <c r="AW85" s="2"/>
      <c r="AZ85" t="inlineStr">
        <is>
          <t>TENTATIVE</t>
        </is>
      </c>
      <c r="BA85" s="5">
        <v>43927</v>
      </c>
      <c r="BB85">
        <v>366614</v>
      </c>
      <c r="BE85" t="inlineStr">
        <is>
          <t>(early return on this LINE 85)</t>
        </is>
      </c>
    </row>
    <row r="86" spans="1:65" ht="19.5">
      <c r="C86">
        <f>H85*D86</f>
        <v>2162.195514952748</v>
      </c>
      <c r="D86">
        <f>D85</f>
        <v>0.03621643797599438</v>
      </c>
      <c r="E86" t="s">
        <v>12</v>
      </c>
      <c r="F86" s="5">
        <v>43976</v>
      </c>
      <c r="G86" s="2"/>
      <c r="H86">
        <f>H85+C86</f>
        <v>61864.24341888888</v>
      </c>
      <c r="AW86" s="2"/>
      <c r="BB86" s="1"/>
    </row>
    <row r="87" spans="1:65" ht="19.5">
      <c r="C87">
        <f>H86*D87</f>
        <v>2240.5025347120077</v>
      </c>
      <c r="D87">
        <f>D86</f>
        <v>0.03621643797599438</v>
      </c>
      <c r="E87" t="s">
        <v>13</v>
      </c>
      <c r="F87" s="5">
        <v>43977</v>
      </c>
      <c r="G87" s="2"/>
      <c r="H87">
        <f>H86+C87</f>
        <v>64104.74595360089</v>
      </c>
      <c r="BB87" s="1"/>
      <c r="BC87" s="1"/>
      <c r="BE87" t="inlineStr">
        <is>
          <t>The 337,072 number is</t>
        </is>
      </c>
    </row>
    <row r="88" spans="1:65" ht="19.5">
      <c r="C88">
        <f>H87*D88</f>
        <v>2321.6455557954632</v>
      </c>
      <c r="D88">
        <f>D87</f>
        <v>0.03621643797599438</v>
      </c>
      <c r="E88" t="s">
        <v>14</v>
      </c>
      <c r="F88" s="5">
        <v>43978</v>
      </c>
      <c r="G88" s="2"/>
      <c r="H88">
        <f>H87+C88</f>
        <v>66426.391509396359</v>
      </c>
      <c r="AW88" s="2"/>
      <c r="BB88" s="1"/>
      <c r="BE88" t="inlineStr">
        <is>
          <t>unique in this series, in that</t>
        </is>
      </c>
    </row>
    <row r="89" spans="1:65" ht="19.5">
      <c r="C89">
        <f>H88*D89</f>
        <v>2405.727288069173</v>
      </c>
      <c r="D89">
        <f>D88</f>
        <v>0.03621643797599438</v>
      </c>
      <c r="E89" t="s">
        <v>15</v>
      </c>
      <c r="F89" s="5">
        <v>43979</v>
      </c>
      <c r="G89" s="2"/>
      <c r="H89">
        <f>H88+C89</f>
        <v>68832.118797465533</v>
      </c>
      <c r="AW89" s="2"/>
      <c r="BE89" t="inlineStr">
        <is>
          <t>it is the very last number</t>
        </is>
      </c>
    </row>
    <row r="90" spans="1:65" ht="19.5">
      <c r="C90">
        <f>H89*D90</f>
        <v>2492.8541611846872</v>
      </c>
      <c r="D90">
        <f>D89</f>
        <v>0.03621643797599438</v>
      </c>
      <c r="E90" t="s">
        <v>16</v>
      </c>
      <c r="F90" s="5">
        <v>43980</v>
      </c>
      <c r="G90" s="2"/>
      <c r="H90">
        <f>H89+C90</f>
        <v>71324.972958650222</v>
      </c>
    </row>
    <row r="91" spans="1:65" ht="19.5">
      <c r="C91">
        <f>H90*D91</f>
        <v>2583.1364592964319</v>
      </c>
      <c r="D91">
        <f>D90</f>
        <v>0.03621643797599438</v>
      </c>
      <c r="E91" t="s">
        <v>17</v>
      </c>
      <c r="F91" s="5">
        <v>43981</v>
      </c>
      <c r="G91" s="2"/>
      <c r="H91">
        <f>H90+C91</f>
        <v>73908.10941794666</v>
      </c>
    </row>
    <row r="92" spans="1:65" ht="19.5">
      <c r="C92">
        <f>H91*D92</f>
        <v>2676.6884606580711</v>
      </c>
      <c r="D92">
        <f>D91</f>
        <v>0.03621643797599438</v>
      </c>
      <c r="E92" t="s">
        <v>11</v>
      </c>
      <c r="F92" s="5">
        <v>43982</v>
      </c>
      <c r="G92" s="2"/>
      <c r="H92">
        <f>H91+C92</f>
        <v>76584.797878604732</v>
      </c>
      <c r="BE92" t="inlineStr">
        <is>
          <t>It is (therefore) not locked in</t>
        </is>
      </c>
    </row>
    <row r="93" spans="1:65" ht="19.5">
      <c r="C93">
        <f>H92*D93</f>
        <v>2773.628582274554</v>
      </c>
      <c r="D93">
        <f>D92</f>
        <v>0.03621643797599438</v>
      </c>
      <c r="E93" t="s">
        <v>12</v>
      </c>
      <c r="F93" s="5">
        <v>43983</v>
      </c>
      <c r="G93" s="2"/>
      <c r="H93">
        <f>H92+C93</f>
        <v>79358.426460879287</v>
      </c>
      <c r="BE93" t="inlineStr">
        <is>
          <t>value, by the next number in</t>
        </is>
      </c>
    </row>
    <row r="94" spans="1:65" ht="19.5">
      <c r="C94">
        <f>H93*D94</f>
        <v>2874.0795297929458</v>
      </c>
      <c r="D94">
        <f>D93</f>
        <v>0.03621643797599438</v>
      </c>
      <c r="E94" t="s">
        <v>13</v>
      </c>
      <c r="F94" s="5">
        <v>43984</v>
      </c>
      <c r="G94" s="2"/>
      <c r="H94">
        <f>H93+C94</f>
        <v>82232.505990672231</v>
      </c>
      <c r="BE94" t="inlineStr">
        <is>
          <t>sequence (as it would be</t>
        </is>
      </c>
    </row>
    <row r="95" spans="1:65" ht="19.5">
      <c r="C95">
        <f>H94*D95</f>
        <v>2978.168452821767</v>
      </c>
      <c r="D95">
        <f>D94</f>
        <v>0.03621643797599438</v>
      </c>
      <c r="E95" t="s">
        <v>14</v>
      </c>
      <c r="F95" s="5">
        <v>43985</v>
      </c>
      <c r="G95" s="2"/>
      <c r="H95">
        <f>H94+C95</f>
        <v>85210.674443494005</v>
      </c>
      <c r="BE95" t="inlineStr">
        <is>
          <t>expected to be, once the next</t>
        </is>
      </c>
    </row>
    <row r="96" spans="1:65" ht="19.5">
      <c r="C96">
        <f>H95*D96</f>
        <v>3086.0271058754502</v>
      </c>
      <c r="D96">
        <f>D95</f>
        <v>0.03621643797599438</v>
      </c>
      <c r="E96" t="s">
        <v>15</v>
      </c>
      <c r="F96" s="5">
        <v>43986</v>
      </c>
      <c r="G96" s="2"/>
      <c r="H96">
        <f>H95+C96</f>
        <v>88296.701549369449</v>
      </c>
      <c r="BE96" t="inlineStr">
        <is>
          <t>number in sequence has been</t>
        </is>
      </c>
    </row>
    <row r="97" spans="1:65" ht="19.5">
      <c r="C97">
        <f>H96*D97</f>
        <v>3197.7920151476255</v>
      </c>
      <c r="D97">
        <f>D96</f>
        <v>0.03621643797599438</v>
      </c>
      <c r="E97" t="s">
        <v>16</v>
      </c>
      <c r="F97" s="5">
        <v>43987</v>
      </c>
      <c r="G97" s="2"/>
      <c r="H97">
        <f>H96+C97</f>
        <v>91494.493564517077</v>
      </c>
      <c r="BE97" t="inlineStr">
        <is>
          <t>given).</t>
        </is>
      </c>
    </row>
    <row r="98" spans="1:65" ht="19.5">
      <c r="C98">
        <f>H97*D98</f>
        <v>3313.6046513243496</v>
      </c>
      <c r="D98">
        <f>D97</f>
        <v>0.03621643797599438</v>
      </c>
      <c r="E98" t="s">
        <v>17</v>
      </c>
      <c r="F98" s="5">
        <v>43988</v>
      </c>
      <c r="G98" s="2"/>
      <c r="H98">
        <f>H97+C98</f>
        <v>94808.098215841426</v>
      </c>
    </row>
    <row r="99" spans="1:65" ht="19.5">
      <c r="C99">
        <f>H98*D99</f>
        <v>3433.6116086560046</v>
      </c>
      <c r="D99">
        <f>D98</f>
        <v>0.03621643797599438</v>
      </c>
      <c r="E99" t="s">
        <v>11</v>
      </c>
      <c r="F99" s="5">
        <v>43989</v>
      </c>
      <c r="G99" s="2"/>
      <c r="H99">
        <f>H98+C99</f>
        <v>98241.709824497433</v>
      </c>
      <c r="BE99" t="inlineStr">
        <is>
          <t>In other words, it is not subject</t>
        </is>
      </c>
    </row>
    <row r="100" spans="1:65" ht="19.5">
      <c r="C100">
        <f>H99*D100</f>
        <v>3557.9647905145489</v>
      </c>
      <c r="D100">
        <f>D99</f>
        <v>0.03621643797599438</v>
      </c>
      <c r="E100" t="s">
        <v>12</v>
      </c>
      <c r="F100" s="5">
        <v>43990</v>
      </c>
      <c r="G100" s="2"/>
      <c r="H100">
        <f>H99+C100</f>
        <v>101799.67461501199</v>
      </c>
      <c r="BE100" t="inlineStr">
        <is>
          <t>to further revision, once the next</t>
        </is>
      </c>
    </row>
    <row r="101" spans="1:65" ht="19.5">
      <c r="C101">
        <f>H100*D101</f>
        <v>3686.8216016709912</v>
      </c>
      <c r="D101">
        <f>D100</f>
        <v>0.03621643797599438</v>
      </c>
      <c r="E101" t="s">
        <v>13</v>
      </c>
      <c r="F101" s="5">
        <v>43991</v>
      </c>
      <c r="G101" s="2"/>
      <c r="H101">
        <f>H100+C101</f>
        <v>105486.49621668298</v>
      </c>
      <c r="BE101" t="inlineStr">
        <is>
          <t>day's figure has been posted.</t>
        </is>
      </c>
    </row>
    <row r="102" spans="1:65" ht="19.5">
      <c r="C102">
        <f>H101*D102</f>
        <v>3820.345147536465</v>
      </c>
      <c r="D102">
        <f>D101</f>
        <v>0.03621643797599438</v>
      </c>
      <c r="E102" t="s">
        <v>14</v>
      </c>
      <c r="F102" s="5">
        <v>43992</v>
      </c>
      <c r="G102" s="2"/>
      <c r="H102">
        <f>H101+C102</f>
        <v>109306.84136421945</v>
      </c>
    </row>
    <row r="103" spans="1:65" ht="19.5">
      <c r="C103">
        <f>H102*D103</f>
        <v>3958.7044406191108</v>
      </c>
      <c r="D103">
        <f>D102</f>
        <v>0.03621643797599438</v>
      </c>
      <c r="E103" t="s">
        <v>15</v>
      </c>
      <c r="F103" s="5">
        <v>43993</v>
      </c>
      <c r="G103" s="2"/>
      <c r="H103">
        <f>H102+C103</f>
        <v>113265.54580483856</v>
      </c>
      <c r="BE103" t="inlineStr">
        <is>
          <t>In other words, the very last number</t>
        </is>
      </c>
    </row>
    <row r="104" spans="1:65" ht="19.5">
      <c r="C104">
        <f>H103*D104</f>
        <v>4102.0746144580862</v>
      </c>
      <c r="D104">
        <f>D103</f>
        <v>0.03621643797599438</v>
      </c>
      <c r="E104" t="s">
        <v>16</v>
      </c>
      <c r="F104" s="5">
        <v>43994</v>
      </c>
      <c r="G104" s="2"/>
      <c r="H104">
        <f>H103+C104</f>
        <v>117367.62041929665</v>
      </c>
      <c r="BE104" t="inlineStr">
        <is>
          <t>in this sequence is perpetually taken</t>
        </is>
      </c>
    </row>
    <row r="105" spans="1:65" ht="19.5">
      <c r="C105">
        <f>H104*D105</f>
        <v>4250.637145305509</v>
      </c>
      <c r="D105">
        <f>D104</f>
        <v>0.03621643797599438</v>
      </c>
      <c r="E105" t="s">
        <v>17</v>
      </c>
      <c r="F105" s="5">
        <v>43995</v>
      </c>
      <c r="G105" s="2"/>
      <c r="H105">
        <f>H104+C105</f>
        <v>121618.25756460216</v>
      </c>
      <c r="BE105" t="inlineStr">
        <is>
          <t>as other than final for that day's</t>
        </is>
      </c>
    </row>
    <row r="106" spans="1:65" ht="19.5">
      <c r="C106">
        <f>H105*D106</f>
        <v>4404.5800818369235</v>
      </c>
      <c r="D106">
        <f>D105</f>
        <v>0.03621643797599438</v>
      </c>
      <c r="E106" t="s">
        <v>11</v>
      </c>
      <c r="F106" s="5">
        <v>43996</v>
      </c>
      <c r="G106" s="2"/>
      <c r="H106">
        <f>H105+C106</f>
        <v>126022.83764643907</v>
      </c>
      <c r="BE106" t="inlineStr">
        <is>
          <t>reportage.</t>
        </is>
      </c>
    </row>
    <row r="107" spans="1:65" ht="19.5">
      <c r="C107">
        <f>H106*D107</f>
        <v>4564.0982831810707</v>
      </c>
      <c r="D107">
        <f>D106</f>
        <v>0.03621643797599438</v>
      </c>
      <c r="E107" t="s">
        <v>12</v>
      </c>
      <c r="F107" s="5">
        <v>43997</v>
      </c>
      <c r="G107" s="2"/>
      <c r="H107">
        <f>H106+C107</f>
        <v>130586.93592962014</v>
      </c>
    </row>
    <row r="108" spans="1:65" ht="19.5">
      <c r="C108">
        <f>H107*D108</f>
        <v>4729.39366557024</v>
      </c>
      <c r="D108">
        <f>D107</f>
        <v>0.03621643797599438</v>
      </c>
      <c r="E108" t="s">
        <v>13</v>
      </c>
      <c r="F108" s="5">
        <v>43998</v>
      </c>
      <c r="G108" s="2"/>
      <c r="H108">
        <f>H107+C108</f>
        <v>135316.32959519039</v>
      </c>
    </row>
    <row r="109" spans="1:65" ht="19.5">
      <c r="C109">
        <f>H108*D109</f>
        <v>4900.6754579234257</v>
      </c>
      <c r="D109">
        <f>D108</f>
        <v>0.03621643797599438</v>
      </c>
      <c r="E109" t="s">
        <v>14</v>
      </c>
      <c r="F109" s="5">
        <v>43999</v>
      </c>
      <c r="G109" s="2"/>
      <c r="H109">
        <f>H108+C109</f>
        <v>140217.0050531138</v>
      </c>
    </row>
    <row r="110" spans="1:65" ht="19.5">
      <c r="C110">
        <f>H109*D110</f>
        <v>5078.1604666857866</v>
      </c>
      <c r="D110">
        <f>D109</f>
        <v>0.03621643797599438</v>
      </c>
      <c r="E110" t="s">
        <v>15</v>
      </c>
      <c r="F110" s="5">
        <v>44000</v>
      </c>
      <c r="G110" s="2"/>
      <c r="H110">
        <f>H109+C110</f>
        <v>145295.16551979957</v>
      </c>
    </row>
    <row r="111" spans="1:65" ht="19.5">
      <c r="C111">
        <f>H110*D111</f>
        <v>5262.0733502596586</v>
      </c>
      <c r="D111">
        <f>D110</f>
        <v>0.03621643797599438</v>
      </c>
      <c r="E111" t="s">
        <v>16</v>
      </c>
      <c r="F111" s="5">
        <v>44001</v>
      </c>
      <c r="G111" s="2"/>
      <c r="H111">
        <f>H110+C111</f>
        <v>150557.23887005923</v>
      </c>
    </row>
    <row r="112" spans="1:65" ht="19.5">
      <c r="C112">
        <f>H111*D112</f>
        <v>5452.6469033744697</v>
      </c>
      <c r="D112">
        <f>D111</f>
        <v>0.03621643797599438</v>
      </c>
      <c r="E112" t="s">
        <v>17</v>
      </c>
      <c r="F112" s="5">
        <v>44002</v>
      </c>
      <c r="G112" s="2"/>
      <c r="H112">
        <f>H111+C112</f>
        <v>156009.88577343369</v>
      </c>
    </row>
    <row r="113" spans="1:65" ht="19.5">
      <c r="C113">
        <f>H112*D113</f>
        <v>5650.1223517555291</v>
      </c>
      <c r="D113">
        <f>D112</f>
        <v>0.03621643797599438</v>
      </c>
      <c r="E113" t="s">
        <v>11</v>
      </c>
      <c r="F113" s="5">
        <v>44003</v>
      </c>
      <c r="G113" s="2"/>
      <c r="H113">
        <f>H112+C113</f>
        <v>161660.00812518923</v>
      </c>
    </row>
    <row r="114" spans="1:65" ht="19.5">
      <c r="C114">
        <f>H113*D114</f>
        <v>5854.749657464663</v>
      </c>
      <c r="D114">
        <f>D113</f>
        <v>0.03621643797599438</v>
      </c>
      <c r="E114" t="s">
        <v>12</v>
      </c>
      <c r="F114" s="5">
        <v>44004</v>
      </c>
      <c r="G114" s="2"/>
      <c r="H114">
        <f>H113+C114</f>
        <v>167514.75778265388</v>
      </c>
    </row>
    <row r="115" spans="1:65" ht="19.5">
      <c r="C115">
        <f>H114*D115</f>
        <v>6066.7878352992057</v>
      </c>
      <c r="D115">
        <f>D114</f>
        <v>0.03621643797599438</v>
      </c>
      <c r="E115" t="s">
        <v>13</v>
      </c>
      <c r="F115" s="5">
        <v>44005</v>
      </c>
      <c r="G115" s="2"/>
      <c r="H115">
        <f>H114+C115</f>
        <v>173581.54561795309</v>
      </c>
    </row>
    <row r="116" spans="1:65" ht="19.5">
      <c r="C116">
        <f>H115*D116</f>
        <v>6286.505280649837</v>
      </c>
      <c r="D116">
        <f>D115</f>
        <v>0.03621643797599438</v>
      </c>
      <c r="E116" t="s">
        <v>14</v>
      </c>
      <c r="F116" s="5">
        <v>44006</v>
      </c>
      <c r="G116" s="2"/>
      <c r="H116">
        <f>H115+C116</f>
        <v>179868.05089860293</v>
      </c>
    </row>
    <row r="117" spans="1:65" ht="19.5">
      <c r="C117">
        <f>H116*D117</f>
        <v>6514.180109232253</v>
      </c>
      <c r="D117">
        <f>D116</f>
        <v>0.03621643797599438</v>
      </c>
      <c r="E117" t="s">
        <v>15</v>
      </c>
      <c r="F117" s="5">
        <v>44007</v>
      </c>
      <c r="G117" s="2"/>
      <c r="H117">
        <f>H116+C117</f>
        <v>186382.23100783519</v>
      </c>
    </row>
    <row r="118" spans="1:65" ht="19.5">
      <c r="C118">
        <f>H117*D118</f>
        <v>6750.1005091227198</v>
      </c>
      <c r="D118">
        <f>D117</f>
        <v>0.03621643797599438</v>
      </c>
      <c r="E118" t="s">
        <v>16</v>
      </c>
      <c r="F118" s="5">
        <v>44008</v>
      </c>
      <c r="G118" s="2"/>
      <c r="H118">
        <f>H117+C118</f>
        <v>193132.3315169579</v>
      </c>
    </row>
    <row r="119" spans="1:65" ht="19.5">
      <c r="C119">
        <f>H118*D119</f>
        <v>6994.5651055430899</v>
      </c>
      <c r="D119">
        <f>D118</f>
        <v>0.03621643797599438</v>
      </c>
      <c r="E119" t="s">
        <v>17</v>
      </c>
      <c r="F119" s="5">
        <v>44009</v>
      </c>
      <c r="G119" s="2"/>
      <c r="H119">
        <f>H118+C119</f>
        <v>200126.89662250099</v>
      </c>
    </row>
    <row r="120" spans="1:65" ht="19.5">
      <c r="C120">
        <f>H119*D120</f>
        <v>7247.8833388570465</v>
      </c>
      <c r="D120">
        <f>D119</f>
        <v>0.03621643797599438</v>
      </c>
      <c r="E120" t="s">
        <v>11</v>
      </c>
      <c r="F120" s="5">
        <v>44010</v>
      </c>
      <c r="G120" s="2"/>
      <c r="H120">
        <f>H119+C120</f>
        <v>207374.77996135803</v>
      </c>
    </row>
    <row r="121" spans="1:65" ht="19.5">
      <c r="C121">
        <f>H120*D121</f>
        <v>7510.3758562560051</v>
      </c>
      <c r="D121">
        <f>D120</f>
        <v>0.03621643797599438</v>
      </c>
      <c r="E121" t="s">
        <v>12</v>
      </c>
      <c r="F121" s="5">
        <v>44011</v>
      </c>
      <c r="G121" s="2"/>
      <c r="H121">
        <f>H120+C121</f>
        <v>214885.15581761402</v>
      </c>
    </row>
    <row r="122" spans="1:65" ht="19.5">
      <c r="C122">
        <f>H121*D122</f>
        <v>7782.3749176305064</v>
      </c>
      <c r="D122">
        <f>D121</f>
        <v>0.03621643797599438</v>
      </c>
      <c r="E122" t="s">
        <v>13</v>
      </c>
      <c r="F122" s="5">
        <v>44012</v>
      </c>
      <c r="G122" s="2"/>
      <c r="H122">
        <f>H121+C122</f>
        <v>222667.53073524454</v>
      </c>
    </row>
    <row r="123" spans="1:65" ht="19.5">
      <c r="C123">
        <f>H122*D123</f>
        <v>8064.2248161408061</v>
      </c>
      <c r="D123">
        <f>D122</f>
        <v>0.03621643797599438</v>
      </c>
      <c r="E123" t="s">
        <v>14</v>
      </c>
      <c r="F123" s="5">
        <v>44013</v>
      </c>
      <c r="G123" s="2"/>
      <c r="H123">
        <f>H122+C123</f>
        <v>230731.75555138534</v>
      </c>
    </row>
    <row r="124" spans="1:65" ht="19.5">
      <c r="C124">
        <f>H123*D124</f>
        <v>8356.2823140190449</v>
      </c>
      <c r="D124">
        <f>D123</f>
        <v>0.03621643797599438</v>
      </c>
      <c r="E124" t="s">
        <v>15</v>
      </c>
      <c r="F124" s="5">
        <v>44014</v>
      </c>
      <c r="G124" s="2"/>
      <c r="H124">
        <f>H123+C124</f>
        <v>239088.03786540439</v>
      </c>
    </row>
    <row r="125" spans="1:65" ht="19.5">
      <c r="C125">
        <f>H124*D125</f>
        <v>8658.9170941546145</v>
      </c>
      <c r="D125">
        <f>D124</f>
        <v>0.03621643797599438</v>
      </c>
      <c r="E125" t="s">
        <v>16</v>
      </c>
      <c r="F125" s="5">
        <v>44015</v>
      </c>
      <c r="G125" s="2"/>
      <c r="H125">
        <f>H124+C125</f>
        <v>247746.95495955899</v>
      </c>
    </row>
    <row r="126" spans="1:65" ht="19.5">
      <c r="C126">
        <f>H125*D126</f>
        <v>8972.5122280343421</v>
      </c>
      <c r="D126">
        <f>D125</f>
        <v>0.03621643797599438</v>
      </c>
      <c r="E126" t="s">
        <v>17</v>
      </c>
      <c r="F126" s="5">
        <v>44016</v>
      </c>
      <c r="G126" s="2"/>
      <c r="H126">
        <f>H125+C126</f>
        <v>256719.46718759334</v>
      </c>
    </row>
    <row r="127" spans="1:65" ht="19.5">
      <c r="C127">
        <f>H126*D127</f>
        <v>9297.4646606297993</v>
      </c>
      <c r="D127">
        <f>D126</f>
        <v>0.03621643797599438</v>
      </c>
      <c r="E127" t="s">
        <v>11</v>
      </c>
      <c r="F127" s="5">
        <v>44017</v>
      </c>
      <c r="G127" s="2"/>
      <c r="H127">
        <f>H126+C127</f>
        <v>266016.93184822315</v>
      </c>
    </row>
    <row r="128" spans="1:65" ht="19.5">
      <c r="C128">
        <f>H127*D128</f>
        <v>9634.1857128454976</v>
      </c>
      <c r="D128">
        <f>D127</f>
        <v>0.03621643797599438</v>
      </c>
      <c r="E128" t="s">
        <v>12</v>
      </c>
      <c r="F128" s="5">
        <v>44018</v>
      </c>
      <c r="G128" s="2"/>
      <c r="H128">
        <f>H127+C128</f>
        <v>275651.11756106862</v>
      </c>
    </row>
    <row r="129" spans="1:65" ht="19.5">
      <c r="C129">
        <f>H128*D129</f>
        <v>9983.1016021639771</v>
      </c>
      <c r="D129">
        <f>D128</f>
        <v>0.03621643797599438</v>
      </c>
      <c r="E129" t="s">
        <v>13</v>
      </c>
      <c r="F129" s="5">
        <v>44019</v>
      </c>
      <c r="G129" s="2"/>
      <c r="H129">
        <f>H128+C129</f>
        <v>285634.2191632326</v>
      </c>
    </row>
    <row r="130" spans="1:65" ht="19.5">
      <c r="C130">
        <f>H129*D130</f>
        <v>10344.6539821468</v>
      </c>
      <c r="D130">
        <f>D129</f>
        <v>0.03621643797599438</v>
      </c>
      <c r="E130" t="s">
        <v>14</v>
      </c>
      <c r="F130" s="5">
        <v>44020</v>
      </c>
      <c r="G130" s="2"/>
      <c r="H130">
        <f>H129+C130</f>
        <v>295978.87314537942</v>
      </c>
    </row>
    <row r="131" spans="1:65" ht="19.5">
      <c r="C131">
        <f>H130*D131</f>
        <v>10719.300501474343</v>
      </c>
      <c r="D131">
        <f>D130</f>
        <v>0.03621643797599438</v>
      </c>
      <c r="E131" t="s">
        <v>15</v>
      </c>
      <c r="F131" s="5">
        <v>44021</v>
      </c>
      <c r="G131" s="2"/>
      <c r="H131">
        <f>H130+C131</f>
        <v>306698.17364685377</v>
      </c>
    </row>
    <row r="132" spans="1:65" ht="19.5">
      <c r="C132">
        <f>H131*D132</f>
        <v>11107.515383232034</v>
      </c>
      <c r="D132">
        <f>D131</f>
        <v>0.03621643797599438</v>
      </c>
      <c r="E132" t="s">
        <v>16</v>
      </c>
      <c r="F132" s="5">
        <v>44022</v>
      </c>
      <c r="H132">
        <f>H131+C132</f>
        <v>317805.68903008581</v>
      </c>
    </row>
    <row r="133" spans="1:65" ht="19.5">
      <c r="C133">
        <f>H132*D133</f>
        <v>11509.79002517626</v>
      </c>
      <c r="D133">
        <f>D132</f>
        <v>0.03621643797599438</v>
      </c>
      <c r="E133" t="s">
        <v>17</v>
      </c>
      <c r="F133" s="5">
        <v>44023</v>
      </c>
      <c r="H133">
        <f>H132+C133</f>
        <v>329315.47905526205</v>
      </c>
    </row>
    <row r="134" spans="1:65" ht="19.5">
      <c r="C134">
        <f>H133*D134</f>
        <v>11926.633621739775</v>
      </c>
      <c r="D134">
        <f>D133</f>
        <v>0.03621643797599438</v>
      </c>
      <c r="E134" t="s">
        <v>11</v>
      </c>
      <c r="F134" s="5">
        <v>44024</v>
      </c>
      <c r="H134">
        <f>H133+C134</f>
        <v>341242.1126770018</v>
      </c>
    </row>
    <row r="135" spans="1:65" ht="19.5">
      <c r="C135">
        <f>H134*D135</f>
        <v>12358.57380856392</v>
      </c>
      <c r="D135">
        <f>D134</f>
        <v>0.03621643797599438</v>
      </c>
      <c r="E135" t="s">
        <v>12</v>
      </c>
      <c r="F135" s="5">
        <v>44025</v>
      </c>
      <c r="H135">
        <f>H134+C135</f>
        <v>353600.68648556573</v>
      </c>
    </row>
    <row r="136" spans="1:65" ht="19.5">
      <c r="C136">
        <f>H135*D136</f>
        <v>12806.157330373526</v>
      </c>
      <c r="D136">
        <f>D135</f>
        <v>0.03621643797599438</v>
      </c>
      <c r="E136" t="s">
        <v>13</v>
      </c>
      <c r="F136" s="5">
        <v>44026</v>
      </c>
      <c r="H136">
        <f>H135+C136</f>
        <v>366406.84381593927</v>
      </c>
    </row>
    <row r="137" spans="1:65" ht="19.5">
      <c r="C137">
        <f>H136*D137</f>
        <v>13269.950733039825</v>
      </c>
      <c r="D137">
        <f>D136</f>
        <v>0.03621643797599438</v>
      </c>
      <c r="E137" t="s">
        <v>14</v>
      </c>
      <c r="F137" s="5">
        <v>44027</v>
      </c>
      <c r="H137">
        <f>H136+C137</f>
        <v>379676.79454897909</v>
      </c>
    </row>
    <row r="138" spans="1:65" ht="19.5">
      <c r="C138">
        <f>H137*D138</f>
        <v>13750.541080707462</v>
      </c>
      <c r="D138">
        <f>D137</f>
        <v>0.03621643797599438</v>
      </c>
      <c r="E138" t="s">
        <v>15</v>
      </c>
      <c r="F138" s="5">
        <v>44028</v>
      </c>
      <c r="H138">
        <f>H137+C138</f>
        <v>393427.33562968654</v>
      </c>
    </row>
    <row r="139" spans="1:65" ht="19.5">
      <c r="C139">
        <f>H138*D139</f>
        <v>14248.536698893266</v>
      </c>
      <c r="D139">
        <f>D138</f>
        <v>0.03621643797599438</v>
      </c>
      <c r="E139" t="s">
        <v>16</v>
      </c>
      <c r="F139" s="5">
        <v>44029</v>
      </c>
      <c r="H139">
        <f>H138+C139</f>
        <v>407675.87232857978</v>
      </c>
    </row>
    <row r="140" spans="1:65" ht="19.5">
      <c r="C140">
        <f>H139*D140</f>
        <v>14764.567944497412</v>
      </c>
      <c r="D140">
        <f>D139</f>
        <v>0.03621643797599438</v>
      </c>
      <c r="E140" t="s">
        <v>17</v>
      </c>
      <c r="F140" s="5">
        <v>44030</v>
      </c>
      <c r="H140">
        <f>H139+C140</f>
        <v>422440.44027307717</v>
      </c>
    </row>
    <row r="141" spans="1:65" ht="19.5">
      <c r="C141">
        <f>H140*D141</f>
        <v>15299.288003701658</v>
      </c>
      <c r="D141">
        <f>D140</f>
        <v>0.03621643797599438</v>
      </c>
      <c r="E141" t="s">
        <v>11</v>
      </c>
      <c r="F141" s="5">
        <v>44031</v>
      </c>
      <c r="H141">
        <f>H140+C141</f>
        <v>437739.72827677883</v>
      </c>
    </row>
    <row r="142" spans="1:65" ht="19.5">
      <c r="C142">
        <f>H141*D142</f>
        <v>15853.373718764593</v>
      </c>
      <c r="D142">
        <f>D141</f>
        <v>0.03621643797599438</v>
      </c>
      <c r="E142" t="s">
        <v>12</v>
      </c>
      <c r="F142" s="5">
        <v>44032</v>
      </c>
      <c r="H142">
        <f>H141+C142</f>
        <v>453593.1019955434</v>
      </c>
    </row>
    <row r="143" spans="1:65" ht="19.5">
      <c r="C143">
        <f>H142*D143</f>
        <v>16427.52644476049</v>
      </c>
      <c r="D143">
        <f>D142</f>
        <v>0.03621643797599438</v>
      </c>
      <c r="E143" t="s">
        <v>13</v>
      </c>
      <c r="F143" s="5">
        <v>44033</v>
      </c>
      <c r="H143">
        <f>H142+C143</f>
        <v>470020.6284403039</v>
      </c>
    </row>
    <row r="144" spans="1:65" ht="19.5">
      <c r="C144">
        <f>H143*D144</f>
        <v>17022.472937346167</v>
      </c>
      <c r="D144">
        <f>D143</f>
        <v>0.03621643797599438</v>
      </c>
      <c r="E144" t="s">
        <v>14</v>
      </c>
      <c r="F144" s="5">
        <v>44034</v>
      </c>
      <c r="H144">
        <f>H143+C144</f>
        <v>487043.10137765005</v>
      </c>
    </row>
    <row r="145" spans="1:65" ht="19.5">
      <c r="C145">
        <f>H144*D145</f>
        <v>17638.966272679605</v>
      </c>
      <c r="D145">
        <f>D144</f>
        <v>0.03621643797599438</v>
      </c>
      <c r="E145" t="s">
        <v>15</v>
      </c>
      <c r="F145" s="5">
        <v>44035</v>
      </c>
      <c r="H145">
        <f>H144+C145</f>
        <v>504682.06765032967</v>
      </c>
    </row>
    <row r="146" spans="1:65" ht="19.5">
      <c r="C146">
        <f>H145*D146</f>
        <v>18277.786800654765</v>
      </c>
      <c r="D146">
        <f>D145</f>
        <v>0.03621643797599438</v>
      </c>
      <c r="E146" t="s">
        <v>16</v>
      </c>
      <c r="F146" s="5">
        <v>44036</v>
      </c>
      <c r="H146">
        <f>H145+C146</f>
        <v>522959.85445098445</v>
      </c>
    </row>
    <row r="147" spans="1:65" ht="19.5">
      <c r="C147">
        <f>H146*D147</f>
        <v>18939.743132659125</v>
      </c>
      <c r="D147">
        <f>D146</f>
        <v>0.03621643797599438</v>
      </c>
      <c r="E147" t="s">
        <v>17</v>
      </c>
      <c r="F147" s="5">
        <v>44037</v>
      </c>
      <c r="H147">
        <f>H146+C147</f>
        <v>541899.59758364363</v>
      </c>
    </row>
    <row r="148" spans="1:65" ht="19.5">
      <c r="C148">
        <f>H147*D148</f>
        <v>19625.673165104345</v>
      </c>
      <c r="D148">
        <f>D147</f>
        <v>0.03621643797599438</v>
      </c>
      <c r="E148" t="s">
        <v>11</v>
      </c>
      <c r="F148" s="5">
        <v>44038</v>
      </c>
      <c r="H148">
        <f>H147+C148</f>
        <v>561525.27074874798</v>
      </c>
    </row>
    <row r="149" spans="1:65" ht="19.5">
      <c r="C149">
        <f>H148*D149</f>
        <v>20336.445140025484</v>
      </c>
      <c r="D149">
        <f>D148</f>
        <v>0.03621643797599438</v>
      </c>
      <c r="E149" t="s">
        <v>12</v>
      </c>
      <c r="F149" s="5">
        <v>44039</v>
      </c>
      <c r="H149">
        <f>H148+C149</f>
        <v>581861.71588877344</v>
      </c>
    </row>
    <row r="150" spans="1:65" ht="19.5">
      <c r="C150">
        <f>H149*D150</f>
        <v>21072.958744091426</v>
      </c>
      <c r="D150">
        <f>D149</f>
        <v>0.03621643797599438</v>
      </c>
      <c r="E150" t="s">
        <v>13</v>
      </c>
      <c r="F150" s="5">
        <v>44040</v>
      </c>
      <c r="H150">
        <f>H149+C150</f>
        <v>602934.67463286489</v>
      </c>
    </row>
    <row r="151" spans="1:65" ht="19.5">
      <c r="C151">
        <f>H150*D151</f>
        <v>21836.146247417502</v>
      </c>
      <c r="D151">
        <f>D150</f>
        <v>0.03621643797599438</v>
      </c>
      <c r="E151" t="s">
        <v>14</v>
      </c>
      <c r="F151" s="5">
        <v>44041</v>
      </c>
      <c r="H151">
        <f>H150+C151</f>
        <v>624770.82088028244</v>
      </c>
    </row>
    <row r="152" spans="1:65" ht="19.5">
      <c r="C152">
        <f>H151*D152</f>
        <v>22626.973683621844</v>
      </c>
      <c r="D152">
        <f>D151</f>
        <v>0.03621643797599438</v>
      </c>
      <c r="E152" t="s">
        <v>15</v>
      </c>
      <c r="F152" s="5">
        <v>44042</v>
      </c>
      <c r="H152">
        <f>H151+C152</f>
        <v>647397.79456390429</v>
      </c>
    </row>
    <row r="153" spans="1:65" ht="19.5">
      <c r="C153">
        <f>H152*D153</f>
        <v>23446.442072619189</v>
      </c>
      <c r="D153">
        <f>D152</f>
        <v>0.03621643797599438</v>
      </c>
      <c r="E153" t="s">
        <v>16</v>
      </c>
      <c r="F153" s="5">
        <v>44043</v>
      </c>
      <c r="H153">
        <f>H152+C153</f>
        <v>670844.23663652351</v>
      </c>
    </row>
    <row r="154" spans="1:65" ht="19.5">
      <c r="C154">
        <f>H153*D154</f>
        <v>24295.58868769995</v>
      </c>
      <c r="D154">
        <f>D153</f>
        <v>0.03621643797599438</v>
      </c>
      <c r="E154" t="s">
        <v>17</v>
      </c>
      <c r="F154" s="5">
        <v>44044</v>
      </c>
      <c r="H154">
        <f>H153+C154</f>
        <v>695139.82532422349</v>
      </c>
    </row>
    <row r="155" spans="1:65" ht="19.5">
      <c r="C155">
        <f>H154*D155</f>
        <v>25175.488368498307</v>
      </c>
      <c r="D155">
        <f>D154</f>
        <v>0.03621643797599438</v>
      </c>
      <c r="E155" t="s">
        <v>11</v>
      </c>
      <c r="F155" s="5">
        <v>44045</v>
      </c>
      <c r="H155">
        <f>H154+C155</f>
        <v>720315.31369272177</v>
      </c>
    </row>
    <row r="156" spans="1:65" ht="19.5">
      <c r="C156">
        <f>H155*D156</f>
        <v>26087.254881511391</v>
      </c>
      <c r="D156">
        <f>D155</f>
        <v>0.03621643797599438</v>
      </c>
      <c r="E156" t="s">
        <v>12</v>
      </c>
      <c r="F156" s="5">
        <v>44046</v>
      </c>
      <c r="H156">
        <f>H155+C156</f>
        <v>746402.56857423321</v>
      </c>
    </row>
    <row r="157" spans="1:65" ht="19.5">
      <c r="C157">
        <f>H156*D157</f>
        <v>27032.04232989161</v>
      </c>
      <c r="D157">
        <f>D156</f>
        <v>0.03621643797599438</v>
      </c>
      <c r="E157" t="s">
        <v>13</v>
      </c>
      <c r="F157" s="5">
        <v>44047</v>
      </c>
      <c r="H157">
        <f>H156+C157</f>
        <v>773434.6109041248</v>
      </c>
    </row>
    <row r="158" spans="1:65" ht="19.5">
      <c r="C158">
        <f>H157*D158</f>
        <v>28011.046614296582</v>
      </c>
      <c r="D158">
        <f>D157</f>
        <v>0.03621643797599438</v>
      </c>
      <c r="E158" t="s">
        <v>14</v>
      </c>
      <c r="F158" s="5">
        <v>44048</v>
      </c>
      <c r="H158">
        <f>H157+C158</f>
        <v>801445.65751842142</v>
      </c>
    </row>
    <row r="159" spans="1:65" ht="19.5">
      <c r="C159">
        <f>H158*D159</f>
        <v>29025.506946645943</v>
      </c>
      <c r="D159">
        <f>D158</f>
        <v>0.03621643797599438</v>
      </c>
      <c r="E159" t="s">
        <v>15</v>
      </c>
      <c r="F159" s="5">
        <v>44049</v>
      </c>
      <c r="H159">
        <f>H158+C159</f>
        <v>830471.16446506733</v>
      </c>
    </row>
    <row r="160" spans="1:65" ht="19.5">
      <c r="C160">
        <f>H159*D160</f>
        <v>30076.707418700938</v>
      </c>
      <c r="D160">
        <f>D159</f>
        <v>0.03621643797599438</v>
      </c>
      <c r="E160" t="s">
        <v>16</v>
      </c>
      <c r="F160" s="5">
        <v>44050</v>
      </c>
      <c r="H160">
        <f>H159+C160</f>
        <v>860547.87188376824</v>
      </c>
    </row>
    <row r="161" spans="1:65" ht="19.5">
      <c r="C161">
        <f>H160*D161</f>
        <v>31165.978627452449</v>
      </c>
      <c r="D161">
        <f>D160</f>
        <v>0.03621643797599438</v>
      </c>
      <c r="E161" t="s">
        <v>17</v>
      </c>
      <c r="F161" s="5">
        <v>44051</v>
      </c>
      <c r="H161">
        <f>H160+C161</f>
        <v>891713.85051122063</v>
      </c>
    </row>
    <row r="162" spans="1:65" ht="19.5">
      <c r="C162">
        <f>H161*D162</f>
        <v>32294.699359374747</v>
      </c>
      <c r="D162">
        <f>D161</f>
        <v>0.03621643797599438</v>
      </c>
      <c r="E162" t="s">
        <v>11</v>
      </c>
      <c r="F162" s="5">
        <v>44052</v>
      </c>
      <c r="H162">
        <f>H161+C162</f>
        <v>924008.54987059534</v>
      </c>
    </row>
    <row r="163" spans="1:65" ht="19.5">
      <c r="C163">
        <f>H162*D163</f>
        <v>33464.298335676925</v>
      </c>
      <c r="D163">
        <f>D162</f>
        <v>0.03621643797599438</v>
      </c>
      <c r="E163" t="s">
        <v>12</v>
      </c>
      <c r="F163" s="5">
        <v>44053</v>
      </c>
      <c r="H163">
        <f>H162+C163</f>
        <v>957472.84820627223</v>
      </c>
    </row>
    <row r="164" spans="1:65" ht="19.5">
      <c r="C164">
        <f>H163*D164</f>
        <v>34676.256020761139</v>
      </c>
      <c r="D164">
        <f>D163</f>
        <v>0.03621643797599438</v>
      </c>
      <c r="E164" t="s">
        <v>13</v>
      </c>
      <c r="F164" s="5">
        <v>44054</v>
      </c>
      <c r="H164">
        <f>H163+C164</f>
        <v>992149.10422703333</v>
      </c>
    </row>
    <row r="165" spans="1:65" ht="19.5">
      <c r="C165">
        <f>H164*D165</f>
        <v>35932.106496176733</v>
      </c>
      <c r="D165">
        <f>D164</f>
        <v>0.03621643797599438</v>
      </c>
      <c r="E165" t="s">
        <v>14</v>
      </c>
      <c r="F165" s="5">
        <v>44055</v>
      </c>
      <c r="H165">
        <f>H164+C165</f>
        <v>1028081.21072321</v>
      </c>
    </row>
    <row r="166" spans="1:65" ht="19.5">
      <c r="C166">
        <f>H165*D166</f>
        <v>37233.439402442345</v>
      </c>
      <c r="D166">
        <f>D165</f>
        <v>0.03621643797599438</v>
      </c>
      <c r="E166" t="s">
        <v>15</v>
      </c>
      <c r="F166" s="5">
        <v>44056</v>
      </c>
      <c r="H166">
        <f>H165+C166</f>
        <v>1065314.6501256523</v>
      </c>
    </row>
    <row r="167" spans="1:65" ht="19.5">
      <c r="C167">
        <f>H166*D167</f>
        <v>38581.901951193839</v>
      </c>
      <c r="D167">
        <f>D166</f>
        <v>0.03621643797599438</v>
      </c>
      <c r="E167" t="s">
        <v>16</v>
      </c>
      <c r="F167" s="5">
        <v>44057</v>
      </c>
      <c r="H167">
        <f>H166+C167</f>
        <v>1103896.5520768461</v>
      </c>
    </row>
    <row r="168" spans="1:65" ht="19.5">
      <c r="C168">
        <f>H167*D168</f>
        <v>39979.20101020515</v>
      </c>
      <c r="D168">
        <f>D167</f>
        <v>0.03621643797599438</v>
      </c>
      <c r="E168" t="s">
        <v>17</v>
      </c>
      <c r="F168" s="5">
        <v>44058</v>
      </c>
      <c r="H168">
        <f>H167+C168</f>
        <v>1143875.7530870512</v>
      </c>
    </row>
    <row r="169" spans="1:65" ht="19.5">
      <c r="C169">
        <f>H168*D169</f>
        <v>41427.105263921054</v>
      </c>
      <c r="D169">
        <f>D168</f>
        <v>0.03621643797599438</v>
      </c>
      <c r="E169" t="s">
        <v>11</v>
      </c>
      <c r="F169" s="5">
        <v>44059</v>
      </c>
      <c r="H169">
        <f>H168+C169</f>
        <v>1185302.8583509722</v>
      </c>
    </row>
    <row r="170" spans="1:65" ht="19.5">
      <c r="C170">
        <f>H169*D170</f>
        <v>42927.447452236833</v>
      </c>
      <c r="D170">
        <f>D169</f>
        <v>0.03621643797599438</v>
      </c>
      <c r="E170" t="s">
        <v>12</v>
      </c>
      <c r="F170" s="5">
        <v>44060</v>
      </c>
      <c r="H170">
        <f>H169+C170</f>
        <v>1228230.3058032091</v>
      </c>
    </row>
    <row r="171" spans="1:65" ht="19.5">
      <c r="C171">
        <f>H170*D171</f>
        <v>44482.126690358535</v>
      </c>
      <c r="D171">
        <f>D170</f>
        <v>0.03621643797599438</v>
      </c>
      <c r="E171" t="s">
        <v>13</v>
      </c>
      <c r="F171" s="5">
        <v>44061</v>
      </c>
      <c r="H171">
        <f>H170+C171</f>
        <v>1272712.4324935677</v>
      </c>
    </row>
    <row r="172" spans="1:65" ht="19.5">
      <c r="C172">
        <f>H171*D172</f>
        <v>46093.110872680227</v>
      </c>
      <c r="D172">
        <f>D171</f>
        <v>0.03621643797599438</v>
      </c>
      <c r="E172" t="s">
        <v>14</v>
      </c>
      <c r="F172" s="5">
        <v>44062</v>
      </c>
      <c r="H172">
        <f>H171+C172</f>
        <v>1318805.543366248</v>
      </c>
    </row>
    <row r="173" spans="1:65" ht="19.5">
      <c r="C173">
        <f>H172*D173</f>
        <v>47762.43916372129</v>
      </c>
      <c r="D173">
        <f>D172</f>
        <v>0.03621643797599438</v>
      </c>
      <c r="E173" t="s">
        <v>15</v>
      </c>
      <c r="F173" s="5">
        <v>44063</v>
      </c>
      <c r="H173">
        <f>H172+C173</f>
        <v>1366567.9825299694</v>
      </c>
    </row>
    <row r="174" spans="1:65" ht="19.5">
      <c r="C174">
        <f>H173*D174</f>
        <v>49492.224579276408</v>
      </c>
      <c r="D174">
        <f>D173</f>
        <v>0.03621643797599438</v>
      </c>
      <c r="E174" t="s">
        <v>16</v>
      </c>
      <c r="F174" s="5">
        <v>44064</v>
      </c>
      <c r="H174">
        <f>H173+C174</f>
        <v>1416060.2071092459</v>
      </c>
    </row>
    <row r="175" spans="1:65" ht="19.5">
      <c r="C175">
        <f>H174*D175</f>
        <v>51284.656661045759</v>
      </c>
      <c r="D175">
        <f>D174</f>
        <v>0.03621643797599438</v>
      </c>
      <c r="E175" t="s">
        <v>17</v>
      </c>
      <c r="F175" s="5">
        <v>44065</v>
      </c>
      <c r="H175">
        <f>H174+C175</f>
        <v>1467344.8637702917</v>
      </c>
    </row>
    <row r="176" spans="1:65" ht="19.5">
      <c r="C176">
        <f>H175*D176</f>
        <v>53142.004248130688</v>
      </c>
      <c r="D176">
        <f>D175</f>
        <v>0.03621643797599438</v>
      </c>
      <c r="E176" t="s">
        <v>11</v>
      </c>
      <c r="F176" s="5">
        <v>44066</v>
      </c>
      <c r="H176">
        <f>H175+C176</f>
        <v>1520486.8680184223</v>
      </c>
    </row>
    <row r="177" spans="1:65" ht="19.5">
      <c r="C177">
        <f>H176*D177</f>
        <v>55066.618348903146</v>
      </c>
      <c r="D177">
        <f>D176</f>
        <v>0.03621643797599438</v>
      </c>
      <c r="E177" t="s">
        <v>12</v>
      </c>
      <c r="F177" s="5">
        <v>44067</v>
      </c>
      <c r="H177">
        <f>H176+C177</f>
        <v>1575553.4863673255</v>
      </c>
    </row>
    <row r="178" spans="1:65" ht="19.5">
      <c r="C178">
        <f>H177*D178</f>
        <v>57060.935116883949</v>
      </c>
      <c r="D178">
        <f>D177</f>
        <v>0.03621643797599438</v>
      </c>
      <c r="E178" t="s">
        <v>13</v>
      </c>
      <c r="F178" s="5">
        <v>44068</v>
      </c>
      <c r="H178">
        <f>H177+C178</f>
        <v>1632614.4214842096</v>
      </c>
    </row>
    <row r="179" spans="1:65" ht="19.5">
      <c r="C179">
        <f>H178*D179</f>
        <v>59127.478934396822</v>
      </c>
      <c r="D179">
        <f>D178</f>
        <v>0.03621643797599438</v>
      </c>
      <c r="E179" t="s">
        <v>14</v>
      </c>
      <c r="F179" s="5">
        <v>44069</v>
      </c>
      <c r="H179">
        <f>H178+C179</f>
        <v>1691741.9004186064</v>
      </c>
    </row>
    <row r="180" spans="1:65" ht="19.5">
      <c r="C180">
        <f>H179*D180</f>
        <v>61268.865607901316</v>
      </c>
      <c r="D180">
        <f>D179</f>
        <v>0.03621643797599438</v>
      </c>
      <c r="E180" t="s">
        <v>15</v>
      </c>
      <c r="F180" s="5">
        <v>44070</v>
      </c>
      <c r="H180">
        <f>H179+C180</f>
        <v>1753010.7660265076</v>
      </c>
    </row>
    <row r="181" spans="1:65" ht="19.5">
      <c r="C181">
        <f>H180*D181</f>
        <v>63487.805679049408</v>
      </c>
      <c r="D181">
        <f>D180</f>
        <v>0.03621643797599438</v>
      </c>
      <c r="E181" t="s">
        <v>16</v>
      </c>
      <c r="F181" s="5">
        <v>44071</v>
      </c>
      <c r="H181">
        <f>H180+C181</f>
        <v>1816498.5717055569</v>
      </c>
    </row>
    <row r="182" spans="1:65" ht="19.5">
      <c r="C182">
        <f>H181*D182</f>
        <v>65787.107855656679</v>
      </c>
      <c r="D182">
        <f>D181</f>
        <v>0.03621643797599438</v>
      </c>
      <c r="E182" t="s">
        <v>17</v>
      </c>
      <c r="F182" s="5">
        <v>44072</v>
      </c>
      <c r="H182">
        <f>H181+C182</f>
        <v>1882285.6795612136</v>
      </c>
    </row>
    <row r="183" spans="1:65" ht="19.5">
      <c r="C183">
        <f>H182*D183</f>
        <v>68169.682566931122</v>
      </c>
      <c r="D183">
        <f>D182</f>
        <v>0.03621643797599438</v>
      </c>
      <c r="E183" t="s">
        <v>11</v>
      </c>
      <c r="F183" s="5">
        <v>44073</v>
      </c>
      <c r="H183">
        <f>H182+C183</f>
        <v>1950455.3621281446</v>
      </c>
    </row>
    <row r="184" spans="1:65" ht="19.5">
      <c r="C184">
        <f>H183*D184</f>
        <v>70638.545647459599</v>
      </c>
      <c r="D184">
        <f>D183</f>
        <v>0.03621643797599438</v>
      </c>
      <c r="E184" t="s">
        <v>12</v>
      </c>
      <c r="F184" s="5">
        <v>44074</v>
      </c>
      <c r="H184">
        <f>H183+C184</f>
        <v>2021093.9077756042</v>
      </c>
    </row>
    <row r="185" spans="1:65" ht="19.5">
      <c r="C185">
        <f>H184*D185</f>
        <v>73196.822154615278</v>
      </c>
      <c r="D185">
        <f>D184</f>
        <v>0.03621643797599438</v>
      </c>
      <c r="E185" t="s">
        <v>13</v>
      </c>
      <c r="F185" s="5">
        <v>44075</v>
      </c>
      <c r="H185">
        <f>H184+C185</f>
        <v>2094290.7299302195</v>
      </c>
    </row>
    <row r="186" spans="1:65" ht="19.5">
      <c r="C186">
        <f>H185*D186</f>
        <v>75847.750324217792</v>
      </c>
      <c r="D186">
        <f>D185</f>
        <v>0.03621643797599438</v>
      </c>
      <c r="E186" t="s">
        <v>14</v>
      </c>
      <c r="F186" s="5">
        <v>44076</v>
      </c>
      <c r="H186">
        <f>H185+C186</f>
        <v>2170138.4802544373</v>
      </c>
    </row>
    <row r="187" spans="1:65" ht="19.5">
      <c r="C187">
        <f>H186*D187</f>
        <v>78594.685669453538</v>
      </c>
      <c r="D187">
        <f>D186</f>
        <v>0.03621643797599438</v>
      </c>
      <c r="E187" t="s">
        <v>15</v>
      </c>
      <c r="F187" s="5">
        <v>44077</v>
      </c>
      <c r="H187">
        <f>H186+C187</f>
        <v>2248733.1659238907</v>
      </c>
    </row>
    <row r="188" spans="1:65" ht="19.5">
      <c r="C188">
        <f>H187*D188</f>
        <v>81441.105228244065</v>
      </c>
      <c r="D188">
        <f>D187</f>
        <v>0.03621643797599438</v>
      </c>
      <c r="E188" t="s">
        <v>16</v>
      </c>
      <c r="F188" s="5">
        <v>44078</v>
      </c>
      <c r="H188">
        <f>H187+C188</f>
        <v>2330174.2711521345</v>
      </c>
    </row>
    <row r="189" spans="1:65" ht="19.5">
      <c r="C189">
        <f>H188*D189</f>
        <v>84390.611964439187</v>
      </c>
      <c r="D189">
        <f>D188</f>
        <v>0.03621643797599438</v>
      </c>
      <c r="E189" t="s">
        <v>17</v>
      </c>
      <c r="F189" s="5">
        <v>44079</v>
      </c>
      <c r="H189">
        <f>H188+C189</f>
        <v>2414564.8831165736</v>
      </c>
    </row>
    <row r="190" spans="1:65" ht="19.5">
      <c r="C190">
        <f>H189*D190</f>
        <v>87446.939328405511</v>
      </c>
      <c r="D190">
        <f>D189</f>
        <v>0.03621643797599438</v>
      </c>
      <c r="E190" t="s">
        <v>11</v>
      </c>
      <c r="F190" s="5">
        <v>44080</v>
      </c>
      <c r="H190">
        <f>H189+C190</f>
        <v>2502011.8224449791</v>
      </c>
    </row>
    <row r="191" spans="1:65" ht="19.5">
      <c r="C191">
        <f>H190*D191</f>
        <v>90613.955982783242</v>
      </c>
      <c r="D191">
        <f>D190</f>
        <v>0.03621643797599438</v>
      </c>
      <c r="E191" t="s">
        <v>12</v>
      </c>
      <c r="F191" s="5">
        <v>44081</v>
      </c>
      <c r="H191">
        <f>H190+C191</f>
        <v>2592625.7784277624</v>
      </c>
    </row>
    <row r="192" spans="1:65" ht="19.5">
      <c r="C192">
        <f>H191*D192</f>
        <v>93895.670699393202</v>
      </c>
      <c r="D192">
        <f>D191</f>
        <v>0.03621643797599438</v>
      </c>
      <c r="E192" t="s">
        <v>13</v>
      </c>
      <c r="F192" s="5">
        <v>44082</v>
      </c>
      <c r="H192">
        <f>H191+C192</f>
        <v>2686521.4491271558</v>
      </c>
    </row>
    <row r="193" spans="1:65" ht="19.5">
      <c r="C193">
        <f>H192*D193</f>
        <v>97296.237433492177</v>
      </c>
      <c r="D193">
        <f>D192</f>
        <v>0.03621643797599438</v>
      </c>
      <c r="E193" t="s">
        <v>14</v>
      </c>
      <c r="F193" s="5">
        <v>44083</v>
      </c>
      <c r="H193">
        <f>H192+C193</f>
        <v>2783817.686560648</v>
      </c>
    </row>
    <row r="194" spans="1:65" ht="19.5">
      <c r="C194">
        <f>H193*D194</f>
        <v>100819.96058179987</v>
      </c>
      <c r="D194">
        <f>D193</f>
        <v>0.03621643797599438</v>
      </c>
      <c r="E194" t="s">
        <v>15</v>
      </c>
      <c r="F194" s="5">
        <v>44084</v>
      </c>
      <c r="H194">
        <f>H193+C194</f>
        <v>2884637.647142448</v>
      </c>
    </row>
    <row r="195" spans="1:65" ht="19.5">
      <c r="C195">
        <f>H194*D195</f>
        <v>104471.30043095283</v>
      </c>
      <c r="D195">
        <f>D194</f>
        <v>0.03621643797599438</v>
      </c>
      <c r="E195" t="s">
        <v>16</v>
      </c>
      <c r="F195" s="5">
        <v>44085</v>
      </c>
      <c r="H195">
        <f>H194+C195</f>
        <v>2989108.947573401</v>
      </c>
    </row>
    <row r="196" spans="1:65" ht="19.5">
      <c r="C196">
        <f>H195*D196</f>
        <v>108254.87880328191</v>
      </c>
      <c r="D196">
        <f>D195</f>
        <v>0.03621643797599438</v>
      </c>
      <c r="E196" t="s">
        <v>17</v>
      </c>
      <c r="F196" s="5">
        <v>44086</v>
      </c>
      <c r="H196">
        <f>H195+C196</f>
        <v>3097363.8263766831</v>
      </c>
    </row>
    <row r="197" spans="1:65" ht="19.5">
      <c r="C197">
        <f>H196*D197</f>
        <v>112175.48490705977</v>
      </c>
      <c r="D197">
        <f>D196</f>
        <v>0.03621643797599438</v>
      </c>
      <c r="E197" t="s">
        <v>11</v>
      </c>
      <c r="F197" s="5">
        <v>44087</v>
      </c>
      <c r="H197">
        <f>H196+C197</f>
        <v>3209539.311283743</v>
      </c>
    </row>
    <row r="198" spans="1:65" ht="19.5">
      <c r="C198">
        <f>H197*D198</f>
        <v>116238.0813986234</v>
      </c>
      <c r="D198">
        <f>D197</f>
        <v>0.03621643797599438</v>
      </c>
      <c r="E198" t="s">
        <v>12</v>
      </c>
      <c r="F198" s="5">
        <v>44088</v>
      </c>
      <c r="H198">
        <f>H197+C198</f>
        <v>3325777.3926823665</v>
      </c>
    </row>
    <row r="199" spans="1:65" ht="19.5">
      <c r="C199">
        <f>H198*D199</f>
        <v>120447.81066404523</v>
      </c>
      <c r="D199">
        <f>D198</f>
        <v>0.03621643797599438</v>
      </c>
      <c r="E199" t="s">
        <v>13</v>
      </c>
      <c r="F199" s="5">
        <v>44089</v>
      </c>
      <c r="H199">
        <f>H198+C199</f>
        <v>3446225.2033464117</v>
      </c>
    </row>
    <row r="200" spans="1:65" ht="19.5">
      <c r="C200">
        <f>H199*D200</f>
        <v>124810.00132830394</v>
      </c>
      <c r="D200">
        <f>D199</f>
        <v>0.03621643797599438</v>
      </c>
      <c r="E200" t="s">
        <v>14</v>
      </c>
      <c r="F200" s="5">
        <v>44090</v>
      </c>
      <c r="H200">
        <f>H199+C200</f>
        <v>3571035.2046747156</v>
      </c>
    </row>
    <row r="201" spans="1:65" ht="19.5">
      <c r="C201">
        <f>H200*D201</f>
        <v>129330.17500019423</v>
      </c>
      <c r="D201">
        <f>D200</f>
        <v>0.03621643797599438</v>
      </c>
      <c r="E201" t="s">
        <v>15</v>
      </c>
      <c r="F201" s="5">
        <v>44091</v>
      </c>
      <c r="H201">
        <f>H200+C201</f>
        <v>3700365.3796749096</v>
      </c>
    </row>
    <row r="202" spans="1:65" ht="19.5">
      <c r="C202">
        <f>H201*D202</f>
        <v>134014.05326151327</v>
      </c>
      <c r="D202">
        <f>D201</f>
        <v>0.03621643797599438</v>
      </c>
      <c r="E202" t="s">
        <v>16</v>
      </c>
      <c r="F202" s="5">
        <v>44092</v>
      </c>
      <c r="H202">
        <f>H201+C202</f>
        <v>3834379.432936423</v>
      </c>
    </row>
    <row r="203" spans="1:65" ht="19.5">
      <c r="C203">
        <f>H202*D203</f>
        <v>138867.56490937047</v>
      </c>
      <c r="D203">
        <f>D202</f>
        <v>0.03621643797599438</v>
      </c>
      <c r="E203" t="s">
        <v>17</v>
      </c>
      <c r="F203" s="5">
        <v>44093</v>
      </c>
      <c r="H203">
        <f>H202+C203</f>
        <v>3973246.9978457936</v>
      </c>
    </row>
    <row r="204" spans="1:65" ht="19.5">
      <c r="C204">
        <f>H203*D204</f>
        <v>143896.85346078806</v>
      </c>
      <c r="D204">
        <f>D203</f>
        <v>0.03621643797599438</v>
      </c>
      <c r="E204" t="s">
        <v>11</v>
      </c>
      <c r="F204" s="5">
        <v>44094</v>
      </c>
      <c r="H204">
        <f>H203+C204</f>
        <v>4117143.8513065819</v>
      </c>
    </row>
    <row r="205" spans="1:65" ht="19.5">
      <c r="C205">
        <f>H204*D205</f>
        <v>149108.28492909146</v>
      </c>
      <c r="D205">
        <f>D204</f>
        <v>0.03621643797599438</v>
      </c>
      <c r="E205" t="s">
        <v>12</v>
      </c>
      <c r="F205" s="5">
        <v>44095</v>
      </c>
      <c r="H205">
        <f>H204+C205</f>
        <v>4266252.136235673</v>
      </c>
    </row>
    <row r="206" spans="1:65" ht="19.5">
      <c r="C206">
        <f>H205*D206</f>
        <v>154508.45588193278</v>
      </c>
      <c r="D206">
        <f>D205</f>
        <v>0.03621643797599438</v>
      </c>
      <c r="E206" t="s">
        <v>13</v>
      </c>
      <c r="F206" s="5">
        <v>44096</v>
      </c>
      <c r="H206">
        <f>H205+C206</f>
        <v>4420760.5921176057</v>
      </c>
    </row>
    <row r="207" spans="1:65" ht="19.5">
      <c r="C207">
        <f>H206*D207</f>
        <v>160104.20179114747</v>
      </c>
      <c r="D207">
        <f>D206</f>
        <v>0.03621643797599438</v>
      </c>
      <c r="E207" t="s">
        <v>14</v>
      </c>
      <c r="F207" s="5">
        <v>44097</v>
      </c>
      <c r="H207">
        <f>H206+C207</f>
        <v>4580864.7939087534</v>
      </c>
    </row>
    <row r="208" spans="1:65" ht="19.5">
      <c r="C208">
        <f>H207*D208</f>
        <v>165902.60568501265</v>
      </c>
      <c r="D208">
        <f>D207</f>
        <v>0.03621643797599438</v>
      </c>
      <c r="E208" t="s">
        <v>15</v>
      </c>
      <c r="F208" s="5">
        <v>44098</v>
      </c>
      <c r="H208">
        <f>H207+C208</f>
        <v>4746767.3995937658</v>
      </c>
    </row>
    <row r="209" spans="1:65" ht="19.5">
      <c r="C209">
        <f>H208*D209</f>
        <v>171911.00711385976</v>
      </c>
      <c r="D209">
        <f>D208</f>
        <v>0.03621643797599438</v>
      </c>
      <c r="E209" t="s">
        <v>16</v>
      </c>
      <c r="F209" s="5">
        <v>44099</v>
      </c>
      <c r="H209">
        <f>H208+C209</f>
        <v>4918678.4067076258</v>
      </c>
    </row>
    <row r="210" spans="1:65" ht="19.5">
      <c r="C210">
        <f>H209*D210</f>
        <v>178137.01144038959</v>
      </c>
      <c r="D210">
        <f>D209</f>
        <v>0.03621643797599438</v>
      </c>
      <c r="E210" t="s">
        <v>17</v>
      </c>
      <c r="F210" s="5">
        <v>44100</v>
      </c>
      <c r="H210">
        <f>H209+C210</f>
        <v>5096815.4181480156</v>
      </c>
    </row>
    <row r="211" spans="1:65" ht="19.5">
      <c r="C211">
        <f>H210*D211</f>
        <v>184588.49946644946</v>
      </c>
      <c r="D211">
        <f>D210</f>
        <v>0.03621643797599438</v>
      </c>
      <c r="E211" t="s">
        <v>11</v>
      </c>
      <c r="F211" s="5">
        <v>44101</v>
      </c>
      <c r="H211">
        <f>H210+C211</f>
        <v>5281403.9176144646</v>
      </c>
    </row>
    <row r="212" spans="1:65" ht="19.5">
      <c r="C212">
        <f>H211*D212</f>
        <v>191273.63740845799</v>
      </c>
      <c r="D212">
        <f>D211</f>
        <v>0.03621643797599438</v>
      </c>
      <c r="E212" t="s">
        <v>12</v>
      </c>
      <c r="F212" s="5">
        <v>44102</v>
      </c>
      <c r="H212">
        <f>H211+C212</f>
        <v>5472677.5550229223</v>
      </c>
    </row>
    <row r="213" spans="1:65" ht="19.5">
      <c r="C213">
        <f>H212*D213</f>
        <v>198200.88723410424</v>
      </c>
      <c r="D213">
        <f>D212</f>
        <v>0.03621643797599438</v>
      </c>
      <c r="E213" t="s">
        <v>13</v>
      </c>
      <c r="F213" s="5">
        <v>44103</v>
      </c>
      <c r="H213">
        <f>H212+C213</f>
        <v>5670878.4422570262</v>
      </c>
    </row>
    <row r="214" spans="1:65" ht="19.5">
      <c r="C214">
        <f>H213*D214</f>
        <v>205379.01737340522</v>
      </c>
      <c r="D214">
        <f>D213</f>
        <v>0.03621643797599438</v>
      </c>
      <c r="E214" t="s">
        <v>14</v>
      </c>
      <c r="F214" s="5">
        <v>44104</v>
      </c>
      <c r="H214">
        <f>H213+C214</f>
        <v>5876257.4596304316</v>
      </c>
    </row>
    <row r="215" spans="1:65" ht="19.5">
      <c r="C215">
        <f>H214*D215</f>
        <v>212817.11381767981</v>
      </c>
      <c r="D215">
        <f>D214</f>
        <v>0.03621643797599438</v>
      </c>
      <c r="E215" t="s">
        <v>15</v>
      </c>
      <c r="F215" s="5">
        <v>44105</v>
      </c>
      <c r="H215">
        <f>H214+C215</f>
        <v>6089074.5734481113</v>
      </c>
    </row>
    <row r="216" spans="1:65" ht="19.5">
      <c r="C216">
        <f>H215*D216</f>
        <v>220524.59162048795</v>
      </c>
      <c r="D216">
        <f>D215</f>
        <v>0.03621643797599438</v>
      </c>
      <c r="E216" t="s">
        <v>16</v>
      </c>
      <c r="F216" s="5">
        <v>44106</v>
      </c>
      <c r="H216">
        <f>H215+C216</f>
        <v>6309599.1650685994</v>
      </c>
    </row>
    <row r="217" spans="1:65" ht="19.5">
      <c r="C217">
        <f>H216*D217</f>
        <v>228511.20681509285</v>
      </c>
      <c r="D217">
        <f>D216</f>
        <v>0.03621643797599438</v>
      </c>
      <c r="E217" t="s">
        <v>17</v>
      </c>
      <c r="F217" s="5">
        <v>44107</v>
      </c>
      <c r="H217">
        <f>H216+C217</f>
        <v>6538110.3718836922</v>
      </c>
    </row>
    <row r="218" spans="1:65" ht="19.5">
      <c r="C218">
        <f>H217*D218</f>
        <v>236787.06876353128</v>
      </c>
      <c r="D218">
        <f>D217</f>
        <v>0.03621643797599438</v>
      </c>
      <c r="E218" t="s">
        <v>11</v>
      </c>
      <c r="F218" s="5">
        <v>44108</v>
      </c>
      <c r="H218">
        <f>H217+C218</f>
        <v>6774897.440647224</v>
      </c>
    </row>
    <row r="219" spans="1:65" ht="19.5">
      <c r="C219">
        <f>H218*D219</f>
        <v>245362.65295292326</v>
      </c>
      <c r="D219">
        <f>D218</f>
        <v>0.03621643797599438</v>
      </c>
      <c r="E219" t="s">
        <v>12</v>
      </c>
      <c r="F219" s="5">
        <v>44109</v>
      </c>
      <c r="H219">
        <f>H218+C219</f>
        <v>7020260.0936001474</v>
      </c>
    </row>
    <row r="220" spans="1:65" ht="19.5">
      <c r="C220">
        <f>H219*D220</f>
        <v>254248.81425521823</v>
      </c>
      <c r="D220">
        <f>D219</f>
        <v>0.03621643797599438</v>
      </c>
      <c r="E220" t="s">
        <v>13</v>
      </c>
      <c r="F220" s="5">
        <v>44110</v>
      </c>
      <c r="H220">
        <f>H219+C220</f>
        <v>7274508.9078553654</v>
      </c>
    </row>
    <row r="221" spans="1:65" ht="19.5">
      <c r="C221">
        <f>H220*D221</f>
        <v>263456.80066716246</v>
      </c>
      <c r="D221">
        <f>D220</f>
        <v>0.03621643797599438</v>
      </c>
      <c r="E221" t="s">
        <v>14</v>
      </c>
      <c r="F221" s="5">
        <v>44111</v>
      </c>
      <c r="H221">
        <f>H220+C221</f>
        <v>7537965.7085225275</v>
      </c>
    </row>
    <row r="222" spans="1:65" ht="19.5">
      <c r="C222">
        <f>H221*D222</f>
        <v>272998.26754787867</v>
      </c>
      <c r="D222">
        <f>D221</f>
        <v>0.03621643797599438</v>
      </c>
      <c r="E222" t="s">
        <v>15</v>
      </c>
      <c r="F222" s="5">
        <v>44112</v>
      </c>
      <c r="H222">
        <f>H221+C222</f>
        <v>7810963.9760704059</v>
      </c>
    </row>
    <row r="223" spans="1:65" ht="19.5">
      <c r="C223">
        <f>H222*D223</f>
        <v>282885.29237208032</v>
      </c>
      <c r="D223">
        <f>D222</f>
        <v>0.03621643797599438</v>
      </c>
      <c r="E223" t="s">
        <v>16</v>
      </c>
      <c r="F223" s="5">
        <v>44113</v>
      </c>
      <c r="H223">
        <f>H222+C223</f>
        <v>8093849.2684424864</v>
      </c>
    </row>
    <row r="224" spans="1:65" ht="19.5">
      <c r="C224">
        <f>H223*D224</f>
        <v>293130.39001759479</v>
      </c>
      <c r="D224">
        <f>D223</f>
        <v>0.03621643797599438</v>
      </c>
      <c r="E224" t="s">
        <v>17</v>
      </c>
      <c r="F224" s="5">
        <v>44114</v>
      </c>
      <c r="H224">
        <f>H223+C224</f>
        <v>8386979.6584600816</v>
      </c>
    </row>
    <row r="225" spans="1:65" ht="19.5">
      <c r="C225">
        <f>H224*D225</f>
        <v>303746.52860654605</v>
      </c>
      <c r="D225">
        <f>D224</f>
        <v>0.03621643797599438</v>
      </c>
      <c r="E225" t="s">
        <v>11</v>
      </c>
      <c r="F225" s="5">
        <v>44115</v>
      </c>
      <c r="H225">
        <f>H224+C225</f>
        <v>8690726.1870666277</v>
      </c>
    </row>
    <row r="226" spans="1:65" ht="19.5">
      <c r="C226">
        <f>H225*D226</f>
        <v>314747.14592024864</v>
      </c>
      <c r="D226">
        <f>D225</f>
        <v>0.03621643797599438</v>
      </c>
      <c r="E226" t="s">
        <v>12</v>
      </c>
      <c r="F226" s="5">
        <v>44116</v>
      </c>
      <c r="H226">
        <f>H225+C226</f>
        <v>9005473.3329868764</v>
      </c>
    </row>
    <row r="227" spans="1:65" ht="19.5">
      <c r="C227">
        <f>H226*D227</f>
        <v>326146.16640859056</v>
      </c>
      <c r="D227">
        <f>D226</f>
        <v>0.03621643797599438</v>
      </c>
      <c r="E227" t="s">
        <v>13</v>
      </c>
      <c r="F227" s="5">
        <v>44117</v>
      </c>
      <c r="H227">
        <f>H226+C227</f>
        <v>9331619.4993954673</v>
      </c>
    </row>
    <row r="228" spans="1:65" ht="19.5">
      <c r="C228">
        <f>H227*D228</f>
        <v>337958.01881543564</v>
      </c>
      <c r="D228">
        <f>D227</f>
        <v>0.03621643797599438</v>
      </c>
      <c r="E228" t="s">
        <v>14</v>
      </c>
      <c r="F228" s="5">
        <v>44118</v>
      </c>
      <c r="H228">
        <f>H227+C228</f>
        <v>9669577.5182109028</v>
      </c>
    </row>
    <row r="229" spans="1:65" ht="19.5">
      <c r="C229">
        <f>H228*D229</f>
        <v>350197.6544423548</v>
      </c>
      <c r="D229">
        <f>D228</f>
        <v>0.03621643797599438</v>
      </c>
      <c r="E229" t="s">
        <v>15</v>
      </c>
      <c r="F229" s="5">
        <v>44119</v>
      </c>
      <c r="H229">
        <f>H228+C229</f>
        <v>10019775.172653258</v>
      </c>
    </row>
    <row r="230" spans="1:65" ht="19.5">
      <c r="C230">
        <f>H229*D230</f>
        <v>362880.56607380509</v>
      </c>
      <c r="D230">
        <f>D229</f>
        <v>0.03621643797599438</v>
      </c>
      <c r="E230" t="s">
        <v>16</v>
      </c>
      <c r="F230" s="5">
        <v>44120</v>
      </c>
      <c r="H230">
        <f>H229+C230</f>
        <v>10382655.738727063</v>
      </c>
    </row>
    <row r="231" spans="1:65" ht="19.5">
      <c r="C231">
        <f>H230*D231</f>
        <v>376022.80758771079</v>
      </c>
      <c r="D231">
        <f>D230</f>
        <v>0.03621643797599438</v>
      </c>
      <c r="E231" t="s">
        <v>17</v>
      </c>
      <c r="F231" s="5">
        <v>44121</v>
      </c>
      <c r="H231">
        <f>H230+C231</f>
        <v>10758678.546314774</v>
      </c>
    </row>
    <row r="232" spans="1:65" ht="19.5">
      <c r="C232">
        <f>H231*D232</f>
        <v>389641.01427627041</v>
      </c>
      <c r="D232">
        <f>D231</f>
        <v>0.03621643797599438</v>
      </c>
      <c r="E232" t="s">
        <v>11</v>
      </c>
      <c r="F232" s="5">
        <v>44122</v>
      </c>
      <c r="H232">
        <f>H231+C232</f>
        <v>11148319.560591044</v>
      </c>
    </row>
    <row r="233" spans="1:65" ht="19.5">
      <c r="C233">
        <f>H232*D233</f>
        <v>403752.42390271043</v>
      </c>
      <c r="D233">
        <f>D232</f>
        <v>0.03621643797599438</v>
      </c>
      <c r="E233" t="s">
        <v>12</v>
      </c>
      <c r="F233" s="5">
        <v>44123</v>
      </c>
      <c r="H233">
        <f>H232+C233</f>
        <v>11552071.984493755</v>
      </c>
    </row>
    <row r="234" spans="1:65" ht="19.5">
      <c r="C234">
        <f>H233*D234</f>
        <v>418374.89852064039</v>
      </c>
      <c r="D234">
        <f>D233</f>
        <v>0.03621643797599438</v>
      </c>
      <c r="E234" t="s">
        <v>13</v>
      </c>
      <c r="F234" s="5">
        <v>44124</v>
      </c>
      <c r="H234">
        <f>H233+C234</f>
        <v>11970446.883014396</v>
      </c>
    </row>
    <row r="235" spans="1:65" ht="19.5">
      <c r="C235">
        <f>H234*D235</f>
        <v>433526.94708362612</v>
      </c>
      <c r="D235">
        <f>D234</f>
        <v>0.03621643797599438</v>
      </c>
      <c r="E235" t="s">
        <v>14</v>
      </c>
      <c r="F235" s="5">
        <v>44125</v>
      </c>
      <c r="H235">
        <f>H234+C235</f>
        <v>12403973.830098022</v>
      </c>
    </row>
    <row r="236" spans="1:65" ht="19.5">
      <c r="C236">
        <f>H235*D236</f>
        <v>449227.74887360248</v>
      </c>
      <c r="D236">
        <f>D235</f>
        <v>0.03621643797599438</v>
      </c>
      <c r="E236" t="s">
        <v>15</v>
      </c>
      <c r="F236" s="5">
        <v>44126</v>
      </c>
      <c r="H236">
        <f>H235+C236</f>
        <v>12853201.578971624</v>
      </c>
    </row>
    <row r="237" spans="1:65" ht="19.5">
      <c r="C237">
        <f>H236*D237</f>
        <v>465497.17777777888</v>
      </c>
      <c r="D237">
        <f>D236</f>
        <v>0.03621643797599438</v>
      </c>
      <c r="E237" t="s">
        <v>16</v>
      </c>
      <c r="F237" s="5">
        <v>44127</v>
      </c>
      <c r="H237">
        <f>H236+C237</f>
        <v>13318698.756749403</v>
      </c>
    </row>
    <row r="238" spans="1:65" ht="19.5">
      <c r="C238">
        <f>H237*D238</f>
        <v>482355.82744476822</v>
      </c>
      <c r="D238">
        <f>D237</f>
        <v>0.03621643797599438</v>
      </c>
      <c r="E238" t="s">
        <v>17</v>
      </c>
      <c r="F238" s="5">
        <v>44128</v>
      </c>
      <c r="H238">
        <f>H237+C238</f>
        <v>13801054.58419417</v>
      </c>
    </row>
    <row r="239" spans="1:65" ht="19.5">
      <c r="C239">
        <f>H238*D239</f>
        <v>499825.03735178109</v>
      </c>
      <c r="D239">
        <f>D238</f>
        <v>0.03621643797599438</v>
      </c>
      <c r="E239" t="s">
        <v>11</v>
      </c>
      <c r="F239" s="5">
        <v>44129</v>
      </c>
      <c r="H239">
        <f>H238+C239</f>
        <v>14300879.621545952</v>
      </c>
    </row>
    <row r="240" spans="1:65" ht="19.5">
      <c r="C240">
        <f>H239*D240</f>
        <v>517926.91981588094</v>
      </c>
      <c r="D240">
        <f>D239</f>
        <v>0.03621643797599438</v>
      </c>
      <c r="E240" t="s">
        <v>12</v>
      </c>
      <c r="F240" s="5">
        <v>44130</v>
      </c>
      <c r="H240">
        <f>H239+C240</f>
        <v>14818806.541361833</v>
      </c>
    </row>
    <row r="241" spans="1:65" ht="19.5">
      <c r="C241">
        <f>H240*D241</f>
        <v>536684.3879834906</v>
      </c>
      <c r="D241">
        <f>D240</f>
        <v>0.03621643797599438</v>
      </c>
      <c r="E241" t="s">
        <v>13</v>
      </c>
      <c r="F241" s="5">
        <v>44131</v>
      </c>
      <c r="H241">
        <f>H240+C241</f>
        <v>15355490.929345323</v>
      </c>
    </row>
    <row r="242" spans="1:65" ht="19.5">
      <c r="C242">
        <f>H241*D242</f>
        <v>556121.18483357923</v>
      </c>
      <c r="D242">
        <f>D241</f>
        <v>0.03621643797599438</v>
      </c>
      <c r="E242" t="s">
        <v>14</v>
      </c>
      <c r="F242" s="5">
        <v>44132</v>
      </c>
      <c r="H242">
        <f>H241+C242</f>
        <v>15911612.114178902</v>
      </c>
    </row>
    <row r="243" spans="1:65" ht="19.5">
      <c r="C243">
        <f>H242*D243</f>
        <v>576261.91323124093</v>
      </c>
      <c r="D243">
        <f>D242</f>
        <v>0.03621643797599438</v>
      </c>
      <c r="E243" t="s">
        <v>15</v>
      </c>
      <c r="F243" s="5">
        <v>44133</v>
      </c>
      <c r="H243">
        <f>H242+C243</f>
        <v>16487874.027410142</v>
      </c>
    </row>
    <row r="244" spans="1:65" ht="19.5">
      <c r="C244">
        <f>H243*D244</f>
        <v>597132.06706970802</v>
      </c>
      <c r="D244">
        <f>D243</f>
        <v>0.03621643797599438</v>
      </c>
      <c r="E244" t="s">
        <v>16</v>
      </c>
      <c r="F244" s="5">
        <v>44134</v>
      </c>
      <c r="H244">
        <f>H243+C244</f>
        <v>17085006.094479851</v>
      </c>
    </row>
    <row r="245" spans="1:65" ht="19.5">
      <c r="C245">
        <f>H244*D245</f>
        <v>618758.06354021549</v>
      </c>
      <c r="D245">
        <f>D244</f>
        <v>0.03621643797599438</v>
      </c>
      <c r="E245" t="s">
        <v>17</v>
      </c>
      <c r="F245" s="5">
        <v>44135</v>
      </c>
      <c r="H245">
        <f>H244+C245</f>
        <v>17703764.158020068</v>
      </c>
    </row>
    <row r="246" spans="1:65" ht="19.5">
      <c r="C246">
        <f>H245*D246</f>
        <v>641167.27657056611</v>
      </c>
      <c r="D246">
        <f>D245</f>
        <v>0.03621643797599438</v>
      </c>
      <c r="E246" t="s">
        <v>11</v>
      </c>
      <c r="F246" s="5">
        <v>44136</v>
      </c>
      <c r="H246">
        <f>H245+C246</f>
        <v>18344931.434590634</v>
      </c>
    </row>
    <row r="247" spans="1:65" ht="19.5">
      <c r="C247">
        <f>H246*D247</f>
        <v>664388.07147472131</v>
      </c>
      <c r="D247">
        <f>D246</f>
        <v>0.03621643797599438</v>
      </c>
      <c r="E247" t="s">
        <v>12</v>
      </c>
      <c r="F247" s="5">
        <v>44137</v>
      </c>
      <c r="H247">
        <f>H246+C247</f>
        <v>19009319.506065354</v>
      </c>
    </row>
    <row r="248" spans="1:65" ht="19.5">
      <c r="C248">
        <f>H247*D248</f>
        <v>688449.84085727599</v>
      </c>
      <c r="D248">
        <f>D247</f>
        <v>0.03621643797599438</v>
      </c>
      <c r="E248" t="s">
        <v>13</v>
      </c>
      <c r="F248" s="5">
        <v>44138</v>
      </c>
      <c r="H248">
        <f>H247+C248</f>
        <v>19697769.346922629</v>
      </c>
    </row>
    <row r="249" spans="1:65" ht="19.5">
      <c r="C249">
        <f>H248*D249</f>
        <v>713383.04181826673</v>
      </c>
      <c r="D249">
        <f>D248</f>
        <v>0.03621643797599438</v>
      </c>
      <c r="E249" t="s">
        <v>14</v>
      </c>
      <c r="F249" s="5">
        <v>44139</v>
      </c>
      <c r="H249">
        <f>H248+C249</f>
        <v>20411152.388740897</v>
      </c>
    </row>
    <row r="250" spans="1:65" ht="19.5">
      <c r="C250">
        <f>H249*D250</f>
        <v>739219.23450540425</v>
      </c>
      <c r="D250">
        <f>D249</f>
        <v>0.03621643797599438</v>
      </c>
      <c r="E250" t="s">
        <v>15</v>
      </c>
      <c r="F250" s="5">
        <v>44140</v>
      </c>
      <c r="H250">
        <f>H249+C250</f>
        <v>21150371.623246301</v>
      </c>
    </row>
    <row r="251" spans="1:65" ht="19.5">
      <c r="C251">
        <f>H250*D251</f>
        <v>765991.12206253118</v>
      </c>
      <c r="D251">
        <f>D250</f>
        <v>0.03621643797599438</v>
      </c>
      <c r="E251" t="s">
        <v>16</v>
      </c>
      <c r="F251" s="5">
        <v>44141</v>
      </c>
      <c r="H251">
        <f>H250+C251</f>
        <v>21916362.745308831</v>
      </c>
    </row>
    <row r="252" spans="1:65" ht="19.5">
      <c r="C252">
        <f>H251*D252</f>
        <v>793732.59202487115</v>
      </c>
      <c r="D252">
        <f>D251</f>
        <v>0.03621643797599438</v>
      </c>
      <c r="E252" t="s">
        <v>17</v>
      </c>
      <c r="F252" s="5">
        <v>44142</v>
      </c>
      <c r="H252">
        <f>H251+C252</f>
        <v>22710095.337333702</v>
      </c>
    </row>
    <row r="253" spans="1:65" ht="19.5">
      <c r="C253">
        <f>H252*D253</f>
        <v>822478.75921346515</v>
      </c>
      <c r="D253">
        <f>D252</f>
        <v>0.03621643797599438</v>
      </c>
      <c r="E253" t="s">
        <v>11</v>
      </c>
      <c r="F253" s="5">
        <v>44143</v>
      </c>
      <c r="H253">
        <f>H252+C253</f>
        <v>23532574.096547168</v>
      </c>
    </row>
    <row r="254" spans="1:65" ht="19.5">
      <c r="C254">
        <f>H253*D254</f>
        <v>852266.01018309244</v>
      </c>
      <c r="D254">
        <f>D253</f>
        <v>0.03621643797599438</v>
      </c>
      <c r="E254" t="s">
        <v>12</v>
      </c>
      <c r="F254" s="5">
        <v>44144</v>
      </c>
      <c r="H254">
        <f>H253+C254</f>
        <v>24384840.10673026</v>
      </c>
    </row>
    <row r="255" spans="1:65" ht="19.5">
      <c r="C255">
        <f>H254*D255</f>
        <v>883132.04927993659</v>
      </c>
      <c r="D255">
        <f>D254</f>
        <v>0.03621643797599438</v>
      </c>
      <c r="E255" t="s">
        <v>13</v>
      </c>
      <c r="F255" s="5">
        <v>44145</v>
      </c>
      <c r="H255">
        <f>H254+C255</f>
        <v>25267972.156010196</v>
      </c>
    </row>
    <row r="256" spans="1:65" ht="19.5">
      <c r="C256">
        <f>H255*D256</f>
        <v>915115.94636729627</v>
      </c>
      <c r="D256">
        <f>D255</f>
        <v>0.03621643797599438</v>
      </c>
      <c r="E256" t="s">
        <v>14</v>
      </c>
      <c r="F256" s="5">
        <v>44146</v>
      </c>
      <c r="H256">
        <f>H255+C256</f>
        <v>26183088.102377493</v>
      </c>
    </row>
    <row r="257" spans="1:65" ht="19.5">
      <c r="C257">
        <f>H256*D257</f>
        <v>948258.18627975089</v>
      </c>
      <c r="D257">
        <f>D256</f>
        <v>0.03621643797599438</v>
      </c>
      <c r="E257" t="s">
        <v>15</v>
      </c>
      <c r="F257" s="5">
        <v>44147</v>
      </c>
      <c r="H257">
        <f>H256+C257</f>
        <v>27131346.288657244</v>
      </c>
    </row>
    <row r="258" spans="1:65" ht="19.5">
      <c r="C258">
        <f>H257*D258</f>
        <v>982600.72006838035</v>
      </c>
      <c r="D258">
        <f>D257</f>
        <v>0.03621643797599438</v>
      </c>
      <c r="E258" t="s">
        <v>16</v>
      </c>
      <c r="F258" s="5">
        <v>44148</v>
      </c>
      <c r="H258">
        <f>H257+C258</f>
        <v>28113947.008725625</v>
      </c>
    </row>
    <row r="259" spans="1:65" ht="19.5">
      <c r="C259">
        <f>H258*D259</f>
        <v>1018187.0181019043</v>
      </c>
      <c r="D259">
        <f>D258</f>
        <v>0.03621643797599438</v>
      </c>
      <c r="E259" t="s">
        <v>17</v>
      </c>
      <c r="F259" s="5">
        <v>44149</v>
      </c>
      <c r="H259">
        <f>H258+C259</f>
        <v>29132134.026827529</v>
      </c>
    </row>
    <row r="260" spans="1:65" ht="19.5">
      <c r="C260">
        <f>H259*D260</f>
        <v>1055062.1250909546</v>
      </c>
      <c r="D260">
        <f>D259</f>
        <v>0.03621643797599438</v>
      </c>
      <c r="E260" t="s">
        <v>11</v>
      </c>
      <c r="F260" s="5">
        <v>44150</v>
      </c>
      <c r="H260">
        <f>H259+C260</f>
        <v>30187196.151918482</v>
      </c>
    </row>
    <row r="261" spans="1:65" ht="19.5">
      <c r="C261">
        <f>H260*D261</f>
        <v>1093272.7171051318</v>
      </c>
      <c r="D261">
        <f>D260</f>
        <v>0.03621643797599438</v>
      </c>
      <c r="E261" t="s">
        <v>12</v>
      </c>
      <c r="F261" s="5">
        <v>44151</v>
      </c>
      <c r="H261">
        <f>H260+C261</f>
        <v>31280468.869023614</v>
      </c>
    </row>
    <row r="262" spans="1:65" ht="19.5">
      <c r="C262">
        <f>H261*D262</f>
        <v>1132867.1606550168</v>
      </c>
      <c r="D262">
        <f>D261</f>
        <v>0.03621643797599438</v>
      </c>
      <c r="E262" t="s">
        <v>13</v>
      </c>
      <c r="F262" s="5">
        <v>44152</v>
      </c>
      <c r="H262">
        <f>H261+C262</f>
        <v>32413336.029678632</v>
      </c>
    </row>
    <row r="263" spans="1:65" ht="19.5">
      <c r="C263">
        <f>H262*D263</f>
        <v>1173895.57391392</v>
      </c>
      <c r="D263">
        <f>D262</f>
        <v>0.03621643797599438</v>
      </c>
      <c r="E263" t="s">
        <v>14</v>
      </c>
      <c r="F263" s="5">
        <v>44153</v>
      </c>
      <c r="H263">
        <f>H262+C263</f>
        <v>33587231.603592552</v>
      </c>
    </row>
    <row r="264" spans="1:65" ht="19.5">
      <c r="C264">
        <f>H263*D264</f>
        <v>1216409.8901568679</v>
      </c>
      <c r="D264">
        <f>D263</f>
        <v>0.03621643797599438</v>
      </c>
      <c r="E264" t="s">
        <v>15</v>
      </c>
      <c r="F264" s="5">
        <v>44154</v>
      </c>
      <c r="H264">
        <f>H263+C264</f>
        <v>34803641.493749417</v>
      </c>
    </row>
    <row r="265" spans="1:65" ht="19.5">
      <c r="C265">
        <f>H264*D265</f>
        <v>1260463.9234971202</v>
      </c>
      <c r="D265">
        <f>D264</f>
        <v>0.03621643797599438</v>
      </c>
      <c r="E265" t="s">
        <v>16</v>
      </c>
      <c r="F265" s="5">
        <v>44155</v>
      </c>
      <c r="H265">
        <f>H264+C265</f>
        <v>36064105.417246535</v>
      </c>
    </row>
    <row r="266" spans="1:65" ht="19.5">
      <c r="C266">
        <f>H265*D266</f>
        <v>1306113.4370034321</v>
      </c>
      <c r="D266">
        <f>D265</f>
        <v>0.03621643797599438</v>
      </c>
      <c r="E266" t="s">
        <v>17</v>
      </c>
      <c r="F266" s="5">
        <v>44156</v>
      </c>
      <c r="H266">
        <f>H265+C266</f>
        <v>37370218.854249969</v>
      </c>
    </row>
    <row r="267" spans="1:65" ht="19.5">
      <c r="C267">
        <f>H266*D267</f>
        <v>1353416.2132842797</v>
      </c>
      <c r="D267">
        <f>D266</f>
        <v>0.03621643797599438</v>
      </c>
      <c r="E267" t="s">
        <v>11</v>
      </c>
      <c r="F267" s="5">
        <v>44157</v>
      </c>
      <c r="H267">
        <f>H266+C267</f>
        <v>38723635.067534246</v>
      </c>
    </row>
    <row r="268" spans="1:65" ht="19.5">
      <c r="C268">
        <f>H267*D268</f>
        <v>1402432.1276283949</v>
      </c>
      <c r="D268">
        <f>D267</f>
        <v>0.03621643797599438</v>
      </c>
      <c r="E268" t="s">
        <v>12</v>
      </c>
      <c r="F268" s="5">
        <v>44158</v>
      </c>
      <c r="H268">
        <f>H267+C268</f>
        <v>40126067.195162639</v>
      </c>
    </row>
    <row r="269" spans="1:65" ht="19.5">
      <c r="C269">
        <f>H268*D269</f>
        <v>1453223.2237941904</v>
      </c>
      <c r="D269">
        <f>D268</f>
        <v>0.03621643797599438</v>
      </c>
      <c r="E269" t="s">
        <v>13</v>
      </c>
      <c r="F269" s="5">
        <v>44159</v>
      </c>
      <c r="H269">
        <f>H268+C269</f>
        <v>41579290.418956831</v>
      </c>
    </row>
    <row r="270" spans="1:65" ht="19.5">
      <c r="C270">
        <f>H269*D270</f>
        <v>1505853.7925440075</v>
      </c>
      <c r="D270">
        <f>D269</f>
        <v>0.03621643797599438</v>
      </c>
      <c r="E270" t="s">
        <v>14</v>
      </c>
      <c r="F270" s="5">
        <v>44160</v>
      </c>
      <c r="H270">
        <f>H269+C270</f>
        <v>43085144.211500838</v>
      </c>
    </row>
    <row r="271" spans="1:65" ht="19.5">
      <c r="C271">
        <f>H270*D271</f>
        <v>1560390.4530225934</v>
      </c>
      <c r="D271">
        <f>D270</f>
        <v>0.03621643797599438</v>
      </c>
      <c r="E271" t="s">
        <v>15</v>
      </c>
      <c r="F271" s="5">
        <v>44161</v>
      </c>
      <c r="H271">
        <f>H270+C271</f>
        <v>44645534.66452343</v>
      </c>
    </row>
    <row r="272" spans="1:65" ht="19.5">
      <c r="C272">
        <f>H271*D272</f>
        <v>1616902.2370828199</v>
      </c>
      <c r="D272">
        <f>D271</f>
        <v>0.03621643797599438</v>
      </c>
      <c r="E272" t="s">
        <v>16</v>
      </c>
      <c r="F272" s="5">
        <v>44162</v>
      </c>
      <c r="H272">
        <f>H271+C272</f>
        <v>46262436.901606247</v>
      </c>
    </row>
    <row r="273" spans="1:65" ht="19.5">
      <c r="C273">
        <f>H272*D273</f>
        <v>1675460.6766653762</v>
      </c>
      <c r="D273">
        <f>D272</f>
        <v>0.03621643797599438</v>
      </c>
      <c r="E273" t="s">
        <v>17</v>
      </c>
      <c r="F273" s="5">
        <v>44163</v>
      </c>
      <c r="H273">
        <f>H272+C273</f>
        <v>47937897.57827162</v>
      </c>
    </row>
    <row r="274" spans="1:65" ht="19.5">
      <c r="C274">
        <f>H273*D274</f>
        <v>1736139.8943430453</v>
      </c>
      <c r="D274">
        <f>D273</f>
        <v>0.03621643797599438</v>
      </c>
      <c r="E274" t="s">
        <v>11</v>
      </c>
      <c r="F274" s="5">
        <v>44164</v>
      </c>
      <c r="H274">
        <f>H273+C274</f>
        <v>49674037.472614668</v>
      </c>
    </row>
    <row r="275" spans="1:65" ht="19.5">
      <c r="C275">
        <f>H274*D275</f>
        <v>1799016.6971441698</v>
      </c>
      <c r="D275">
        <f>D274</f>
        <v>0.03621643797599438</v>
      </c>
      <c r="E275" t="s">
        <v>12</v>
      </c>
      <c r="F275" s="5">
        <v>44165</v>
      </c>
      <c r="H275">
        <f>H274+C275</f>
        <v>51473054.169758841</v>
      </c>
    </row>
    <row r="276" spans="1:65" ht="19.5">
      <c r="C276">
        <f>H275*D276</f>
        <v>1864170.6737740699</v>
      </c>
      <c r="D276">
        <f>D275</f>
        <v>0.03621643797599438</v>
      </c>
      <c r="E276" t="s">
        <v>13</v>
      </c>
      <c r="F276" s="5">
        <v>44166</v>
      </c>
      <c r="H276">
        <f>H275+C276</f>
        <v>53337224.843532912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2020-04-07T21:42:25Z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