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3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f2b243c48eb1e6/Documenti/Finanze/"/>
    </mc:Choice>
  </mc:AlternateContent>
  <xr:revisionPtr revIDLastSave="0" documentId="8_{4D5227EA-6EA4-4940-8CB4-AFD68FE61788}" xr6:coauthVersionLast="45" xr6:coauthVersionMax="45" xr10:uidLastSave="{00000000-0000-0000-0000-000000000000}"/>
  <bookViews>
    <workbookView xWindow="0" yWindow="0" windowWidth="28800" windowHeight="18000" xr2:uid="{0931B4F2-7AE8-3C47-A9A4-FDE57A4219EA}"/>
  </bookViews>
  <sheets>
    <sheet name="data" sheetId="1" r:id="rId1"/>
    <sheet name="summary" sheetId="3" r:id="rId2"/>
    <sheet name="Sheet1" sheetId="4" r:id="rId3"/>
    <sheet name="graph" sheetId="2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AI4" i="1"/>
  <c r="AI3" i="1"/>
  <c r="AQ3" i="1"/>
  <c r="AA3" i="1"/>
  <c r="AA4" i="1"/>
  <c r="K4" i="1"/>
  <c r="K3" i="1"/>
  <c r="S3" i="1"/>
  <c r="AA16" i="1"/>
  <c r="AA11" i="1"/>
  <c r="AA13" i="1"/>
  <c r="AA14" i="1"/>
  <c r="AA9" i="1"/>
  <c r="AA6" i="1"/>
  <c r="AI6" i="1"/>
  <c r="AA20" i="1"/>
  <c r="AI20" i="1"/>
  <c r="AA22" i="1"/>
  <c r="AI22" i="1"/>
  <c r="AA19" i="1"/>
  <c r="AI19" i="1"/>
  <c r="AA18" i="1"/>
  <c r="AI18" i="1"/>
  <c r="AI16" i="1"/>
  <c r="AI13" i="1"/>
  <c r="AA12" i="1"/>
  <c r="AI12" i="1"/>
  <c r="AI11" i="1"/>
  <c r="AI9" i="1"/>
  <c r="AA7" i="1"/>
  <c r="AI7" i="1"/>
  <c r="AA2" i="1"/>
  <c r="AI2" i="1"/>
  <c r="S20" i="1"/>
  <c r="S22" i="1"/>
  <c r="S19" i="1"/>
  <c r="S18" i="1"/>
  <c r="S16" i="1"/>
  <c r="S14" i="1"/>
  <c r="S13" i="1"/>
  <c r="S12" i="1"/>
  <c r="S11" i="1"/>
  <c r="S9" i="1"/>
  <c r="S7" i="1"/>
  <c r="S6" i="1"/>
  <c r="S2" i="1"/>
  <c r="K20" i="1"/>
  <c r="K22" i="1"/>
  <c r="K19" i="1"/>
  <c r="K18" i="1"/>
  <c r="K16" i="1"/>
  <c r="K13" i="1"/>
  <c r="K12" i="1"/>
  <c r="K11" i="1"/>
  <c r="K9" i="1"/>
  <c r="K7" i="1"/>
  <c r="K6" i="1"/>
  <c r="K2" i="1"/>
  <c r="D4" i="3"/>
  <c r="D18" i="3"/>
  <c r="C12" i="3"/>
  <c r="D14" i="3"/>
  <c r="D15" i="3"/>
  <c r="D10" i="3"/>
  <c r="D5" i="3"/>
  <c r="D17" i="3"/>
  <c r="D16" i="3"/>
  <c r="D13" i="3"/>
  <c r="D12" i="3"/>
  <c r="D11" i="3"/>
  <c r="D8" i="3"/>
  <c r="D9" i="3"/>
  <c r="D6" i="3"/>
  <c r="D3" i="3"/>
  <c r="B23" i="3"/>
  <c r="B22" i="3"/>
  <c r="B21" i="3"/>
  <c r="B20" i="3"/>
  <c r="B19" i="3"/>
  <c r="C13" i="3"/>
  <c r="C11" i="3"/>
  <c r="C9" i="3"/>
  <c r="C8" i="3"/>
  <c r="B7" i="3"/>
  <c r="C6" i="3"/>
  <c r="B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D2" i="3"/>
</calcChain>
</file>

<file path=xl/sharedStrings.xml><?xml version="1.0" encoding="utf-8"?>
<sst xmlns="http://schemas.openxmlformats.org/spreadsheetml/2006/main" count="147" uniqueCount="113">
  <si>
    <t>activity</t>
  </si>
  <si>
    <t>unit</t>
  </si>
  <si>
    <t>target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</si>
  <si>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</si>
  <si>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</si>
  <si>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</si>
  <si>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</si>
  <si>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</si>
  <si>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</si>
  <si>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</si>
  <si>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WEEK1</t>
  </si>
  <si>
    <t>10/28/2019</t>
  </si>
  <si>
    <t>10/29/2019</t>
  </si>
  <si>
    <t>10/30/2019</t>
  </si>
  <si>
    <t>10/31/2019</t>
  </si>
  <si>
    <t>11/1/2019</t>
  </si>
  <si>
    <t>11/2/2019</t>
  </si>
  <si>
    <t>11/3/2019</t>
  </si>
  <si>
    <t>WEEK2</t>
  </si>
  <si>
    <t>11/4/2019</t>
  </si>
  <si>
    <t>11/5/2019</t>
  </si>
  <si>
    <t>11/6/2019</t>
  </si>
  <si>
    <t>11/7/2019</t>
  </si>
  <si>
    <t>11/8/2019</t>
  </si>
  <si>
    <t>11/9/2019</t>
  </si>
  <si>
    <t>11/10/2019</t>
  </si>
  <si>
    <t>WEEK3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</si>
  <si>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</si>
  <si>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</si>
  <si>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</si>
  <si>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</si>
  <si>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</si>
  <si>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</si>
  <si>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</si>
  <si>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WEEK4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</si>
  <si>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</si>
  <si>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</si>
  <si>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</si>
  <si>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</si>
  <si>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</si>
  <si>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</si>
  <si>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</si>
  <si>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WEEK5</t>
  </si>
  <si>
    <t>body_weight</t>
  </si>
  <si>
    <t>kg</t>
  </si>
  <si>
    <t>get_up</t>
  </si>
  <si>
    <t>time</t>
  </si>
  <si>
    <t>bed_time</t>
  </si>
  <si>
    <t>sleep</t>
  </si>
  <si>
    <t>minutes</t>
  </si>
  <si>
    <t>sleep_quality</t>
  </si>
  <si>
    <t>0-5</t>
  </si>
  <si>
    <t>food</t>
  </si>
  <si>
    <t>0-1/0-2/0-4</t>
  </si>
  <si>
    <t>alcohol</t>
  </si>
  <si>
    <t>0-3</t>
  </si>
  <si>
    <t>tai-chi</t>
  </si>
  <si>
    <t>15 a day/ 120 a week</t>
  </si>
  <si>
    <t>walking</t>
  </si>
  <si>
    <t>40 a day / 280 a week</t>
  </si>
  <si>
    <t>weight</t>
  </si>
  <si>
    <t>15 a day/ 105 a week</t>
  </si>
  <si>
    <t>swimming</t>
  </si>
  <si>
    <t>40 three times a week/ 120 total  a week</t>
  </si>
  <si>
    <t>reading</t>
  </si>
  <si>
    <t>pages</t>
  </si>
  <si>
    <t xml:space="preserve">20 pp 5 days a week/ 100 pp total a week </t>
  </si>
  <si>
    <t>home_time</t>
  </si>
  <si>
    <t xml:space="preserve">70 in the morning/180  in the evening </t>
  </si>
  <si>
    <t>work_time</t>
  </si>
  <si>
    <t>570 per working day</t>
  </si>
  <si>
    <t>processing_time</t>
  </si>
  <si>
    <t>60 included in work time</t>
  </si>
  <si>
    <t>total work time</t>
  </si>
  <si>
    <t>commuting_time</t>
  </si>
  <si>
    <t>160 a day</t>
  </si>
  <si>
    <t>parents</t>
  </si>
  <si>
    <t>0-1</t>
  </si>
  <si>
    <t>partner</t>
  </si>
  <si>
    <t>brother</t>
  </si>
  <si>
    <t>family_others</t>
  </si>
  <si>
    <t>names</t>
  </si>
  <si>
    <t>Zia Mick, zio Gavino, Giammarietto</t>
  </si>
  <si>
    <t>Zio Giammario, Francesco Matteo</t>
  </si>
  <si>
    <t>Francesco Matteo</t>
  </si>
  <si>
    <t>Zia Pina, Zia Pierina, Zia Mick, Zio Giammario, Irene, Francesco Matteo</t>
  </si>
  <si>
    <t>zia Michelangela, Giammarietto</t>
  </si>
  <si>
    <t>zio Bruno, zia Pierina</t>
  </si>
  <si>
    <t>friends</t>
  </si>
  <si>
    <t>Ivona, Mauro maestro</t>
  </si>
  <si>
    <t>Paola Infantino</t>
  </si>
  <si>
    <t>Yuko</t>
  </si>
  <si>
    <t>Tiziana, Fausto</t>
  </si>
  <si>
    <t>Red</t>
  </si>
  <si>
    <t>Tiziana, Fausto, Giulio, Claudia</t>
  </si>
  <si>
    <t>Fausto</t>
  </si>
  <si>
    <t>Mauro maestro, Red, Tiziana</t>
  </si>
  <si>
    <t>Mauro Tiziana</t>
  </si>
  <si>
    <t>sms</t>
  </si>
  <si>
    <t>whatsapp</t>
  </si>
  <si>
    <t>chat</t>
  </si>
  <si>
    <t>veloce visita enoteca</t>
  </si>
  <si>
    <t>caffè</t>
  </si>
  <si>
    <t>cena indiana</t>
  </si>
  <si>
    <t xml:space="preserve">     </t>
  </si>
  <si>
    <t>stat</t>
  </si>
  <si>
    <t>week1</t>
  </si>
  <si>
    <t>mean</t>
  </si>
  <si>
    <t>date-time</t>
  </si>
  <si>
    <t>hour</t>
  </si>
  <si>
    <t xml:space="preserve">total 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</si>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</sst>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;[Red]0.00"/>
    <numFmt numFmtId="165" formatCode="[$-F400]h:mm:ss\ AM/PM"/>
    <numFmt numFmtId="166" formatCode="0.0"/>
    <numFmt numFmtId="167" formatCode="m/d/yy\ h:mm;@"/>
    <numFmt numFmtId="168" formatCode="h:mm:ss;@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7" fontId="0" fillId="2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6" fontId="0" fillId="3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0" fontId="0" fillId="4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2" fontId="0" fillId="5" borderId="0" xfId="0" applyNumberFormat="1" applyFill="1" applyAlignment="1">
      <alignment horizontal="center" vertical="center" wrapText="1"/>
    </xf>
    <xf numFmtId="18" fontId="0" fillId="5" borderId="0" xfId="0" applyNumberForma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20" fontId="0" fillId="5" borderId="0" xfId="0" applyNumberFormat="1" applyFill="1" applyAlignment="1">
      <alignment horizontal="center" vertical="center" wrapText="1"/>
    </xf>
    <xf numFmtId="167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22" fontId="0" fillId="5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data!$A$6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7625">
                <a:solidFill>
                  <a:schemeClr val="accent1"/>
                </a:solidFill>
              </a:ln>
              <a:effectLst/>
            </c:spPr>
          </c:marker>
          <c:cat>
            <c:strRef>
              <c:f>data!$D$1:$J$1</c:f>
              <c:strCache>
                <c:ptCount val="7"/>
                <c:pt idx="0">
                  <c:v>10/21/2019</c:v>
                </c:pt>
                <c:pt idx="1">
                  <c:v>10/22/2019</c:v>
                </c:pt>
                <c:pt idx="2">
                  <c:v>10/23/2019</c:v>
                </c:pt>
                <c:pt idx="3">
                  <c:v>10/24/2019</c:v>
                </c:pt>
                <c:pt idx="4">
                  <c:v>10/25/2019</c:v>
                </c:pt>
                <c:pt idx="5">
                  <c:v>10/26/2019</c:v>
                </c:pt>
                <c:pt idx="6">
                  <c:v>10/27/2019</c:v>
                </c:pt>
              </c:strCache>
            </c:strRef>
          </c:cat>
          <c:val>
            <c:numRef>
              <c:f>data!$D$6:$J$6</c:f>
              <c:numCache>
                <c:formatCode>0.00;[Red]0.00</c:formatCode>
                <c:ptCount val="7"/>
                <c:pt idx="0">
                  <c:v>435</c:v>
                </c:pt>
                <c:pt idx="1">
                  <c:v>430</c:v>
                </c:pt>
                <c:pt idx="2">
                  <c:v>285</c:v>
                </c:pt>
                <c:pt idx="3">
                  <c:v>490</c:v>
                </c:pt>
                <c:pt idx="4">
                  <c:v>410</c:v>
                </c:pt>
                <c:pt idx="5">
                  <c:v>520</c:v>
                </c:pt>
                <c:pt idx="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5-7942-859D-1A93058A3B99}"/>
            </c:ext>
          </c:extLst>
        </c:ser>
        <c:ser>
          <c:idx val="1"/>
          <c:order val="1"/>
          <c:tx>
            <c:strRef>
              <c:f>data!$A$19</c:f>
              <c:strCache>
                <c:ptCount val="1"/>
                <c:pt idx="0">
                  <c:v>work_time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7625">
                <a:solidFill>
                  <a:schemeClr val="accent2"/>
                </a:solidFill>
              </a:ln>
              <a:effectLst/>
            </c:spPr>
          </c:marker>
          <c:val>
            <c:numRef>
              <c:f>data!$D$19:$I$19</c:f>
              <c:numCache>
                <c:formatCode>General</c:formatCode>
                <c:ptCount val="6"/>
                <c:pt idx="0">
                  <c:v>510</c:v>
                </c:pt>
                <c:pt idx="1">
                  <c:v>500</c:v>
                </c:pt>
                <c:pt idx="2">
                  <c:v>240</c:v>
                </c:pt>
                <c:pt idx="3">
                  <c:v>430</c:v>
                </c:pt>
                <c:pt idx="4">
                  <c:v>570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5-7942-859D-1A93058A3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558224"/>
        <c:axId val="1183304000"/>
      </c:lineChart>
      <c:catAx>
        <c:axId val="118855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3304000"/>
        <c:crossesAt val="0"/>
        <c:auto val="1"/>
        <c:lblAlgn val="ctr"/>
        <c:lblOffset val="100"/>
        <c:noMultiLvlLbl val="1"/>
      </c:catAx>
      <c:valAx>
        <c:axId val="1183304000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85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8</xdr:col>
      <xdr:colOff>698500</xdr:colOff>
      <xdr:row>25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7E4989-EC4F-B14B-878D-F016B2631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5370-41C3-2C41-A2D9-93AE1683BC2E}">
  <dimension ref="A1:AQ33"/>
  <sheetViews>
    <sheetView tabSelected="1" zoomScale="150" workbookViewId="0">
      <pane xSplit="1" topLeftCell="Y1" activePane="topRight" state="frozen"/>
      <selection pane="topRight" activeCell="AH1" sqref="AH1"/>
    </sheetView>
  </sheetViews>
  <sheetFormatPr defaultColWidth="18.875" defaultRowHeight="15"/>
  <cols>
    <col min="1" max="2" width="18.875" style="15"/>
    <col min="3" max="3" width="18.875" style="17"/>
    <col min="4" max="10" width="18.875" style="9"/>
    <col min="11" max="11" width="18.875" style="13"/>
    <col min="12" max="18" width="18.875" style="9"/>
    <col min="19" max="19" width="18.875" style="13"/>
    <col min="20" max="26" width="18.875" style="9"/>
    <col min="27" max="27" width="18.875" style="13"/>
    <col min="28" max="34" width="18.875" style="9"/>
    <col min="35" max="35" width="18.875" style="13"/>
    <col min="36" max="42" width="18.875" style="9"/>
    <col min="43" max="43" width="18.875" style="13"/>
    <col min="44" max="16384" width="18.875" style="9"/>
  </cols>
  <sheetData>
    <row r="1" spans="1:43" s="31" customFormat="1" ht="15.7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  <c r="X1" s="31" t="s">
        <v>23</v>
      </c>
      <c r="Y1" s="31" t="s">
        <v>24</v>
      </c>
      <c r="Z1" s="31" t="s">
        <v>25</v>
      </c>
      <c r="AA1" s="31" t="s">
        <v>26</v>
      </c>
      <c r="AB1" s="31" t="s">
        <v>27</v>
      </c>
      <c r="AC1" s="31" t="s">
        <v>28</v>
      </c>
      <c r="AD1" s="31" t="s">
        <v>29</v>
      </c>
      <c r="AE1" s="31" t="s">
        <v>30</v>
      </c>
      <c r="AF1" s="31" t="s">
        <v>31</v>
      </c>
      <c r="AG1" s="31" t="s">
        <v>32</v>
      </c>
      <c r="AH1" s="31" t="s">
        <v>33</v>
      </c>
      <c r="AI1" s="31" t="s">
        <v>34</v>
      </c>
      <c r="AJ1" s="31" t="s">
        <v>35</v>
      </c>
      <c r="AK1" s="31" t="s">
        <v>36</v>
      </c>
      <c r="AL1" s="31" t="s">
        <v>37</v>
      </c>
      <c r="AM1" s="31" t="s">
        <v>38</v>
      </c>
      <c r="AN1" s="31" t="s">
        <v>39</v>
      </c>
      <c r="AO1" s="31" t="s">
        <v>40</v>
      </c>
      <c r="AP1" s="31" t="s">
        <v>41</v>
      </c>
      <c r="AQ1" s="31" t="s">
        <v>42</v>
      </c>
    </row>
    <row r="2" spans="1:43">
      <c r="A2" s="15" t="s">
        <v>43</v>
      </c>
      <c r="B2" s="15" t="s">
        <v>44</v>
      </c>
      <c r="C2" s="17">
        <v>55</v>
      </c>
      <c r="D2" s="9">
        <v>61</v>
      </c>
      <c r="E2" s="9">
        <v>61</v>
      </c>
      <c r="F2" s="9">
        <v>61</v>
      </c>
      <c r="G2" s="9">
        <v>61</v>
      </c>
      <c r="H2" s="9">
        <v>61</v>
      </c>
      <c r="I2" s="9">
        <v>61</v>
      </c>
      <c r="J2" s="9">
        <v>61</v>
      </c>
      <c r="K2" s="27">
        <f>AVERAGE(D2:I2)</f>
        <v>61</v>
      </c>
      <c r="L2" s="9">
        <v>61</v>
      </c>
      <c r="M2" s="9">
        <v>61</v>
      </c>
      <c r="N2" s="9">
        <v>60</v>
      </c>
      <c r="O2" s="9">
        <v>60</v>
      </c>
      <c r="P2" s="9">
        <v>60</v>
      </c>
      <c r="Q2" s="9">
        <v>60</v>
      </c>
      <c r="R2" s="9">
        <v>60</v>
      </c>
      <c r="S2" s="27">
        <f>AVERAGE(L2:Q2)</f>
        <v>60.333333333333336</v>
      </c>
      <c r="T2" s="9">
        <v>60</v>
      </c>
      <c r="U2" s="9">
        <v>60</v>
      </c>
      <c r="V2" s="9">
        <v>60</v>
      </c>
      <c r="W2" s="9">
        <v>60</v>
      </c>
      <c r="X2" s="9">
        <v>60</v>
      </c>
      <c r="Y2" s="9">
        <v>60</v>
      </c>
      <c r="Z2" s="9">
        <v>60</v>
      </c>
      <c r="AA2" s="27">
        <f>AVERAGE(T2:Y2)</f>
        <v>60</v>
      </c>
      <c r="AB2" s="9">
        <v>61</v>
      </c>
      <c r="AC2" s="9">
        <v>60</v>
      </c>
      <c r="AD2" s="9">
        <v>60</v>
      </c>
      <c r="AE2" s="9">
        <v>60</v>
      </c>
      <c r="AF2" s="9">
        <v>60</v>
      </c>
      <c r="AG2" s="9">
        <v>61</v>
      </c>
      <c r="AH2" s="9">
        <v>61</v>
      </c>
      <c r="AI2" s="27">
        <f>AVERAGE(AA2:AF2)</f>
        <v>60.166666666666664</v>
      </c>
      <c r="AJ2" s="9">
        <v>61</v>
      </c>
      <c r="AK2" s="9">
        <v>61</v>
      </c>
      <c r="AL2" s="9">
        <v>61</v>
      </c>
      <c r="AM2" s="9">
        <v>61</v>
      </c>
      <c r="AN2" s="9">
        <v>61</v>
      </c>
      <c r="AO2" s="9">
        <v>61</v>
      </c>
      <c r="AP2" s="9">
        <v>61</v>
      </c>
    </row>
    <row r="3" spans="1:43" ht="36" customHeight="1">
      <c r="A3" s="15" t="s">
        <v>45</v>
      </c>
      <c r="B3" s="15" t="s">
        <v>46</v>
      </c>
      <c r="C3" s="18">
        <v>0.25</v>
      </c>
      <c r="D3" s="10">
        <v>43759.254861111112</v>
      </c>
      <c r="E3" s="10">
        <v>43760.252083333333</v>
      </c>
      <c r="F3" s="10">
        <v>43761.291666666664</v>
      </c>
      <c r="G3" s="10">
        <v>43762.3125</v>
      </c>
      <c r="H3" s="10">
        <v>43763.267361111109</v>
      </c>
      <c r="I3" s="10">
        <v>43764.416666666664</v>
      </c>
      <c r="J3" s="10">
        <v>43765.208333333336</v>
      </c>
      <c r="K3" s="14">
        <f>AVERAGE(D3:J3)</f>
        <v>43762.286210317456</v>
      </c>
      <c r="L3" s="10">
        <v>43766.25</v>
      </c>
      <c r="M3" s="10">
        <v>43767.25</v>
      </c>
      <c r="N3" s="10">
        <v>43768.333333333336</v>
      </c>
      <c r="O3" s="10">
        <v>43769.208333333336</v>
      </c>
      <c r="P3" s="10">
        <v>43770.479166666664</v>
      </c>
      <c r="Q3" s="10">
        <v>43771.416666666664</v>
      </c>
      <c r="R3" s="10">
        <v>43772.333333333336</v>
      </c>
      <c r="S3" s="14">
        <f>AVERAGE(L3:R3)</f>
        <v>43769.324404761901</v>
      </c>
      <c r="T3" s="10">
        <v>43773.291666666664</v>
      </c>
      <c r="U3" s="10">
        <v>43774.260416666664</v>
      </c>
      <c r="V3" s="10">
        <v>43775.260416666664</v>
      </c>
      <c r="W3" s="10">
        <v>43776.291666666664</v>
      </c>
      <c r="X3" s="10">
        <v>43777.375</v>
      </c>
      <c r="Y3" s="10">
        <v>43778.322916666664</v>
      </c>
      <c r="Z3" s="10">
        <v>43779.302083333336</v>
      </c>
      <c r="AA3" s="14">
        <f>AVERAGE(T3:Z3)</f>
        <v>43776.300595238092</v>
      </c>
      <c r="AB3" s="10">
        <v>43780.260416666664</v>
      </c>
      <c r="AC3" s="10">
        <v>43781.239583333336</v>
      </c>
      <c r="AD3" s="10">
        <v>43782.25</v>
      </c>
      <c r="AE3" s="10">
        <v>43783.322916666664</v>
      </c>
      <c r="AF3" s="10">
        <v>43784.270833333336</v>
      </c>
      <c r="AG3" s="10">
        <v>43785.3125</v>
      </c>
      <c r="AH3" s="10">
        <v>43786.3125</v>
      </c>
      <c r="AI3" s="14">
        <f>AVERAGE(AB3:AH3)</f>
        <v>43783.28125</v>
      </c>
      <c r="AJ3" s="10">
        <v>43787.291666666664</v>
      </c>
      <c r="AK3" s="10">
        <v>43788.333333333336</v>
      </c>
      <c r="AL3" s="10">
        <v>43789.291666666664</v>
      </c>
      <c r="AM3" s="10">
        <v>43790.208333333336</v>
      </c>
      <c r="AN3" s="10">
        <v>43791.291666666664</v>
      </c>
      <c r="AO3" s="10">
        <v>43792.333333333336</v>
      </c>
      <c r="AP3" s="10">
        <v>43793.333333333336</v>
      </c>
      <c r="AQ3" s="14">
        <f>AVERAGE(AJ3:AP3)</f>
        <v>43790.297619047618</v>
      </c>
    </row>
    <row r="4" spans="1:43">
      <c r="A4" s="15" t="s">
        <v>47</v>
      </c>
      <c r="B4" s="15" t="s">
        <v>46</v>
      </c>
      <c r="C4" s="18">
        <v>0.9375</v>
      </c>
      <c r="D4" s="10">
        <v>43759.9375</v>
      </c>
      <c r="E4" s="10">
        <v>43760.979166666664</v>
      </c>
      <c r="F4" s="10">
        <v>43761.902777777781</v>
      </c>
      <c r="G4" s="10">
        <v>43762.923611111109</v>
      </c>
      <c r="H4" s="10">
        <v>43764.072222222225</v>
      </c>
      <c r="I4" s="10">
        <v>43764.958333333336</v>
      </c>
      <c r="J4" s="10">
        <v>43765.934027777781</v>
      </c>
      <c r="K4" s="14">
        <f>AVERAGE(D4:J4)</f>
        <v>43762.958234126978</v>
      </c>
      <c r="L4" s="10">
        <v>43766.979166666664</v>
      </c>
      <c r="M4" s="10">
        <v>43768.041666666664</v>
      </c>
      <c r="N4" s="10">
        <v>43769.958333333336</v>
      </c>
      <c r="O4" s="10">
        <v>43770.000694444447</v>
      </c>
      <c r="P4" s="10">
        <v>43770.000694444447</v>
      </c>
      <c r="Q4" s="10">
        <v>43771.958333333336</v>
      </c>
      <c r="R4" s="10">
        <v>43772.958333333336</v>
      </c>
      <c r="S4" s="14">
        <f>AVERAGE(L4:R4)</f>
        <v>43769.985317460312</v>
      </c>
      <c r="T4" s="10">
        <v>43773.979166666664</v>
      </c>
      <c r="U4" s="10">
        <v>43774.9375</v>
      </c>
      <c r="V4" s="10">
        <v>43776.000706018516</v>
      </c>
      <c r="W4" s="10">
        <v>43776.958333333336</v>
      </c>
      <c r="X4" s="10">
        <v>43778.9375</v>
      </c>
      <c r="Y4" s="10">
        <v>43778.9375</v>
      </c>
      <c r="Z4" s="10">
        <v>43779.958333333336</v>
      </c>
      <c r="AA4" s="14">
        <f>AVERAGE(T4:Z4)</f>
        <v>43777.101291335981</v>
      </c>
      <c r="AB4" s="10">
        <v>43780.947916666664</v>
      </c>
      <c r="AC4" s="10">
        <v>43781.947916666664</v>
      </c>
      <c r="AD4" s="10">
        <v>43782.9375</v>
      </c>
      <c r="AE4" s="10">
        <v>43783.9375</v>
      </c>
      <c r="AF4" s="10">
        <v>43784.9375</v>
      </c>
      <c r="AG4" s="10">
        <v>43785.947916666664</v>
      </c>
      <c r="AH4" s="10">
        <v>43786.979166666664</v>
      </c>
      <c r="AI4" s="14">
        <f>AVERAGE(AB4:AH4)</f>
        <v>43783.947916666672</v>
      </c>
      <c r="AJ4" s="10">
        <v>43787.9375</v>
      </c>
      <c r="AK4" s="10">
        <v>43788.9375</v>
      </c>
      <c r="AL4" s="10">
        <v>43789.916666666664</v>
      </c>
      <c r="AM4" s="10">
        <v>43791.041666666664</v>
      </c>
      <c r="AN4" s="10">
        <v>43792.041666666664</v>
      </c>
      <c r="AO4" s="10">
        <v>43792.951388888891</v>
      </c>
      <c r="AP4" s="10"/>
    </row>
    <row r="5" spans="1:43" s="19" customFormat="1">
      <c r="C5" s="23"/>
      <c r="D5" s="24"/>
      <c r="E5" s="24"/>
      <c r="F5" s="24"/>
      <c r="G5" s="24"/>
      <c r="H5" s="24"/>
      <c r="I5" s="24"/>
      <c r="J5" s="24"/>
      <c r="K5" s="24"/>
      <c r="N5" s="25"/>
      <c r="P5" s="26"/>
      <c r="Q5" s="26"/>
      <c r="R5" s="26"/>
      <c r="S5" s="24"/>
      <c r="T5" s="26"/>
      <c r="U5" s="26"/>
      <c r="V5" s="26"/>
      <c r="W5" s="26"/>
      <c r="X5" s="26"/>
      <c r="Y5" s="26"/>
      <c r="AA5" s="24"/>
      <c r="AB5" s="23"/>
      <c r="AC5" s="26"/>
      <c r="AE5" s="23"/>
      <c r="AF5" s="23"/>
      <c r="AG5" s="23"/>
      <c r="AH5" s="23"/>
      <c r="AI5" s="24"/>
      <c r="AJ5" s="23"/>
      <c r="AK5" s="23"/>
      <c r="AL5" s="23"/>
      <c r="AO5" s="22"/>
    </row>
    <row r="6" spans="1:43">
      <c r="A6" s="15" t="s">
        <v>48</v>
      </c>
      <c r="B6" s="15" t="s">
        <v>49</v>
      </c>
      <c r="C6" s="17">
        <v>450</v>
      </c>
      <c r="D6" s="11">
        <v>435</v>
      </c>
      <c r="E6" s="11">
        <v>430</v>
      </c>
      <c r="F6" s="11">
        <v>285</v>
      </c>
      <c r="G6" s="11">
        <v>490</v>
      </c>
      <c r="H6" s="11">
        <v>410</v>
      </c>
      <c r="I6" s="11">
        <v>520</v>
      </c>
      <c r="J6" s="11">
        <v>360</v>
      </c>
      <c r="K6" s="28">
        <f>AVERAGE(D6:I6)/60</f>
        <v>7.1388888888888884</v>
      </c>
      <c r="L6" s="9">
        <v>450</v>
      </c>
      <c r="M6" s="9">
        <v>360</v>
      </c>
      <c r="N6" s="9">
        <v>420</v>
      </c>
      <c r="O6" s="9">
        <v>340</v>
      </c>
      <c r="P6" s="9">
        <v>480</v>
      </c>
      <c r="Q6" s="9">
        <v>570</v>
      </c>
      <c r="R6" s="9">
        <v>500</v>
      </c>
      <c r="S6" s="28">
        <f>AVERAGE(L6:Q6)/60</f>
        <v>7.2777777777777777</v>
      </c>
      <c r="T6" s="9">
        <v>400</v>
      </c>
      <c r="U6" s="9">
        <v>400</v>
      </c>
      <c r="V6" s="9">
        <v>420</v>
      </c>
      <c r="W6" s="9">
        <v>600</v>
      </c>
      <c r="X6" s="9">
        <v>450</v>
      </c>
      <c r="Y6" s="9">
        <v>655</v>
      </c>
      <c r="Z6" s="9">
        <v>480</v>
      </c>
      <c r="AA6" s="28">
        <f>AVERAGE(T6:Y6)/60</f>
        <v>8.125</v>
      </c>
      <c r="AB6" s="9">
        <v>515</v>
      </c>
      <c r="AC6" s="9">
        <v>375</v>
      </c>
      <c r="AD6" s="9">
        <v>435</v>
      </c>
      <c r="AE6" s="9">
        <v>540</v>
      </c>
      <c r="AF6" s="9">
        <v>450</v>
      </c>
      <c r="AG6" s="9">
        <v>460</v>
      </c>
      <c r="AH6" s="9">
        <v>420</v>
      </c>
      <c r="AI6" s="28">
        <f>AVERAGE(AA6:AF6)/60</f>
        <v>6.453125</v>
      </c>
      <c r="AJ6" s="9">
        <v>420</v>
      </c>
      <c r="AK6" s="9">
        <v>480</v>
      </c>
      <c r="AL6" s="9">
        <v>460</v>
      </c>
      <c r="AM6" s="9">
        <v>380</v>
      </c>
      <c r="AN6" s="9">
        <v>490</v>
      </c>
      <c r="AO6" s="9">
        <v>490</v>
      </c>
      <c r="AP6" s="9">
        <v>570</v>
      </c>
    </row>
    <row r="7" spans="1:43">
      <c r="A7" s="15" t="s">
        <v>50</v>
      </c>
      <c r="B7" s="16" t="s">
        <v>51</v>
      </c>
      <c r="C7" s="17">
        <v>5</v>
      </c>
      <c r="D7" s="9">
        <v>4</v>
      </c>
      <c r="E7" s="9">
        <v>3</v>
      </c>
      <c r="F7" s="9">
        <v>2</v>
      </c>
      <c r="G7" s="9">
        <v>5</v>
      </c>
      <c r="H7" s="9">
        <v>3</v>
      </c>
      <c r="I7" s="9">
        <v>3</v>
      </c>
      <c r="J7" s="9">
        <v>3</v>
      </c>
      <c r="K7" s="28">
        <f>AVERAGE(D7:I7)</f>
        <v>3.3333333333333335</v>
      </c>
      <c r="L7" s="9">
        <v>4</v>
      </c>
      <c r="M7" s="9">
        <v>4</v>
      </c>
      <c r="N7" s="9">
        <v>3</v>
      </c>
      <c r="O7" s="9">
        <v>3</v>
      </c>
      <c r="P7" s="9">
        <v>2</v>
      </c>
      <c r="Q7" s="9">
        <v>3</v>
      </c>
      <c r="R7" s="9">
        <v>2</v>
      </c>
      <c r="S7" s="28">
        <f>AVERAGE(L7:Q7)</f>
        <v>3.1666666666666665</v>
      </c>
      <c r="T7" s="9">
        <v>2</v>
      </c>
      <c r="U7" s="9">
        <v>2</v>
      </c>
      <c r="V7" s="9">
        <v>3</v>
      </c>
      <c r="W7" s="9">
        <v>3</v>
      </c>
      <c r="X7" s="9">
        <v>3</v>
      </c>
      <c r="Y7" s="9">
        <v>4</v>
      </c>
      <c r="Z7" s="9">
        <v>5</v>
      </c>
      <c r="AA7" s="28">
        <f>AVERAGE(T7:Y7)</f>
        <v>2.8333333333333335</v>
      </c>
      <c r="AB7" s="9">
        <v>5</v>
      </c>
      <c r="AC7" s="9">
        <v>5</v>
      </c>
      <c r="AD7" s="9">
        <v>5</v>
      </c>
      <c r="AE7" s="9">
        <v>5</v>
      </c>
      <c r="AF7" s="9">
        <v>5</v>
      </c>
      <c r="AG7" s="9">
        <v>5</v>
      </c>
      <c r="AH7" s="9">
        <v>3</v>
      </c>
      <c r="AI7" s="28">
        <f>AVERAGE(AA7:AF7)</f>
        <v>4.6388888888888893</v>
      </c>
      <c r="AJ7" s="9">
        <v>2</v>
      </c>
      <c r="AK7" s="9">
        <v>4</v>
      </c>
      <c r="AL7" s="9">
        <v>3</v>
      </c>
      <c r="AM7" s="9">
        <v>3</v>
      </c>
      <c r="AN7" s="9">
        <v>3</v>
      </c>
      <c r="AO7" s="9">
        <v>3</v>
      </c>
      <c r="AP7" s="9">
        <v>5</v>
      </c>
    </row>
    <row r="8" spans="1:43">
      <c r="A8" s="15" t="s">
        <v>52</v>
      </c>
      <c r="B8" s="15" t="s">
        <v>53</v>
      </c>
      <c r="C8" s="17">
        <v>124</v>
      </c>
      <c r="D8" s="9">
        <v>124</v>
      </c>
      <c r="E8" s="9">
        <v>124</v>
      </c>
      <c r="F8" s="9">
        <v>124</v>
      </c>
      <c r="G8" s="9">
        <v>120</v>
      </c>
      <c r="H8" s="9">
        <v>120</v>
      </c>
      <c r="I8" s="9">
        <v>124</v>
      </c>
      <c r="J8" s="9">
        <v>124</v>
      </c>
      <c r="K8" s="27"/>
      <c r="L8" s="9">
        <v>124</v>
      </c>
      <c r="M8" s="9">
        <v>124</v>
      </c>
      <c r="N8" s="9">
        <v>120</v>
      </c>
      <c r="O8" s="9">
        <v>120</v>
      </c>
      <c r="P8" s="9">
        <v>120</v>
      </c>
      <c r="Q8" s="9">
        <v>124</v>
      </c>
      <c r="R8" s="9">
        <v>100</v>
      </c>
      <c r="S8" s="27"/>
      <c r="T8" s="9">
        <v>120</v>
      </c>
      <c r="U8" s="9">
        <v>100</v>
      </c>
      <c r="V8" s="9">
        <v>100</v>
      </c>
      <c r="W8" s="9">
        <v>120</v>
      </c>
      <c r="X8" s="9">
        <v>104</v>
      </c>
      <c r="Y8" s="9">
        <v>120</v>
      </c>
      <c r="Z8" s="9">
        <v>120</v>
      </c>
      <c r="AA8" s="27"/>
      <c r="AB8" s="9">
        <v>124</v>
      </c>
      <c r="AC8" s="9">
        <v>104</v>
      </c>
      <c r="AD8" s="9">
        <v>120</v>
      </c>
      <c r="AE8" s="9">
        <v>120</v>
      </c>
      <c r="AF8" s="9">
        <v>124</v>
      </c>
      <c r="AG8" s="9">
        <v>124</v>
      </c>
      <c r="AH8" s="9">
        <v>100</v>
      </c>
      <c r="AI8" s="27"/>
      <c r="AJ8" s="9">
        <v>120</v>
      </c>
      <c r="AK8" s="9">
        <v>120</v>
      </c>
      <c r="AL8" s="9">
        <v>120</v>
      </c>
      <c r="AM8" s="9">
        <v>120</v>
      </c>
      <c r="AN8" s="9">
        <v>120</v>
      </c>
      <c r="AO8" s="9">
        <v>120</v>
      </c>
      <c r="AP8" s="9">
        <v>12</v>
      </c>
    </row>
    <row r="9" spans="1:43">
      <c r="A9" s="15" t="s">
        <v>54</v>
      </c>
      <c r="B9" s="15" t="s">
        <v>55</v>
      </c>
      <c r="C9" s="17">
        <v>1</v>
      </c>
      <c r="D9" s="9">
        <v>1</v>
      </c>
      <c r="E9" s="12">
        <v>1</v>
      </c>
      <c r="F9" s="9">
        <v>1</v>
      </c>
      <c r="G9" s="9">
        <v>2</v>
      </c>
      <c r="H9" s="9">
        <v>3</v>
      </c>
      <c r="I9" s="9">
        <v>0</v>
      </c>
      <c r="J9" s="9">
        <v>1</v>
      </c>
      <c r="K9" s="29">
        <f>AVERAGE(D9:I9)</f>
        <v>1.3333333333333333</v>
      </c>
      <c r="L9" s="9">
        <v>0</v>
      </c>
      <c r="M9" s="9">
        <v>1</v>
      </c>
      <c r="N9" s="9">
        <v>0</v>
      </c>
      <c r="O9" s="9">
        <v>3</v>
      </c>
      <c r="P9" s="9">
        <v>1</v>
      </c>
      <c r="Q9" s="9">
        <v>1</v>
      </c>
      <c r="R9" s="9">
        <v>2</v>
      </c>
      <c r="S9" s="29">
        <f>AVERAGE(L9:Q9)</f>
        <v>1</v>
      </c>
      <c r="T9" s="9">
        <v>3</v>
      </c>
      <c r="U9" s="9">
        <v>3</v>
      </c>
      <c r="V9" s="9">
        <v>3</v>
      </c>
      <c r="W9" s="9">
        <v>3</v>
      </c>
      <c r="X9" s="9">
        <v>3</v>
      </c>
      <c r="Y9" s="9">
        <v>3</v>
      </c>
      <c r="Z9" s="9">
        <v>3</v>
      </c>
      <c r="AA9" s="29">
        <f>AVERAGE(T9:Z9)</f>
        <v>3</v>
      </c>
      <c r="AB9" s="9">
        <v>3</v>
      </c>
      <c r="AC9" s="9">
        <v>3</v>
      </c>
      <c r="AD9" s="9">
        <v>3</v>
      </c>
      <c r="AE9" s="9">
        <v>3</v>
      </c>
      <c r="AF9" s="9">
        <v>3</v>
      </c>
      <c r="AG9" s="9">
        <v>3</v>
      </c>
      <c r="AH9" s="9">
        <v>2</v>
      </c>
      <c r="AI9" s="29">
        <f>AVERAGE(AA9:AF9)</f>
        <v>3</v>
      </c>
      <c r="AJ9" s="9">
        <v>1</v>
      </c>
      <c r="AK9" s="9">
        <v>2</v>
      </c>
      <c r="AL9" s="9">
        <v>2</v>
      </c>
      <c r="AM9" s="9">
        <v>2</v>
      </c>
      <c r="AN9" s="9">
        <v>2</v>
      </c>
      <c r="AO9" s="9">
        <v>1</v>
      </c>
      <c r="AP9" s="9">
        <v>1</v>
      </c>
    </row>
    <row r="10" spans="1:43" s="19" customFormat="1">
      <c r="E10" s="20"/>
      <c r="K10" s="30"/>
      <c r="S10" s="30"/>
      <c r="AA10" s="30"/>
      <c r="AH10" s="21"/>
      <c r="AI10" s="30"/>
    </row>
    <row r="11" spans="1:43">
      <c r="A11" s="15" t="s">
        <v>56</v>
      </c>
      <c r="B11" s="15" t="s">
        <v>49</v>
      </c>
      <c r="C11" s="17" t="s">
        <v>57</v>
      </c>
      <c r="D11" s="9">
        <v>20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27">
        <f>SUM(D11:I11)</f>
        <v>20</v>
      </c>
      <c r="L11" s="9">
        <v>15</v>
      </c>
      <c r="M11" s="9">
        <v>20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27">
        <f>SUM(L11:Q11)</f>
        <v>35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27">
        <f>SUM(T11:Z11)</f>
        <v>0</v>
      </c>
      <c r="AB11" s="9">
        <v>15</v>
      </c>
      <c r="AC11" s="9">
        <v>30</v>
      </c>
      <c r="AD11" s="9">
        <v>23</v>
      </c>
      <c r="AE11" s="9">
        <v>0</v>
      </c>
      <c r="AF11" s="9">
        <v>10</v>
      </c>
      <c r="AG11" s="9">
        <v>25</v>
      </c>
      <c r="AH11" s="9">
        <v>0</v>
      </c>
      <c r="AI11" s="27">
        <f>SUM(AA11:AF11)</f>
        <v>78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</row>
    <row r="12" spans="1:43">
      <c r="A12" s="15" t="s">
        <v>58</v>
      </c>
      <c r="B12" s="15" t="s">
        <v>49</v>
      </c>
      <c r="C12" s="17" t="s">
        <v>59</v>
      </c>
      <c r="D12" s="9">
        <v>46</v>
      </c>
      <c r="E12" s="9">
        <v>42</v>
      </c>
      <c r="F12" s="9">
        <v>16</v>
      </c>
      <c r="G12" s="9">
        <v>30</v>
      </c>
      <c r="H12" s="9">
        <v>60</v>
      </c>
      <c r="I12" s="9">
        <v>0</v>
      </c>
      <c r="J12" s="9">
        <v>0</v>
      </c>
      <c r="K12" s="29">
        <f>SUM(D12:I12)/60</f>
        <v>3.2333333333333334</v>
      </c>
      <c r="L12" s="9">
        <v>25</v>
      </c>
      <c r="M12" s="9">
        <v>45</v>
      </c>
      <c r="N12" s="9">
        <v>40</v>
      </c>
      <c r="O12" s="9">
        <v>40</v>
      </c>
      <c r="P12" s="9">
        <v>40</v>
      </c>
      <c r="Q12" s="9">
        <v>0</v>
      </c>
      <c r="R12" s="9">
        <v>40</v>
      </c>
      <c r="S12" s="29">
        <f>SUM(L12:Q12)/60</f>
        <v>3.1666666666666665</v>
      </c>
      <c r="T12" s="9">
        <v>40</v>
      </c>
      <c r="U12" s="9">
        <v>40</v>
      </c>
      <c r="V12" s="9">
        <v>40</v>
      </c>
      <c r="W12" s="9">
        <v>40</v>
      </c>
      <c r="X12" s="9">
        <v>0</v>
      </c>
      <c r="Y12" s="9">
        <v>20</v>
      </c>
      <c r="Z12" s="9">
        <v>20</v>
      </c>
      <c r="AA12" s="29">
        <f>SUM(T12:Y12)/60</f>
        <v>3</v>
      </c>
      <c r="AB12" s="9">
        <v>20</v>
      </c>
      <c r="AC12" s="9">
        <v>60</v>
      </c>
      <c r="AD12" s="9">
        <v>40</v>
      </c>
      <c r="AE12" s="9">
        <v>40</v>
      </c>
      <c r="AF12" s="9">
        <v>40</v>
      </c>
      <c r="AG12" s="9">
        <v>20</v>
      </c>
      <c r="AH12" s="9">
        <v>20</v>
      </c>
      <c r="AI12" s="29">
        <f>SUM(AA12:AF12)/60</f>
        <v>3.3833333333333333</v>
      </c>
      <c r="AJ12" s="9">
        <v>40</v>
      </c>
      <c r="AK12" s="9">
        <v>40</v>
      </c>
      <c r="AL12" s="9">
        <v>40</v>
      </c>
      <c r="AM12" s="9">
        <v>45</v>
      </c>
      <c r="AN12" s="9">
        <v>10</v>
      </c>
      <c r="AO12" s="9">
        <v>0</v>
      </c>
    </row>
    <row r="13" spans="1:43">
      <c r="A13" s="15" t="s">
        <v>60</v>
      </c>
      <c r="B13" s="15" t="s">
        <v>49</v>
      </c>
      <c r="C13" s="17" t="s">
        <v>61</v>
      </c>
      <c r="D13" s="9">
        <v>5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27">
        <f>SUM(D13:I13)</f>
        <v>5</v>
      </c>
      <c r="L13" s="9">
        <v>5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27">
        <f>SUM(L13:Q13)</f>
        <v>5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5</v>
      </c>
      <c r="Z13" s="9">
        <v>0</v>
      </c>
      <c r="AA13" s="27">
        <f>SUM(T13:Z13)</f>
        <v>5</v>
      </c>
      <c r="AB13" s="9">
        <v>12</v>
      </c>
      <c r="AC13" s="9">
        <v>14</v>
      </c>
      <c r="AD13" s="9">
        <v>0</v>
      </c>
      <c r="AE13" s="9">
        <v>12</v>
      </c>
      <c r="AF13" s="9">
        <v>10</v>
      </c>
      <c r="AG13" s="9">
        <v>0</v>
      </c>
      <c r="AH13" s="9">
        <v>0</v>
      </c>
      <c r="AI13" s="27">
        <f>SUM(AA13:AF13)</f>
        <v>53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</row>
    <row r="14" spans="1:43" ht="45">
      <c r="A14" s="15" t="s">
        <v>62</v>
      </c>
      <c r="B14" s="15" t="s">
        <v>49</v>
      </c>
      <c r="C14" s="17" t="s">
        <v>63</v>
      </c>
      <c r="D14" s="9">
        <v>0</v>
      </c>
      <c r="E14" s="9">
        <v>23</v>
      </c>
      <c r="F14" s="9">
        <v>0</v>
      </c>
      <c r="G14" s="9">
        <v>0</v>
      </c>
      <c r="H14" s="9">
        <v>0</v>
      </c>
      <c r="I14" s="9">
        <v>0</v>
      </c>
      <c r="J14" s="9">
        <v>25</v>
      </c>
      <c r="K14" s="27">
        <v>47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27">
        <f>SUM(L14:Q14)</f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45</v>
      </c>
      <c r="Z14" s="9">
        <v>0</v>
      </c>
      <c r="AA14" s="27">
        <f>SUM(T14:Z14)</f>
        <v>45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27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40</v>
      </c>
    </row>
    <row r="15" spans="1:43" s="19" customFormat="1">
      <c r="K15" s="25"/>
      <c r="S15" s="25"/>
      <c r="AA15" s="25"/>
      <c r="AI15" s="25"/>
    </row>
    <row r="16" spans="1:43" ht="30">
      <c r="A16" s="15" t="s">
        <v>64</v>
      </c>
      <c r="B16" s="15" t="s">
        <v>65</v>
      </c>
      <c r="C16" s="17" t="s">
        <v>66</v>
      </c>
      <c r="D16" s="9">
        <v>30</v>
      </c>
      <c r="E16" s="9">
        <v>30</v>
      </c>
      <c r="F16" s="9">
        <v>0</v>
      </c>
      <c r="G16" s="9">
        <v>23</v>
      </c>
      <c r="H16" s="9">
        <v>32</v>
      </c>
      <c r="I16" s="9">
        <v>14</v>
      </c>
      <c r="J16" s="9">
        <v>420</v>
      </c>
      <c r="K16" s="27">
        <f>SUM(D16:I16)</f>
        <v>129</v>
      </c>
      <c r="L16" s="9">
        <v>270</v>
      </c>
      <c r="M16" s="9">
        <v>12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27">
        <f>SUM(L16:Q16)</f>
        <v>282</v>
      </c>
      <c r="T16" s="9">
        <v>0</v>
      </c>
      <c r="U16" s="9">
        <v>0</v>
      </c>
      <c r="V16" s="9">
        <v>16</v>
      </c>
      <c r="W16" s="9">
        <v>0</v>
      </c>
      <c r="X16" s="9">
        <v>0</v>
      </c>
      <c r="Y16" s="9">
        <v>0</v>
      </c>
      <c r="Z16" s="9">
        <v>10</v>
      </c>
      <c r="AA16" s="27">
        <f>SUM(T16:Z16)</f>
        <v>26</v>
      </c>
      <c r="AB16" s="9">
        <v>0</v>
      </c>
      <c r="AC16" s="9">
        <v>20</v>
      </c>
      <c r="AD16" s="9">
        <v>30</v>
      </c>
      <c r="AE16" s="9">
        <v>22</v>
      </c>
      <c r="AF16" s="9">
        <v>10</v>
      </c>
      <c r="AG16" s="9">
        <v>0</v>
      </c>
      <c r="AH16" s="9">
        <v>0</v>
      </c>
      <c r="AI16" s="27">
        <f>SUM(AA16:AF16)</f>
        <v>108</v>
      </c>
      <c r="AJ16" s="9">
        <v>18</v>
      </c>
      <c r="AK16" s="9">
        <v>20</v>
      </c>
      <c r="AL16" s="9">
        <v>20</v>
      </c>
      <c r="AM16" s="9">
        <v>0</v>
      </c>
      <c r="AN16" s="9">
        <v>10</v>
      </c>
      <c r="AO16" s="9">
        <v>0</v>
      </c>
    </row>
    <row r="17" spans="1:41" s="19" customFormat="1">
      <c r="K17" s="25"/>
      <c r="S17" s="25"/>
      <c r="AA17" s="25"/>
      <c r="AI17" s="25"/>
    </row>
    <row r="18" spans="1:41" ht="45">
      <c r="A18" s="15" t="s">
        <v>67</v>
      </c>
      <c r="B18" s="15" t="s">
        <v>49</v>
      </c>
      <c r="C18" s="17" t="s">
        <v>68</v>
      </c>
      <c r="D18" s="9">
        <v>260</v>
      </c>
      <c r="E18" s="9">
        <v>260</v>
      </c>
      <c r="F18" s="9">
        <v>90</v>
      </c>
      <c r="G18" s="9">
        <v>180</v>
      </c>
      <c r="H18" s="9">
        <v>75</v>
      </c>
      <c r="I18" s="9">
        <v>750</v>
      </c>
      <c r="J18" s="9">
        <v>0</v>
      </c>
      <c r="K18" s="27">
        <f>SUM(D18:I18)/60</f>
        <v>26.916666666666668</v>
      </c>
      <c r="L18" s="9">
        <v>555</v>
      </c>
      <c r="M18" s="9">
        <v>450</v>
      </c>
      <c r="N18" s="9">
        <v>200</v>
      </c>
      <c r="O18" s="9">
        <v>300</v>
      </c>
      <c r="P18" s="9">
        <v>780</v>
      </c>
      <c r="Q18" s="9">
        <v>270</v>
      </c>
      <c r="R18" s="9">
        <v>240</v>
      </c>
      <c r="S18" s="27">
        <f>SUM(L18:Q18)/60</f>
        <v>42.583333333333336</v>
      </c>
      <c r="T18" s="9">
        <v>250</v>
      </c>
      <c r="U18" s="9">
        <v>230</v>
      </c>
      <c r="V18" s="9">
        <v>250</v>
      </c>
      <c r="W18" s="9">
        <v>200</v>
      </c>
      <c r="X18" s="9">
        <v>360</v>
      </c>
      <c r="Y18" s="9">
        <v>540</v>
      </c>
      <c r="AA18" s="27">
        <f>SUM(T18:Y18)/60</f>
        <v>30.5</v>
      </c>
      <c r="AB18" s="9">
        <v>220</v>
      </c>
      <c r="AC18" s="9">
        <v>165</v>
      </c>
      <c r="AD18" s="9">
        <v>75</v>
      </c>
      <c r="AE18" s="9">
        <v>900</v>
      </c>
      <c r="AF18" s="9">
        <v>840</v>
      </c>
      <c r="AG18" s="9">
        <v>780</v>
      </c>
      <c r="AH18" s="9">
        <v>975</v>
      </c>
      <c r="AI18" s="27">
        <f>SUM(AA18:AF18)/60</f>
        <v>37.174999999999997</v>
      </c>
      <c r="AJ18" s="9">
        <v>90</v>
      </c>
      <c r="AK18" s="9">
        <v>60</v>
      </c>
      <c r="AL18" s="9">
        <v>100</v>
      </c>
      <c r="AM18" s="9">
        <v>50</v>
      </c>
      <c r="AN18" s="9">
        <v>1090</v>
      </c>
      <c r="AO18" s="9">
        <v>720</v>
      </c>
    </row>
    <row r="19" spans="1:41">
      <c r="A19" s="15" t="s">
        <v>69</v>
      </c>
      <c r="B19" s="15" t="s">
        <v>49</v>
      </c>
      <c r="C19" s="17" t="s">
        <v>70</v>
      </c>
      <c r="D19" s="9">
        <v>510</v>
      </c>
      <c r="E19" s="9">
        <v>500</v>
      </c>
      <c r="F19" s="9">
        <v>240</v>
      </c>
      <c r="G19" s="9">
        <v>430</v>
      </c>
      <c r="H19" s="9">
        <v>570</v>
      </c>
      <c r="I19" s="9">
        <v>0</v>
      </c>
      <c r="J19" s="9">
        <v>105</v>
      </c>
      <c r="K19" s="27">
        <f>SUM(D19:I19)/60</f>
        <v>37.5</v>
      </c>
      <c r="L19" s="9">
        <v>150</v>
      </c>
      <c r="M19" s="9">
        <v>420</v>
      </c>
      <c r="N19" s="9">
        <v>540</v>
      </c>
      <c r="O19" s="9">
        <v>270</v>
      </c>
      <c r="P19" s="9">
        <v>600</v>
      </c>
      <c r="Q19" s="9">
        <v>0</v>
      </c>
      <c r="R19" s="9">
        <v>0</v>
      </c>
      <c r="S19" s="27">
        <f>SUM(L19:Q19)/60</f>
        <v>33</v>
      </c>
      <c r="T19" s="9">
        <v>540</v>
      </c>
      <c r="U19" s="9">
        <v>540</v>
      </c>
      <c r="V19" s="9">
        <v>620</v>
      </c>
      <c r="W19" s="9">
        <v>480</v>
      </c>
      <c r="X19" s="9">
        <v>330</v>
      </c>
      <c r="Y19" s="9">
        <v>0</v>
      </c>
      <c r="AA19" s="27">
        <f>SUM(T19:Y19)/60</f>
        <v>41.833333333333336</v>
      </c>
      <c r="AB19" s="9">
        <v>570</v>
      </c>
      <c r="AC19" s="9">
        <v>540</v>
      </c>
      <c r="AD19" s="9">
        <v>10</v>
      </c>
      <c r="AE19" s="9">
        <v>520</v>
      </c>
      <c r="AF19" s="9">
        <v>480</v>
      </c>
      <c r="AG19" s="9">
        <v>0</v>
      </c>
      <c r="AH19" s="9">
        <v>130</v>
      </c>
      <c r="AI19" s="27">
        <f>SUM(AA19:AF19)/60</f>
        <v>36.030555555555559</v>
      </c>
      <c r="AJ19" s="9">
        <v>435</v>
      </c>
      <c r="AK19" s="9">
        <v>410</v>
      </c>
      <c r="AL19" s="9">
        <v>420</v>
      </c>
      <c r="AM19" s="9">
        <v>180</v>
      </c>
      <c r="AN19" s="9">
        <v>560</v>
      </c>
      <c r="AO19" s="9">
        <v>0</v>
      </c>
    </row>
    <row r="20" spans="1:41" ht="30">
      <c r="A20" s="15" t="s">
        <v>71</v>
      </c>
      <c r="B20" s="15" t="s">
        <v>49</v>
      </c>
      <c r="C20" s="17" t="s">
        <v>72</v>
      </c>
      <c r="D20" s="9">
        <v>35</v>
      </c>
      <c r="E20" s="9">
        <v>60</v>
      </c>
      <c r="F20" s="9">
        <v>0</v>
      </c>
      <c r="G20" s="9">
        <v>0</v>
      </c>
      <c r="H20" s="9">
        <v>0</v>
      </c>
      <c r="I20" s="9">
        <v>0</v>
      </c>
      <c r="J20" s="9">
        <v>20</v>
      </c>
      <c r="K20" s="29">
        <f>SUM(D20:I20)/60</f>
        <v>1.5833333333333333</v>
      </c>
      <c r="L20" s="9">
        <v>60</v>
      </c>
      <c r="M20" s="9">
        <v>30</v>
      </c>
      <c r="N20" s="9">
        <v>0</v>
      </c>
      <c r="O20" s="9">
        <v>30</v>
      </c>
      <c r="P20" s="9">
        <v>30</v>
      </c>
      <c r="Q20" s="9">
        <v>0</v>
      </c>
      <c r="R20" s="9">
        <v>30</v>
      </c>
      <c r="S20" s="29">
        <f>SUM(L20:Q20)/60</f>
        <v>2.5</v>
      </c>
      <c r="T20" s="9">
        <v>0</v>
      </c>
      <c r="U20" s="9">
        <v>0</v>
      </c>
      <c r="V20" s="9">
        <v>60</v>
      </c>
      <c r="W20" s="9">
        <v>60</v>
      </c>
      <c r="X20" s="9">
        <v>30</v>
      </c>
      <c r="Y20" s="9">
        <v>30</v>
      </c>
      <c r="AA20" s="29">
        <f>SUM(T20:Y20)/60</f>
        <v>3</v>
      </c>
      <c r="AB20" s="9">
        <v>120</v>
      </c>
      <c r="AC20" s="9">
        <v>90</v>
      </c>
      <c r="AD20" s="9">
        <v>40</v>
      </c>
      <c r="AE20" s="9">
        <v>30</v>
      </c>
      <c r="AF20" s="9">
        <v>0</v>
      </c>
      <c r="AG20" s="9">
        <v>60</v>
      </c>
      <c r="AH20" s="9">
        <v>0</v>
      </c>
      <c r="AI20" s="29">
        <f>SUM(AA20:AF20)/60</f>
        <v>4.7166666666666668</v>
      </c>
      <c r="AJ20" s="9">
        <v>30</v>
      </c>
      <c r="AK20" s="9">
        <v>0</v>
      </c>
      <c r="AL20" s="9">
        <v>0</v>
      </c>
      <c r="AM20" s="9">
        <v>0</v>
      </c>
      <c r="AN20" s="9">
        <v>300</v>
      </c>
      <c r="AO20" s="9">
        <v>0</v>
      </c>
    </row>
    <row r="21" spans="1:41">
      <c r="A21" s="15" t="s">
        <v>73</v>
      </c>
      <c r="C21" s="17" t="s">
        <v>70</v>
      </c>
      <c r="D21" s="9">
        <v>545</v>
      </c>
      <c r="E21" s="9">
        <v>560</v>
      </c>
      <c r="F21" s="9">
        <v>240</v>
      </c>
      <c r="G21" s="9">
        <v>430</v>
      </c>
      <c r="H21" s="9">
        <v>570</v>
      </c>
      <c r="I21" s="9">
        <v>0</v>
      </c>
      <c r="J21" s="9">
        <v>125</v>
      </c>
      <c r="K21" s="29"/>
      <c r="L21" s="9">
        <v>210</v>
      </c>
      <c r="M21" s="9">
        <v>450</v>
      </c>
      <c r="N21" s="9">
        <v>540</v>
      </c>
      <c r="O21" s="9">
        <v>300</v>
      </c>
      <c r="P21" s="9">
        <v>630</v>
      </c>
      <c r="Q21" s="9">
        <v>0</v>
      </c>
      <c r="R21" s="9">
        <v>0</v>
      </c>
      <c r="S21" s="29"/>
      <c r="T21" s="9">
        <v>540</v>
      </c>
      <c r="U21" s="9">
        <v>540</v>
      </c>
      <c r="V21" s="9">
        <v>660</v>
      </c>
      <c r="W21" s="9">
        <v>540</v>
      </c>
      <c r="X21" s="9">
        <v>360</v>
      </c>
      <c r="Y21" s="9">
        <v>0</v>
      </c>
      <c r="AA21" s="29"/>
      <c r="AB21" s="9">
        <v>690</v>
      </c>
      <c r="AC21" s="9">
        <v>630</v>
      </c>
      <c r="AD21" s="9">
        <v>50</v>
      </c>
      <c r="AE21" s="9">
        <v>520</v>
      </c>
      <c r="AF21" s="9">
        <v>480</v>
      </c>
      <c r="AG21" s="9">
        <v>0</v>
      </c>
      <c r="AH21" s="9">
        <v>130</v>
      </c>
      <c r="AI21" s="29"/>
      <c r="AJ21" s="9">
        <v>465</v>
      </c>
      <c r="AK21" s="9">
        <v>410</v>
      </c>
      <c r="AL21" s="9">
        <v>420</v>
      </c>
      <c r="AM21" s="9">
        <v>180</v>
      </c>
      <c r="AN21" s="9">
        <v>560</v>
      </c>
      <c r="AO21" s="9">
        <v>0</v>
      </c>
    </row>
    <row r="22" spans="1:41">
      <c r="A22" s="15" t="s">
        <v>74</v>
      </c>
      <c r="B22" s="15" t="s">
        <v>49</v>
      </c>
      <c r="C22" s="17" t="s">
        <v>75</v>
      </c>
      <c r="D22" s="9">
        <v>157</v>
      </c>
      <c r="E22" s="9">
        <v>172</v>
      </c>
      <c r="F22" s="9">
        <v>90</v>
      </c>
      <c r="G22" s="9">
        <v>165</v>
      </c>
      <c r="H22" s="9">
        <v>150</v>
      </c>
      <c r="I22" s="9">
        <v>0</v>
      </c>
      <c r="J22" s="9">
        <v>145</v>
      </c>
      <c r="K22" s="28">
        <f>SUM(D22:I22)/60</f>
        <v>12.233333333333333</v>
      </c>
      <c r="L22" s="9">
        <v>0</v>
      </c>
      <c r="M22" s="9">
        <v>150</v>
      </c>
      <c r="N22" s="9">
        <v>0</v>
      </c>
      <c r="O22" s="9">
        <v>500</v>
      </c>
      <c r="P22" s="9">
        <v>0</v>
      </c>
      <c r="Q22" s="9">
        <v>45</v>
      </c>
      <c r="R22" s="9">
        <v>55</v>
      </c>
      <c r="S22" s="28">
        <f>SUM(L22:Q22)/60</f>
        <v>11.583333333333334</v>
      </c>
      <c r="T22" s="9">
        <v>160</v>
      </c>
      <c r="U22" s="9">
        <v>220</v>
      </c>
      <c r="V22" s="9">
        <v>170</v>
      </c>
      <c r="W22" s="9">
        <v>160</v>
      </c>
      <c r="X22" s="9">
        <v>120</v>
      </c>
      <c r="Y22" s="9">
        <v>180</v>
      </c>
      <c r="AA22" s="28">
        <f>SUM(T22:Y22)/60</f>
        <v>16.833333333333332</v>
      </c>
      <c r="AB22" s="9">
        <v>205</v>
      </c>
      <c r="AC22" s="9">
        <v>145</v>
      </c>
      <c r="AD22" s="9">
        <v>160</v>
      </c>
      <c r="AE22" s="9">
        <v>160</v>
      </c>
      <c r="AF22" s="9">
        <v>0</v>
      </c>
      <c r="AG22" s="9">
        <v>0</v>
      </c>
      <c r="AH22" s="9">
        <v>50</v>
      </c>
      <c r="AI22" s="28">
        <f>SUM(AA22:AF22)/60</f>
        <v>11.447222222222223</v>
      </c>
      <c r="AJ22" s="9">
        <v>140</v>
      </c>
      <c r="AK22" s="9">
        <v>140</v>
      </c>
      <c r="AL22" s="9">
        <v>150</v>
      </c>
      <c r="AM22" s="9">
        <v>0</v>
      </c>
      <c r="AN22" s="9">
        <v>0</v>
      </c>
      <c r="AO22" s="9">
        <v>0</v>
      </c>
    </row>
    <row r="23" spans="1:41" s="19" customFormat="1">
      <c r="K23" s="30"/>
      <c r="S23" s="30"/>
      <c r="AA23" s="30"/>
      <c r="AI23" s="30"/>
    </row>
    <row r="24" spans="1:41">
      <c r="A24" s="15" t="s">
        <v>76</v>
      </c>
      <c r="B24" s="15" t="s">
        <v>77</v>
      </c>
      <c r="D24" s="9">
        <v>1</v>
      </c>
      <c r="E24" s="9">
        <v>1</v>
      </c>
      <c r="F24" s="9">
        <v>2</v>
      </c>
      <c r="G24" s="9">
        <v>1</v>
      </c>
      <c r="H24" s="9">
        <v>1</v>
      </c>
      <c r="I24" s="9">
        <v>1</v>
      </c>
      <c r="J24" s="9">
        <v>2</v>
      </c>
      <c r="L24" s="9">
        <v>1</v>
      </c>
      <c r="M24" s="9">
        <v>1</v>
      </c>
      <c r="N24" s="9">
        <v>2</v>
      </c>
      <c r="O24" s="9">
        <v>1</v>
      </c>
      <c r="P24" s="9">
        <v>1</v>
      </c>
      <c r="Q24" s="9">
        <v>2</v>
      </c>
      <c r="R24" s="9">
        <v>1</v>
      </c>
      <c r="T24" s="9">
        <v>1</v>
      </c>
      <c r="U24" s="9">
        <v>1</v>
      </c>
      <c r="V24" s="9">
        <v>1</v>
      </c>
      <c r="W24" s="9">
        <v>1</v>
      </c>
      <c r="X24" s="9">
        <v>1</v>
      </c>
      <c r="Y24" s="9">
        <v>1</v>
      </c>
    </row>
    <row r="25" spans="1:41">
      <c r="A25" s="15" t="s">
        <v>78</v>
      </c>
      <c r="B25" s="15" t="s">
        <v>77</v>
      </c>
      <c r="D25" s="9">
        <v>2</v>
      </c>
      <c r="E25" s="9">
        <v>1</v>
      </c>
      <c r="F25" s="9">
        <v>2</v>
      </c>
      <c r="G25" s="9">
        <v>1</v>
      </c>
      <c r="H25" s="9">
        <v>2</v>
      </c>
      <c r="I25" s="9">
        <v>2</v>
      </c>
      <c r="J25" s="9">
        <v>1</v>
      </c>
      <c r="L25" s="9">
        <v>1</v>
      </c>
      <c r="M25" s="9">
        <v>1</v>
      </c>
      <c r="N25" s="9">
        <v>2</v>
      </c>
      <c r="O25" s="9">
        <v>2</v>
      </c>
      <c r="P25" s="9">
        <v>1</v>
      </c>
      <c r="Q25" s="9">
        <v>2</v>
      </c>
      <c r="R25" s="9">
        <v>2</v>
      </c>
      <c r="T25" s="9">
        <v>1</v>
      </c>
      <c r="U25" s="9">
        <v>1</v>
      </c>
      <c r="V25" s="9">
        <v>2</v>
      </c>
      <c r="W25" s="9">
        <v>2</v>
      </c>
      <c r="X25" s="9">
        <v>2</v>
      </c>
      <c r="Y25" s="9">
        <v>2</v>
      </c>
    </row>
    <row r="26" spans="1:41">
      <c r="A26" s="15" t="s">
        <v>79</v>
      </c>
      <c r="B26" s="15" t="s">
        <v>77</v>
      </c>
      <c r="D26" s="9">
        <v>2</v>
      </c>
      <c r="E26" s="9">
        <v>0</v>
      </c>
      <c r="F26" s="9">
        <v>1</v>
      </c>
      <c r="G26" s="9">
        <v>0</v>
      </c>
      <c r="H26" s="9">
        <v>0</v>
      </c>
      <c r="I26" s="9">
        <v>1</v>
      </c>
      <c r="J26" s="9">
        <v>1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1</v>
      </c>
      <c r="T26" s="9">
        <v>1</v>
      </c>
      <c r="U26" s="9">
        <v>1</v>
      </c>
      <c r="V26" s="9">
        <v>0</v>
      </c>
      <c r="W26" s="9">
        <v>0</v>
      </c>
      <c r="X26" s="9">
        <v>0</v>
      </c>
      <c r="Y26" s="9">
        <v>0</v>
      </c>
      <c r="AJ26" s="9">
        <v>1</v>
      </c>
    </row>
    <row r="27" spans="1:41" ht="59.25">
      <c r="A27" s="15" t="s">
        <v>80</v>
      </c>
      <c r="B27" s="15" t="s">
        <v>81</v>
      </c>
      <c r="D27" s="9">
        <v>0</v>
      </c>
      <c r="E27" s="9">
        <v>0</v>
      </c>
      <c r="F27" s="9" t="s">
        <v>82</v>
      </c>
      <c r="G27" s="9" t="s">
        <v>83</v>
      </c>
      <c r="H27" s="9" t="s">
        <v>84</v>
      </c>
      <c r="J27" s="9" t="s">
        <v>85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 t="s">
        <v>86</v>
      </c>
      <c r="AO27" s="9" t="s">
        <v>87</v>
      </c>
    </row>
    <row r="28" spans="1:41" ht="30">
      <c r="A28" s="15" t="s">
        <v>88</v>
      </c>
      <c r="B28" s="15" t="s">
        <v>81</v>
      </c>
      <c r="D28" s="9" t="s">
        <v>89</v>
      </c>
      <c r="E28" s="9">
        <v>0</v>
      </c>
      <c r="F28" s="9">
        <v>0</v>
      </c>
      <c r="G28" s="9" t="s">
        <v>90</v>
      </c>
      <c r="H28" s="9" t="s">
        <v>91</v>
      </c>
      <c r="I28" s="9" t="s">
        <v>92</v>
      </c>
      <c r="J28" s="9">
        <v>0</v>
      </c>
      <c r="L28" s="9">
        <v>0</v>
      </c>
      <c r="M28" s="9">
        <v>0</v>
      </c>
      <c r="N28" s="9" t="s">
        <v>93</v>
      </c>
      <c r="O28" s="9" t="s">
        <v>94</v>
      </c>
      <c r="P28" s="9" t="s">
        <v>95</v>
      </c>
      <c r="Q28" s="9" t="s">
        <v>96</v>
      </c>
      <c r="V28" s="9" t="s">
        <v>97</v>
      </c>
    </row>
    <row r="29" spans="1:41" ht="15.75">
      <c r="D29" s="9" t="s">
        <v>98</v>
      </c>
      <c r="G29" s="9" t="s">
        <v>99</v>
      </c>
      <c r="H29" s="9" t="s">
        <v>99</v>
      </c>
      <c r="N29" s="9" t="s">
        <v>100</v>
      </c>
      <c r="O29" s="9" t="s">
        <v>101</v>
      </c>
      <c r="P29" s="9" t="s">
        <v>102</v>
      </c>
      <c r="V29" s="9" t="s">
        <v>103</v>
      </c>
    </row>
    <row r="33" spans="17:17">
      <c r="Q33" s="9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DC3C-EB4D-8B45-AE0B-0FE2C77069A1}">
  <dimension ref="A1:E23"/>
  <sheetViews>
    <sheetView zoomScale="200" workbookViewId="0">
      <selection activeCell="D6" sqref="D6"/>
    </sheetView>
  </sheetViews>
  <sheetFormatPr defaultColWidth="11" defaultRowHeight="15"/>
  <cols>
    <col min="1" max="1" width="21.5" style="1" customWidth="1"/>
    <col min="2" max="3" width="10.875" style="1"/>
    <col min="4" max="4" width="21" style="1" customWidth="1"/>
    <col min="5" max="5" width="11.5" bestFit="1" customWidth="1"/>
  </cols>
  <sheetData>
    <row r="1" spans="1:5">
      <c r="A1" s="5" t="str">
        <f>data!A1</f>
        <v>activity</v>
      </c>
      <c r="B1" s="5" t="s">
        <v>105</v>
      </c>
      <c r="C1" s="5" t="s">
        <v>1</v>
      </c>
      <c r="D1" s="1" t="s">
        <v>106</v>
      </c>
      <c r="E1" s="1"/>
    </row>
    <row r="2" spans="1:5">
      <c r="A2" s="6" t="str">
        <f>data!A2</f>
        <v>body_weight</v>
      </c>
      <c r="B2" s="6" t="s">
        <v>107</v>
      </c>
      <c r="C2" s="6" t="s">
        <v>44</v>
      </c>
      <c r="D2" s="1">
        <f>AVERAGE(data!D2:J2)</f>
        <v>61</v>
      </c>
      <c r="E2" s="8"/>
    </row>
    <row r="3" spans="1:5">
      <c r="A3" s="6" t="str">
        <f>data!A3</f>
        <v>get_up</v>
      </c>
      <c r="B3" s="6" t="s">
        <v>107</v>
      </c>
      <c r="C3" s="6" t="s">
        <v>108</v>
      </c>
      <c r="D3" s="2">
        <f>AVERAGE(data!D3:J3)</f>
        <v>43762.286210317456</v>
      </c>
      <c r="E3" s="7"/>
    </row>
    <row r="4" spans="1:5">
      <c r="A4" s="6" t="str">
        <f>data!A4</f>
        <v>bed_time</v>
      </c>
      <c r="B4" s="6" t="str">
        <f>data!B4</f>
        <v>time</v>
      </c>
      <c r="C4" s="6" t="s">
        <v>108</v>
      </c>
      <c r="D4" s="7">
        <f>AVERAGE(data!D4:J4)</f>
        <v>43762.958234126978</v>
      </c>
      <c r="E4" s="7"/>
    </row>
    <row r="5" spans="1:5">
      <c r="A5" s="6" t="str">
        <f>data!A6</f>
        <v>sleep</v>
      </c>
      <c r="B5" s="6" t="s">
        <v>107</v>
      </c>
      <c r="C5" s="6" t="s">
        <v>109</v>
      </c>
      <c r="D5" s="4">
        <f>AVERAGE(data!D6:J6)/60</f>
        <v>6.9761904761904763</v>
      </c>
      <c r="E5" s="8"/>
    </row>
    <row r="6" spans="1:5">
      <c r="A6" s="6" t="str">
        <f>data!A7</f>
        <v>sleep_quality</v>
      </c>
      <c r="B6" s="6" t="s">
        <v>107</v>
      </c>
      <c r="C6" s="6" t="str">
        <f>data!B7</f>
        <v>0-5</v>
      </c>
      <c r="D6" s="4">
        <f>AVERAGE(data!D7:J7)</f>
        <v>3.2857142857142856</v>
      </c>
      <c r="E6" s="8"/>
    </row>
    <row r="7" spans="1:5">
      <c r="A7" s="6" t="str">
        <f>data!A8</f>
        <v>food</v>
      </c>
      <c r="B7" s="6" t="str">
        <f>data!B8</f>
        <v>0-1/0-2/0-4</v>
      </c>
      <c r="C7" s="6"/>
      <c r="E7" s="1"/>
    </row>
    <row r="8" spans="1:5">
      <c r="A8" s="6" t="str">
        <f>data!A9</f>
        <v>alcohol</v>
      </c>
      <c r="B8" s="6" t="s">
        <v>107</v>
      </c>
      <c r="C8" s="6" t="str">
        <f>data!B9</f>
        <v>0-3</v>
      </c>
      <c r="D8" s="3">
        <f>AVERAGE(data!D9:J9)</f>
        <v>1.2857142857142858</v>
      </c>
      <c r="E8" s="8"/>
    </row>
    <row r="9" spans="1:5">
      <c r="A9" s="6" t="str">
        <f>data!A11</f>
        <v>tai-chi</v>
      </c>
      <c r="B9" s="6" t="s">
        <v>110</v>
      </c>
      <c r="C9" s="6" t="str">
        <f>data!B11</f>
        <v>minutes</v>
      </c>
      <c r="D9" s="1">
        <f>SUM(data!D11:J11)</f>
        <v>20</v>
      </c>
      <c r="E9" s="8"/>
    </row>
    <row r="10" spans="1:5">
      <c r="A10" s="6" t="str">
        <f>data!A12</f>
        <v>walking</v>
      </c>
      <c r="B10" s="6" t="s">
        <v>110</v>
      </c>
      <c r="C10" s="6" t="s">
        <v>111</v>
      </c>
      <c r="D10" s="3">
        <f>SUM(data!D12:J12)/60</f>
        <v>3.2333333333333334</v>
      </c>
      <c r="E10" s="8"/>
    </row>
    <row r="11" spans="1:5">
      <c r="A11" s="6" t="str">
        <f>data!A13</f>
        <v>weight</v>
      </c>
      <c r="B11" s="6" t="s">
        <v>112</v>
      </c>
      <c r="C11" s="6" t="str">
        <f>data!B13</f>
        <v>minutes</v>
      </c>
      <c r="D11" s="1">
        <f>SUM(data!D13:J13)</f>
        <v>5</v>
      </c>
      <c r="E11" s="8"/>
    </row>
    <row r="12" spans="1:5">
      <c r="A12" s="6" t="str">
        <f>data!A14</f>
        <v>swimming</v>
      </c>
      <c r="B12" s="6" t="s">
        <v>112</v>
      </c>
      <c r="C12" s="6" t="str">
        <f>data!B14</f>
        <v>minutes</v>
      </c>
      <c r="D12" s="1">
        <f>SUM(data!D14:J14)</f>
        <v>48</v>
      </c>
      <c r="E12" s="8"/>
    </row>
    <row r="13" spans="1:5">
      <c r="A13" s="6" t="str">
        <f>data!A16</f>
        <v>reading</v>
      </c>
      <c r="B13" s="6" t="s">
        <v>112</v>
      </c>
      <c r="C13" s="6" t="str">
        <f>data!B16</f>
        <v>pages</v>
      </c>
      <c r="D13" s="1">
        <f>SUM(data!D16:J16)</f>
        <v>549</v>
      </c>
      <c r="E13" s="8"/>
    </row>
    <row r="14" spans="1:5">
      <c r="A14" s="6" t="str">
        <f>data!A18</f>
        <v>home_time</v>
      </c>
      <c r="B14" s="6" t="s">
        <v>112</v>
      </c>
      <c r="C14" s="6" t="s">
        <v>111</v>
      </c>
      <c r="D14" s="1">
        <f>SUM(data!D18:J18)/60</f>
        <v>26.916666666666668</v>
      </c>
      <c r="E14" s="8"/>
    </row>
    <row r="15" spans="1:5">
      <c r="A15" s="6" t="str">
        <f>data!A19</f>
        <v>work_time</v>
      </c>
      <c r="B15" s="6" t="s">
        <v>112</v>
      </c>
      <c r="C15" s="6" t="s">
        <v>111</v>
      </c>
      <c r="D15" s="1">
        <f>SUM(data!D19:J19)/60</f>
        <v>39.25</v>
      </c>
      <c r="E15" s="8"/>
    </row>
    <row r="16" spans="1:5">
      <c r="A16" s="6" t="str">
        <f>data!A22</f>
        <v>commuting_time</v>
      </c>
      <c r="B16" s="6" t="s">
        <v>112</v>
      </c>
      <c r="C16" s="6" t="s">
        <v>111</v>
      </c>
      <c r="D16" s="1">
        <f>SUM(data!D22:J22)/60</f>
        <v>14.65</v>
      </c>
      <c r="E16" s="8"/>
    </row>
    <row r="17" spans="1:5">
      <c r="A17" s="6" t="e">
        <f>data!#REF!</f>
        <v>#REF!</v>
      </c>
      <c r="B17" s="6" t="s">
        <v>112</v>
      </c>
      <c r="C17" s="6" t="s">
        <v>111</v>
      </c>
      <c r="D17" s="3" t="e">
        <f>SUM(data!#REF!)/60</f>
        <v>#REF!</v>
      </c>
      <c r="E17" s="8"/>
    </row>
    <row r="18" spans="1:5">
      <c r="A18" s="6" t="str">
        <f>data!A20</f>
        <v>processing_time</v>
      </c>
      <c r="B18" s="6" t="s">
        <v>112</v>
      </c>
      <c r="C18" s="6" t="s">
        <v>111</v>
      </c>
      <c r="D18" s="3">
        <f>SUM(data!D20:J20)/60</f>
        <v>1.9166666666666667</v>
      </c>
      <c r="E18" s="8"/>
    </row>
    <row r="19" spans="1:5">
      <c r="A19" s="6" t="str">
        <f>data!A24</f>
        <v>parents</v>
      </c>
      <c r="B19" s="6" t="str">
        <f>data!B24</f>
        <v>0-1</v>
      </c>
      <c r="C19" s="6"/>
    </row>
    <row r="20" spans="1:5">
      <c r="A20" s="6" t="str">
        <f>data!A25</f>
        <v>partner</v>
      </c>
      <c r="B20" s="6" t="str">
        <f>data!B25</f>
        <v>0-1</v>
      </c>
      <c r="C20" s="6"/>
    </row>
    <row r="21" spans="1:5">
      <c r="A21" s="6" t="str">
        <f>data!A26</f>
        <v>brother</v>
      </c>
      <c r="B21" s="6" t="str">
        <f>data!B26</f>
        <v>0-1</v>
      </c>
      <c r="C21" s="6"/>
    </row>
    <row r="22" spans="1:5">
      <c r="A22" s="6" t="str">
        <f>data!A27</f>
        <v>family_others</v>
      </c>
      <c r="B22" s="6" t="str">
        <f>data!B27</f>
        <v>names</v>
      </c>
      <c r="C22" s="6"/>
    </row>
    <row r="23" spans="1:5">
      <c r="A23" s="6" t="str">
        <f>data!A28</f>
        <v>friends</v>
      </c>
      <c r="B23" s="6" t="str">
        <f>data!B28</f>
        <v>names</v>
      </c>
      <c r="C2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53E5-DCF2-4E5A-8A54-BA248A590A77}">
  <dimension ref="A1"/>
  <sheetViews>
    <sheetView workbookViewId="0"/>
  </sheetViews>
  <sheetFormatPr defaultColWidth="8.87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CF6D-60E3-534F-9030-28677122E29E}">
  <dimension ref="A1"/>
  <sheetViews>
    <sheetView topLeftCell="B1" zoomScale="143" zoomScaleNormal="100" workbookViewId="0">
      <selection activeCell="I21" sqref="I21"/>
    </sheetView>
  </sheetViews>
  <sheetFormatPr defaultColWidth="11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2019-10-20T15:13:04Z</dcterms:created>
  <dcterms:modified xsi:type="dcterms:W3CDTF">2019-11-27T23:37:22Z</dcterms:modified>
  <cp:category/>
  <cp:contentStatus/>
</cp:coreProperties>
</file>