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ste\AppData\Local\Packages\CanonicalGroupLimited.Ubuntu_79rhkp1fndgsc\LocalState\rootfs\home\clayton\comp_arc_prog\NPB3.4.2\NPB3.4-OMP\output\"/>
    </mc:Choice>
  </mc:AlternateContent>
  <xr:revisionPtr revIDLastSave="0" documentId="13_ncr:1_{9CB32BE9-80C7-4DA1-A07F-8314B20A0A4A}" xr6:coauthVersionLast="47" xr6:coauthVersionMax="47" xr10:uidLastSave="{00000000-0000-0000-0000-000000000000}"/>
  <bookViews>
    <workbookView xWindow="-96" yWindow="0" windowWidth="11712" windowHeight="13776" xr2:uid="{10504029-B436-4637-BCF9-C9384F06D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E46" i="1"/>
  <c r="E45" i="1"/>
  <c r="E44" i="1"/>
  <c r="D46" i="1"/>
  <c r="D45" i="1"/>
  <c r="D44" i="1"/>
  <c r="C46" i="1"/>
  <c r="C45" i="1"/>
  <c r="C44" i="1"/>
  <c r="B46" i="1"/>
  <c r="B52" i="1" s="1"/>
  <c r="B45" i="1"/>
  <c r="B51" i="1" s="1"/>
  <c r="B44" i="1"/>
  <c r="F32" i="1"/>
  <c r="F31" i="1"/>
  <c r="B37" i="1" s="1"/>
  <c r="F30" i="1"/>
  <c r="E32" i="1"/>
  <c r="B38" i="1" s="1"/>
  <c r="E31" i="1"/>
  <c r="E30" i="1"/>
  <c r="D32" i="1"/>
  <c r="D31" i="1"/>
  <c r="D30" i="1"/>
  <c r="C32" i="1"/>
  <c r="C31" i="1"/>
  <c r="C30" i="1"/>
  <c r="B32" i="1"/>
  <c r="B31" i="1"/>
  <c r="B30" i="1"/>
  <c r="F18" i="1"/>
  <c r="F17" i="1"/>
  <c r="F16" i="1"/>
  <c r="E18" i="1"/>
  <c r="B24" i="1" s="1"/>
  <c r="E17" i="1"/>
  <c r="E16" i="1"/>
  <c r="D18" i="1"/>
  <c r="D17" i="1"/>
  <c r="D16" i="1"/>
  <c r="C18" i="1"/>
  <c r="C17" i="1"/>
  <c r="C16" i="1"/>
  <c r="B18" i="1"/>
  <c r="B17" i="1"/>
  <c r="B16" i="1"/>
  <c r="F4" i="1"/>
  <c r="F3" i="1"/>
  <c r="F2" i="1"/>
  <c r="E4" i="1"/>
  <c r="E3" i="1"/>
  <c r="E2" i="1"/>
  <c r="D4" i="1"/>
  <c r="D3" i="1"/>
  <c r="D2" i="1"/>
  <c r="C4" i="1"/>
  <c r="B10" i="1" s="1"/>
  <c r="C3" i="1"/>
  <c r="C2" i="1"/>
  <c r="B4" i="1"/>
  <c r="B3" i="1"/>
  <c r="B2" i="1"/>
  <c r="B8" i="1" s="1"/>
  <c r="B54" i="1"/>
  <c r="B53" i="1"/>
  <c r="B40" i="1"/>
  <c r="B39" i="1"/>
  <c r="B26" i="1"/>
  <c r="B25" i="1"/>
  <c r="B12" i="1"/>
  <c r="B11" i="1"/>
  <c r="B50" i="1" l="1"/>
  <c r="B36" i="1"/>
  <c r="B22" i="1"/>
  <c r="B23" i="1"/>
  <c r="B9" i="1"/>
</calcChain>
</file>

<file path=xl/sharedStrings.xml><?xml version="1.0" encoding="utf-8"?>
<sst xmlns="http://schemas.openxmlformats.org/spreadsheetml/2006/main" count="68" uniqueCount="15">
  <si>
    <t>is.B.x</t>
  </si>
  <si>
    <t>Test1</t>
  </si>
  <si>
    <t>Test2</t>
  </si>
  <si>
    <t>Test3</t>
  </si>
  <si>
    <t>Test4</t>
  </si>
  <si>
    <t>Test5</t>
  </si>
  <si>
    <t>real</t>
  </si>
  <si>
    <t>user</t>
  </si>
  <si>
    <t>sys</t>
  </si>
  <si>
    <t>MOP/s total</t>
  </si>
  <si>
    <t>MOP/s per thread</t>
  </si>
  <si>
    <t>avg:</t>
  </si>
  <si>
    <t>sp.B.x</t>
  </si>
  <si>
    <t>ft.B.x</t>
  </si>
  <si>
    <t>bt.B.x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</si>
</sst>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m&quot;ss.000&quot;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E5E3-74DF-4493-9A6B-93A5BECCEC2D}">
  <dimension ref="A1:F54"/>
  <sheetViews>
    <sheetView tabSelected="1" workbookViewId="0">
      <selection activeCell="C4" sqref="C4"/>
    </sheetView>
  </sheetViews>
  <sheetFormatPr defaultRowHeight="14.4" x14ac:dyDescent="0.3"/>
  <cols>
    <col min="2" max="6" width="10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f>1.349/(60*60*24)</f>
        <v>1.5613425925925925E-5</v>
      </c>
      <c r="C2" s="1">
        <f>0.959/(60*60*24)</f>
        <v>1.1099537037037036E-5</v>
      </c>
      <c r="D2" s="1">
        <f>0.974/(60*60*24)</f>
        <v>1.1273148148148148E-5</v>
      </c>
      <c r="E2" s="1">
        <f>0.927/(60*60*24)</f>
        <v>1.0729166666666667E-5</v>
      </c>
      <c r="F2" s="1">
        <f>0.919/(60*60*24)</f>
        <v>1.0636574074074074E-5</v>
      </c>
    </row>
    <row r="3" spans="1:6" x14ac:dyDescent="0.3">
      <c r="A3" t="s">
        <v>7</v>
      </c>
      <c r="B3" s="1">
        <f>8.141/(60*60*24)</f>
        <v>9.4224537037037031E-5</v>
      </c>
      <c r="C3" s="1">
        <f>4.703/(60*60*24)</f>
        <v>5.4432870370370377E-5</v>
      </c>
      <c r="D3" s="1">
        <f>6.25/(60*60*24)</f>
        <v>7.2337962962962959E-5</v>
      </c>
      <c r="E3" s="1">
        <f>6.297/(60*60*24)</f>
        <v>7.288194444444444E-5</v>
      </c>
      <c r="F3" s="1">
        <f>6.125/(60*60*24)</f>
        <v>7.0891203703703708E-5</v>
      </c>
    </row>
    <row r="4" spans="1:6" x14ac:dyDescent="0.3">
      <c r="A4" t="s">
        <v>8</v>
      </c>
      <c r="B4" s="1">
        <f>0.016/(60*60*24)</f>
        <v>1.8518518518518518E-7</v>
      </c>
      <c r="C4" s="1">
        <f>0.031/(60*60*24)</f>
        <v>3.5879629629629627E-7</v>
      </c>
      <c r="D4" s="1">
        <f>0.016/(60*60*24)</f>
        <v>1.8518518518518518E-7</v>
      </c>
      <c r="E4" s="1">
        <f>0/(60*60*24)</f>
        <v>0</v>
      </c>
      <c r="F4" s="1">
        <f>0.031/(60*60*24)</f>
        <v>3.5879629629629627E-7</v>
      </c>
    </row>
    <row r="5" spans="1:6" x14ac:dyDescent="0.3">
      <c r="A5" t="s">
        <v>9</v>
      </c>
      <c r="B5">
        <v>1041.32</v>
      </c>
      <c r="C5">
        <v>1037.3399999999999</v>
      </c>
      <c r="D5">
        <v>1113.55</v>
      </c>
      <c r="E5">
        <v>1127.5</v>
      </c>
      <c r="F5">
        <v>1150.28</v>
      </c>
    </row>
    <row r="6" spans="1:6" x14ac:dyDescent="0.3">
      <c r="A6" t="s">
        <v>10</v>
      </c>
      <c r="B6">
        <v>130.16</v>
      </c>
      <c r="C6">
        <v>129.66999999999999</v>
      </c>
      <c r="D6">
        <v>139.19</v>
      </c>
      <c r="E6">
        <v>140.94</v>
      </c>
      <c r="F6">
        <v>143.78</v>
      </c>
    </row>
    <row r="7" spans="1:6" x14ac:dyDescent="0.3">
      <c r="A7" t="s">
        <v>11</v>
      </c>
    </row>
    <row r="8" spans="1:6" x14ac:dyDescent="0.3">
      <c r="A8" t="s">
        <v>6</v>
      </c>
      <c r="B8" s="1">
        <f>(B2+C2+D2+E2+F2)/5</f>
        <v>1.1870370370370369E-5</v>
      </c>
    </row>
    <row r="9" spans="1:6" x14ac:dyDescent="0.3">
      <c r="A9" t="s">
        <v>7</v>
      </c>
      <c r="B9" s="1">
        <f>(B3+C3+D3+E3+F3)/5</f>
        <v>7.2953703703703698E-5</v>
      </c>
    </row>
    <row r="10" spans="1:6" x14ac:dyDescent="0.3">
      <c r="A10" t="s">
        <v>8</v>
      </c>
      <c r="B10" s="1">
        <f>(B4+C4+D4+E4+F4)/5</f>
        <v>2.1759259259259257E-7</v>
      </c>
    </row>
    <row r="11" spans="1:6" x14ac:dyDescent="0.3">
      <c r="A11" t="s">
        <v>9</v>
      </c>
      <c r="B11">
        <f>(B5+C5+D5+E5+F5)/5</f>
        <v>1093.998</v>
      </c>
    </row>
    <row r="12" spans="1:6" x14ac:dyDescent="0.3">
      <c r="A12" t="s">
        <v>10</v>
      </c>
      <c r="B12">
        <f>(B6+C6+D6+E6+F6)/5</f>
        <v>136.74799999999999</v>
      </c>
    </row>
    <row r="15" spans="1:6" x14ac:dyDescent="0.3">
      <c r="A15" t="s">
        <v>12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</row>
    <row r="16" spans="1:6" x14ac:dyDescent="0.3">
      <c r="A16" t="s">
        <v>6</v>
      </c>
      <c r="B16" s="1">
        <f>43.901/(60*60*24)</f>
        <v>5.0811342592592596E-4</v>
      </c>
      <c r="C16" s="1">
        <f>47.246/(60*60*24)</f>
        <v>5.4682870370370378E-4</v>
      </c>
      <c r="D16" s="1">
        <f>44.739/(60*60*24)</f>
        <v>5.1781249999999994E-4</v>
      </c>
      <c r="E16" s="1">
        <f>46.502/(60*60*24)</f>
        <v>5.3821759259259263E-4</v>
      </c>
      <c r="F16" s="1">
        <f>43.918/(60*60*24)</f>
        <v>5.0831018518518521E-4</v>
      </c>
    </row>
    <row r="17" spans="1:6" x14ac:dyDescent="0.3">
      <c r="A17" t="s">
        <v>7</v>
      </c>
      <c r="B17" s="1">
        <f>((5*60)+40.359)/(60*60*24)</f>
        <v>3.9393402777777777E-3</v>
      </c>
      <c r="C17" s="1">
        <f>((5*60)+56.625)/(60*60*24)</f>
        <v>4.1276041666666666E-3</v>
      </c>
      <c r="D17" s="1">
        <f>((5*60)+46.969)/(60*60*24)</f>
        <v>4.0158449074074072E-3</v>
      </c>
      <c r="E17" s="1">
        <f>((60*5)+57.344)/(60*60*24)</f>
        <v>4.1359259259259257E-3</v>
      </c>
      <c r="F17" s="1">
        <f>((60*5)+41.203)/(60*60*24)</f>
        <v>3.949108796296296E-3</v>
      </c>
    </row>
    <row r="18" spans="1:6" x14ac:dyDescent="0.3">
      <c r="A18" t="s">
        <v>8</v>
      </c>
      <c r="B18" s="1">
        <f>0.625/(60*60*24)</f>
        <v>7.2337962962962966E-6</v>
      </c>
      <c r="C18" s="1">
        <f>0.344/(60*60*24)</f>
        <v>3.9814814814814814E-6</v>
      </c>
      <c r="D18" s="1">
        <f>0.25/(60*60*24)</f>
        <v>2.8935185185185184E-6</v>
      </c>
      <c r="E18" s="1">
        <f>0.438/(60*60*24)</f>
        <v>5.0694444444444441E-6</v>
      </c>
      <c r="F18" s="1">
        <f>0.328/(60*60*24)</f>
        <v>3.7962962962962964E-6</v>
      </c>
    </row>
    <row r="19" spans="1:6" x14ac:dyDescent="0.3">
      <c r="A19" t="s">
        <v>9</v>
      </c>
      <c r="B19">
        <v>8210.7000000000007</v>
      </c>
      <c r="C19">
        <v>7583.8</v>
      </c>
      <c r="D19">
        <v>8006.51</v>
      </c>
      <c r="E19">
        <v>7698.26</v>
      </c>
      <c r="F19">
        <v>8162.56</v>
      </c>
    </row>
    <row r="20" spans="1:6" x14ac:dyDescent="0.3">
      <c r="A20" t="s">
        <v>10</v>
      </c>
      <c r="B20">
        <v>1026.3399999999999</v>
      </c>
      <c r="C20">
        <v>947.98</v>
      </c>
      <c r="D20">
        <v>1000.81</v>
      </c>
      <c r="E20">
        <v>962.28</v>
      </c>
      <c r="F20">
        <v>1020.32</v>
      </c>
    </row>
    <row r="21" spans="1:6" x14ac:dyDescent="0.3">
      <c r="A21" t="s">
        <v>11</v>
      </c>
    </row>
    <row r="22" spans="1:6" x14ac:dyDescent="0.3">
      <c r="A22" t="s">
        <v>6</v>
      </c>
      <c r="B22" s="1">
        <f>(B16+C16+D16+E16+F16)/5</f>
        <v>5.2385648148148159E-4</v>
      </c>
    </row>
    <row r="23" spans="1:6" x14ac:dyDescent="0.3">
      <c r="A23" t="s">
        <v>7</v>
      </c>
      <c r="B23" s="1">
        <f>(B17+C17+D17+E17+F17)/5</f>
        <v>4.0335648148148145E-3</v>
      </c>
    </row>
    <row r="24" spans="1:6" x14ac:dyDescent="0.3">
      <c r="A24" t="s">
        <v>8</v>
      </c>
      <c r="B24" s="1">
        <f>((B18+C18+D18+E18+F18)/5)/(60*60*24)</f>
        <v>5.3181798696844996E-11</v>
      </c>
    </row>
    <row r="25" spans="1:6" x14ac:dyDescent="0.3">
      <c r="A25" t="s">
        <v>9</v>
      </c>
      <c r="B25">
        <f>(B19+C19+D19+E19+F19)/5</f>
        <v>7932.366</v>
      </c>
    </row>
    <row r="26" spans="1:6" x14ac:dyDescent="0.3">
      <c r="A26" t="s">
        <v>10</v>
      </c>
      <c r="B26">
        <f>(B20+C20+D20+E20+F20)/5</f>
        <v>991.54599999999994</v>
      </c>
    </row>
    <row r="29" spans="1:6" x14ac:dyDescent="0.3">
      <c r="A29" t="s">
        <v>13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3">
      <c r="A30" t="s">
        <v>6</v>
      </c>
      <c r="B30" s="1">
        <f>((0*60)+18.328)/(60*60*24)</f>
        <v>2.1212962962962963E-4</v>
      </c>
      <c r="C30" s="1">
        <f>((0*60)+16.524)/(60*60*24)</f>
        <v>1.9125000000000001E-4</v>
      </c>
      <c r="D30" s="1">
        <f>((0*60)+16.362)/(60*60*24)</f>
        <v>1.8937499999999998E-4</v>
      </c>
      <c r="E30" s="1">
        <f>((0*60)+17.611)/(60*60*24)</f>
        <v>2.0383101851851853E-4</v>
      </c>
      <c r="F30" s="1">
        <f>((0*60)+17.694)/(60*60*24)</f>
        <v>2.0479166666666665E-4</v>
      </c>
    </row>
    <row r="31" spans="1:6" x14ac:dyDescent="0.3">
      <c r="A31" t="s">
        <v>7</v>
      </c>
      <c r="B31" s="1">
        <f>((2*60)+5.875)/(60*60*24)</f>
        <v>1.456886574074074E-3</v>
      </c>
      <c r="C31" s="1">
        <f>((1*60)+55.109)/(60*60*24)</f>
        <v>1.3322800925925926E-3</v>
      </c>
      <c r="D31" s="1">
        <f>((1*60)+56.125)/(60*60*24)</f>
        <v>1.3440393518518519E-3</v>
      </c>
      <c r="E31" s="1">
        <f>((2*60)+3.172)/(60*60*24)</f>
        <v>1.4256018518518517E-3</v>
      </c>
      <c r="F31" s="1">
        <f>((2*60)+4.891)/(60*60*24)</f>
        <v>1.4454976851851853E-3</v>
      </c>
    </row>
    <row r="32" spans="1:6" x14ac:dyDescent="0.3">
      <c r="A32" t="s">
        <v>8</v>
      </c>
      <c r="B32" s="1">
        <f>((0*60)+0.406)/(60*60*24)</f>
        <v>4.6990740740740741E-6</v>
      </c>
      <c r="C32" s="1">
        <f>((0*60)+0.219)/(60*60*24)</f>
        <v>2.534722222222222E-6</v>
      </c>
      <c r="D32" s="1">
        <f>((0*60)+0.141)/(60*60*24)</f>
        <v>1.6319444444444442E-6</v>
      </c>
      <c r="E32" s="1">
        <f>((0*60)+0.266)/(60*60*24)</f>
        <v>3.0787037037037038E-6</v>
      </c>
      <c r="F32" s="1">
        <f>((0*60)+0.219)/(60*60*24)</f>
        <v>2.534722222222222E-6</v>
      </c>
    </row>
    <row r="33" spans="1:6" x14ac:dyDescent="0.3">
      <c r="A33" t="s">
        <v>9</v>
      </c>
      <c r="B33">
        <v>5747.89</v>
      </c>
      <c r="C33">
        <v>6182.39</v>
      </c>
      <c r="D33">
        <v>6200.42</v>
      </c>
      <c r="E33">
        <v>5784.95</v>
      </c>
      <c r="F33">
        <v>5690.41</v>
      </c>
    </row>
    <row r="34" spans="1:6" x14ac:dyDescent="0.3">
      <c r="A34" t="s">
        <v>10</v>
      </c>
      <c r="B34">
        <v>718.49</v>
      </c>
      <c r="C34">
        <v>772.8</v>
      </c>
      <c r="D34">
        <v>775.05</v>
      </c>
      <c r="E34">
        <v>723.12</v>
      </c>
      <c r="F34">
        <v>711.3</v>
      </c>
    </row>
    <row r="35" spans="1:6" x14ac:dyDescent="0.3">
      <c r="A35" t="s">
        <v>11</v>
      </c>
    </row>
    <row r="36" spans="1:6" x14ac:dyDescent="0.3">
      <c r="A36" t="s">
        <v>6</v>
      </c>
      <c r="B36" s="1">
        <f>(B30+C30+D30+E30+F30)/5</f>
        <v>2.0027546296296294E-4</v>
      </c>
    </row>
    <row r="37" spans="1:6" x14ac:dyDescent="0.3">
      <c r="A37" t="s">
        <v>7</v>
      </c>
      <c r="B37" s="1">
        <f>(B31+C31+D31+E31+F31)/5</f>
        <v>1.400861111111111E-3</v>
      </c>
    </row>
    <row r="38" spans="1:6" x14ac:dyDescent="0.3">
      <c r="A38" t="s">
        <v>8</v>
      </c>
      <c r="B38" s="1">
        <f>(B32+C32+D32+E32+F32)/5</f>
        <v>2.8958333333333333E-6</v>
      </c>
    </row>
    <row r="39" spans="1:6" x14ac:dyDescent="0.3">
      <c r="A39" t="s">
        <v>9</v>
      </c>
      <c r="B39">
        <f>(B33+C33+D33+E33+F33)/5</f>
        <v>5921.2120000000004</v>
      </c>
    </row>
    <row r="40" spans="1:6" x14ac:dyDescent="0.3">
      <c r="A40" t="s">
        <v>10</v>
      </c>
      <c r="B40">
        <f>(B34+C34+D34+E34+F34)/5</f>
        <v>740.15200000000004</v>
      </c>
    </row>
    <row r="43" spans="1:6" x14ac:dyDescent="0.3">
      <c r="A43" t="s">
        <v>14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</row>
    <row r="44" spans="1:6" x14ac:dyDescent="0.3">
      <c r="A44" t="s">
        <v>6</v>
      </c>
      <c r="B44" s="1">
        <f>((0*60)+53.251)/(60*60*24)</f>
        <v>6.1633101851851844E-4</v>
      </c>
      <c r="C44" s="1">
        <f>((0*60)+52.932)/(60*60*24)</f>
        <v>6.1263888888888891E-4</v>
      </c>
      <c r="D44" s="1">
        <f>((0*60)+54.171)/(60*60*24)</f>
        <v>6.2697916666666664E-4</v>
      </c>
      <c r="E44" s="1">
        <f>((0*60)+53.569)/(60*60*24)</f>
        <v>6.2001157407407415E-4</v>
      </c>
      <c r="F44" s="1">
        <f>((0*60)+53.487)/(60*60*24)</f>
        <v>6.1906250000000004E-4</v>
      </c>
    </row>
    <row r="45" spans="1:6" x14ac:dyDescent="0.3">
      <c r="A45" t="s">
        <v>7</v>
      </c>
      <c r="B45" s="1">
        <f>((6*60)+56.453)/(60*60*24)</f>
        <v>4.8200578703703704E-3</v>
      </c>
      <c r="C45" s="1">
        <f>((6*60)+52.5)/(60*60*24)</f>
        <v>4.7743055555555559E-3</v>
      </c>
      <c r="D45" s="1">
        <f>((7*60)+0.063)/(60*60*24)</f>
        <v>4.8618402777777774E-3</v>
      </c>
      <c r="E45" s="1">
        <f>((6*60)+54.438)/(60*60*24)</f>
        <v>4.796736111111111E-3</v>
      </c>
      <c r="F45" s="1">
        <f>((6*60)+55.313)/(60*60*24)</f>
        <v>4.8068634259259254E-3</v>
      </c>
    </row>
    <row r="46" spans="1:6" x14ac:dyDescent="0.3">
      <c r="A46" t="s">
        <v>8</v>
      </c>
      <c r="B46" s="1">
        <f>((0*60)+0.25)/(60*60*24)</f>
        <v>2.8935185185185184E-6</v>
      </c>
      <c r="C46" s="1">
        <f>((0*60)+0.172)/(60*60*24)</f>
        <v>1.9907407407407407E-6</v>
      </c>
      <c r="D46" s="1">
        <f>((0*60)+0.328)/(60*60*24)</f>
        <v>3.7962962962962964E-6</v>
      </c>
      <c r="E46" s="1">
        <f>((0*60)+0.391)/(60*60*24)</f>
        <v>4.5254629629629632E-6</v>
      </c>
      <c r="F46" s="1">
        <f>((0*60)+0.188)/(60*60*24)</f>
        <v>2.1759259259259257E-6</v>
      </c>
    </row>
    <row r="47" spans="1:6" x14ac:dyDescent="0.3">
      <c r="A47" t="s">
        <v>9</v>
      </c>
      <c r="B47">
        <v>13333.4</v>
      </c>
      <c r="C47">
        <v>13396.09</v>
      </c>
      <c r="D47">
        <v>13077.19</v>
      </c>
      <c r="E47">
        <v>13232.87</v>
      </c>
      <c r="F47">
        <v>13252.61</v>
      </c>
    </row>
    <row r="48" spans="1:6" x14ac:dyDescent="0.3">
      <c r="A48" t="s">
        <v>10</v>
      </c>
      <c r="B48">
        <v>1666.67</v>
      </c>
      <c r="C48">
        <v>1674.51</v>
      </c>
      <c r="D48">
        <v>1634.65</v>
      </c>
      <c r="E48">
        <v>1654.11</v>
      </c>
      <c r="F48">
        <v>1656.58</v>
      </c>
    </row>
    <row r="49" spans="1:2" x14ac:dyDescent="0.3">
      <c r="A49" t="s">
        <v>11</v>
      </c>
    </row>
    <row r="50" spans="1:2" x14ac:dyDescent="0.3">
      <c r="A50" t="s">
        <v>6</v>
      </c>
      <c r="B50" s="1">
        <f>(B44+C44+D44+E44+F44)/5</f>
        <v>6.1900462962962961E-4</v>
      </c>
    </row>
    <row r="51" spans="1:2" x14ac:dyDescent="0.3">
      <c r="A51" t="s">
        <v>7</v>
      </c>
      <c r="B51" s="1">
        <f>(B45+C45+D45+E45+F45)/5</f>
        <v>4.8119606481481485E-3</v>
      </c>
    </row>
    <row r="52" spans="1:2" x14ac:dyDescent="0.3">
      <c r="A52" t="s">
        <v>8</v>
      </c>
      <c r="B52" s="1">
        <f>(B46+C46+D46+E46+F46)/5</f>
        <v>3.0763888888888889E-6</v>
      </c>
    </row>
    <row r="53" spans="1:2" x14ac:dyDescent="0.3">
      <c r="A53" t="s">
        <v>9</v>
      </c>
      <c r="B53">
        <f>(B47+C47+D47+E47+F47)/5</f>
        <v>13258.432000000001</v>
      </c>
    </row>
    <row r="54" spans="1:2" x14ac:dyDescent="0.3">
      <c r="A54" t="s">
        <v>10</v>
      </c>
      <c r="B54">
        <f>(B48+C48+D48+E48+F48)/5</f>
        <v>1657.3040000000001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steinle</dc:creator>
  <cp:lastModifiedBy>clayton steinle</cp:lastModifiedBy>
  <dcterms:created xsi:type="dcterms:W3CDTF">2023-05-09T21:38:16Z</dcterms:created>
  <dcterms:modified xsi:type="dcterms:W3CDTF">2023-05-09T22:16:18Z</dcterms:modified>
</cp:coreProperties>
</file>