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Aptech\Class Work\"/>
    </mc:Choice>
  </mc:AlternateContent>
  <xr:revisionPtr revIDLastSave="0" documentId="13_ncr:1_{64C0AC17-FF75-4CB4-8F79-3B58C2C19806}" xr6:coauthVersionLast="36" xr6:coauthVersionMax="36" xr10:uidLastSave="{00000000-0000-0000-0000-000000000000}"/>
  <bookViews>
    <workbookView xWindow="0" yWindow="0" windowWidth="10920" windowHeight="6096" firstSheet="1" activeTab="3" xr2:uid="{AF509AD1-F652-4F5E-99E8-3D858A25A504}"/>
  </bookViews>
  <sheets>
    <sheet name="Sheet1" sheetId="1" r:id="rId1"/>
    <sheet name="Sheet2" sheetId="2" r:id="rId2"/>
    <sheet name="Assign 1" sheetId="3" r:id="rId3"/>
    <sheet name="Assign 2 SV" sheetId="5" r:id="rId4"/>
    <sheet name="Assign 2 SH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5" l="1"/>
  <c r="B24" i="3" l="1"/>
  <c r="B23" i="3"/>
  <c r="H11" i="5" l="1"/>
  <c r="H9" i="5"/>
  <c r="H8" i="5"/>
  <c r="H6" i="5"/>
  <c r="H5" i="5"/>
  <c r="B12" i="6"/>
  <c r="B11" i="6"/>
  <c r="B10" i="6"/>
  <c r="B9" i="6"/>
  <c r="H4" i="5"/>
  <c r="H3" i="5"/>
  <c r="Z7" i="3" l="1"/>
  <c r="B28" i="3"/>
  <c r="B27" i="3"/>
  <c r="B25" i="3"/>
  <c r="B26" i="3"/>
  <c r="AB18" i="3"/>
  <c r="AB17" i="3"/>
  <c r="AB16" i="3"/>
  <c r="AB15" i="3"/>
  <c r="AB14" i="3"/>
  <c r="L18" i="2" l="1"/>
  <c r="Z19" i="3"/>
  <c r="AC11" i="3"/>
  <c r="D18" i="3"/>
  <c r="E18" i="3" s="1"/>
  <c r="D17" i="3"/>
  <c r="E17" i="3" s="1"/>
  <c r="D16" i="3"/>
  <c r="AC8" i="3" s="1"/>
  <c r="U13" i="3"/>
  <c r="T13" i="3"/>
  <c r="S13" i="3"/>
  <c r="U12" i="3"/>
  <c r="T12" i="3"/>
  <c r="S12" i="3"/>
  <c r="U11" i="3"/>
  <c r="T11" i="3"/>
  <c r="S11" i="3"/>
  <c r="U10" i="3"/>
  <c r="T10" i="3"/>
  <c r="S10" i="3"/>
  <c r="U9" i="3"/>
  <c r="T9" i="3"/>
  <c r="S9" i="3"/>
  <c r="U8" i="3"/>
  <c r="T8" i="3"/>
  <c r="S8" i="3"/>
  <c r="U7" i="3"/>
  <c r="T7" i="3"/>
  <c r="S7" i="3"/>
  <c r="U6" i="3"/>
  <c r="T6" i="3"/>
  <c r="S6" i="3"/>
  <c r="U5" i="3"/>
  <c r="T5" i="3"/>
  <c r="S5" i="3"/>
  <c r="U4" i="3"/>
  <c r="T4" i="3"/>
  <c r="S4" i="3"/>
  <c r="U3" i="3"/>
  <c r="T3" i="3"/>
  <c r="S3" i="3"/>
  <c r="AD18" i="3"/>
  <c r="AD17" i="3"/>
  <c r="AD16" i="3"/>
  <c r="AD15" i="3"/>
  <c r="AD14" i="3"/>
  <c r="Z11" i="3"/>
  <c r="Z10" i="3"/>
  <c r="AB19" i="3" l="1"/>
  <c r="Z21" i="3" s="1"/>
  <c r="AD21" i="3" s="1"/>
  <c r="E16" i="3"/>
  <c r="J18" i="2"/>
  <c r="M19" i="2"/>
  <c r="M20" i="2"/>
  <c r="M21" i="2"/>
  <c r="M22" i="2"/>
  <c r="M23" i="2"/>
  <c r="M24" i="2"/>
  <c r="M25" i="2"/>
  <c r="M26" i="2"/>
  <c r="M27" i="2"/>
  <c r="L13" i="2"/>
  <c r="M13" i="2"/>
  <c r="Q5" i="2"/>
  <c r="R5" i="2" s="1"/>
  <c r="Q4" i="2"/>
  <c r="R4" i="2" s="1"/>
  <c r="Q3" i="2"/>
  <c r="R3" i="2" s="1"/>
  <c r="L19" i="2"/>
  <c r="L20" i="2"/>
  <c r="L21" i="2"/>
  <c r="L22" i="2"/>
  <c r="L23" i="2"/>
  <c r="L24" i="2"/>
  <c r="L25" i="2"/>
  <c r="L26" i="2"/>
  <c r="L27" i="2"/>
  <c r="K19" i="2"/>
  <c r="K20" i="2"/>
  <c r="K21" i="2"/>
  <c r="K22" i="2"/>
  <c r="K23" i="2"/>
  <c r="K24" i="2"/>
  <c r="K25" i="2"/>
  <c r="K26" i="2"/>
  <c r="K27" i="2"/>
  <c r="K18" i="2"/>
  <c r="M18" i="2" s="1"/>
  <c r="J19" i="2"/>
  <c r="J20" i="2"/>
  <c r="J21" i="2"/>
  <c r="J22" i="2"/>
  <c r="J23" i="2"/>
  <c r="J24" i="2"/>
  <c r="J25" i="2"/>
  <c r="J26" i="2"/>
  <c r="J27" i="2"/>
  <c r="N4" i="2"/>
  <c r="N5" i="2"/>
  <c r="N6" i="2"/>
  <c r="N7" i="2"/>
  <c r="N8" i="2"/>
  <c r="N9" i="2"/>
  <c r="N10" i="2"/>
  <c r="N11" i="2"/>
  <c r="N12" i="2"/>
  <c r="M4" i="2"/>
  <c r="M5" i="2"/>
  <c r="M6" i="2"/>
  <c r="M7" i="2"/>
  <c r="M8" i="2"/>
  <c r="M9" i="2"/>
  <c r="M10" i="2"/>
  <c r="M11" i="2"/>
  <c r="M12" i="2"/>
  <c r="L4" i="2"/>
  <c r="L5" i="2"/>
  <c r="L6" i="2"/>
  <c r="L7" i="2"/>
  <c r="L8" i="2"/>
  <c r="L9" i="2"/>
  <c r="L10" i="2"/>
  <c r="L11" i="2"/>
  <c r="L12" i="2"/>
  <c r="N3" i="2"/>
  <c r="M3" i="2"/>
  <c r="L3" i="2"/>
  <c r="M21" i="1"/>
  <c r="L21" i="1"/>
  <c r="K21" i="1"/>
  <c r="J21" i="1"/>
  <c r="I21" i="1"/>
  <c r="H21" i="1"/>
  <c r="G21" i="1"/>
  <c r="F21" i="1"/>
  <c r="E21" i="1"/>
  <c r="D21" i="1"/>
  <c r="C21" i="1"/>
  <c r="L3" i="1"/>
  <c r="J5" i="1"/>
  <c r="J4" i="1"/>
  <c r="J3" i="1"/>
  <c r="G4" i="1"/>
  <c r="G5" i="1"/>
  <c r="G6" i="1"/>
  <c r="G7" i="1"/>
  <c r="G8" i="1"/>
  <c r="G9" i="1"/>
  <c r="G10" i="1"/>
  <c r="G11" i="1"/>
  <c r="G12" i="1"/>
  <c r="G13" i="1"/>
  <c r="G3" i="1"/>
  <c r="N13" i="2" l="1"/>
</calcChain>
</file>

<file path=xl/sharedStrings.xml><?xml version="1.0" encoding="utf-8"?>
<sst xmlns="http://schemas.openxmlformats.org/spreadsheetml/2006/main" count="1109" uniqueCount="210">
  <si>
    <t>S No.</t>
  </si>
  <si>
    <t>Name</t>
  </si>
  <si>
    <t>English</t>
  </si>
  <si>
    <t>Urdu</t>
  </si>
  <si>
    <t>Maths</t>
  </si>
  <si>
    <t>Total</t>
  </si>
  <si>
    <t>Saad</t>
  </si>
  <si>
    <t>Ali</t>
  </si>
  <si>
    <t>Shayan</t>
  </si>
  <si>
    <t>Noman</t>
  </si>
  <si>
    <t>Raheel</t>
  </si>
  <si>
    <t xml:space="preserve">Faisal </t>
  </si>
  <si>
    <t xml:space="preserve">Ather </t>
  </si>
  <si>
    <t>Asif</t>
  </si>
  <si>
    <t>Akther</t>
  </si>
  <si>
    <t>Azhar</t>
  </si>
  <si>
    <t>Ashraf</t>
  </si>
  <si>
    <t>Count</t>
  </si>
  <si>
    <t>L</t>
  </si>
  <si>
    <t>P</t>
  </si>
  <si>
    <t>A</t>
  </si>
  <si>
    <t>Science</t>
  </si>
  <si>
    <t>Social Studies</t>
  </si>
  <si>
    <t>Grades</t>
  </si>
  <si>
    <t>Attendance</t>
  </si>
  <si>
    <t>Percentage</t>
  </si>
  <si>
    <t>Attendance Addon</t>
  </si>
  <si>
    <t>Present</t>
  </si>
  <si>
    <t>Absent</t>
  </si>
  <si>
    <t>Leave</t>
  </si>
  <si>
    <t>Saad Ali</t>
  </si>
  <si>
    <t>Shayan Ali</t>
  </si>
  <si>
    <t>Noman Ali</t>
  </si>
  <si>
    <t>Raheel Ali</t>
  </si>
  <si>
    <t xml:space="preserve">Faisal Ali </t>
  </si>
  <si>
    <t>Asif Ali</t>
  </si>
  <si>
    <t>Ather Ali</t>
  </si>
  <si>
    <t>Azhar Ali</t>
  </si>
  <si>
    <t>Ashraf Ali</t>
  </si>
  <si>
    <t>Asghar Ali</t>
  </si>
  <si>
    <t>Akther Ali</t>
  </si>
  <si>
    <t>St 10</t>
  </si>
  <si>
    <t>St 11</t>
  </si>
  <si>
    <t>St 01</t>
  </si>
  <si>
    <t>St 02</t>
  </si>
  <si>
    <t>St 03</t>
  </si>
  <si>
    <t>St 04</t>
  </si>
  <si>
    <t>St 05</t>
  </si>
  <si>
    <t>St 06</t>
  </si>
  <si>
    <t>St 07</t>
  </si>
  <si>
    <t>St 08</t>
  </si>
  <si>
    <t>St 09</t>
  </si>
  <si>
    <t>Serial No</t>
  </si>
  <si>
    <t>Batch</t>
  </si>
  <si>
    <t>21B-SE</t>
  </si>
  <si>
    <t>Subject</t>
  </si>
  <si>
    <t>Department</t>
  </si>
  <si>
    <t>SE</t>
  </si>
  <si>
    <t>SRE</t>
  </si>
  <si>
    <t>HCI</t>
  </si>
  <si>
    <t>DB</t>
  </si>
  <si>
    <t>ISE</t>
  </si>
  <si>
    <t>ICT</t>
  </si>
  <si>
    <t>Dept</t>
  </si>
  <si>
    <t>Total Marks</t>
  </si>
  <si>
    <t>Obtained Marks</t>
  </si>
  <si>
    <t>CS</t>
  </si>
  <si>
    <t>Grade</t>
  </si>
  <si>
    <t>USMAN INSTITUTE OF TECHNOLOGY</t>
  </si>
  <si>
    <t>SUMIFS</t>
  </si>
  <si>
    <t>SUMIF</t>
  </si>
  <si>
    <t xml:space="preserve">COUNT </t>
  </si>
  <si>
    <t xml:space="preserve">COUNTA </t>
  </si>
  <si>
    <t>HEADING NO</t>
  </si>
  <si>
    <t>WITH HEADING</t>
  </si>
  <si>
    <t>COUNT IF</t>
  </si>
  <si>
    <t>&lt;80</t>
  </si>
  <si>
    <t>COUNT IFS</t>
  </si>
  <si>
    <t>XLOOKUP NO</t>
  </si>
  <si>
    <t>Surah Number</t>
  </si>
  <si>
    <t>Surah Name</t>
  </si>
  <si>
    <t>Number of Verses (Ayat)</t>
  </si>
  <si>
    <t>Translation Language</t>
  </si>
  <si>
    <t>Al-Fatiha</t>
  </si>
  <si>
    <t>Makki</t>
  </si>
  <si>
    <t>Al-Baqarah</t>
  </si>
  <si>
    <t>Madani</t>
  </si>
  <si>
    <t>An-Nisa</t>
  </si>
  <si>
    <t>Al-Anfal</t>
  </si>
  <si>
    <t>At-Tawbah</t>
  </si>
  <si>
    <t>Yunus</t>
  </si>
  <si>
    <t>Revelation Type</t>
  </si>
  <si>
    <t>Aal-E-Imran</t>
  </si>
  <si>
    <t>Al-Maidah</t>
  </si>
  <si>
    <t>Al-Anam</t>
  </si>
  <si>
    <t>Al-Araf</t>
  </si>
  <si>
    <t>Hud</t>
  </si>
  <si>
    <t>Yusuf</t>
  </si>
  <si>
    <t>Ar-Rad</t>
  </si>
  <si>
    <t>Ibrahim</t>
  </si>
  <si>
    <t>Al-Hijr</t>
  </si>
  <si>
    <t>An-Nahl</t>
  </si>
  <si>
    <t>Al-Isra</t>
  </si>
  <si>
    <t>Al-Kahf</t>
  </si>
  <si>
    <t>Maryam</t>
  </si>
  <si>
    <t>Taha</t>
  </si>
  <si>
    <t>Al-Anbiya</t>
  </si>
  <si>
    <t>Al-Hajj</t>
  </si>
  <si>
    <t>Al-Muminun</t>
  </si>
  <si>
    <t>An-Nur</t>
  </si>
  <si>
    <t>Al-Furqan</t>
  </si>
  <si>
    <t>Ash-Shuara</t>
  </si>
  <si>
    <t>An-Naml</t>
  </si>
  <si>
    <t>Al-Qasas</t>
  </si>
  <si>
    <t>Al-Ankabut</t>
  </si>
  <si>
    <t>Ar-Rum</t>
  </si>
  <si>
    <t>Luqman</t>
  </si>
  <si>
    <t>As-Sajda</t>
  </si>
  <si>
    <t>Al-Ahzab</t>
  </si>
  <si>
    <t>Saba</t>
  </si>
  <si>
    <t>Fatir</t>
  </si>
  <si>
    <t>Ya-Sin</t>
  </si>
  <si>
    <t>As-Saffat</t>
  </si>
  <si>
    <t>Sad</t>
  </si>
  <si>
    <t>Az-Zumar</t>
  </si>
  <si>
    <t>Ghafir</t>
  </si>
  <si>
    <t>Fussilat</t>
  </si>
  <si>
    <t>Ash-Shura</t>
  </si>
  <si>
    <t>Az-Zukhruf</t>
  </si>
  <si>
    <t>Ad-Dukhan</t>
  </si>
  <si>
    <t>Al-Jathiya</t>
  </si>
  <si>
    <t>Al-Ahqaf</t>
  </si>
  <si>
    <t>Muhammad</t>
  </si>
  <si>
    <t>Al-Fath</t>
  </si>
  <si>
    <t>Al-Hujurat</t>
  </si>
  <si>
    <t>Qaf</t>
  </si>
  <si>
    <t>Adh-Dhariyat</t>
  </si>
  <si>
    <t>At-Tur</t>
  </si>
  <si>
    <t>An-Najm</t>
  </si>
  <si>
    <t>Al-Qamar</t>
  </si>
  <si>
    <t>Ar-Rahman</t>
  </si>
  <si>
    <t>Al-Waqia</t>
  </si>
  <si>
    <t>Al-Hadid</t>
  </si>
  <si>
    <t>Al-Mujadila</t>
  </si>
  <si>
    <t>Al-Hashr</t>
  </si>
  <si>
    <t>Al-Mumtahina</t>
  </si>
  <si>
    <t>As-Saff</t>
  </si>
  <si>
    <t>Al-Jumuah</t>
  </si>
  <si>
    <t>Al-Munafiqun</t>
  </si>
  <si>
    <t>At-Taghabun</t>
  </si>
  <si>
    <t>At-Talaq</t>
  </si>
  <si>
    <t>At-Tahrim</t>
  </si>
  <si>
    <t>Al-Mulk</t>
  </si>
  <si>
    <t>Al-Qalam</t>
  </si>
  <si>
    <t>Al-Haaqqa</t>
  </si>
  <si>
    <t>Al-Maarij</t>
  </si>
  <si>
    <t>Nuh</t>
  </si>
  <si>
    <t>Al-Jinn</t>
  </si>
  <si>
    <t>Al-Muzzammil</t>
  </si>
  <si>
    <t>Al-Muddathir</t>
  </si>
  <si>
    <t>Al-Qiyama</t>
  </si>
  <si>
    <t>Al-Insan</t>
  </si>
  <si>
    <t>Al-Mursalat</t>
  </si>
  <si>
    <t>An-Naba</t>
  </si>
  <si>
    <t>An-Naziat</t>
  </si>
  <si>
    <t>Abasa</t>
  </si>
  <si>
    <t>At-Takwir</t>
  </si>
  <si>
    <t>Al-Infitar</t>
  </si>
  <si>
    <t>Al-Mutaffifin</t>
  </si>
  <si>
    <t>Al-Inshiqaq</t>
  </si>
  <si>
    <t>Al-Buruj</t>
  </si>
  <si>
    <t>At-Tariq</t>
  </si>
  <si>
    <t>Al-Ala</t>
  </si>
  <si>
    <t>Al-Ghashiya</t>
  </si>
  <si>
    <t>Al-Fajr</t>
  </si>
  <si>
    <t>Al-Balad</t>
  </si>
  <si>
    <t>Ash-Shams</t>
  </si>
  <si>
    <t>Al-Lail</t>
  </si>
  <si>
    <t>Ad-Duha</t>
  </si>
  <si>
    <t>Ash-Sharh</t>
  </si>
  <si>
    <t>At-Tin</t>
  </si>
  <si>
    <t>Al-Alaq</t>
  </si>
  <si>
    <t>Al-Qadr</t>
  </si>
  <si>
    <t>Al-Bayyina</t>
  </si>
  <si>
    <t>Az-Zalzala</t>
  </si>
  <si>
    <t>Al-Adiyat</t>
  </si>
  <si>
    <t>Al-Qaria</t>
  </si>
  <si>
    <t>At-Takathur</t>
  </si>
  <si>
    <t>Al-Asr</t>
  </si>
  <si>
    <t>Al-Humaza</t>
  </si>
  <si>
    <t>Al-Fil</t>
  </si>
  <si>
    <t>Quraish</t>
  </si>
  <si>
    <t>Al-Maun</t>
  </si>
  <si>
    <t>Al-Kawthar</t>
  </si>
  <si>
    <t>Al-Kafiroon</t>
  </si>
  <si>
    <t>An-Nasr</t>
  </si>
  <si>
    <t>Al-Masad</t>
  </si>
  <si>
    <t>Al-Ikhlas</t>
  </si>
  <si>
    <t>Al-Falaq</t>
  </si>
  <si>
    <t>An-Nas</t>
  </si>
  <si>
    <t>Number of verses</t>
  </si>
  <si>
    <t>Revelation type</t>
  </si>
  <si>
    <t>Surah No</t>
  </si>
  <si>
    <t>COUNTIF Makki</t>
  </si>
  <si>
    <t>COUNTIF Madani</t>
  </si>
  <si>
    <t>SUMIF Makki</t>
  </si>
  <si>
    <t>SUMIFS Madani &gt; 50</t>
  </si>
  <si>
    <t>LOOKUP</t>
  </si>
  <si>
    <t>no</t>
  </si>
  <si>
    <t>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</si>
</sst>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auto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BC3E-B2D2-4AD3-8F20-94061766E4B0}">
  <dimension ref="B2:M21"/>
  <sheetViews>
    <sheetView workbookViewId="0">
      <selection activeCell="D2" sqref="D2:F13"/>
    </sheetView>
  </sheetViews>
  <sheetFormatPr defaultRowHeight="14.4" x14ac:dyDescent="0.3"/>
  <sheetData>
    <row r="2" spans="2:13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>
        <v>4</v>
      </c>
      <c r="L2" t="s">
        <v>13</v>
      </c>
    </row>
    <row r="3" spans="2:13" x14ac:dyDescent="0.3">
      <c r="B3">
        <v>1</v>
      </c>
      <c r="C3" t="s">
        <v>6</v>
      </c>
      <c r="D3">
        <v>78</v>
      </c>
      <c r="E3">
        <v>67</v>
      </c>
      <c r="F3">
        <v>72</v>
      </c>
      <c r="G3">
        <f>SUM(D3:F3)</f>
        <v>217</v>
      </c>
      <c r="J3" t="str">
        <f>VLOOKUP(J2,B2:G13,2,FALSE)</f>
        <v>Noman</v>
      </c>
      <c r="L3">
        <f>VLOOKUP(L2,C2:G13,5,FALSE)</f>
        <v>238</v>
      </c>
    </row>
    <row r="4" spans="2:13" x14ac:dyDescent="0.3">
      <c r="B4">
        <v>2</v>
      </c>
      <c r="C4" t="s">
        <v>8</v>
      </c>
      <c r="D4">
        <v>79</v>
      </c>
      <c r="E4">
        <v>68</v>
      </c>
      <c r="F4">
        <v>73</v>
      </c>
      <c r="G4">
        <f t="shared" ref="G4:G13" si="0">SUM(D4:F4)</f>
        <v>220</v>
      </c>
      <c r="J4">
        <f>VLOOKUP(J2,B3:G14,3,FALSE)</f>
        <v>81</v>
      </c>
    </row>
    <row r="5" spans="2:13" x14ac:dyDescent="0.3">
      <c r="B5">
        <v>3</v>
      </c>
      <c r="C5" t="s">
        <v>7</v>
      </c>
      <c r="D5">
        <v>80</v>
      </c>
      <c r="E5">
        <v>69</v>
      </c>
      <c r="F5">
        <v>74</v>
      </c>
      <c r="G5">
        <f t="shared" si="0"/>
        <v>223</v>
      </c>
      <c r="J5">
        <f>VLOOKUP(J2,B4:G15,4,FALSE)</f>
        <v>70</v>
      </c>
    </row>
    <row r="6" spans="2:13" x14ac:dyDescent="0.3">
      <c r="B6">
        <v>4</v>
      </c>
      <c r="C6" t="s">
        <v>9</v>
      </c>
      <c r="D6">
        <v>81</v>
      </c>
      <c r="E6">
        <v>70</v>
      </c>
      <c r="F6">
        <v>75</v>
      </c>
      <c r="G6">
        <f t="shared" si="0"/>
        <v>226</v>
      </c>
    </row>
    <row r="7" spans="2:13" x14ac:dyDescent="0.3">
      <c r="B7">
        <v>5</v>
      </c>
      <c r="C7" t="s">
        <v>10</v>
      </c>
      <c r="D7">
        <v>82</v>
      </c>
      <c r="E7">
        <v>71</v>
      </c>
      <c r="F7">
        <v>76</v>
      </c>
      <c r="G7">
        <f t="shared" si="0"/>
        <v>229</v>
      </c>
    </row>
    <row r="8" spans="2:13" x14ac:dyDescent="0.3">
      <c r="B8">
        <v>6</v>
      </c>
      <c r="C8" t="s">
        <v>11</v>
      </c>
      <c r="D8">
        <v>83</v>
      </c>
      <c r="E8">
        <v>72</v>
      </c>
      <c r="F8">
        <v>77</v>
      </c>
      <c r="G8">
        <f t="shared" si="0"/>
        <v>232</v>
      </c>
    </row>
    <row r="9" spans="2:13" x14ac:dyDescent="0.3">
      <c r="B9">
        <v>7</v>
      </c>
      <c r="C9" t="s">
        <v>12</v>
      </c>
      <c r="D9">
        <v>84</v>
      </c>
      <c r="E9">
        <v>73</v>
      </c>
      <c r="F9">
        <v>78</v>
      </c>
      <c r="G9">
        <f t="shared" si="0"/>
        <v>235</v>
      </c>
    </row>
    <row r="10" spans="2:13" x14ac:dyDescent="0.3">
      <c r="B10">
        <v>8</v>
      </c>
      <c r="C10" t="s">
        <v>13</v>
      </c>
      <c r="D10">
        <v>85</v>
      </c>
      <c r="E10">
        <v>74</v>
      </c>
      <c r="F10">
        <v>79</v>
      </c>
      <c r="G10">
        <f t="shared" si="0"/>
        <v>238</v>
      </c>
    </row>
    <row r="11" spans="2:13" x14ac:dyDescent="0.3">
      <c r="B11">
        <v>9</v>
      </c>
      <c r="C11" t="s">
        <v>14</v>
      </c>
      <c r="D11">
        <v>86</v>
      </c>
      <c r="E11">
        <v>75</v>
      </c>
      <c r="F11">
        <v>80</v>
      </c>
      <c r="G11">
        <f t="shared" si="0"/>
        <v>241</v>
      </c>
    </row>
    <row r="12" spans="2:13" x14ac:dyDescent="0.3">
      <c r="B12">
        <v>10</v>
      </c>
      <c r="C12" t="s">
        <v>15</v>
      </c>
      <c r="D12">
        <v>87</v>
      </c>
      <c r="E12">
        <v>76</v>
      </c>
      <c r="F12">
        <v>81</v>
      </c>
      <c r="G12">
        <f t="shared" si="0"/>
        <v>244</v>
      </c>
    </row>
    <row r="13" spans="2:13" x14ac:dyDescent="0.3">
      <c r="B13">
        <v>11</v>
      </c>
      <c r="C13" t="s">
        <v>16</v>
      </c>
      <c r="D13">
        <v>88</v>
      </c>
      <c r="E13">
        <v>77</v>
      </c>
      <c r="F13">
        <v>82</v>
      </c>
      <c r="G13">
        <f t="shared" si="0"/>
        <v>247</v>
      </c>
    </row>
    <row r="16" spans="2:13" x14ac:dyDescent="0.3">
      <c r="B16" s="1" t="s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</row>
    <row r="17" spans="2:13" x14ac:dyDescent="0.3">
      <c r="B17" s="1" t="s">
        <v>1</v>
      </c>
      <c r="C17" t="s">
        <v>6</v>
      </c>
      <c r="D17" t="s">
        <v>8</v>
      </c>
      <c r="E17" t="s">
        <v>7</v>
      </c>
      <c r="F17" t="s">
        <v>9</v>
      </c>
      <c r="G17" t="s">
        <v>10</v>
      </c>
      <c r="H17" t="s">
        <v>11</v>
      </c>
      <c r="I17" t="s">
        <v>12</v>
      </c>
      <c r="J17" t="s">
        <v>13</v>
      </c>
      <c r="K17" t="s">
        <v>14</v>
      </c>
      <c r="L17" t="s">
        <v>15</v>
      </c>
      <c r="M17" t="s">
        <v>16</v>
      </c>
    </row>
    <row r="18" spans="2:13" x14ac:dyDescent="0.3">
      <c r="B18" s="1" t="s">
        <v>2</v>
      </c>
      <c r="C18">
        <v>78</v>
      </c>
      <c r="D18">
        <v>79</v>
      </c>
      <c r="E18">
        <v>80</v>
      </c>
      <c r="F18">
        <v>81</v>
      </c>
      <c r="G18">
        <v>82</v>
      </c>
      <c r="H18">
        <v>83</v>
      </c>
      <c r="I18">
        <v>84</v>
      </c>
      <c r="J18">
        <v>85</v>
      </c>
      <c r="K18">
        <v>86</v>
      </c>
      <c r="L18">
        <v>87</v>
      </c>
      <c r="M18">
        <v>88</v>
      </c>
    </row>
    <row r="19" spans="2:13" x14ac:dyDescent="0.3">
      <c r="B19" s="1" t="s">
        <v>3</v>
      </c>
      <c r="C19">
        <v>67</v>
      </c>
      <c r="D19">
        <v>68</v>
      </c>
      <c r="E19">
        <v>69</v>
      </c>
      <c r="F19">
        <v>70</v>
      </c>
      <c r="G19">
        <v>71</v>
      </c>
      <c r="H19">
        <v>72</v>
      </c>
      <c r="I19">
        <v>73</v>
      </c>
      <c r="J19">
        <v>74</v>
      </c>
      <c r="K19">
        <v>75</v>
      </c>
      <c r="L19">
        <v>76</v>
      </c>
      <c r="M19">
        <v>77</v>
      </c>
    </row>
    <row r="20" spans="2:13" x14ac:dyDescent="0.3">
      <c r="B20" s="1" t="s">
        <v>4</v>
      </c>
      <c r="C20">
        <v>72</v>
      </c>
      <c r="D20">
        <v>73</v>
      </c>
      <c r="E20">
        <v>74</v>
      </c>
      <c r="F20">
        <v>75</v>
      </c>
      <c r="G20">
        <v>76</v>
      </c>
      <c r="H20">
        <v>77</v>
      </c>
      <c r="I20">
        <v>78</v>
      </c>
      <c r="J20">
        <v>79</v>
      </c>
      <c r="K20">
        <v>80</v>
      </c>
      <c r="L20">
        <v>81</v>
      </c>
      <c r="M20">
        <v>82</v>
      </c>
    </row>
    <row r="21" spans="2:13" x14ac:dyDescent="0.3">
      <c r="B21" s="1" t="s">
        <v>5</v>
      </c>
      <c r="C21">
        <f t="shared" ref="C21:M21" si="1">SUM(C18:C20)</f>
        <v>217</v>
      </c>
      <c r="D21">
        <f t="shared" si="1"/>
        <v>220</v>
      </c>
      <c r="E21">
        <f t="shared" si="1"/>
        <v>223</v>
      </c>
      <c r="F21">
        <f t="shared" si="1"/>
        <v>226</v>
      </c>
      <c r="G21">
        <f t="shared" si="1"/>
        <v>229</v>
      </c>
      <c r="H21">
        <f t="shared" si="1"/>
        <v>232</v>
      </c>
      <c r="I21">
        <f t="shared" si="1"/>
        <v>235</v>
      </c>
      <c r="J21">
        <f t="shared" si="1"/>
        <v>238</v>
      </c>
      <c r="K21">
        <f t="shared" si="1"/>
        <v>241</v>
      </c>
      <c r="L21">
        <f t="shared" si="1"/>
        <v>244</v>
      </c>
      <c r="M21">
        <f t="shared" si="1"/>
        <v>247</v>
      </c>
    </row>
  </sheetData>
  <dataValidations count="2">
    <dataValidation type="list" allowBlank="1" showInputMessage="1" showErrorMessage="1" sqref="L2" xr:uid="{9BB679AA-F186-4BDB-9AC3-8671260FB25B}">
      <formula1>$C$3:$C$13</formula1>
    </dataValidation>
    <dataValidation type="list" allowBlank="1" showInputMessage="1" showErrorMessage="1" sqref="B17:M17" xr:uid="{0D019508-6B9E-42A8-AD81-AA6EF2BE31CB}">
      <formula1>$B$17:$M$17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25AF-AB7E-41F3-B096-4A9951D99DED}">
  <dimension ref="B2:R27"/>
  <sheetViews>
    <sheetView workbookViewId="0">
      <selection activeCell="L18" sqref="L18"/>
    </sheetView>
  </sheetViews>
  <sheetFormatPr defaultRowHeight="14.4" x14ac:dyDescent="0.3"/>
  <cols>
    <col min="1" max="2" width="8.88671875" style="1"/>
    <col min="3" max="3" width="7" style="1" bestFit="1" customWidth="1"/>
    <col min="4" max="4" width="6.5546875" style="1" bestFit="1" customWidth="1"/>
    <col min="5" max="5" width="5" style="1" bestFit="1" customWidth="1"/>
    <col min="6" max="6" width="6.109375" style="1" bestFit="1" customWidth="1"/>
    <col min="7" max="7" width="7.109375" style="1" bestFit="1" customWidth="1"/>
    <col min="8" max="8" width="12" style="1" bestFit="1" customWidth="1"/>
    <col min="9" max="9" width="10.33203125" style="1" bestFit="1" customWidth="1"/>
    <col min="10" max="10" width="16.109375" style="1" bestFit="1" customWidth="1"/>
    <col min="11" max="11" width="5.21875" style="1" bestFit="1" customWidth="1"/>
    <col min="12" max="12" width="10.109375" style="1" bestFit="1" customWidth="1"/>
    <col min="13" max="13" width="6.6640625" style="1" bestFit="1" customWidth="1"/>
    <col min="14" max="17" width="8.88671875" style="1"/>
    <col min="18" max="18" width="10.109375" style="1" bestFit="1" customWidth="1"/>
    <col min="19" max="16384" width="8.88671875" style="1"/>
  </cols>
  <sheetData>
    <row r="2" spans="2:18" x14ac:dyDescent="0.3">
      <c r="B2" s="4" t="s">
        <v>17</v>
      </c>
      <c r="C2" s="4" t="s">
        <v>1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 t="s">
        <v>18</v>
      </c>
      <c r="M2" s="4" t="s">
        <v>19</v>
      </c>
      <c r="N2" s="4" t="s">
        <v>20</v>
      </c>
      <c r="P2" s="4" t="s">
        <v>1</v>
      </c>
      <c r="Q2" s="4" t="s">
        <v>6</v>
      </c>
      <c r="R2" s="4" t="s">
        <v>25</v>
      </c>
    </row>
    <row r="3" spans="2:18" x14ac:dyDescent="0.3">
      <c r="B3" s="2">
        <v>1</v>
      </c>
      <c r="C3" s="2" t="s">
        <v>6</v>
      </c>
      <c r="D3" s="2" t="s">
        <v>20</v>
      </c>
      <c r="E3" s="2" t="s">
        <v>19</v>
      </c>
      <c r="F3" s="2" t="s">
        <v>19</v>
      </c>
      <c r="G3" s="2" t="s">
        <v>19</v>
      </c>
      <c r="H3" s="2" t="s">
        <v>18</v>
      </c>
      <c r="I3" s="2" t="s">
        <v>19</v>
      </c>
      <c r="J3" s="2" t="s">
        <v>19</v>
      </c>
      <c r="K3" s="2" t="s">
        <v>20</v>
      </c>
      <c r="L3" s="2">
        <f>COUNTIF(D3:K3,"L")</f>
        <v>1</v>
      </c>
      <c r="M3" s="2">
        <f t="shared" ref="M3:M13" si="0">COUNTIF(D3:K3,"P")</f>
        <v>5</v>
      </c>
      <c r="N3" s="2">
        <f t="shared" ref="N3:N13" si="1">COUNTIF(D3:K3,"A")</f>
        <v>2</v>
      </c>
      <c r="P3" s="3" t="s">
        <v>27</v>
      </c>
      <c r="Q3" s="3">
        <f>VLOOKUP(Q2,C2:N13,11,FALSE)</f>
        <v>5</v>
      </c>
      <c r="R3" s="3">
        <f>(Q3*1000)/100</f>
        <v>50</v>
      </c>
    </row>
    <row r="4" spans="2:18" x14ac:dyDescent="0.3">
      <c r="B4" s="2">
        <v>2</v>
      </c>
      <c r="C4" s="2" t="s">
        <v>8</v>
      </c>
      <c r="D4" s="2" t="s">
        <v>20</v>
      </c>
      <c r="E4" s="2" t="s">
        <v>18</v>
      </c>
      <c r="F4" s="2" t="s">
        <v>19</v>
      </c>
      <c r="G4" s="2" t="s">
        <v>19</v>
      </c>
      <c r="H4" s="2" t="s">
        <v>20</v>
      </c>
      <c r="I4" s="2" t="s">
        <v>19</v>
      </c>
      <c r="J4" s="2" t="s">
        <v>19</v>
      </c>
      <c r="K4" s="2" t="s">
        <v>19</v>
      </c>
      <c r="L4" s="2">
        <f t="shared" ref="L4:L13" si="2">COUNTIF(D4:K4,"L")</f>
        <v>1</v>
      </c>
      <c r="M4" s="2">
        <f t="shared" si="0"/>
        <v>5</v>
      </c>
      <c r="N4" s="2">
        <f t="shared" si="1"/>
        <v>2</v>
      </c>
      <c r="P4" s="3" t="s">
        <v>28</v>
      </c>
      <c r="Q4" s="3">
        <f>VLOOKUP(Q2,C2:N13,12,FALSE)</f>
        <v>2</v>
      </c>
      <c r="R4" s="3">
        <f t="shared" ref="R4:R5" si="3">(Q4*1000)/100</f>
        <v>20</v>
      </c>
    </row>
    <row r="5" spans="2:18" x14ac:dyDescent="0.3">
      <c r="B5" s="2">
        <v>3</v>
      </c>
      <c r="C5" s="2" t="s">
        <v>7</v>
      </c>
      <c r="D5" s="2" t="s">
        <v>18</v>
      </c>
      <c r="E5" s="2" t="s">
        <v>20</v>
      </c>
      <c r="F5" s="2" t="s">
        <v>19</v>
      </c>
      <c r="G5" s="2" t="s">
        <v>19</v>
      </c>
      <c r="H5" s="2" t="s">
        <v>20</v>
      </c>
      <c r="I5" s="2" t="s">
        <v>19</v>
      </c>
      <c r="J5" s="2" t="s">
        <v>19</v>
      </c>
      <c r="K5" s="2" t="s">
        <v>19</v>
      </c>
      <c r="L5" s="2">
        <f t="shared" si="2"/>
        <v>1</v>
      </c>
      <c r="M5" s="2">
        <f t="shared" si="0"/>
        <v>5</v>
      </c>
      <c r="N5" s="2">
        <f t="shared" si="1"/>
        <v>2</v>
      </c>
      <c r="P5" s="3" t="s">
        <v>29</v>
      </c>
      <c r="Q5" s="3">
        <f>VLOOKUP(Q2,C2:N13,10,FALSE)</f>
        <v>1</v>
      </c>
      <c r="R5" s="3">
        <f t="shared" si="3"/>
        <v>10</v>
      </c>
    </row>
    <row r="6" spans="2:18" x14ac:dyDescent="0.3">
      <c r="B6" s="2">
        <v>4</v>
      </c>
      <c r="C6" s="2" t="s">
        <v>9</v>
      </c>
      <c r="D6" s="2" t="s">
        <v>19</v>
      </c>
      <c r="E6" s="2" t="s">
        <v>20</v>
      </c>
      <c r="F6" s="2" t="s">
        <v>20</v>
      </c>
      <c r="G6" s="2" t="s">
        <v>19</v>
      </c>
      <c r="H6" s="2" t="s">
        <v>20</v>
      </c>
      <c r="I6" s="2" t="s">
        <v>20</v>
      </c>
      <c r="J6" s="2" t="s">
        <v>19</v>
      </c>
      <c r="K6" s="2" t="s">
        <v>18</v>
      </c>
      <c r="L6" s="2">
        <f t="shared" si="2"/>
        <v>1</v>
      </c>
      <c r="M6" s="2">
        <f t="shared" si="0"/>
        <v>3</v>
      </c>
      <c r="N6" s="2">
        <f t="shared" si="1"/>
        <v>4</v>
      </c>
    </row>
    <row r="7" spans="2:18" x14ac:dyDescent="0.3">
      <c r="B7" s="2">
        <v>5</v>
      </c>
      <c r="C7" s="2" t="s">
        <v>10</v>
      </c>
      <c r="D7" s="2" t="s">
        <v>19</v>
      </c>
      <c r="E7" s="2" t="s">
        <v>19</v>
      </c>
      <c r="F7" s="2" t="s">
        <v>19</v>
      </c>
      <c r="G7" s="2" t="s">
        <v>19</v>
      </c>
      <c r="H7" s="2" t="s">
        <v>20</v>
      </c>
      <c r="I7" s="2" t="s">
        <v>19</v>
      </c>
      <c r="J7" s="2" t="s">
        <v>19</v>
      </c>
      <c r="K7" s="2" t="s">
        <v>18</v>
      </c>
      <c r="L7" s="2">
        <f t="shared" si="2"/>
        <v>1</v>
      </c>
      <c r="M7" s="2">
        <f t="shared" si="0"/>
        <v>6</v>
      </c>
      <c r="N7" s="2">
        <f t="shared" si="1"/>
        <v>1</v>
      </c>
    </row>
    <row r="8" spans="2:18" x14ac:dyDescent="0.3">
      <c r="B8" s="2">
        <v>6</v>
      </c>
      <c r="C8" s="2" t="s">
        <v>11</v>
      </c>
      <c r="D8" s="2" t="s">
        <v>19</v>
      </c>
      <c r="E8" s="2" t="s">
        <v>19</v>
      </c>
      <c r="F8" s="2" t="s">
        <v>19</v>
      </c>
      <c r="G8" s="2" t="s">
        <v>19</v>
      </c>
      <c r="H8" s="2" t="s">
        <v>19</v>
      </c>
      <c r="I8" s="2" t="s">
        <v>19</v>
      </c>
      <c r="J8" s="2" t="s">
        <v>20</v>
      </c>
      <c r="K8" s="2" t="s">
        <v>18</v>
      </c>
      <c r="L8" s="2">
        <f t="shared" si="2"/>
        <v>1</v>
      </c>
      <c r="M8" s="2">
        <f t="shared" si="0"/>
        <v>6</v>
      </c>
      <c r="N8" s="2">
        <f t="shared" si="1"/>
        <v>1</v>
      </c>
    </row>
    <row r="9" spans="2:18" x14ac:dyDescent="0.3">
      <c r="B9" s="2">
        <v>7</v>
      </c>
      <c r="C9" s="2" t="s">
        <v>12</v>
      </c>
      <c r="D9" s="2" t="s">
        <v>19</v>
      </c>
      <c r="E9" s="2" t="s">
        <v>19</v>
      </c>
      <c r="F9" s="2" t="s">
        <v>19</v>
      </c>
      <c r="G9" s="2" t="s">
        <v>19</v>
      </c>
      <c r="H9" s="2" t="s">
        <v>20</v>
      </c>
      <c r="I9" s="2" t="s">
        <v>19</v>
      </c>
      <c r="J9" s="2" t="s">
        <v>20</v>
      </c>
      <c r="K9" s="2" t="s">
        <v>18</v>
      </c>
      <c r="L9" s="2">
        <f t="shared" si="2"/>
        <v>1</v>
      </c>
      <c r="M9" s="2">
        <f t="shared" si="0"/>
        <v>5</v>
      </c>
      <c r="N9" s="2">
        <f t="shared" si="1"/>
        <v>2</v>
      </c>
    </row>
    <row r="10" spans="2:18" x14ac:dyDescent="0.3">
      <c r="B10" s="2">
        <v>8</v>
      </c>
      <c r="C10" s="2" t="s">
        <v>13</v>
      </c>
      <c r="D10" s="2" t="s">
        <v>19</v>
      </c>
      <c r="E10" s="2" t="s">
        <v>19</v>
      </c>
      <c r="F10" s="2" t="s">
        <v>19</v>
      </c>
      <c r="G10" s="2" t="s">
        <v>20</v>
      </c>
      <c r="H10" s="2" t="s">
        <v>19</v>
      </c>
      <c r="I10" s="2" t="s">
        <v>18</v>
      </c>
      <c r="J10" s="2" t="s">
        <v>19</v>
      </c>
      <c r="K10" s="2" t="s">
        <v>19</v>
      </c>
      <c r="L10" s="2">
        <f t="shared" si="2"/>
        <v>1</v>
      </c>
      <c r="M10" s="2">
        <f t="shared" si="0"/>
        <v>6</v>
      </c>
      <c r="N10" s="2">
        <f t="shared" si="1"/>
        <v>1</v>
      </c>
    </row>
    <row r="11" spans="2:18" x14ac:dyDescent="0.3">
      <c r="B11" s="2">
        <v>9</v>
      </c>
      <c r="C11" s="2" t="s">
        <v>14</v>
      </c>
      <c r="D11" s="2" t="s">
        <v>19</v>
      </c>
      <c r="E11" s="2" t="s">
        <v>20</v>
      </c>
      <c r="F11" s="2" t="s">
        <v>18</v>
      </c>
      <c r="G11" s="2" t="s">
        <v>19</v>
      </c>
      <c r="H11" s="2" t="s">
        <v>20</v>
      </c>
      <c r="I11" s="2" t="s">
        <v>19</v>
      </c>
      <c r="J11" s="2" t="s">
        <v>19</v>
      </c>
      <c r="K11" s="2" t="s">
        <v>19</v>
      </c>
      <c r="L11" s="2">
        <f t="shared" si="2"/>
        <v>1</v>
      </c>
      <c r="M11" s="2">
        <f t="shared" si="0"/>
        <v>5</v>
      </c>
      <c r="N11" s="2">
        <f t="shared" si="1"/>
        <v>2</v>
      </c>
    </row>
    <row r="12" spans="2:18" x14ac:dyDescent="0.3">
      <c r="B12" s="2">
        <v>10</v>
      </c>
      <c r="C12" s="2" t="s">
        <v>15</v>
      </c>
      <c r="D12" s="2" t="s">
        <v>19</v>
      </c>
      <c r="E12" s="2" t="s">
        <v>20</v>
      </c>
      <c r="F12" s="2" t="s">
        <v>20</v>
      </c>
      <c r="G12" s="2" t="s">
        <v>19</v>
      </c>
      <c r="H12" s="2" t="s">
        <v>18</v>
      </c>
      <c r="I12" s="2" t="s">
        <v>19</v>
      </c>
      <c r="J12" s="2" t="s">
        <v>20</v>
      </c>
      <c r="K12" s="2" t="s">
        <v>19</v>
      </c>
      <c r="L12" s="2">
        <f t="shared" si="2"/>
        <v>1</v>
      </c>
      <c r="M12" s="2">
        <f t="shared" si="0"/>
        <v>4</v>
      </c>
      <c r="N12" s="2">
        <f t="shared" si="1"/>
        <v>3</v>
      </c>
    </row>
    <row r="13" spans="2:18" x14ac:dyDescent="0.3">
      <c r="B13" s="2">
        <v>11</v>
      </c>
      <c r="C13" s="2" t="s">
        <v>16</v>
      </c>
      <c r="D13" s="2" t="s">
        <v>19</v>
      </c>
      <c r="E13" s="2" t="s">
        <v>18</v>
      </c>
      <c r="F13" s="2" t="s">
        <v>20</v>
      </c>
      <c r="G13" s="2" t="s">
        <v>19</v>
      </c>
      <c r="H13" s="2" t="s">
        <v>19</v>
      </c>
      <c r="I13" s="2" t="s">
        <v>18</v>
      </c>
      <c r="J13" s="2" t="s">
        <v>19</v>
      </c>
      <c r="K13" s="2" t="s">
        <v>19</v>
      </c>
      <c r="L13" s="2">
        <f t="shared" si="2"/>
        <v>2</v>
      </c>
      <c r="M13" s="2">
        <f t="shared" si="0"/>
        <v>5</v>
      </c>
      <c r="N13" s="2">
        <f t="shared" si="1"/>
        <v>1</v>
      </c>
    </row>
    <row r="17" spans="2:13" x14ac:dyDescent="0.3">
      <c r="B17" s="4" t="s">
        <v>0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21</v>
      </c>
      <c r="H17" s="4" t="s">
        <v>22</v>
      </c>
      <c r="I17" s="4" t="s">
        <v>24</v>
      </c>
      <c r="J17" s="4" t="s">
        <v>26</v>
      </c>
      <c r="K17" s="4" t="s">
        <v>5</v>
      </c>
      <c r="L17" s="4" t="s">
        <v>25</v>
      </c>
      <c r="M17" s="4" t="s">
        <v>23</v>
      </c>
    </row>
    <row r="18" spans="2:13" x14ac:dyDescent="0.3">
      <c r="B18" s="3">
        <v>1</v>
      </c>
      <c r="C18" s="3" t="s">
        <v>6</v>
      </c>
      <c r="D18" s="3">
        <v>78</v>
      </c>
      <c r="E18" s="3">
        <v>67</v>
      </c>
      <c r="F18" s="3">
        <v>72</v>
      </c>
      <c r="G18" s="3">
        <v>75</v>
      </c>
      <c r="H18" s="3">
        <v>82</v>
      </c>
      <c r="I18" s="3">
        <v>50</v>
      </c>
      <c r="J18" s="3">
        <f>IF(I18&gt;= 50, 5, 0)</f>
        <v>5</v>
      </c>
      <c r="K18" s="3">
        <f>SUM(D18:H18,J18)</f>
        <v>379</v>
      </c>
      <c r="L18" s="3">
        <f>(K18/500)*100</f>
        <v>75.8</v>
      </c>
      <c r="M18" s="3" t="str">
        <f>IF(L18&gt;80,"A+","A")</f>
        <v>A</v>
      </c>
    </row>
    <row r="19" spans="2:13" x14ac:dyDescent="0.3">
      <c r="B19" s="3">
        <v>2</v>
      </c>
      <c r="C19" s="3" t="s">
        <v>8</v>
      </c>
      <c r="D19" s="3">
        <v>79</v>
      </c>
      <c r="E19" s="3">
        <v>68</v>
      </c>
      <c r="F19" s="3">
        <v>73</v>
      </c>
      <c r="G19" s="3">
        <v>76</v>
      </c>
      <c r="H19" s="3">
        <v>83</v>
      </c>
      <c r="I19" s="3">
        <v>50</v>
      </c>
      <c r="J19" s="3">
        <f t="shared" ref="J19:J27" si="4">IF(I19&gt;= 50, 5, 0)</f>
        <v>5</v>
      </c>
      <c r="K19" s="3">
        <f t="shared" ref="K19:K27" si="5">SUM(D19:H19,J19)</f>
        <v>384</v>
      </c>
      <c r="L19" s="3">
        <f t="shared" ref="L19:L27" si="6">(K19/500)*100</f>
        <v>76.8</v>
      </c>
      <c r="M19" s="3" t="str">
        <f t="shared" ref="M19:M27" si="7">IF(L19&gt;80,"A+","A")</f>
        <v>A</v>
      </c>
    </row>
    <row r="20" spans="2:13" x14ac:dyDescent="0.3">
      <c r="B20" s="3">
        <v>3</v>
      </c>
      <c r="C20" s="3" t="s">
        <v>7</v>
      </c>
      <c r="D20" s="3">
        <v>80</v>
      </c>
      <c r="E20" s="3">
        <v>69</v>
      </c>
      <c r="F20" s="3">
        <v>74</v>
      </c>
      <c r="G20" s="3">
        <v>77</v>
      </c>
      <c r="H20" s="3">
        <v>84</v>
      </c>
      <c r="I20" s="3">
        <v>50</v>
      </c>
      <c r="J20" s="3">
        <f t="shared" si="4"/>
        <v>5</v>
      </c>
      <c r="K20" s="3">
        <f t="shared" si="5"/>
        <v>389</v>
      </c>
      <c r="L20" s="3">
        <f t="shared" si="6"/>
        <v>77.8</v>
      </c>
      <c r="M20" s="3" t="str">
        <f t="shared" si="7"/>
        <v>A</v>
      </c>
    </row>
    <row r="21" spans="2:13" x14ac:dyDescent="0.3">
      <c r="B21" s="3">
        <v>4</v>
      </c>
      <c r="C21" s="3" t="s">
        <v>9</v>
      </c>
      <c r="D21" s="3">
        <v>81</v>
      </c>
      <c r="E21" s="3">
        <v>70</v>
      </c>
      <c r="F21" s="3">
        <v>75</v>
      </c>
      <c r="G21" s="3">
        <v>78</v>
      </c>
      <c r="H21" s="3">
        <v>85</v>
      </c>
      <c r="I21" s="3">
        <v>30</v>
      </c>
      <c r="J21" s="3">
        <f t="shared" si="4"/>
        <v>0</v>
      </c>
      <c r="K21" s="3">
        <f t="shared" si="5"/>
        <v>389</v>
      </c>
      <c r="L21" s="3">
        <f t="shared" si="6"/>
        <v>77.8</v>
      </c>
      <c r="M21" s="3" t="str">
        <f t="shared" si="7"/>
        <v>A</v>
      </c>
    </row>
    <row r="22" spans="2:13" x14ac:dyDescent="0.3">
      <c r="B22" s="3">
        <v>5</v>
      </c>
      <c r="C22" s="3" t="s">
        <v>10</v>
      </c>
      <c r="D22" s="3">
        <v>82</v>
      </c>
      <c r="E22" s="3">
        <v>71</v>
      </c>
      <c r="F22" s="3">
        <v>76</v>
      </c>
      <c r="G22" s="3">
        <v>79</v>
      </c>
      <c r="H22" s="3">
        <v>86</v>
      </c>
      <c r="I22" s="3">
        <v>60</v>
      </c>
      <c r="J22" s="3">
        <f t="shared" si="4"/>
        <v>5</v>
      </c>
      <c r="K22" s="3">
        <f t="shared" si="5"/>
        <v>399</v>
      </c>
      <c r="L22" s="3">
        <f t="shared" si="6"/>
        <v>79.800000000000011</v>
      </c>
      <c r="M22" s="3" t="str">
        <f t="shared" si="7"/>
        <v>A</v>
      </c>
    </row>
    <row r="23" spans="2:13" x14ac:dyDescent="0.3">
      <c r="B23" s="3">
        <v>6</v>
      </c>
      <c r="C23" s="3" t="s">
        <v>11</v>
      </c>
      <c r="D23" s="3">
        <v>83</v>
      </c>
      <c r="E23" s="3">
        <v>72</v>
      </c>
      <c r="F23" s="3">
        <v>77</v>
      </c>
      <c r="G23" s="3">
        <v>80</v>
      </c>
      <c r="H23" s="3">
        <v>87</v>
      </c>
      <c r="I23" s="3">
        <v>60</v>
      </c>
      <c r="J23" s="3">
        <f t="shared" si="4"/>
        <v>5</v>
      </c>
      <c r="K23" s="3">
        <f t="shared" si="5"/>
        <v>404</v>
      </c>
      <c r="L23" s="3">
        <f t="shared" si="6"/>
        <v>80.800000000000011</v>
      </c>
      <c r="M23" s="3" t="str">
        <f t="shared" si="7"/>
        <v>A+</v>
      </c>
    </row>
    <row r="24" spans="2:13" x14ac:dyDescent="0.3">
      <c r="B24" s="3">
        <v>7</v>
      </c>
      <c r="C24" s="3" t="s">
        <v>12</v>
      </c>
      <c r="D24" s="3">
        <v>84</v>
      </c>
      <c r="E24" s="3">
        <v>73</v>
      </c>
      <c r="F24" s="3">
        <v>78</v>
      </c>
      <c r="G24" s="3">
        <v>81</v>
      </c>
      <c r="H24" s="3">
        <v>88</v>
      </c>
      <c r="I24" s="3">
        <v>50</v>
      </c>
      <c r="J24" s="3">
        <f t="shared" si="4"/>
        <v>5</v>
      </c>
      <c r="K24" s="3">
        <f t="shared" si="5"/>
        <v>409</v>
      </c>
      <c r="L24" s="3">
        <f t="shared" si="6"/>
        <v>81.8</v>
      </c>
      <c r="M24" s="3" t="str">
        <f t="shared" si="7"/>
        <v>A+</v>
      </c>
    </row>
    <row r="25" spans="2:13" x14ac:dyDescent="0.3">
      <c r="B25" s="3">
        <v>8</v>
      </c>
      <c r="C25" s="3" t="s">
        <v>13</v>
      </c>
      <c r="D25" s="3">
        <v>85</v>
      </c>
      <c r="E25" s="3">
        <v>74</v>
      </c>
      <c r="F25" s="3">
        <v>79</v>
      </c>
      <c r="G25" s="3">
        <v>82</v>
      </c>
      <c r="H25" s="3">
        <v>89</v>
      </c>
      <c r="I25" s="3">
        <v>60</v>
      </c>
      <c r="J25" s="3">
        <f t="shared" si="4"/>
        <v>5</v>
      </c>
      <c r="K25" s="3">
        <f t="shared" si="5"/>
        <v>414</v>
      </c>
      <c r="L25" s="3">
        <f t="shared" si="6"/>
        <v>82.8</v>
      </c>
      <c r="M25" s="3" t="str">
        <f t="shared" si="7"/>
        <v>A+</v>
      </c>
    </row>
    <row r="26" spans="2:13" x14ac:dyDescent="0.3">
      <c r="B26" s="3">
        <v>9</v>
      </c>
      <c r="C26" s="3" t="s">
        <v>14</v>
      </c>
      <c r="D26" s="3">
        <v>86</v>
      </c>
      <c r="E26" s="3">
        <v>75</v>
      </c>
      <c r="F26" s="3">
        <v>80</v>
      </c>
      <c r="G26" s="3">
        <v>83</v>
      </c>
      <c r="H26" s="3">
        <v>90</v>
      </c>
      <c r="I26" s="3">
        <v>50</v>
      </c>
      <c r="J26" s="3">
        <f t="shared" si="4"/>
        <v>5</v>
      </c>
      <c r="K26" s="3">
        <f t="shared" si="5"/>
        <v>419</v>
      </c>
      <c r="L26" s="3">
        <f t="shared" si="6"/>
        <v>83.8</v>
      </c>
      <c r="M26" s="3" t="str">
        <f t="shared" si="7"/>
        <v>A+</v>
      </c>
    </row>
    <row r="27" spans="2:13" x14ac:dyDescent="0.3">
      <c r="B27" s="3">
        <v>10</v>
      </c>
      <c r="C27" s="3" t="s">
        <v>15</v>
      </c>
      <c r="D27" s="3">
        <v>87</v>
      </c>
      <c r="E27" s="3">
        <v>76</v>
      </c>
      <c r="F27" s="3">
        <v>81</v>
      </c>
      <c r="G27" s="3">
        <v>84</v>
      </c>
      <c r="H27" s="3">
        <v>91</v>
      </c>
      <c r="I27" s="3">
        <v>40</v>
      </c>
      <c r="J27" s="3">
        <f t="shared" si="4"/>
        <v>0</v>
      </c>
      <c r="K27" s="3">
        <f t="shared" si="5"/>
        <v>419</v>
      </c>
      <c r="L27" s="3">
        <f t="shared" si="6"/>
        <v>83.8</v>
      </c>
      <c r="M27" s="3" t="str">
        <f t="shared" si="7"/>
        <v>A+</v>
      </c>
    </row>
  </sheetData>
  <dataValidations count="1">
    <dataValidation type="list" allowBlank="1" showInputMessage="1" showErrorMessage="1" sqref="Q2" xr:uid="{1790F579-45B7-47D5-9755-B46B5E192096}">
      <formula1>$C$3:$C$13</formula1>
    </dataValidation>
  </dataValidations>
  <pageMargins left="0.7" right="0.7" top="0.75" bottom="0.75" header="0.3" footer="0.3"/>
  <ignoredErrors>
    <ignoredError sqref="K1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2CFC6-3A8C-4B56-91B7-DCFCAEBA039B}">
  <dimension ref="A2:AS29"/>
  <sheetViews>
    <sheetView workbookViewId="0">
      <selection activeCell="D21" sqref="D21"/>
    </sheetView>
  </sheetViews>
  <sheetFormatPr defaultRowHeight="14.4" x14ac:dyDescent="0.3"/>
  <cols>
    <col min="1" max="1" width="12.109375" style="6" customWidth="1"/>
    <col min="2" max="2" width="5.33203125" style="6" bestFit="1" customWidth="1"/>
    <col min="3" max="3" width="13.5546875" style="6" customWidth="1"/>
    <col min="4" max="4" width="6.6640625" style="6" bestFit="1" customWidth="1"/>
    <col min="5" max="5" width="10.109375" style="6" bestFit="1" customWidth="1"/>
    <col min="6" max="6" width="4" style="6" bestFit="1" customWidth="1"/>
    <col min="7" max="7" width="3.88671875" style="6" bestFit="1" customWidth="1"/>
    <col min="8" max="8" width="3.5546875" style="6" bestFit="1" customWidth="1"/>
    <col min="9" max="9" width="3.33203125" style="6" bestFit="1" customWidth="1"/>
    <col min="10" max="10" width="3.6640625" style="6" bestFit="1" customWidth="1"/>
    <col min="11" max="18" width="2.109375" style="6" bestFit="1" customWidth="1"/>
    <col min="19" max="20" width="2" style="6" bestFit="1" customWidth="1"/>
    <col min="21" max="21" width="2.109375" style="6" bestFit="1" customWidth="1"/>
    <col min="22" max="22" width="8.88671875" style="6" customWidth="1"/>
    <col min="23" max="23" width="2.6640625" style="6" customWidth="1"/>
    <col min="24" max="24" width="8.88671875" style="6"/>
    <col min="25" max="25" width="10.6640625" style="6" bestFit="1" customWidth="1"/>
    <col min="26" max="30" width="8.88671875" style="6"/>
    <col min="31" max="31" width="3.109375" style="6" customWidth="1"/>
    <col min="32" max="32" width="8.77734375" style="6" customWidth="1"/>
    <col min="33" max="33" width="8.88671875" style="6" hidden="1" customWidth="1"/>
    <col min="34" max="16384" width="8.88671875" style="6"/>
  </cols>
  <sheetData>
    <row r="2" spans="2:45" x14ac:dyDescent="0.3">
      <c r="B2" s="5" t="s">
        <v>0</v>
      </c>
      <c r="C2" s="5" t="s">
        <v>1</v>
      </c>
      <c r="D2" s="5" t="s">
        <v>53</v>
      </c>
      <c r="E2" s="6" t="s">
        <v>63</v>
      </c>
      <c r="F2" s="5" t="s">
        <v>58</v>
      </c>
      <c r="G2" s="5" t="s">
        <v>59</v>
      </c>
      <c r="H2" s="5" t="s">
        <v>61</v>
      </c>
      <c r="I2" s="5" t="s">
        <v>60</v>
      </c>
      <c r="J2" s="5" t="s">
        <v>62</v>
      </c>
      <c r="K2" s="5">
        <v>1</v>
      </c>
      <c r="L2" s="5">
        <v>2</v>
      </c>
      <c r="M2" s="5">
        <v>3</v>
      </c>
      <c r="N2" s="5">
        <v>4</v>
      </c>
      <c r="O2" s="5">
        <v>5</v>
      </c>
      <c r="P2" s="5">
        <v>6</v>
      </c>
      <c r="Q2" s="5">
        <v>7</v>
      </c>
      <c r="R2" s="5">
        <v>8</v>
      </c>
      <c r="S2" s="5" t="s">
        <v>18</v>
      </c>
      <c r="T2" s="5" t="s">
        <v>19</v>
      </c>
      <c r="U2" s="5" t="s">
        <v>20</v>
      </c>
      <c r="W2" s="14"/>
      <c r="X2" s="15"/>
      <c r="Y2" s="15"/>
      <c r="Z2" s="15"/>
      <c r="AA2" s="15"/>
      <c r="AB2" s="15"/>
      <c r="AC2" s="15"/>
      <c r="AD2" s="15"/>
      <c r="AE2" s="16"/>
      <c r="AH2" s="5" t="s">
        <v>0</v>
      </c>
      <c r="AI2" s="5" t="s">
        <v>43</v>
      </c>
      <c r="AJ2" s="5" t="s">
        <v>44</v>
      </c>
      <c r="AK2" s="5" t="s">
        <v>45</v>
      </c>
      <c r="AL2" s="5" t="s">
        <v>46</v>
      </c>
      <c r="AM2" s="5" t="s">
        <v>47</v>
      </c>
      <c r="AN2" s="5" t="s">
        <v>48</v>
      </c>
      <c r="AO2" s="5" t="s">
        <v>49</v>
      </c>
      <c r="AP2" s="5" t="s">
        <v>50</v>
      </c>
      <c r="AQ2" s="5" t="s">
        <v>51</v>
      </c>
      <c r="AR2" s="5" t="s">
        <v>41</v>
      </c>
      <c r="AS2" s="5" t="s">
        <v>42</v>
      </c>
    </row>
    <row r="3" spans="2:45" ht="14.4" customHeight="1" x14ac:dyDescent="0.3">
      <c r="B3" s="5" t="s">
        <v>43</v>
      </c>
      <c r="C3" s="5" t="s">
        <v>30</v>
      </c>
      <c r="D3" s="5" t="s">
        <v>54</v>
      </c>
      <c r="E3" s="6" t="s">
        <v>57</v>
      </c>
      <c r="F3" s="5">
        <v>78</v>
      </c>
      <c r="G3" s="5">
        <v>67</v>
      </c>
      <c r="H3" s="5">
        <v>72</v>
      </c>
      <c r="I3" s="5">
        <v>75</v>
      </c>
      <c r="J3" s="5">
        <v>82</v>
      </c>
      <c r="K3" s="5" t="s">
        <v>20</v>
      </c>
      <c r="L3" s="5" t="s">
        <v>19</v>
      </c>
      <c r="M3" s="5" t="s">
        <v>19</v>
      </c>
      <c r="N3" s="5" t="s">
        <v>19</v>
      </c>
      <c r="O3" s="5" t="s">
        <v>18</v>
      </c>
      <c r="P3" s="5" t="s">
        <v>19</v>
      </c>
      <c r="Q3" s="5" t="s">
        <v>19</v>
      </c>
      <c r="R3" s="5" t="s">
        <v>20</v>
      </c>
      <c r="S3" s="5">
        <f>COUNTIF(K3:R3,"L")</f>
        <v>1</v>
      </c>
      <c r="T3" s="5">
        <f t="shared" ref="T3:T13" si="0">COUNTIF(K3:R3,"P")</f>
        <v>5</v>
      </c>
      <c r="U3" s="5">
        <f t="shared" ref="U3:U13" si="1">COUNTIF(K3:R3,"A")</f>
        <v>2</v>
      </c>
      <c r="W3" s="33"/>
      <c r="X3" s="17" t="s">
        <v>68</v>
      </c>
      <c r="Y3" s="18"/>
      <c r="Z3" s="18"/>
      <c r="AA3" s="18"/>
      <c r="AB3" s="18"/>
      <c r="AC3" s="18"/>
      <c r="AD3" s="19"/>
      <c r="AE3" s="33"/>
      <c r="AH3" s="5" t="s">
        <v>1</v>
      </c>
      <c r="AI3" s="5" t="s">
        <v>30</v>
      </c>
      <c r="AJ3" s="5" t="s">
        <v>31</v>
      </c>
      <c r="AK3" s="5" t="s">
        <v>32</v>
      </c>
      <c r="AL3" s="5" t="s">
        <v>34</v>
      </c>
      <c r="AM3" s="5" t="s">
        <v>33</v>
      </c>
      <c r="AN3" s="5" t="s">
        <v>35</v>
      </c>
      <c r="AO3" s="5" t="s">
        <v>36</v>
      </c>
      <c r="AP3" s="5" t="s">
        <v>37</v>
      </c>
      <c r="AQ3" s="5" t="s">
        <v>38</v>
      </c>
      <c r="AR3" s="5" t="s">
        <v>39</v>
      </c>
      <c r="AS3" s="5" t="s">
        <v>40</v>
      </c>
    </row>
    <row r="4" spans="2:45" ht="14.4" customHeight="1" x14ac:dyDescent="0.3">
      <c r="B4" s="5" t="s">
        <v>44</v>
      </c>
      <c r="C4" s="5" t="s">
        <v>31</v>
      </c>
      <c r="D4" s="5" t="s">
        <v>54</v>
      </c>
      <c r="E4" s="6" t="s">
        <v>57</v>
      </c>
      <c r="F4" s="5">
        <v>79</v>
      </c>
      <c r="G4" s="5">
        <v>68</v>
      </c>
      <c r="H4" s="5">
        <v>73</v>
      </c>
      <c r="I4" s="5">
        <v>76</v>
      </c>
      <c r="J4" s="5">
        <v>83</v>
      </c>
      <c r="K4" s="5" t="s">
        <v>20</v>
      </c>
      <c r="L4" s="5" t="s">
        <v>18</v>
      </c>
      <c r="M4" s="5" t="s">
        <v>19</v>
      </c>
      <c r="N4" s="5" t="s">
        <v>19</v>
      </c>
      <c r="O4" s="5" t="s">
        <v>20</v>
      </c>
      <c r="P4" s="5" t="s">
        <v>19</v>
      </c>
      <c r="Q4" s="5" t="s">
        <v>19</v>
      </c>
      <c r="R4" s="5" t="s">
        <v>19</v>
      </c>
      <c r="S4" s="5">
        <f t="shared" ref="S4:S13" si="2">COUNTIF(K4:R4,"L")</f>
        <v>1</v>
      </c>
      <c r="T4" s="5">
        <f t="shared" si="0"/>
        <v>5</v>
      </c>
      <c r="U4" s="5">
        <f t="shared" si="1"/>
        <v>2</v>
      </c>
      <c r="W4" s="33"/>
      <c r="X4" s="20"/>
      <c r="Y4" s="21"/>
      <c r="Z4" s="21"/>
      <c r="AA4" s="21"/>
      <c r="AB4" s="21"/>
      <c r="AC4" s="21"/>
      <c r="AD4" s="22"/>
      <c r="AE4" s="33"/>
      <c r="AH4" s="5" t="s">
        <v>53</v>
      </c>
      <c r="AI4" s="5" t="s">
        <v>54</v>
      </c>
      <c r="AJ4" s="5" t="s">
        <v>54</v>
      </c>
      <c r="AK4" s="5" t="s">
        <v>54</v>
      </c>
      <c r="AL4" s="5" t="s">
        <v>54</v>
      </c>
      <c r="AM4" s="5" t="s">
        <v>54</v>
      </c>
      <c r="AN4" s="5" t="s">
        <v>54</v>
      </c>
      <c r="AO4" s="5" t="s">
        <v>54</v>
      </c>
      <c r="AP4" s="5" t="s">
        <v>54</v>
      </c>
      <c r="AQ4" s="5" t="s">
        <v>54</v>
      </c>
      <c r="AR4" s="5" t="s">
        <v>54</v>
      </c>
      <c r="AS4" s="5" t="s">
        <v>54</v>
      </c>
    </row>
    <row r="5" spans="2:45" ht="14.4" customHeight="1" x14ac:dyDescent="0.3">
      <c r="B5" s="5" t="s">
        <v>45</v>
      </c>
      <c r="C5" s="5" t="s">
        <v>32</v>
      </c>
      <c r="D5" s="5" t="s">
        <v>54</v>
      </c>
      <c r="E5" s="6" t="s">
        <v>66</v>
      </c>
      <c r="F5" s="5">
        <v>80</v>
      </c>
      <c r="G5" s="5">
        <v>69</v>
      </c>
      <c r="H5" s="5">
        <v>74</v>
      </c>
      <c r="I5" s="5">
        <v>77</v>
      </c>
      <c r="J5" s="5">
        <v>84</v>
      </c>
      <c r="K5" s="5" t="s">
        <v>18</v>
      </c>
      <c r="L5" s="5" t="s">
        <v>20</v>
      </c>
      <c r="M5" s="5" t="s">
        <v>19</v>
      </c>
      <c r="N5" s="5" t="s">
        <v>19</v>
      </c>
      <c r="O5" s="5" t="s">
        <v>20</v>
      </c>
      <c r="P5" s="5" t="s">
        <v>19</v>
      </c>
      <c r="Q5" s="5" t="s">
        <v>19</v>
      </c>
      <c r="R5" s="5" t="s">
        <v>19</v>
      </c>
      <c r="S5" s="5">
        <f t="shared" si="2"/>
        <v>1</v>
      </c>
      <c r="T5" s="5">
        <f t="shared" si="0"/>
        <v>5</v>
      </c>
      <c r="U5" s="5">
        <f t="shared" si="1"/>
        <v>2</v>
      </c>
      <c r="W5" s="33"/>
      <c r="X5" s="20"/>
      <c r="Y5" s="21"/>
      <c r="Z5" s="21"/>
      <c r="AA5" s="21"/>
      <c r="AB5" s="21"/>
      <c r="AC5" s="21"/>
      <c r="AD5" s="22"/>
      <c r="AE5" s="33"/>
      <c r="AH5" s="6" t="s">
        <v>63</v>
      </c>
      <c r="AI5" s="6" t="s">
        <v>57</v>
      </c>
      <c r="AJ5" s="6" t="s">
        <v>57</v>
      </c>
      <c r="AK5" s="6" t="s">
        <v>66</v>
      </c>
      <c r="AL5" s="6" t="s">
        <v>57</v>
      </c>
      <c r="AM5" s="6" t="s">
        <v>66</v>
      </c>
      <c r="AN5" s="6" t="s">
        <v>57</v>
      </c>
      <c r="AO5" s="6" t="s">
        <v>66</v>
      </c>
      <c r="AP5" s="6" t="s">
        <v>66</v>
      </c>
      <c r="AQ5" s="6" t="s">
        <v>66</v>
      </c>
      <c r="AR5" s="6" t="s">
        <v>57</v>
      </c>
      <c r="AS5" s="6" t="s">
        <v>57</v>
      </c>
    </row>
    <row r="6" spans="2:45" ht="14.4" customHeight="1" x14ac:dyDescent="0.3">
      <c r="B6" s="5" t="s">
        <v>46</v>
      </c>
      <c r="C6" s="5" t="s">
        <v>34</v>
      </c>
      <c r="D6" s="5" t="s">
        <v>54</v>
      </c>
      <c r="E6" s="6" t="s">
        <v>57</v>
      </c>
      <c r="F6" s="5">
        <v>81</v>
      </c>
      <c r="G6" s="5">
        <v>70</v>
      </c>
      <c r="H6" s="5">
        <v>75</v>
      </c>
      <c r="I6" s="5">
        <v>78</v>
      </c>
      <c r="J6" s="5">
        <v>85</v>
      </c>
      <c r="K6" s="5" t="s">
        <v>19</v>
      </c>
      <c r="L6" s="5" t="s">
        <v>20</v>
      </c>
      <c r="M6" s="5" t="s">
        <v>20</v>
      </c>
      <c r="N6" s="5" t="s">
        <v>19</v>
      </c>
      <c r="O6" s="5" t="s">
        <v>20</v>
      </c>
      <c r="P6" s="5" t="s">
        <v>20</v>
      </c>
      <c r="Q6" s="5" t="s">
        <v>19</v>
      </c>
      <c r="R6" s="5" t="s">
        <v>18</v>
      </c>
      <c r="S6" s="5">
        <f t="shared" si="2"/>
        <v>1</v>
      </c>
      <c r="T6" s="5">
        <f t="shared" si="0"/>
        <v>3</v>
      </c>
      <c r="U6" s="5">
        <f t="shared" si="1"/>
        <v>4</v>
      </c>
      <c r="W6" s="33"/>
      <c r="X6" s="23"/>
      <c r="Y6" s="24"/>
      <c r="Z6" s="24"/>
      <c r="AA6" s="24"/>
      <c r="AB6" s="24"/>
      <c r="AC6" s="24"/>
      <c r="AD6" s="25"/>
      <c r="AE6" s="33"/>
      <c r="AH6" s="5" t="s">
        <v>58</v>
      </c>
      <c r="AI6" s="5">
        <v>78</v>
      </c>
      <c r="AJ6" s="5">
        <v>79</v>
      </c>
      <c r="AK6" s="5">
        <v>80</v>
      </c>
      <c r="AL6" s="5">
        <v>81</v>
      </c>
      <c r="AM6" s="5">
        <v>82</v>
      </c>
      <c r="AN6" s="5">
        <v>83</v>
      </c>
      <c r="AO6" s="5">
        <v>84</v>
      </c>
      <c r="AP6" s="5">
        <v>85</v>
      </c>
      <c r="AQ6" s="5">
        <v>86</v>
      </c>
      <c r="AR6" s="5">
        <v>87</v>
      </c>
      <c r="AS6" s="5">
        <v>88</v>
      </c>
    </row>
    <row r="7" spans="2:45" x14ac:dyDescent="0.3">
      <c r="B7" s="5" t="s">
        <v>47</v>
      </c>
      <c r="C7" s="5" t="s">
        <v>33</v>
      </c>
      <c r="D7" s="5" t="s">
        <v>54</v>
      </c>
      <c r="E7" s="6" t="s">
        <v>66</v>
      </c>
      <c r="F7" s="5">
        <v>82</v>
      </c>
      <c r="G7" s="5">
        <v>71</v>
      </c>
      <c r="H7" s="5">
        <v>76</v>
      </c>
      <c r="I7" s="5">
        <v>79</v>
      </c>
      <c r="J7" s="5">
        <v>86</v>
      </c>
      <c r="K7" s="5" t="s">
        <v>19</v>
      </c>
      <c r="L7" s="5" t="s">
        <v>19</v>
      </c>
      <c r="M7" s="5" t="s">
        <v>19</v>
      </c>
      <c r="N7" s="5" t="s">
        <v>19</v>
      </c>
      <c r="O7" s="5" t="s">
        <v>20</v>
      </c>
      <c r="P7" s="5" t="s">
        <v>19</v>
      </c>
      <c r="Q7" s="5" t="s">
        <v>19</v>
      </c>
      <c r="R7" s="5" t="s">
        <v>18</v>
      </c>
      <c r="S7" s="5">
        <f t="shared" si="2"/>
        <v>1</v>
      </c>
      <c r="T7" s="5">
        <f t="shared" si="0"/>
        <v>6</v>
      </c>
      <c r="U7" s="5">
        <f t="shared" si="1"/>
        <v>1</v>
      </c>
      <c r="W7" s="33"/>
      <c r="X7" s="26" t="s">
        <v>52</v>
      </c>
      <c r="Y7" s="26"/>
      <c r="Z7" s="26" t="str">
        <f xml:space="preserve"> VLOOKUP(D21,B2:J13,1,FALSE)</f>
        <v>St 04</v>
      </c>
      <c r="AA7" s="29"/>
      <c r="AB7" s="26"/>
      <c r="AC7" s="31" t="s">
        <v>24</v>
      </c>
      <c r="AD7" s="26"/>
      <c r="AE7" s="33"/>
      <c r="AH7" s="5" t="s">
        <v>59</v>
      </c>
      <c r="AI7" s="5">
        <v>67</v>
      </c>
      <c r="AJ7" s="5">
        <v>68</v>
      </c>
      <c r="AK7" s="5">
        <v>69</v>
      </c>
      <c r="AL7" s="5">
        <v>70</v>
      </c>
      <c r="AM7" s="5">
        <v>71</v>
      </c>
      <c r="AN7" s="5">
        <v>72</v>
      </c>
      <c r="AO7" s="5">
        <v>73</v>
      </c>
      <c r="AP7" s="5">
        <v>74</v>
      </c>
      <c r="AQ7" s="5">
        <v>75</v>
      </c>
      <c r="AR7" s="5">
        <v>76</v>
      </c>
      <c r="AS7" s="5">
        <v>77</v>
      </c>
    </row>
    <row r="8" spans="2:45" x14ac:dyDescent="0.3">
      <c r="B8" s="5" t="s">
        <v>48</v>
      </c>
      <c r="C8" s="5" t="s">
        <v>35</v>
      </c>
      <c r="D8" s="5" t="s">
        <v>54</v>
      </c>
      <c r="E8" s="6" t="s">
        <v>57</v>
      </c>
      <c r="F8" s="5">
        <v>83</v>
      </c>
      <c r="G8" s="5">
        <v>72</v>
      </c>
      <c r="H8" s="5">
        <v>77</v>
      </c>
      <c r="I8" s="5">
        <v>80</v>
      </c>
      <c r="J8" s="5">
        <v>87</v>
      </c>
      <c r="K8" s="5" t="s">
        <v>19</v>
      </c>
      <c r="L8" s="5" t="s">
        <v>19</v>
      </c>
      <c r="M8" s="5" t="s">
        <v>19</v>
      </c>
      <c r="N8" s="5" t="s">
        <v>19</v>
      </c>
      <c r="O8" s="5" t="s">
        <v>19</v>
      </c>
      <c r="P8" s="5" t="s">
        <v>19</v>
      </c>
      <c r="Q8" s="5" t="s">
        <v>20</v>
      </c>
      <c r="R8" s="5" t="s">
        <v>18</v>
      </c>
      <c r="S8" s="5">
        <f t="shared" si="2"/>
        <v>1</v>
      </c>
      <c r="T8" s="5">
        <f t="shared" si="0"/>
        <v>6</v>
      </c>
      <c r="U8" s="5">
        <f t="shared" si="1"/>
        <v>1</v>
      </c>
      <c r="W8" s="33"/>
      <c r="X8" s="26"/>
      <c r="Y8" s="26"/>
      <c r="Z8" s="26"/>
      <c r="AA8" s="29"/>
      <c r="AB8" s="26"/>
      <c r="AC8" s="31">
        <f>(D16*1000)/100</f>
        <v>30</v>
      </c>
      <c r="AD8" s="26"/>
      <c r="AE8" s="33"/>
      <c r="AH8" s="5" t="s">
        <v>61</v>
      </c>
      <c r="AI8" s="5">
        <v>72</v>
      </c>
      <c r="AJ8" s="5">
        <v>73</v>
      </c>
      <c r="AK8" s="5">
        <v>74</v>
      </c>
      <c r="AL8" s="5">
        <v>75</v>
      </c>
      <c r="AM8" s="5">
        <v>76</v>
      </c>
      <c r="AN8" s="5">
        <v>77</v>
      </c>
      <c r="AO8" s="5">
        <v>78</v>
      </c>
      <c r="AP8" s="5">
        <v>79</v>
      </c>
      <c r="AQ8" s="5">
        <v>80</v>
      </c>
      <c r="AR8" s="5">
        <v>81</v>
      </c>
      <c r="AS8" s="5">
        <v>82</v>
      </c>
    </row>
    <row r="9" spans="2:45" x14ac:dyDescent="0.3">
      <c r="B9" s="5" t="s">
        <v>49</v>
      </c>
      <c r="C9" s="5" t="s">
        <v>36</v>
      </c>
      <c r="D9" s="5" t="s">
        <v>54</v>
      </c>
      <c r="E9" s="6" t="s">
        <v>66</v>
      </c>
      <c r="F9" s="5">
        <v>84</v>
      </c>
      <c r="G9" s="5">
        <v>73</v>
      </c>
      <c r="H9" s="5">
        <v>78</v>
      </c>
      <c r="I9" s="5">
        <v>81</v>
      </c>
      <c r="J9" s="5">
        <v>88</v>
      </c>
      <c r="K9" s="5" t="s">
        <v>19</v>
      </c>
      <c r="L9" s="5" t="s">
        <v>19</v>
      </c>
      <c r="M9" s="5" t="s">
        <v>19</v>
      </c>
      <c r="N9" s="5" t="s">
        <v>19</v>
      </c>
      <c r="O9" s="5" t="s">
        <v>20</v>
      </c>
      <c r="P9" s="5" t="s">
        <v>19</v>
      </c>
      <c r="Q9" s="5" t="s">
        <v>20</v>
      </c>
      <c r="R9" s="5" t="s">
        <v>18</v>
      </c>
      <c r="S9" s="5">
        <f t="shared" si="2"/>
        <v>1</v>
      </c>
      <c r="T9" s="5">
        <f t="shared" si="0"/>
        <v>5</v>
      </c>
      <c r="U9" s="5">
        <f t="shared" si="1"/>
        <v>2</v>
      </c>
      <c r="W9" s="33"/>
      <c r="X9" s="26"/>
      <c r="Y9" s="26"/>
      <c r="Z9" s="26"/>
      <c r="AA9" s="29"/>
      <c r="AB9" s="26"/>
      <c r="AC9" s="31"/>
      <c r="AD9" s="26"/>
      <c r="AE9" s="33"/>
      <c r="AH9" s="5" t="s">
        <v>60</v>
      </c>
      <c r="AI9" s="5">
        <v>75</v>
      </c>
      <c r="AJ9" s="5">
        <v>76</v>
      </c>
      <c r="AK9" s="5">
        <v>77</v>
      </c>
      <c r="AL9" s="5">
        <v>78</v>
      </c>
      <c r="AM9" s="5">
        <v>79</v>
      </c>
      <c r="AN9" s="5">
        <v>80</v>
      </c>
      <c r="AO9" s="5">
        <v>81</v>
      </c>
      <c r="AP9" s="5">
        <v>82</v>
      </c>
      <c r="AQ9" s="5">
        <v>83</v>
      </c>
      <c r="AR9" s="5">
        <v>84</v>
      </c>
      <c r="AS9" s="5">
        <v>85</v>
      </c>
    </row>
    <row r="10" spans="2:45" x14ac:dyDescent="0.3">
      <c r="B10" s="5" t="s">
        <v>50</v>
      </c>
      <c r="C10" s="5" t="s">
        <v>37</v>
      </c>
      <c r="D10" s="5" t="s">
        <v>54</v>
      </c>
      <c r="E10" s="6" t="s">
        <v>66</v>
      </c>
      <c r="F10" s="5">
        <v>85</v>
      </c>
      <c r="G10" s="5">
        <v>74</v>
      </c>
      <c r="H10" s="5">
        <v>79</v>
      </c>
      <c r="I10" s="5">
        <v>82</v>
      </c>
      <c r="J10" s="5">
        <v>89</v>
      </c>
      <c r="K10" s="5" t="s">
        <v>19</v>
      </c>
      <c r="L10" s="5" t="s">
        <v>19</v>
      </c>
      <c r="M10" s="5" t="s">
        <v>19</v>
      </c>
      <c r="N10" s="5" t="s">
        <v>20</v>
      </c>
      <c r="O10" s="5" t="s">
        <v>19</v>
      </c>
      <c r="P10" s="5" t="s">
        <v>18</v>
      </c>
      <c r="Q10" s="5" t="s">
        <v>19</v>
      </c>
      <c r="R10" s="5" t="s">
        <v>19</v>
      </c>
      <c r="S10" s="5">
        <f t="shared" si="2"/>
        <v>1</v>
      </c>
      <c r="T10" s="5">
        <f t="shared" si="0"/>
        <v>6</v>
      </c>
      <c r="U10" s="5">
        <f t="shared" si="1"/>
        <v>1</v>
      </c>
      <c r="W10" s="33"/>
      <c r="X10" s="26" t="s">
        <v>1</v>
      </c>
      <c r="Y10" s="26"/>
      <c r="Z10" s="26" t="str">
        <f>VLOOKUP(D21,B2:J13,2,FALSE)</f>
        <v xml:space="preserve">Faisal Ali </v>
      </c>
      <c r="AA10" s="29"/>
      <c r="AB10" s="26"/>
      <c r="AC10" s="31" t="s">
        <v>56</v>
      </c>
      <c r="AD10" s="26"/>
      <c r="AE10" s="33"/>
      <c r="AH10" s="5" t="s">
        <v>62</v>
      </c>
      <c r="AI10" s="5">
        <v>82</v>
      </c>
      <c r="AJ10" s="5">
        <v>83</v>
      </c>
      <c r="AK10" s="5">
        <v>84</v>
      </c>
      <c r="AL10" s="5">
        <v>85</v>
      </c>
      <c r="AM10" s="5">
        <v>86</v>
      </c>
      <c r="AN10" s="5">
        <v>87</v>
      </c>
      <c r="AO10" s="5">
        <v>88</v>
      </c>
      <c r="AP10" s="5">
        <v>89</v>
      </c>
      <c r="AQ10" s="5">
        <v>90</v>
      </c>
      <c r="AR10" s="5">
        <v>91</v>
      </c>
      <c r="AS10" s="5">
        <v>92</v>
      </c>
    </row>
    <row r="11" spans="2:45" x14ac:dyDescent="0.3">
      <c r="B11" s="5" t="s">
        <v>51</v>
      </c>
      <c r="C11" s="5" t="s">
        <v>38</v>
      </c>
      <c r="D11" s="5" t="s">
        <v>54</v>
      </c>
      <c r="E11" s="6" t="s">
        <v>66</v>
      </c>
      <c r="F11" s="5">
        <v>86</v>
      </c>
      <c r="G11" s="5">
        <v>75</v>
      </c>
      <c r="H11" s="5">
        <v>80</v>
      </c>
      <c r="I11" s="5">
        <v>83</v>
      </c>
      <c r="J11" s="5">
        <v>90</v>
      </c>
      <c r="K11" s="5" t="s">
        <v>19</v>
      </c>
      <c r="L11" s="5" t="s">
        <v>20</v>
      </c>
      <c r="M11" s="5" t="s">
        <v>18</v>
      </c>
      <c r="N11" s="5" t="s">
        <v>19</v>
      </c>
      <c r="O11" s="5" t="s">
        <v>20</v>
      </c>
      <c r="P11" s="5" t="s">
        <v>19</v>
      </c>
      <c r="Q11" s="5" t="s">
        <v>19</v>
      </c>
      <c r="R11" s="5" t="s">
        <v>19</v>
      </c>
      <c r="S11" s="5">
        <f t="shared" si="2"/>
        <v>1</v>
      </c>
      <c r="T11" s="5">
        <f t="shared" si="0"/>
        <v>5</v>
      </c>
      <c r="U11" s="5">
        <f t="shared" si="1"/>
        <v>2</v>
      </c>
      <c r="W11" s="33"/>
      <c r="X11" s="26" t="s">
        <v>53</v>
      </c>
      <c r="Y11" s="26"/>
      <c r="Z11" s="26" t="str">
        <f>VLOOKUP(D21,B2:J13,3,FALSE)</f>
        <v>21B-SE</v>
      </c>
      <c r="AA11" s="29"/>
      <c r="AB11" s="26"/>
      <c r="AC11" s="31" t="str">
        <f>VLOOKUP(D21,B2:U13,4,FALSE)</f>
        <v>SE</v>
      </c>
      <c r="AD11" s="26"/>
      <c r="AE11" s="33"/>
    </row>
    <row r="12" spans="2:45" x14ac:dyDescent="0.3">
      <c r="B12" s="5" t="s">
        <v>41</v>
      </c>
      <c r="C12" s="5" t="s">
        <v>39</v>
      </c>
      <c r="D12" s="5" t="s">
        <v>54</v>
      </c>
      <c r="E12" s="6" t="s">
        <v>57</v>
      </c>
      <c r="F12" s="5">
        <v>87</v>
      </c>
      <c r="G12" s="5">
        <v>76</v>
      </c>
      <c r="H12" s="5">
        <v>81</v>
      </c>
      <c r="I12" s="5">
        <v>84</v>
      </c>
      <c r="J12" s="5">
        <v>91</v>
      </c>
      <c r="K12" s="5" t="s">
        <v>19</v>
      </c>
      <c r="L12" s="5" t="s">
        <v>20</v>
      </c>
      <c r="M12" s="5" t="s">
        <v>20</v>
      </c>
      <c r="N12" s="5" t="s">
        <v>19</v>
      </c>
      <c r="O12" s="5" t="s">
        <v>18</v>
      </c>
      <c r="P12" s="5" t="s">
        <v>19</v>
      </c>
      <c r="Q12" s="5" t="s">
        <v>20</v>
      </c>
      <c r="R12" s="5" t="s">
        <v>19</v>
      </c>
      <c r="S12" s="5">
        <f t="shared" si="2"/>
        <v>1</v>
      </c>
      <c r="T12" s="5">
        <f t="shared" si="0"/>
        <v>4</v>
      </c>
      <c r="U12" s="5">
        <f t="shared" si="1"/>
        <v>3</v>
      </c>
      <c r="W12" s="33"/>
      <c r="X12" s="29"/>
      <c r="Y12" s="30"/>
      <c r="Z12" s="30"/>
      <c r="AA12" s="30"/>
      <c r="AB12" s="32"/>
      <c r="AC12" s="30"/>
      <c r="AD12" s="31"/>
      <c r="AE12" s="33"/>
    </row>
    <row r="13" spans="2:45" x14ac:dyDescent="0.3">
      <c r="B13" s="5" t="s">
        <v>42</v>
      </c>
      <c r="C13" s="5" t="s">
        <v>40</v>
      </c>
      <c r="D13" s="5" t="s">
        <v>54</v>
      </c>
      <c r="E13" s="6" t="s">
        <v>57</v>
      </c>
      <c r="F13" s="5">
        <v>88</v>
      </c>
      <c r="G13" s="5">
        <v>77</v>
      </c>
      <c r="H13" s="5">
        <v>82</v>
      </c>
      <c r="I13" s="5">
        <v>85</v>
      </c>
      <c r="J13" s="5">
        <v>92</v>
      </c>
      <c r="K13" s="5" t="s">
        <v>19</v>
      </c>
      <c r="L13" s="5" t="s">
        <v>18</v>
      </c>
      <c r="M13" s="5" t="s">
        <v>20</v>
      </c>
      <c r="N13" s="5" t="s">
        <v>19</v>
      </c>
      <c r="O13" s="5" t="s">
        <v>19</v>
      </c>
      <c r="P13" s="5" t="s">
        <v>18</v>
      </c>
      <c r="Q13" s="5" t="s">
        <v>19</v>
      </c>
      <c r="R13" s="5" t="s">
        <v>19</v>
      </c>
      <c r="S13" s="5">
        <f t="shared" si="2"/>
        <v>2</v>
      </c>
      <c r="T13" s="5">
        <f t="shared" si="0"/>
        <v>5</v>
      </c>
      <c r="U13" s="5">
        <f t="shared" si="1"/>
        <v>1</v>
      </c>
      <c r="W13" s="33"/>
      <c r="X13" s="26" t="s">
        <v>55</v>
      </c>
      <c r="Y13" s="26"/>
      <c r="Z13" s="26" t="s">
        <v>64</v>
      </c>
      <c r="AA13" s="26"/>
      <c r="AB13" s="26" t="s">
        <v>65</v>
      </c>
      <c r="AC13" s="26"/>
      <c r="AD13" s="7" t="s">
        <v>23</v>
      </c>
      <c r="AE13" s="33"/>
    </row>
    <row r="14" spans="2:45" x14ac:dyDescent="0.3">
      <c r="B14" s="5"/>
      <c r="C14" s="5"/>
      <c r="D14" s="5"/>
      <c r="E14" s="5"/>
      <c r="F14" s="5"/>
      <c r="G14" s="5"/>
      <c r="H14" s="5"/>
      <c r="I14" s="5"/>
      <c r="W14" s="33"/>
      <c r="X14" s="34" t="s">
        <v>58</v>
      </c>
      <c r="Y14" s="34"/>
      <c r="Z14" s="26">
        <v>100</v>
      </c>
      <c r="AA14" s="26"/>
      <c r="AB14" s="26">
        <f>HLOOKUP(D21,AH2:AS10,5,FALSE)</f>
        <v>81</v>
      </c>
      <c r="AC14" s="26"/>
      <c r="AD14" s="7" t="str">
        <f>IF(AB14&gt;85, "A+", IF(AB14&gt;=75, "A", IF(AB14&gt;=65, "B+", IF(AB14&gt;=55, "B", IF(AB14&gt;=50, "C", IF(AB14&gt;=45, "D", "F"))))))</f>
        <v>A</v>
      </c>
      <c r="AE14" s="33"/>
    </row>
    <row r="15" spans="2:45" x14ac:dyDescent="0.3">
      <c r="C15" s="5" t="s">
        <v>1</v>
      </c>
      <c r="D15" s="5"/>
      <c r="E15" s="5" t="s">
        <v>25</v>
      </c>
      <c r="W15" s="33"/>
      <c r="X15" s="34" t="s">
        <v>59</v>
      </c>
      <c r="Y15" s="34"/>
      <c r="Z15" s="26">
        <v>100</v>
      </c>
      <c r="AA15" s="26"/>
      <c r="AB15" s="26">
        <f>HLOOKUP(D21,AH2:AS10,6,FALSE)</f>
        <v>70</v>
      </c>
      <c r="AC15" s="26"/>
      <c r="AD15" s="7" t="str">
        <f t="shared" ref="AD15:AD17" si="3">IF(AB15&gt;85, "A+", IF(AB15&gt;=75, "A", IF(AB15&gt;=65, "B+", IF(AB15&gt;=55, "B", IF(AB15&gt;=50, "C", IF(AB15&gt;=45, "D", "F"))))))</f>
        <v>B+</v>
      </c>
      <c r="AE15" s="33"/>
    </row>
    <row r="16" spans="2:45" x14ac:dyDescent="0.3">
      <c r="B16" s="5"/>
      <c r="C16" s="5" t="s">
        <v>27</v>
      </c>
      <c r="D16" s="5">
        <f>VLOOKUP(D21,B2:U13,19,FALSE)</f>
        <v>3</v>
      </c>
      <c r="E16" s="5">
        <f>(D16*1000)/100</f>
        <v>30</v>
      </c>
      <c r="O16" s="5"/>
      <c r="W16" s="33"/>
      <c r="X16" s="34" t="s">
        <v>61</v>
      </c>
      <c r="Y16" s="34"/>
      <c r="Z16" s="26">
        <v>100</v>
      </c>
      <c r="AA16" s="26"/>
      <c r="AB16" s="26">
        <f>HLOOKUP(D21,AH2:AS10,7,FALSE)</f>
        <v>75</v>
      </c>
      <c r="AC16" s="26"/>
      <c r="AD16" s="7" t="str">
        <f t="shared" si="3"/>
        <v>A</v>
      </c>
      <c r="AE16" s="33"/>
    </row>
    <row r="17" spans="1:31" x14ac:dyDescent="0.3">
      <c r="B17" s="5"/>
      <c r="C17" s="5" t="s">
        <v>28</v>
      </c>
      <c r="D17" s="5">
        <f>VLOOKUP(D21,B2:U13,20,FALSE)</f>
        <v>4</v>
      </c>
      <c r="E17" s="5">
        <f t="shared" ref="E17:E18" si="4">(D17*1000)/100</f>
        <v>40</v>
      </c>
      <c r="O17" s="5"/>
      <c r="W17" s="33"/>
      <c r="X17" s="34" t="s">
        <v>60</v>
      </c>
      <c r="Y17" s="34"/>
      <c r="Z17" s="26">
        <v>100</v>
      </c>
      <c r="AA17" s="26"/>
      <c r="AB17" s="26">
        <f>HLOOKUP(D21,AH2:AS10,8,FALSE)</f>
        <v>78</v>
      </c>
      <c r="AC17" s="26"/>
      <c r="AD17" s="7" t="str">
        <f t="shared" si="3"/>
        <v>A</v>
      </c>
      <c r="AE17" s="33"/>
    </row>
    <row r="18" spans="1:31" x14ac:dyDescent="0.3">
      <c r="B18" s="5"/>
      <c r="C18" s="5" t="s">
        <v>29</v>
      </c>
      <c r="D18" s="5">
        <f>VLOOKUP(D21,B2:U13,18,FALSE)</f>
        <v>1</v>
      </c>
      <c r="E18" s="5">
        <f t="shared" si="4"/>
        <v>10</v>
      </c>
      <c r="O18" s="5"/>
      <c r="W18" s="33"/>
      <c r="X18" s="34" t="s">
        <v>62</v>
      </c>
      <c r="Y18" s="34"/>
      <c r="Z18" s="26">
        <v>100</v>
      </c>
      <c r="AA18" s="26"/>
      <c r="AB18" s="26">
        <f>HLOOKUP(D21,AH2:AS10,9,FALSE)</f>
        <v>85</v>
      </c>
      <c r="AC18" s="26"/>
      <c r="AD18" s="7" t="str">
        <f>IF(AB18&gt;85, "A+", IF(AB18&gt;=75, "A", IF(AB18&gt;=65, "B+", IF(AB18&gt;=55, "B", IF(AB18&gt;=50, "C", IF(AB18&gt;=45, "D", "F"))))))</f>
        <v>A</v>
      </c>
      <c r="AE18" s="33"/>
    </row>
    <row r="19" spans="1:31" x14ac:dyDescent="0.3">
      <c r="B19" s="5"/>
      <c r="C19" s="5"/>
      <c r="O19" s="5"/>
      <c r="W19" s="33"/>
      <c r="X19" s="14"/>
      <c r="Y19" s="16"/>
      <c r="Z19" s="26">
        <f>SUM(Z14:AA18)</f>
        <v>500</v>
      </c>
      <c r="AA19" s="26"/>
      <c r="AB19" s="26">
        <f>SUM(AB14:AC18)</f>
        <v>389</v>
      </c>
      <c r="AC19" s="26"/>
      <c r="AD19" s="7"/>
      <c r="AE19" s="33"/>
    </row>
    <row r="20" spans="1:31" ht="15" thickBot="1" x14ac:dyDescent="0.35">
      <c r="B20" s="5"/>
      <c r="C20" s="5"/>
      <c r="O20" s="5"/>
      <c r="W20" s="33"/>
      <c r="X20" s="27"/>
      <c r="Y20" s="28"/>
      <c r="Z20" s="29"/>
      <c r="AA20" s="30"/>
      <c r="AB20" s="30"/>
      <c r="AC20" s="30"/>
      <c r="AD20" s="31"/>
      <c r="AE20" s="33"/>
    </row>
    <row r="21" spans="1:31" ht="15" thickBot="1" x14ac:dyDescent="0.35">
      <c r="B21" s="5"/>
      <c r="C21" s="8" t="s">
        <v>52</v>
      </c>
      <c r="D21" s="9" t="s">
        <v>46</v>
      </c>
      <c r="O21" s="5"/>
      <c r="W21" s="33"/>
      <c r="X21" s="26" t="s">
        <v>25</v>
      </c>
      <c r="Y21" s="26"/>
      <c r="Z21" s="26">
        <f>(AB19/Z19)*100</f>
        <v>77.8</v>
      </c>
      <c r="AA21" s="26"/>
      <c r="AB21" s="26" t="s">
        <v>67</v>
      </c>
      <c r="AC21" s="26"/>
      <c r="AD21" s="7" t="str">
        <f>IF(Z21&gt;85, "A+", IF(Z21&gt;=75, "A", IF(Z21&gt;=65, "B+", IF(Z21&gt;=55, "B", IF(Z21&gt;=50, "C", IF(Z21&gt;=45, "D", "F"))))))</f>
        <v>A</v>
      </c>
      <c r="AE21" s="33"/>
    </row>
    <row r="22" spans="1:31" x14ac:dyDescent="0.3">
      <c r="B22" s="5"/>
      <c r="O22" s="5"/>
      <c r="W22" s="27"/>
      <c r="X22" s="32"/>
      <c r="Y22" s="32"/>
      <c r="Z22" s="32"/>
      <c r="AA22" s="32"/>
      <c r="AB22" s="32"/>
      <c r="AC22" s="32"/>
      <c r="AD22" s="32"/>
      <c r="AE22" s="28"/>
    </row>
    <row r="23" spans="1:31" x14ac:dyDescent="0.3">
      <c r="A23" s="10" t="s">
        <v>70</v>
      </c>
      <c r="B23" s="5">
        <f>SUMIF(E3:E13,"SE",G3:G13)</f>
        <v>430</v>
      </c>
      <c r="C23" s="5"/>
      <c r="O23" s="5"/>
      <c r="P23" s="5"/>
      <c r="Q23" s="5"/>
      <c r="R23" s="5"/>
    </row>
    <row r="24" spans="1:31" x14ac:dyDescent="0.3">
      <c r="A24" s="6" t="s">
        <v>69</v>
      </c>
      <c r="B24" s="5">
        <f>SUMIFS(E2:E13, E2:E13, "&gt;80", H2:H13, "&gt;80")</f>
        <v>0</v>
      </c>
      <c r="C24" s="5"/>
      <c r="O24" s="5"/>
    </row>
    <row r="25" spans="1:31" x14ac:dyDescent="0.3">
      <c r="A25" s="6" t="s">
        <v>71</v>
      </c>
      <c r="B25" s="5">
        <f>COUNT(F2:F13)</f>
        <v>11</v>
      </c>
      <c r="C25" s="5" t="s">
        <v>73</v>
      </c>
      <c r="O25" s="5"/>
    </row>
    <row r="26" spans="1:31" x14ac:dyDescent="0.3">
      <c r="A26" s="6" t="s">
        <v>72</v>
      </c>
      <c r="B26" s="5">
        <f>COUNTA(C3:C13)</f>
        <v>11</v>
      </c>
      <c r="C26" s="5" t="s">
        <v>74</v>
      </c>
      <c r="O26" s="5"/>
    </row>
    <row r="27" spans="1:31" x14ac:dyDescent="0.3">
      <c r="A27" s="6" t="s">
        <v>75</v>
      </c>
      <c r="B27" s="5">
        <f>COUNTIF(F2:F13,"&lt;80")</f>
        <v>2</v>
      </c>
      <c r="C27" s="5" t="s">
        <v>76</v>
      </c>
      <c r="O27" s="5"/>
    </row>
    <row r="28" spans="1:31" x14ac:dyDescent="0.3">
      <c r="A28" s="6" t="s">
        <v>77</v>
      </c>
      <c r="B28" s="5">
        <f>COUNTIFS(F2:F13,"&gt;70",H2:H13,"&lt;80")</f>
        <v>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31" x14ac:dyDescent="0.3">
      <c r="A29" s="6" t="s">
        <v>78</v>
      </c>
    </row>
  </sheetData>
  <mergeCells count="44">
    <mergeCell ref="X18:Y18"/>
    <mergeCell ref="X12:AD12"/>
    <mergeCell ref="Z18:AA18"/>
    <mergeCell ref="AB15:AC15"/>
    <mergeCell ref="AB16:AC16"/>
    <mergeCell ref="AB17:AC17"/>
    <mergeCell ref="AB18:AC18"/>
    <mergeCell ref="Z10:AA10"/>
    <mergeCell ref="Z11:AA11"/>
    <mergeCell ref="X15:Y15"/>
    <mergeCell ref="X16:Y16"/>
    <mergeCell ref="X17:Y17"/>
    <mergeCell ref="W22:AE22"/>
    <mergeCell ref="W3:W21"/>
    <mergeCell ref="AE3:AE21"/>
    <mergeCell ref="AB7:AB11"/>
    <mergeCell ref="Z13:AA13"/>
    <mergeCell ref="Z14:AA14"/>
    <mergeCell ref="AB13:AC13"/>
    <mergeCell ref="AB14:AC14"/>
    <mergeCell ref="AC7:AD7"/>
    <mergeCell ref="AC8:AD8"/>
    <mergeCell ref="AC10:AD10"/>
    <mergeCell ref="AC11:AD11"/>
    <mergeCell ref="AC9:AD9"/>
    <mergeCell ref="Z7:AA7"/>
    <mergeCell ref="X8:AA9"/>
    <mergeCell ref="X14:Y14"/>
    <mergeCell ref="W2:AE2"/>
    <mergeCell ref="X3:AD6"/>
    <mergeCell ref="Z19:AA19"/>
    <mergeCell ref="AB19:AC19"/>
    <mergeCell ref="X21:Y21"/>
    <mergeCell ref="Z21:AA21"/>
    <mergeCell ref="AB21:AC21"/>
    <mergeCell ref="X19:Y20"/>
    <mergeCell ref="Z20:AD20"/>
    <mergeCell ref="Z15:AA15"/>
    <mergeCell ref="Z16:AA16"/>
    <mergeCell ref="Z17:AA17"/>
    <mergeCell ref="X7:Y7"/>
    <mergeCell ref="X11:Y11"/>
    <mergeCell ref="X13:Y13"/>
    <mergeCell ref="X10:Y10"/>
  </mergeCells>
  <conditionalFormatting sqref="F3:J13">
    <cfRule type="cellIs" dxfId="0" priority="1" operator="greaterThan">
      <formula>80</formula>
    </cfRule>
  </conditionalFormatting>
  <dataValidations count="2">
    <dataValidation type="list" allowBlank="1" showInputMessage="1" showErrorMessage="1" sqref="D21" xr:uid="{1F312F24-B840-45C6-A2E4-A0D529D3FCBF}">
      <formula1>$B$3:$B$13</formula1>
    </dataValidation>
    <dataValidation type="list" allowBlank="1" showInputMessage="1" showErrorMessage="1" sqref="D22" xr:uid="{A9EC4A1B-04A1-4D95-AFA1-DB9E83C60204}">
      <formula1>$C$3:$C$13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561CC-CAE1-4419-A97B-B0EE433145B9}">
  <dimension ref="A1:H115"/>
  <sheetViews>
    <sheetView tabSelected="1" zoomScale="98" zoomScaleNormal="98" workbookViewId="0">
      <selection activeCell="H11" sqref="H11"/>
    </sheetView>
  </sheetViews>
  <sheetFormatPr defaultRowHeight="14.4" x14ac:dyDescent="0.3"/>
  <cols>
    <col min="1" max="1" width="13.33203125" style="6" bestFit="1" customWidth="1"/>
    <col min="2" max="2" width="12.5546875" style="6" bestFit="1" customWidth="1"/>
    <col min="3" max="3" width="22" style="6" bestFit="1" customWidth="1"/>
    <col min="4" max="4" width="29.21875" style="6" bestFit="1" customWidth="1"/>
    <col min="5" max="5" width="19.109375" style="6" bestFit="1" customWidth="1"/>
    <col min="6" max="6" width="8.88671875" style="6"/>
    <col min="7" max="7" width="19.88671875" style="6" bestFit="1" customWidth="1"/>
    <col min="8" max="8" width="11.109375" style="6" bestFit="1" customWidth="1"/>
    <col min="9" max="16384" width="8.88671875" style="6"/>
  </cols>
  <sheetData>
    <row r="1" spans="1:8" ht="15" x14ac:dyDescent="0.3">
      <c r="A1" s="11" t="s">
        <v>79</v>
      </c>
      <c r="B1" s="11" t="s">
        <v>80</v>
      </c>
      <c r="C1" s="11" t="s">
        <v>81</v>
      </c>
      <c r="D1" s="11" t="s">
        <v>91</v>
      </c>
      <c r="E1" s="11" t="s">
        <v>82</v>
      </c>
      <c r="G1" s="13" t="s">
        <v>209</v>
      </c>
    </row>
    <row r="2" spans="1:8" x14ac:dyDescent="0.3">
      <c r="A2" s="6">
        <v>1</v>
      </c>
      <c r="B2" s="6" t="s">
        <v>83</v>
      </c>
      <c r="C2" s="6">
        <v>7</v>
      </c>
      <c r="D2" s="6" t="s">
        <v>84</v>
      </c>
      <c r="E2" s="6" t="s">
        <v>2</v>
      </c>
      <c r="G2" s="11" t="s">
        <v>202</v>
      </c>
      <c r="H2" s="6">
        <v>26</v>
      </c>
    </row>
    <row r="3" spans="1:8" x14ac:dyDescent="0.3">
      <c r="A3" s="6">
        <v>2</v>
      </c>
      <c r="B3" s="6" t="s">
        <v>85</v>
      </c>
      <c r="C3" s="6">
        <v>286</v>
      </c>
      <c r="D3" s="6" t="s">
        <v>86</v>
      </c>
      <c r="E3" s="6" t="s">
        <v>2</v>
      </c>
      <c r="G3" s="11" t="s">
        <v>80</v>
      </c>
      <c r="H3" s="6" t="str">
        <f>VLOOKUP(H2,A1:E115,2,FALSE)</f>
        <v>Ash-Shuara</v>
      </c>
    </row>
    <row r="4" spans="1:8" x14ac:dyDescent="0.3">
      <c r="A4" s="6">
        <v>3</v>
      </c>
      <c r="B4" s="6" t="s">
        <v>92</v>
      </c>
      <c r="C4" s="6">
        <v>200</v>
      </c>
      <c r="D4" s="6" t="s">
        <v>86</v>
      </c>
      <c r="E4" s="6" t="s">
        <v>2</v>
      </c>
      <c r="G4" s="11" t="s">
        <v>200</v>
      </c>
      <c r="H4" s="6">
        <f>VLOOKUP(H2,A1:E115,3,FALSE)</f>
        <v>227</v>
      </c>
    </row>
    <row r="5" spans="1:8" x14ac:dyDescent="0.3">
      <c r="A5" s="6">
        <v>4</v>
      </c>
      <c r="B5" s="6" t="s">
        <v>87</v>
      </c>
      <c r="C5" s="6">
        <v>176</v>
      </c>
      <c r="D5" s="6" t="s">
        <v>86</v>
      </c>
      <c r="E5" s="6" t="s">
        <v>2</v>
      </c>
      <c r="G5" s="11" t="s">
        <v>201</v>
      </c>
      <c r="H5" s="6" t="str">
        <f>VLOOKUP(H2,A1:E115,4,FALSE)</f>
        <v>Makki</v>
      </c>
    </row>
    <row r="6" spans="1:8" x14ac:dyDescent="0.3">
      <c r="A6" s="6">
        <v>5</v>
      </c>
      <c r="B6" s="6" t="s">
        <v>93</v>
      </c>
      <c r="C6" s="6">
        <v>120</v>
      </c>
      <c r="D6" s="6" t="s">
        <v>86</v>
      </c>
      <c r="E6" s="6" t="s">
        <v>2</v>
      </c>
      <c r="G6" s="11" t="s">
        <v>82</v>
      </c>
      <c r="H6" s="6" t="str">
        <f>VLOOKUP(H2,A1:E115,5,FALSE)</f>
        <v>English</v>
      </c>
    </row>
    <row r="7" spans="1:8" x14ac:dyDescent="0.3">
      <c r="A7" s="6">
        <v>6</v>
      </c>
      <c r="B7" s="6" t="s">
        <v>94</v>
      </c>
      <c r="C7" s="6">
        <v>165</v>
      </c>
      <c r="D7" s="6" t="s">
        <v>84</v>
      </c>
      <c r="E7" s="6" t="s">
        <v>2</v>
      </c>
      <c r="G7" s="11"/>
    </row>
    <row r="8" spans="1:8" x14ac:dyDescent="0.3">
      <c r="A8" s="6">
        <v>7</v>
      </c>
      <c r="B8" s="6" t="s">
        <v>95</v>
      </c>
      <c r="C8" s="6">
        <v>206</v>
      </c>
      <c r="D8" s="6" t="s">
        <v>84</v>
      </c>
      <c r="E8" s="6" t="s">
        <v>2</v>
      </c>
      <c r="G8" s="11" t="s">
        <v>203</v>
      </c>
      <c r="H8" s="6">
        <f>COUNTIF(D2:D115, "Makki")</f>
        <v>84</v>
      </c>
    </row>
    <row r="9" spans="1:8" x14ac:dyDescent="0.3">
      <c r="A9" s="6">
        <v>8</v>
      </c>
      <c r="B9" s="6" t="s">
        <v>88</v>
      </c>
      <c r="C9" s="6">
        <v>75</v>
      </c>
      <c r="D9" s="6" t="s">
        <v>86</v>
      </c>
      <c r="E9" s="6" t="s">
        <v>2</v>
      </c>
      <c r="G9" s="11" t="s">
        <v>204</v>
      </c>
      <c r="H9" s="6">
        <f>COUNTIF(D2:D115, "Madani")</f>
        <v>30</v>
      </c>
    </row>
    <row r="10" spans="1:8" x14ac:dyDescent="0.3">
      <c r="A10" s="6">
        <v>9</v>
      </c>
      <c r="B10" s="6" t="s">
        <v>89</v>
      </c>
      <c r="C10" s="6">
        <v>129</v>
      </c>
      <c r="D10" s="6" t="s">
        <v>86</v>
      </c>
      <c r="E10" s="6" t="s">
        <v>2</v>
      </c>
      <c r="G10" s="11" t="s">
        <v>205</v>
      </c>
      <c r="H10" s="6">
        <f>SUMIF(D2:D115, "Makki", C2:C115)</f>
        <v>4508</v>
      </c>
    </row>
    <row r="11" spans="1:8" x14ac:dyDescent="0.3">
      <c r="A11" s="6">
        <v>10</v>
      </c>
      <c r="B11" s="6" t="s">
        <v>90</v>
      </c>
      <c r="C11" s="6">
        <v>109</v>
      </c>
      <c r="D11" s="6" t="s">
        <v>84</v>
      </c>
      <c r="E11" s="6" t="s">
        <v>2</v>
      </c>
      <c r="G11" s="12" t="s">
        <v>206</v>
      </c>
      <c r="H11" s="6">
        <f>SUMIFS(C2:C115, D2:D115, "Madani", C2:C115, "&gt;50")</f>
        <v>1375</v>
      </c>
    </row>
    <row r="12" spans="1:8" x14ac:dyDescent="0.3">
      <c r="A12" s="6">
        <v>11</v>
      </c>
      <c r="B12" s="6" t="s">
        <v>96</v>
      </c>
      <c r="C12" s="6">
        <v>123</v>
      </c>
      <c r="D12" s="6" t="s">
        <v>84</v>
      </c>
      <c r="E12" s="6" t="s">
        <v>2</v>
      </c>
      <c r="G12" s="11" t="s">
        <v>207</v>
      </c>
      <c r="H12" s="6" t="s">
        <v>208</v>
      </c>
    </row>
    <row r="13" spans="1:8" x14ac:dyDescent="0.3">
      <c r="A13" s="6">
        <v>12</v>
      </c>
      <c r="B13" s="6" t="s">
        <v>97</v>
      </c>
      <c r="C13" s="6">
        <v>111</v>
      </c>
      <c r="D13" s="6" t="s">
        <v>84</v>
      </c>
      <c r="E13" s="6" t="s">
        <v>2</v>
      </c>
      <c r="G13" s="11"/>
    </row>
    <row r="14" spans="1:8" x14ac:dyDescent="0.3">
      <c r="A14" s="6">
        <v>13</v>
      </c>
      <c r="B14" s="6" t="s">
        <v>98</v>
      </c>
      <c r="C14" s="6">
        <v>43</v>
      </c>
      <c r="D14" s="6" t="s">
        <v>86</v>
      </c>
      <c r="E14" s="6" t="s">
        <v>2</v>
      </c>
    </row>
    <row r="15" spans="1:8" x14ac:dyDescent="0.3">
      <c r="A15" s="6">
        <v>14</v>
      </c>
      <c r="B15" s="6" t="s">
        <v>99</v>
      </c>
      <c r="C15" s="6">
        <v>52</v>
      </c>
      <c r="D15" s="6" t="s">
        <v>84</v>
      </c>
      <c r="E15" s="6" t="s">
        <v>2</v>
      </c>
    </row>
    <row r="16" spans="1:8" x14ac:dyDescent="0.3">
      <c r="A16" s="6">
        <v>15</v>
      </c>
      <c r="B16" s="6" t="s">
        <v>100</v>
      </c>
      <c r="C16" s="6">
        <v>99</v>
      </c>
      <c r="D16" s="6" t="s">
        <v>84</v>
      </c>
      <c r="E16" s="6" t="s">
        <v>2</v>
      </c>
    </row>
    <row r="17" spans="1:5" x14ac:dyDescent="0.3">
      <c r="A17" s="6">
        <v>16</v>
      </c>
      <c r="B17" s="6" t="s">
        <v>101</v>
      </c>
      <c r="C17" s="6">
        <v>128</v>
      </c>
      <c r="D17" s="6" t="s">
        <v>84</v>
      </c>
      <c r="E17" s="6" t="s">
        <v>2</v>
      </c>
    </row>
    <row r="18" spans="1:5" x14ac:dyDescent="0.3">
      <c r="A18" s="6">
        <v>17</v>
      </c>
      <c r="B18" s="6" t="s">
        <v>102</v>
      </c>
      <c r="C18" s="6">
        <v>111</v>
      </c>
      <c r="D18" s="6" t="s">
        <v>84</v>
      </c>
      <c r="E18" s="6" t="s">
        <v>2</v>
      </c>
    </row>
    <row r="19" spans="1:5" x14ac:dyDescent="0.3">
      <c r="A19" s="6">
        <v>18</v>
      </c>
      <c r="B19" s="6" t="s">
        <v>103</v>
      </c>
      <c r="C19" s="6">
        <v>110</v>
      </c>
      <c r="D19" s="6" t="s">
        <v>84</v>
      </c>
      <c r="E19" s="6" t="s">
        <v>2</v>
      </c>
    </row>
    <row r="20" spans="1:5" x14ac:dyDescent="0.3">
      <c r="A20" s="6">
        <v>19</v>
      </c>
      <c r="B20" s="6" t="s">
        <v>104</v>
      </c>
      <c r="C20" s="6">
        <v>98</v>
      </c>
      <c r="D20" s="6" t="s">
        <v>84</v>
      </c>
      <c r="E20" s="6" t="s">
        <v>2</v>
      </c>
    </row>
    <row r="21" spans="1:5" x14ac:dyDescent="0.3">
      <c r="A21" s="6">
        <v>20</v>
      </c>
      <c r="B21" s="6" t="s">
        <v>105</v>
      </c>
      <c r="C21" s="6">
        <v>135</v>
      </c>
      <c r="D21" s="6" t="s">
        <v>84</v>
      </c>
      <c r="E21" s="6" t="s">
        <v>2</v>
      </c>
    </row>
    <row r="22" spans="1:5" x14ac:dyDescent="0.3">
      <c r="A22" s="6">
        <v>21</v>
      </c>
      <c r="B22" s="6" t="s">
        <v>106</v>
      </c>
      <c r="C22" s="6">
        <v>112</v>
      </c>
      <c r="D22" s="6" t="s">
        <v>84</v>
      </c>
      <c r="E22" s="6" t="s">
        <v>2</v>
      </c>
    </row>
    <row r="23" spans="1:5" x14ac:dyDescent="0.3">
      <c r="A23" s="6">
        <v>22</v>
      </c>
      <c r="B23" s="6" t="s">
        <v>107</v>
      </c>
      <c r="C23" s="6">
        <v>78</v>
      </c>
      <c r="D23" s="6" t="s">
        <v>86</v>
      </c>
      <c r="E23" s="6" t="s">
        <v>2</v>
      </c>
    </row>
    <row r="24" spans="1:5" x14ac:dyDescent="0.3">
      <c r="A24" s="6">
        <v>23</v>
      </c>
      <c r="B24" s="6" t="s">
        <v>108</v>
      </c>
      <c r="C24" s="6">
        <v>118</v>
      </c>
      <c r="D24" s="6" t="s">
        <v>84</v>
      </c>
      <c r="E24" s="6" t="s">
        <v>2</v>
      </c>
    </row>
    <row r="25" spans="1:5" x14ac:dyDescent="0.3">
      <c r="A25" s="6">
        <v>24</v>
      </c>
      <c r="B25" s="6" t="s">
        <v>109</v>
      </c>
      <c r="C25" s="6">
        <v>64</v>
      </c>
      <c r="D25" s="6" t="s">
        <v>86</v>
      </c>
      <c r="E25" s="6" t="s">
        <v>2</v>
      </c>
    </row>
    <row r="26" spans="1:5" x14ac:dyDescent="0.3">
      <c r="A26" s="6">
        <v>25</v>
      </c>
      <c r="B26" s="6" t="s">
        <v>110</v>
      </c>
      <c r="C26" s="6">
        <v>77</v>
      </c>
      <c r="D26" s="6" t="s">
        <v>84</v>
      </c>
      <c r="E26" s="6" t="s">
        <v>2</v>
      </c>
    </row>
    <row r="27" spans="1:5" x14ac:dyDescent="0.3">
      <c r="A27" s="6">
        <v>26</v>
      </c>
      <c r="B27" s="6" t="s">
        <v>111</v>
      </c>
      <c r="C27" s="6">
        <v>227</v>
      </c>
      <c r="D27" s="6" t="s">
        <v>84</v>
      </c>
      <c r="E27" s="6" t="s">
        <v>2</v>
      </c>
    </row>
    <row r="28" spans="1:5" x14ac:dyDescent="0.3">
      <c r="A28" s="6">
        <v>27</v>
      </c>
      <c r="B28" s="6" t="s">
        <v>112</v>
      </c>
      <c r="C28" s="6">
        <v>93</v>
      </c>
      <c r="D28" s="6" t="s">
        <v>84</v>
      </c>
      <c r="E28" s="6" t="s">
        <v>2</v>
      </c>
    </row>
    <row r="29" spans="1:5" x14ac:dyDescent="0.3">
      <c r="A29" s="6">
        <v>28</v>
      </c>
      <c r="B29" s="6" t="s">
        <v>113</v>
      </c>
      <c r="C29" s="6">
        <v>88</v>
      </c>
      <c r="D29" s="6" t="s">
        <v>84</v>
      </c>
      <c r="E29" s="6" t="s">
        <v>2</v>
      </c>
    </row>
    <row r="30" spans="1:5" x14ac:dyDescent="0.3">
      <c r="A30" s="6">
        <v>29</v>
      </c>
      <c r="B30" s="6" t="s">
        <v>114</v>
      </c>
      <c r="C30" s="6">
        <v>69</v>
      </c>
      <c r="D30" s="6" t="s">
        <v>84</v>
      </c>
      <c r="E30" s="6" t="s">
        <v>2</v>
      </c>
    </row>
    <row r="31" spans="1:5" x14ac:dyDescent="0.3">
      <c r="A31" s="6">
        <v>30</v>
      </c>
      <c r="B31" s="6" t="s">
        <v>115</v>
      </c>
      <c r="C31" s="6">
        <v>60</v>
      </c>
      <c r="D31" s="6" t="s">
        <v>84</v>
      </c>
      <c r="E31" s="6" t="s">
        <v>2</v>
      </c>
    </row>
    <row r="32" spans="1:5" x14ac:dyDescent="0.3">
      <c r="A32" s="6">
        <v>31</v>
      </c>
      <c r="B32" s="6" t="s">
        <v>116</v>
      </c>
      <c r="C32" s="6">
        <v>34</v>
      </c>
      <c r="D32" s="6" t="s">
        <v>84</v>
      </c>
      <c r="E32" s="6" t="s">
        <v>2</v>
      </c>
    </row>
    <row r="33" spans="1:5" x14ac:dyDescent="0.3">
      <c r="A33" s="6">
        <v>32</v>
      </c>
      <c r="B33" s="6" t="s">
        <v>117</v>
      </c>
      <c r="C33" s="6">
        <v>30</v>
      </c>
      <c r="D33" s="6" t="s">
        <v>84</v>
      </c>
      <c r="E33" s="6" t="s">
        <v>2</v>
      </c>
    </row>
    <row r="34" spans="1:5" x14ac:dyDescent="0.3">
      <c r="A34" s="6">
        <v>33</v>
      </c>
      <c r="B34" s="6" t="s">
        <v>118</v>
      </c>
      <c r="C34" s="6">
        <v>73</v>
      </c>
      <c r="D34" s="6" t="s">
        <v>86</v>
      </c>
      <c r="E34" s="6" t="s">
        <v>2</v>
      </c>
    </row>
    <row r="35" spans="1:5" x14ac:dyDescent="0.3">
      <c r="A35" s="6">
        <v>34</v>
      </c>
      <c r="B35" s="6" t="s">
        <v>119</v>
      </c>
      <c r="C35" s="6">
        <v>54</v>
      </c>
      <c r="D35" s="6" t="s">
        <v>84</v>
      </c>
      <c r="E35" s="6" t="s">
        <v>2</v>
      </c>
    </row>
    <row r="36" spans="1:5" x14ac:dyDescent="0.3">
      <c r="A36" s="6">
        <v>35</v>
      </c>
      <c r="B36" s="6" t="s">
        <v>120</v>
      </c>
      <c r="C36" s="6">
        <v>45</v>
      </c>
      <c r="D36" s="6" t="s">
        <v>84</v>
      </c>
      <c r="E36" s="6" t="s">
        <v>2</v>
      </c>
    </row>
    <row r="37" spans="1:5" x14ac:dyDescent="0.3">
      <c r="A37" s="6">
        <v>36</v>
      </c>
      <c r="B37" s="6" t="s">
        <v>121</v>
      </c>
      <c r="C37" s="6">
        <v>83</v>
      </c>
      <c r="D37" s="6" t="s">
        <v>84</v>
      </c>
      <c r="E37" s="6" t="s">
        <v>2</v>
      </c>
    </row>
    <row r="38" spans="1:5" x14ac:dyDescent="0.3">
      <c r="A38" s="6">
        <v>37</v>
      </c>
      <c r="B38" s="6" t="s">
        <v>122</v>
      </c>
      <c r="C38" s="6">
        <v>182</v>
      </c>
      <c r="D38" s="6" t="s">
        <v>84</v>
      </c>
      <c r="E38" s="6" t="s">
        <v>2</v>
      </c>
    </row>
    <row r="39" spans="1:5" x14ac:dyDescent="0.3">
      <c r="A39" s="6">
        <v>38</v>
      </c>
      <c r="B39" s="6" t="s">
        <v>123</v>
      </c>
      <c r="C39" s="6">
        <v>88</v>
      </c>
      <c r="D39" s="6" t="s">
        <v>84</v>
      </c>
      <c r="E39" s="6" t="s">
        <v>2</v>
      </c>
    </row>
    <row r="40" spans="1:5" x14ac:dyDescent="0.3">
      <c r="A40" s="6">
        <v>39</v>
      </c>
      <c r="B40" s="6" t="s">
        <v>124</v>
      </c>
      <c r="C40" s="6">
        <v>75</v>
      </c>
      <c r="D40" s="6" t="s">
        <v>84</v>
      </c>
      <c r="E40" s="6" t="s">
        <v>2</v>
      </c>
    </row>
    <row r="41" spans="1:5" x14ac:dyDescent="0.3">
      <c r="A41" s="6">
        <v>40</v>
      </c>
      <c r="B41" s="6" t="s">
        <v>125</v>
      </c>
      <c r="C41" s="6">
        <v>85</v>
      </c>
      <c r="D41" s="6" t="s">
        <v>84</v>
      </c>
      <c r="E41" s="6" t="s">
        <v>2</v>
      </c>
    </row>
    <row r="42" spans="1:5" x14ac:dyDescent="0.3">
      <c r="A42" s="6">
        <v>41</v>
      </c>
      <c r="B42" s="6" t="s">
        <v>126</v>
      </c>
      <c r="C42" s="6">
        <v>54</v>
      </c>
      <c r="D42" s="6" t="s">
        <v>84</v>
      </c>
      <c r="E42" s="6" t="s">
        <v>2</v>
      </c>
    </row>
    <row r="43" spans="1:5" x14ac:dyDescent="0.3">
      <c r="A43" s="6">
        <v>42</v>
      </c>
      <c r="B43" s="6" t="s">
        <v>127</v>
      </c>
      <c r="C43" s="6">
        <v>53</v>
      </c>
      <c r="D43" s="6" t="s">
        <v>84</v>
      </c>
      <c r="E43" s="6" t="s">
        <v>2</v>
      </c>
    </row>
    <row r="44" spans="1:5" x14ac:dyDescent="0.3">
      <c r="A44" s="6">
        <v>43</v>
      </c>
      <c r="B44" s="6" t="s">
        <v>128</v>
      </c>
      <c r="C44" s="6">
        <v>89</v>
      </c>
      <c r="D44" s="6" t="s">
        <v>84</v>
      </c>
      <c r="E44" s="6" t="s">
        <v>2</v>
      </c>
    </row>
    <row r="45" spans="1:5" x14ac:dyDescent="0.3">
      <c r="A45" s="6">
        <v>44</v>
      </c>
      <c r="B45" s="6" t="s">
        <v>129</v>
      </c>
      <c r="C45" s="6">
        <v>59</v>
      </c>
      <c r="D45" s="6" t="s">
        <v>84</v>
      </c>
      <c r="E45" s="6" t="s">
        <v>2</v>
      </c>
    </row>
    <row r="46" spans="1:5" x14ac:dyDescent="0.3">
      <c r="A46" s="6">
        <v>45</v>
      </c>
      <c r="B46" s="6" t="s">
        <v>130</v>
      </c>
      <c r="C46" s="6">
        <v>37</v>
      </c>
      <c r="D46" s="6" t="s">
        <v>84</v>
      </c>
      <c r="E46" s="6" t="s">
        <v>2</v>
      </c>
    </row>
    <row r="47" spans="1:5" x14ac:dyDescent="0.3">
      <c r="A47" s="6">
        <v>46</v>
      </c>
      <c r="B47" s="6" t="s">
        <v>131</v>
      </c>
      <c r="C47" s="6">
        <v>35</v>
      </c>
      <c r="D47" s="6" t="s">
        <v>86</v>
      </c>
      <c r="E47" s="6" t="s">
        <v>2</v>
      </c>
    </row>
    <row r="48" spans="1:5" x14ac:dyDescent="0.3">
      <c r="A48" s="6">
        <v>47</v>
      </c>
      <c r="B48" s="6" t="s">
        <v>132</v>
      </c>
      <c r="C48" s="6">
        <v>38</v>
      </c>
      <c r="D48" s="6" t="s">
        <v>86</v>
      </c>
      <c r="E48" s="6" t="s">
        <v>2</v>
      </c>
    </row>
    <row r="49" spans="1:5" x14ac:dyDescent="0.3">
      <c r="A49" s="6">
        <v>48</v>
      </c>
      <c r="B49" s="6" t="s">
        <v>133</v>
      </c>
      <c r="C49" s="6">
        <v>29</v>
      </c>
      <c r="D49" s="6" t="s">
        <v>86</v>
      </c>
      <c r="E49" s="6" t="s">
        <v>2</v>
      </c>
    </row>
    <row r="50" spans="1:5" x14ac:dyDescent="0.3">
      <c r="A50" s="6">
        <v>49</v>
      </c>
      <c r="B50" s="6" t="s">
        <v>134</v>
      </c>
      <c r="C50" s="6">
        <v>18</v>
      </c>
      <c r="D50" s="6" t="s">
        <v>84</v>
      </c>
      <c r="E50" s="6" t="s">
        <v>2</v>
      </c>
    </row>
    <row r="51" spans="1:5" x14ac:dyDescent="0.3">
      <c r="A51" s="6">
        <v>50</v>
      </c>
      <c r="B51" s="6" t="s">
        <v>135</v>
      </c>
      <c r="C51" s="6">
        <v>45</v>
      </c>
      <c r="D51" s="6" t="s">
        <v>84</v>
      </c>
      <c r="E51" s="6" t="s">
        <v>2</v>
      </c>
    </row>
    <row r="52" spans="1:5" x14ac:dyDescent="0.3">
      <c r="A52" s="6">
        <v>51</v>
      </c>
      <c r="B52" s="6" t="s">
        <v>136</v>
      </c>
      <c r="C52" s="6">
        <v>60</v>
      </c>
      <c r="D52" s="6" t="s">
        <v>84</v>
      </c>
      <c r="E52" s="6" t="s">
        <v>2</v>
      </c>
    </row>
    <row r="53" spans="1:5" x14ac:dyDescent="0.3">
      <c r="A53" s="6">
        <v>52</v>
      </c>
      <c r="B53" s="6" t="s">
        <v>137</v>
      </c>
      <c r="C53" s="6">
        <v>49</v>
      </c>
      <c r="D53" s="6" t="s">
        <v>84</v>
      </c>
      <c r="E53" s="6" t="s">
        <v>2</v>
      </c>
    </row>
    <row r="54" spans="1:5" x14ac:dyDescent="0.3">
      <c r="A54" s="6">
        <v>53</v>
      </c>
      <c r="B54" s="6" t="s">
        <v>138</v>
      </c>
      <c r="C54" s="6">
        <v>62</v>
      </c>
      <c r="D54" s="6" t="s">
        <v>84</v>
      </c>
      <c r="E54" s="6" t="s">
        <v>2</v>
      </c>
    </row>
    <row r="55" spans="1:5" x14ac:dyDescent="0.3">
      <c r="A55" s="6">
        <v>54</v>
      </c>
      <c r="B55" s="6" t="s">
        <v>139</v>
      </c>
      <c r="C55" s="6">
        <v>55</v>
      </c>
      <c r="D55" s="6" t="s">
        <v>84</v>
      </c>
      <c r="E55" s="6" t="s">
        <v>2</v>
      </c>
    </row>
    <row r="56" spans="1:5" x14ac:dyDescent="0.3">
      <c r="A56" s="6">
        <v>55</v>
      </c>
      <c r="B56" s="6" t="s">
        <v>140</v>
      </c>
      <c r="C56" s="6">
        <v>78</v>
      </c>
      <c r="D56" s="6" t="s">
        <v>86</v>
      </c>
      <c r="E56" s="6" t="s">
        <v>2</v>
      </c>
    </row>
    <row r="57" spans="1:5" x14ac:dyDescent="0.3">
      <c r="A57" s="6">
        <v>56</v>
      </c>
      <c r="B57" s="6" t="s">
        <v>141</v>
      </c>
      <c r="C57" s="6">
        <v>96</v>
      </c>
      <c r="D57" s="6" t="s">
        <v>86</v>
      </c>
      <c r="E57" s="6" t="s">
        <v>2</v>
      </c>
    </row>
    <row r="58" spans="1:5" x14ac:dyDescent="0.3">
      <c r="A58" s="6">
        <v>57</v>
      </c>
      <c r="B58" s="6" t="s">
        <v>142</v>
      </c>
      <c r="C58" s="6">
        <v>29</v>
      </c>
      <c r="D58" s="6" t="s">
        <v>86</v>
      </c>
      <c r="E58" s="6" t="s">
        <v>2</v>
      </c>
    </row>
    <row r="59" spans="1:5" x14ac:dyDescent="0.3">
      <c r="A59" s="6">
        <v>58</v>
      </c>
      <c r="B59" s="6" t="s">
        <v>143</v>
      </c>
      <c r="C59" s="6">
        <v>22</v>
      </c>
      <c r="D59" s="6" t="s">
        <v>86</v>
      </c>
      <c r="E59" s="6" t="s">
        <v>2</v>
      </c>
    </row>
    <row r="60" spans="1:5" x14ac:dyDescent="0.3">
      <c r="A60" s="6">
        <v>59</v>
      </c>
      <c r="B60" s="6" t="s">
        <v>144</v>
      </c>
      <c r="C60" s="6">
        <v>24</v>
      </c>
      <c r="D60" s="6" t="s">
        <v>86</v>
      </c>
      <c r="E60" s="6" t="s">
        <v>2</v>
      </c>
    </row>
    <row r="61" spans="1:5" x14ac:dyDescent="0.3">
      <c r="A61" s="6">
        <v>60</v>
      </c>
      <c r="B61" s="6" t="s">
        <v>145</v>
      </c>
      <c r="C61" s="6">
        <v>13</v>
      </c>
      <c r="D61" s="6" t="s">
        <v>86</v>
      </c>
      <c r="E61" s="6" t="s">
        <v>2</v>
      </c>
    </row>
    <row r="62" spans="1:5" x14ac:dyDescent="0.3">
      <c r="A62" s="6">
        <v>61</v>
      </c>
      <c r="B62" s="6" t="s">
        <v>146</v>
      </c>
      <c r="C62" s="6">
        <v>14</v>
      </c>
      <c r="D62" s="6" t="s">
        <v>86</v>
      </c>
      <c r="E62" s="6" t="s">
        <v>2</v>
      </c>
    </row>
    <row r="63" spans="1:5" x14ac:dyDescent="0.3">
      <c r="A63" s="6">
        <v>62</v>
      </c>
      <c r="B63" s="6" t="s">
        <v>147</v>
      </c>
      <c r="C63" s="6">
        <v>11</v>
      </c>
      <c r="D63" s="6" t="s">
        <v>86</v>
      </c>
      <c r="E63" s="6" t="s">
        <v>2</v>
      </c>
    </row>
    <row r="64" spans="1:5" x14ac:dyDescent="0.3">
      <c r="A64" s="6">
        <v>63</v>
      </c>
      <c r="B64" s="6" t="s">
        <v>148</v>
      </c>
      <c r="C64" s="6">
        <v>11</v>
      </c>
      <c r="D64" s="6" t="s">
        <v>86</v>
      </c>
      <c r="E64" s="6" t="s">
        <v>2</v>
      </c>
    </row>
    <row r="65" spans="1:5" x14ac:dyDescent="0.3">
      <c r="A65" s="6">
        <v>64</v>
      </c>
      <c r="B65" s="6" t="s">
        <v>149</v>
      </c>
      <c r="C65" s="6">
        <v>18</v>
      </c>
      <c r="D65" s="6" t="s">
        <v>86</v>
      </c>
      <c r="E65" s="6" t="s">
        <v>2</v>
      </c>
    </row>
    <row r="66" spans="1:5" x14ac:dyDescent="0.3">
      <c r="A66" s="6">
        <v>65</v>
      </c>
      <c r="B66" s="6" t="s">
        <v>150</v>
      </c>
      <c r="C66" s="6">
        <v>12</v>
      </c>
      <c r="D66" s="6" t="s">
        <v>86</v>
      </c>
      <c r="E66" s="6" t="s">
        <v>2</v>
      </c>
    </row>
    <row r="67" spans="1:5" x14ac:dyDescent="0.3">
      <c r="A67" s="6">
        <v>66</v>
      </c>
      <c r="B67" s="6" t="s">
        <v>151</v>
      </c>
      <c r="C67" s="6">
        <v>12</v>
      </c>
      <c r="D67" s="6" t="s">
        <v>84</v>
      </c>
      <c r="E67" s="6" t="s">
        <v>2</v>
      </c>
    </row>
    <row r="68" spans="1:5" x14ac:dyDescent="0.3">
      <c r="A68" s="6">
        <v>67</v>
      </c>
      <c r="B68" s="6" t="s">
        <v>152</v>
      </c>
      <c r="C68" s="6">
        <v>30</v>
      </c>
      <c r="D68" s="6" t="s">
        <v>84</v>
      </c>
      <c r="E68" s="6" t="s">
        <v>2</v>
      </c>
    </row>
    <row r="69" spans="1:5" x14ac:dyDescent="0.3">
      <c r="A69" s="6">
        <v>68</v>
      </c>
      <c r="B69" s="6" t="s">
        <v>153</v>
      </c>
      <c r="C69" s="6">
        <v>52</v>
      </c>
      <c r="D69" s="6" t="s">
        <v>84</v>
      </c>
      <c r="E69" s="6" t="s">
        <v>2</v>
      </c>
    </row>
    <row r="70" spans="1:5" x14ac:dyDescent="0.3">
      <c r="A70" s="6">
        <v>69</v>
      </c>
      <c r="B70" s="6" t="s">
        <v>154</v>
      </c>
      <c r="C70" s="6">
        <v>52</v>
      </c>
      <c r="D70" s="6" t="s">
        <v>84</v>
      </c>
      <c r="E70" s="6" t="s">
        <v>2</v>
      </c>
    </row>
    <row r="71" spans="1:5" x14ac:dyDescent="0.3">
      <c r="A71" s="6">
        <v>70</v>
      </c>
      <c r="B71" s="6" t="s">
        <v>155</v>
      </c>
      <c r="C71" s="6">
        <v>44</v>
      </c>
      <c r="D71" s="6" t="s">
        <v>84</v>
      </c>
      <c r="E71" s="6" t="s">
        <v>2</v>
      </c>
    </row>
    <row r="72" spans="1:5" x14ac:dyDescent="0.3">
      <c r="A72" s="6">
        <v>71</v>
      </c>
      <c r="B72" s="6" t="s">
        <v>156</v>
      </c>
      <c r="C72" s="6">
        <v>28</v>
      </c>
      <c r="D72" s="6" t="s">
        <v>84</v>
      </c>
      <c r="E72" s="6" t="s">
        <v>2</v>
      </c>
    </row>
    <row r="73" spans="1:5" x14ac:dyDescent="0.3">
      <c r="A73" s="6">
        <v>72</v>
      </c>
      <c r="B73" s="6" t="s">
        <v>157</v>
      </c>
      <c r="C73" s="6">
        <v>28</v>
      </c>
      <c r="D73" s="6" t="s">
        <v>84</v>
      </c>
      <c r="E73" s="6" t="s">
        <v>2</v>
      </c>
    </row>
    <row r="74" spans="1:5" x14ac:dyDescent="0.3">
      <c r="A74" s="6">
        <v>73</v>
      </c>
      <c r="B74" s="6" t="s">
        <v>158</v>
      </c>
      <c r="C74" s="6">
        <v>20</v>
      </c>
      <c r="D74" s="6" t="s">
        <v>84</v>
      </c>
      <c r="E74" s="6" t="s">
        <v>2</v>
      </c>
    </row>
    <row r="75" spans="1:5" x14ac:dyDescent="0.3">
      <c r="A75" s="6">
        <v>74</v>
      </c>
      <c r="B75" s="6" t="s">
        <v>159</v>
      </c>
      <c r="C75" s="6">
        <v>56</v>
      </c>
      <c r="D75" s="6" t="s">
        <v>84</v>
      </c>
      <c r="E75" s="6" t="s">
        <v>2</v>
      </c>
    </row>
    <row r="76" spans="1:5" x14ac:dyDescent="0.3">
      <c r="A76" s="6">
        <v>75</v>
      </c>
      <c r="B76" s="6" t="s">
        <v>160</v>
      </c>
      <c r="C76" s="6">
        <v>40</v>
      </c>
      <c r="D76" s="6" t="s">
        <v>84</v>
      </c>
      <c r="E76" s="6" t="s">
        <v>2</v>
      </c>
    </row>
    <row r="77" spans="1:5" x14ac:dyDescent="0.3">
      <c r="A77" s="6">
        <v>76</v>
      </c>
      <c r="B77" s="6" t="s">
        <v>161</v>
      </c>
      <c r="C77" s="6">
        <v>31</v>
      </c>
      <c r="D77" s="6" t="s">
        <v>84</v>
      </c>
      <c r="E77" s="6" t="s">
        <v>2</v>
      </c>
    </row>
    <row r="78" spans="1:5" x14ac:dyDescent="0.3">
      <c r="A78" s="6">
        <v>77</v>
      </c>
      <c r="B78" s="6" t="s">
        <v>162</v>
      </c>
      <c r="C78" s="6">
        <v>50</v>
      </c>
      <c r="D78" s="6" t="s">
        <v>84</v>
      </c>
      <c r="E78" s="6" t="s">
        <v>2</v>
      </c>
    </row>
    <row r="79" spans="1:5" x14ac:dyDescent="0.3">
      <c r="A79" s="6">
        <v>78</v>
      </c>
      <c r="B79" s="6" t="s">
        <v>163</v>
      </c>
      <c r="C79" s="6">
        <v>40</v>
      </c>
      <c r="D79" s="6" t="s">
        <v>84</v>
      </c>
      <c r="E79" s="6" t="s">
        <v>2</v>
      </c>
    </row>
    <row r="80" spans="1:5" x14ac:dyDescent="0.3">
      <c r="A80" s="6">
        <v>79</v>
      </c>
      <c r="B80" s="6" t="s">
        <v>164</v>
      </c>
      <c r="C80" s="6">
        <v>46</v>
      </c>
      <c r="D80" s="6" t="s">
        <v>84</v>
      </c>
      <c r="E80" s="6" t="s">
        <v>2</v>
      </c>
    </row>
    <row r="81" spans="1:5" x14ac:dyDescent="0.3">
      <c r="A81" s="6">
        <v>80</v>
      </c>
      <c r="B81" s="6" t="s">
        <v>165</v>
      </c>
      <c r="C81" s="6">
        <v>42</v>
      </c>
      <c r="D81" s="6" t="s">
        <v>84</v>
      </c>
      <c r="E81" s="6" t="s">
        <v>2</v>
      </c>
    </row>
    <row r="82" spans="1:5" x14ac:dyDescent="0.3">
      <c r="A82" s="6">
        <v>81</v>
      </c>
      <c r="B82" s="6" t="s">
        <v>166</v>
      </c>
      <c r="C82" s="6">
        <v>29</v>
      </c>
      <c r="D82" s="6" t="s">
        <v>84</v>
      </c>
      <c r="E82" s="6" t="s">
        <v>2</v>
      </c>
    </row>
    <row r="83" spans="1:5" x14ac:dyDescent="0.3">
      <c r="A83" s="6">
        <v>82</v>
      </c>
      <c r="B83" s="6" t="s">
        <v>167</v>
      </c>
      <c r="C83" s="6">
        <v>19</v>
      </c>
      <c r="D83" s="6" t="s">
        <v>84</v>
      </c>
      <c r="E83" s="6" t="s">
        <v>2</v>
      </c>
    </row>
    <row r="84" spans="1:5" x14ac:dyDescent="0.3">
      <c r="A84" s="6">
        <v>83</v>
      </c>
      <c r="B84" s="6" t="s">
        <v>168</v>
      </c>
      <c r="C84" s="6">
        <v>36</v>
      </c>
      <c r="D84" s="6" t="s">
        <v>84</v>
      </c>
      <c r="E84" s="6" t="s">
        <v>2</v>
      </c>
    </row>
    <row r="85" spans="1:5" x14ac:dyDescent="0.3">
      <c r="A85" s="6">
        <v>84</v>
      </c>
      <c r="B85" s="6" t="s">
        <v>169</v>
      </c>
      <c r="C85" s="6">
        <v>25</v>
      </c>
      <c r="D85" s="6" t="s">
        <v>84</v>
      </c>
      <c r="E85" s="6" t="s">
        <v>2</v>
      </c>
    </row>
    <row r="86" spans="1:5" x14ac:dyDescent="0.3">
      <c r="A86" s="6">
        <v>85</v>
      </c>
      <c r="B86" s="6" t="s">
        <v>170</v>
      </c>
      <c r="C86" s="6">
        <v>22</v>
      </c>
      <c r="D86" s="6" t="s">
        <v>84</v>
      </c>
      <c r="E86" s="6" t="s">
        <v>2</v>
      </c>
    </row>
    <row r="87" spans="1:5" x14ac:dyDescent="0.3">
      <c r="A87" s="6">
        <v>86</v>
      </c>
      <c r="B87" s="6" t="s">
        <v>171</v>
      </c>
      <c r="C87" s="6">
        <v>17</v>
      </c>
      <c r="D87" s="6" t="s">
        <v>84</v>
      </c>
      <c r="E87" s="6" t="s">
        <v>2</v>
      </c>
    </row>
    <row r="88" spans="1:5" x14ac:dyDescent="0.3">
      <c r="A88" s="6">
        <v>87</v>
      </c>
      <c r="B88" s="6" t="s">
        <v>172</v>
      </c>
      <c r="C88" s="6">
        <v>19</v>
      </c>
      <c r="D88" s="6" t="s">
        <v>84</v>
      </c>
      <c r="E88" s="6" t="s">
        <v>2</v>
      </c>
    </row>
    <row r="89" spans="1:5" x14ac:dyDescent="0.3">
      <c r="A89" s="6">
        <v>88</v>
      </c>
      <c r="B89" s="6" t="s">
        <v>173</v>
      </c>
      <c r="C89" s="6">
        <v>26</v>
      </c>
      <c r="D89" s="6" t="s">
        <v>84</v>
      </c>
      <c r="E89" s="6" t="s">
        <v>2</v>
      </c>
    </row>
    <row r="90" spans="1:5" x14ac:dyDescent="0.3">
      <c r="A90" s="6">
        <v>89</v>
      </c>
      <c r="B90" s="6" t="s">
        <v>174</v>
      </c>
      <c r="C90" s="6">
        <v>30</v>
      </c>
      <c r="D90" s="6" t="s">
        <v>84</v>
      </c>
      <c r="E90" s="6" t="s">
        <v>2</v>
      </c>
    </row>
    <row r="91" spans="1:5" x14ac:dyDescent="0.3">
      <c r="A91" s="6">
        <v>90</v>
      </c>
      <c r="B91" s="6" t="s">
        <v>175</v>
      </c>
      <c r="C91" s="6">
        <v>20</v>
      </c>
      <c r="D91" s="6" t="s">
        <v>84</v>
      </c>
      <c r="E91" s="6" t="s">
        <v>2</v>
      </c>
    </row>
    <row r="92" spans="1:5" x14ac:dyDescent="0.3">
      <c r="A92" s="6">
        <v>91</v>
      </c>
      <c r="B92" s="6" t="s">
        <v>176</v>
      </c>
      <c r="C92" s="6">
        <v>15</v>
      </c>
      <c r="D92" s="6" t="s">
        <v>84</v>
      </c>
      <c r="E92" s="6" t="s">
        <v>2</v>
      </c>
    </row>
    <row r="93" spans="1:5" x14ac:dyDescent="0.3">
      <c r="A93" s="6">
        <v>92</v>
      </c>
      <c r="B93" s="6" t="s">
        <v>177</v>
      </c>
      <c r="C93" s="6">
        <v>21</v>
      </c>
      <c r="D93" s="6" t="s">
        <v>84</v>
      </c>
      <c r="E93" s="6" t="s">
        <v>2</v>
      </c>
    </row>
    <row r="94" spans="1:5" x14ac:dyDescent="0.3">
      <c r="A94" s="6">
        <v>93</v>
      </c>
      <c r="B94" s="6" t="s">
        <v>178</v>
      </c>
      <c r="C94" s="6">
        <v>11</v>
      </c>
      <c r="D94" s="6" t="s">
        <v>84</v>
      </c>
      <c r="E94" s="6" t="s">
        <v>2</v>
      </c>
    </row>
    <row r="95" spans="1:5" x14ac:dyDescent="0.3">
      <c r="A95" s="6">
        <v>94</v>
      </c>
      <c r="B95" s="6" t="s">
        <v>179</v>
      </c>
      <c r="C95" s="6">
        <v>8</v>
      </c>
      <c r="D95" s="6" t="s">
        <v>84</v>
      </c>
      <c r="E95" s="6" t="s">
        <v>2</v>
      </c>
    </row>
    <row r="96" spans="1:5" x14ac:dyDescent="0.3">
      <c r="A96" s="6">
        <v>95</v>
      </c>
      <c r="B96" s="6" t="s">
        <v>180</v>
      </c>
      <c r="C96" s="6">
        <v>8</v>
      </c>
      <c r="D96" s="6" t="s">
        <v>86</v>
      </c>
      <c r="E96" s="6" t="s">
        <v>2</v>
      </c>
    </row>
    <row r="97" spans="1:5" x14ac:dyDescent="0.3">
      <c r="A97" s="6">
        <v>96</v>
      </c>
      <c r="B97" s="6" t="s">
        <v>181</v>
      </c>
      <c r="C97" s="6">
        <v>19</v>
      </c>
      <c r="D97" s="6" t="s">
        <v>86</v>
      </c>
      <c r="E97" s="6" t="s">
        <v>2</v>
      </c>
    </row>
    <row r="98" spans="1:5" x14ac:dyDescent="0.3">
      <c r="A98" s="6">
        <v>97</v>
      </c>
      <c r="B98" s="6" t="s">
        <v>182</v>
      </c>
      <c r="C98" s="6">
        <v>5</v>
      </c>
      <c r="D98" s="6" t="s">
        <v>86</v>
      </c>
      <c r="E98" s="6" t="s">
        <v>2</v>
      </c>
    </row>
    <row r="99" spans="1:5" x14ac:dyDescent="0.3">
      <c r="A99" s="6">
        <v>98</v>
      </c>
      <c r="B99" s="6" t="s">
        <v>183</v>
      </c>
      <c r="C99" s="6">
        <v>8</v>
      </c>
      <c r="D99" s="6" t="s">
        <v>86</v>
      </c>
      <c r="E99" s="6" t="s">
        <v>2</v>
      </c>
    </row>
    <row r="100" spans="1:5" x14ac:dyDescent="0.3">
      <c r="A100" s="6">
        <v>99</v>
      </c>
      <c r="B100" s="6" t="s">
        <v>184</v>
      </c>
      <c r="C100" s="6">
        <v>8</v>
      </c>
      <c r="D100" s="6" t="s">
        <v>86</v>
      </c>
      <c r="E100" s="6" t="s">
        <v>2</v>
      </c>
    </row>
    <row r="101" spans="1:5" x14ac:dyDescent="0.3">
      <c r="A101" s="6">
        <v>100</v>
      </c>
      <c r="B101" s="6" t="s">
        <v>185</v>
      </c>
      <c r="C101" s="6">
        <v>11</v>
      </c>
      <c r="D101" s="6" t="s">
        <v>86</v>
      </c>
      <c r="E101" s="6" t="s">
        <v>2</v>
      </c>
    </row>
    <row r="102" spans="1:5" x14ac:dyDescent="0.3">
      <c r="A102" s="6">
        <v>101</v>
      </c>
      <c r="B102" s="6" t="s">
        <v>186</v>
      </c>
      <c r="C102" s="6">
        <v>11</v>
      </c>
      <c r="D102" s="6" t="s">
        <v>84</v>
      </c>
      <c r="E102" s="6" t="s">
        <v>2</v>
      </c>
    </row>
    <row r="103" spans="1:5" x14ac:dyDescent="0.3">
      <c r="A103" s="6">
        <v>102</v>
      </c>
      <c r="B103" s="6" t="s">
        <v>187</v>
      </c>
      <c r="C103" s="6">
        <v>8</v>
      </c>
      <c r="D103" s="6" t="s">
        <v>84</v>
      </c>
      <c r="E103" s="6" t="s">
        <v>2</v>
      </c>
    </row>
    <row r="104" spans="1:5" x14ac:dyDescent="0.3">
      <c r="A104" s="6">
        <v>103</v>
      </c>
      <c r="B104" s="6" t="s">
        <v>188</v>
      </c>
      <c r="C104" s="6">
        <v>3</v>
      </c>
      <c r="D104" s="6" t="s">
        <v>84</v>
      </c>
      <c r="E104" s="6" t="s">
        <v>2</v>
      </c>
    </row>
    <row r="105" spans="1:5" x14ac:dyDescent="0.3">
      <c r="A105" s="6">
        <v>104</v>
      </c>
      <c r="B105" s="6" t="s">
        <v>189</v>
      </c>
      <c r="C105" s="6">
        <v>9</v>
      </c>
      <c r="D105" s="6" t="s">
        <v>84</v>
      </c>
      <c r="E105" s="6" t="s">
        <v>2</v>
      </c>
    </row>
    <row r="106" spans="1:5" x14ac:dyDescent="0.3">
      <c r="A106" s="6">
        <v>105</v>
      </c>
      <c r="B106" s="6" t="s">
        <v>190</v>
      </c>
      <c r="C106" s="6">
        <v>5</v>
      </c>
      <c r="D106" s="6" t="s">
        <v>84</v>
      </c>
      <c r="E106" s="6" t="s">
        <v>2</v>
      </c>
    </row>
    <row r="107" spans="1:5" x14ac:dyDescent="0.3">
      <c r="A107" s="6">
        <v>106</v>
      </c>
      <c r="B107" s="6" t="s">
        <v>191</v>
      </c>
      <c r="C107" s="6">
        <v>4</v>
      </c>
      <c r="D107" s="6" t="s">
        <v>84</v>
      </c>
      <c r="E107" s="6" t="s">
        <v>2</v>
      </c>
    </row>
    <row r="108" spans="1:5" x14ac:dyDescent="0.3">
      <c r="A108" s="6">
        <v>107</v>
      </c>
      <c r="B108" s="6" t="s">
        <v>192</v>
      </c>
      <c r="C108" s="6">
        <v>7</v>
      </c>
      <c r="D108" s="6" t="s">
        <v>84</v>
      </c>
      <c r="E108" s="6" t="s">
        <v>2</v>
      </c>
    </row>
    <row r="109" spans="1:5" x14ac:dyDescent="0.3">
      <c r="A109" s="6">
        <v>108</v>
      </c>
      <c r="B109" s="6" t="s">
        <v>193</v>
      </c>
      <c r="C109" s="6">
        <v>3</v>
      </c>
      <c r="D109" s="6" t="s">
        <v>84</v>
      </c>
      <c r="E109" s="6" t="s">
        <v>2</v>
      </c>
    </row>
    <row r="110" spans="1:5" x14ac:dyDescent="0.3">
      <c r="A110" s="6">
        <v>109</v>
      </c>
      <c r="B110" s="6" t="s">
        <v>194</v>
      </c>
      <c r="C110" s="6">
        <v>9</v>
      </c>
      <c r="D110" s="6" t="s">
        <v>84</v>
      </c>
      <c r="E110" s="6" t="s">
        <v>2</v>
      </c>
    </row>
    <row r="111" spans="1:5" x14ac:dyDescent="0.3">
      <c r="A111" s="6">
        <v>110</v>
      </c>
      <c r="B111" s="6" t="s">
        <v>195</v>
      </c>
      <c r="C111" s="6">
        <v>5</v>
      </c>
      <c r="D111" s="6" t="s">
        <v>84</v>
      </c>
      <c r="E111" s="6" t="s">
        <v>2</v>
      </c>
    </row>
    <row r="112" spans="1:5" x14ac:dyDescent="0.3">
      <c r="A112" s="6">
        <v>111</v>
      </c>
      <c r="B112" s="6" t="s">
        <v>196</v>
      </c>
      <c r="C112" s="6">
        <v>6</v>
      </c>
      <c r="D112" s="6" t="s">
        <v>84</v>
      </c>
      <c r="E112" s="6" t="s">
        <v>2</v>
      </c>
    </row>
    <row r="113" spans="1:5" x14ac:dyDescent="0.3">
      <c r="A113" s="6">
        <v>112</v>
      </c>
      <c r="B113" s="6" t="s">
        <v>197</v>
      </c>
      <c r="C113" s="6">
        <v>3</v>
      </c>
      <c r="D113" s="6" t="s">
        <v>84</v>
      </c>
      <c r="E113" s="6" t="s">
        <v>2</v>
      </c>
    </row>
    <row r="114" spans="1:5" x14ac:dyDescent="0.3">
      <c r="A114" s="6">
        <v>113</v>
      </c>
      <c r="B114" s="6" t="s">
        <v>198</v>
      </c>
      <c r="C114" s="6">
        <v>6</v>
      </c>
      <c r="D114" s="6" t="s">
        <v>84</v>
      </c>
      <c r="E114" s="6" t="s">
        <v>2</v>
      </c>
    </row>
    <row r="115" spans="1:5" x14ac:dyDescent="0.3">
      <c r="A115" s="6">
        <v>114</v>
      </c>
      <c r="B115" s="6" t="s">
        <v>199</v>
      </c>
      <c r="C115" s="6">
        <v>5</v>
      </c>
      <c r="D115" s="6" t="s">
        <v>84</v>
      </c>
      <c r="E115" s="6" t="s">
        <v>2</v>
      </c>
    </row>
  </sheetData>
  <dataValidations count="1">
    <dataValidation type="list" allowBlank="1" showInputMessage="1" showErrorMessage="1" sqref="H2" xr:uid="{26CE4136-F6AE-4CA5-8917-0CDFE701D635}">
      <formula1>$A$2:$A$115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E181-8F47-4512-9E0D-957EC883C52A}">
  <dimension ref="A1:DK12"/>
  <sheetViews>
    <sheetView workbookViewId="0">
      <selection activeCell="A16" sqref="A16"/>
    </sheetView>
  </sheetViews>
  <sheetFormatPr defaultRowHeight="14.4" x14ac:dyDescent="0.3"/>
  <cols>
    <col min="1" max="1" width="22" style="1" bestFit="1" customWidth="1"/>
    <col min="2" max="2" width="10" style="1" bestFit="1" customWidth="1"/>
    <col min="3" max="16384" width="8.88671875" style="1"/>
  </cols>
  <sheetData>
    <row r="1" spans="1:115" x14ac:dyDescent="0.3">
      <c r="A1" s="11" t="s">
        <v>79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</row>
    <row r="2" spans="1:115" x14ac:dyDescent="0.3">
      <c r="A2" s="11" t="s">
        <v>80</v>
      </c>
      <c r="B2" s="6" t="s">
        <v>83</v>
      </c>
      <c r="C2" s="6" t="s">
        <v>85</v>
      </c>
      <c r="D2" s="6" t="s">
        <v>92</v>
      </c>
      <c r="E2" s="6" t="s">
        <v>87</v>
      </c>
      <c r="F2" s="6" t="s">
        <v>93</v>
      </c>
      <c r="G2" s="6" t="s">
        <v>94</v>
      </c>
      <c r="H2" s="6" t="s">
        <v>95</v>
      </c>
      <c r="I2" s="6" t="s">
        <v>88</v>
      </c>
      <c r="J2" s="6" t="s">
        <v>89</v>
      </c>
      <c r="K2" s="6" t="s">
        <v>90</v>
      </c>
      <c r="L2" s="6" t="s">
        <v>96</v>
      </c>
      <c r="M2" s="6" t="s">
        <v>97</v>
      </c>
      <c r="N2" s="6" t="s">
        <v>98</v>
      </c>
      <c r="O2" s="6" t="s">
        <v>99</v>
      </c>
      <c r="P2" s="6" t="s">
        <v>100</v>
      </c>
      <c r="Q2" s="6" t="s">
        <v>101</v>
      </c>
      <c r="R2" s="6" t="s">
        <v>102</v>
      </c>
      <c r="S2" s="6" t="s">
        <v>103</v>
      </c>
      <c r="T2" s="6" t="s">
        <v>104</v>
      </c>
      <c r="U2" s="6" t="s">
        <v>105</v>
      </c>
      <c r="V2" s="6" t="s">
        <v>106</v>
      </c>
      <c r="W2" s="6" t="s">
        <v>107</v>
      </c>
      <c r="X2" s="6" t="s">
        <v>108</v>
      </c>
      <c r="Y2" s="6" t="s">
        <v>109</v>
      </c>
      <c r="Z2" s="6" t="s">
        <v>110</v>
      </c>
      <c r="AA2" s="6" t="s">
        <v>111</v>
      </c>
      <c r="AB2" s="6" t="s">
        <v>112</v>
      </c>
      <c r="AC2" s="6" t="s">
        <v>113</v>
      </c>
      <c r="AD2" s="6" t="s">
        <v>114</v>
      </c>
      <c r="AE2" s="6" t="s">
        <v>115</v>
      </c>
      <c r="AF2" s="6" t="s">
        <v>116</v>
      </c>
      <c r="AG2" s="6" t="s">
        <v>117</v>
      </c>
      <c r="AH2" s="6" t="s">
        <v>118</v>
      </c>
      <c r="AI2" s="6" t="s">
        <v>119</v>
      </c>
      <c r="AJ2" s="6" t="s">
        <v>120</v>
      </c>
      <c r="AK2" s="6" t="s">
        <v>121</v>
      </c>
      <c r="AL2" s="6" t="s">
        <v>122</v>
      </c>
      <c r="AM2" s="6" t="s">
        <v>123</v>
      </c>
      <c r="AN2" s="6" t="s">
        <v>124</v>
      </c>
      <c r="AO2" s="6" t="s">
        <v>125</v>
      </c>
      <c r="AP2" s="6" t="s">
        <v>126</v>
      </c>
      <c r="AQ2" s="6" t="s">
        <v>127</v>
      </c>
      <c r="AR2" s="6" t="s">
        <v>128</v>
      </c>
      <c r="AS2" s="6" t="s">
        <v>129</v>
      </c>
      <c r="AT2" s="6" t="s">
        <v>130</v>
      </c>
      <c r="AU2" s="6" t="s">
        <v>131</v>
      </c>
      <c r="AV2" s="6" t="s">
        <v>132</v>
      </c>
      <c r="AW2" s="6" t="s">
        <v>133</v>
      </c>
      <c r="AX2" s="6" t="s">
        <v>134</v>
      </c>
      <c r="AY2" s="6" t="s">
        <v>135</v>
      </c>
      <c r="AZ2" s="6" t="s">
        <v>136</v>
      </c>
      <c r="BA2" s="6" t="s">
        <v>137</v>
      </c>
      <c r="BB2" s="6" t="s">
        <v>138</v>
      </c>
      <c r="BC2" s="6" t="s">
        <v>139</v>
      </c>
      <c r="BD2" s="6" t="s">
        <v>140</v>
      </c>
      <c r="BE2" s="6" t="s">
        <v>141</v>
      </c>
      <c r="BF2" s="6" t="s">
        <v>142</v>
      </c>
      <c r="BG2" s="6" t="s">
        <v>143</v>
      </c>
      <c r="BH2" s="6" t="s">
        <v>144</v>
      </c>
      <c r="BI2" s="6" t="s">
        <v>145</v>
      </c>
      <c r="BJ2" s="6" t="s">
        <v>146</v>
      </c>
      <c r="BK2" s="6" t="s">
        <v>147</v>
      </c>
      <c r="BL2" s="6" t="s">
        <v>148</v>
      </c>
      <c r="BM2" s="6" t="s">
        <v>149</v>
      </c>
      <c r="BN2" s="6" t="s">
        <v>150</v>
      </c>
      <c r="BO2" s="6" t="s">
        <v>151</v>
      </c>
      <c r="BP2" s="6" t="s">
        <v>152</v>
      </c>
      <c r="BQ2" s="6" t="s">
        <v>153</v>
      </c>
      <c r="BR2" s="6" t="s">
        <v>154</v>
      </c>
      <c r="BS2" s="6" t="s">
        <v>155</v>
      </c>
      <c r="BT2" s="6" t="s">
        <v>156</v>
      </c>
      <c r="BU2" s="6" t="s">
        <v>157</v>
      </c>
      <c r="BV2" s="6" t="s">
        <v>158</v>
      </c>
      <c r="BW2" s="6" t="s">
        <v>159</v>
      </c>
      <c r="BX2" s="6" t="s">
        <v>160</v>
      </c>
      <c r="BY2" s="6" t="s">
        <v>161</v>
      </c>
      <c r="BZ2" s="6" t="s">
        <v>162</v>
      </c>
      <c r="CA2" s="6" t="s">
        <v>163</v>
      </c>
      <c r="CB2" s="6" t="s">
        <v>164</v>
      </c>
      <c r="CC2" s="6" t="s">
        <v>165</v>
      </c>
      <c r="CD2" s="6" t="s">
        <v>166</v>
      </c>
      <c r="CE2" s="6" t="s">
        <v>167</v>
      </c>
      <c r="CF2" s="6" t="s">
        <v>168</v>
      </c>
      <c r="CG2" s="6" t="s">
        <v>169</v>
      </c>
      <c r="CH2" s="6" t="s">
        <v>170</v>
      </c>
      <c r="CI2" s="6" t="s">
        <v>171</v>
      </c>
      <c r="CJ2" s="6" t="s">
        <v>172</v>
      </c>
      <c r="CK2" s="6" t="s">
        <v>173</v>
      </c>
      <c r="CL2" s="6" t="s">
        <v>174</v>
      </c>
      <c r="CM2" s="6" t="s">
        <v>175</v>
      </c>
      <c r="CN2" s="6" t="s">
        <v>176</v>
      </c>
      <c r="CO2" s="6" t="s">
        <v>177</v>
      </c>
      <c r="CP2" s="6" t="s">
        <v>178</v>
      </c>
      <c r="CQ2" s="6" t="s">
        <v>179</v>
      </c>
      <c r="CR2" s="6" t="s">
        <v>180</v>
      </c>
      <c r="CS2" s="6" t="s">
        <v>181</v>
      </c>
      <c r="CT2" s="6" t="s">
        <v>182</v>
      </c>
      <c r="CU2" s="6" t="s">
        <v>183</v>
      </c>
      <c r="CV2" s="6" t="s">
        <v>184</v>
      </c>
      <c r="CW2" s="6" t="s">
        <v>185</v>
      </c>
      <c r="CX2" s="6" t="s">
        <v>186</v>
      </c>
      <c r="CY2" s="6" t="s">
        <v>187</v>
      </c>
      <c r="CZ2" s="6" t="s">
        <v>188</v>
      </c>
      <c r="DA2" s="6" t="s">
        <v>189</v>
      </c>
      <c r="DB2" s="6" t="s">
        <v>190</v>
      </c>
      <c r="DC2" s="6" t="s">
        <v>191</v>
      </c>
      <c r="DD2" s="6" t="s">
        <v>192</v>
      </c>
      <c r="DE2" s="6" t="s">
        <v>193</v>
      </c>
      <c r="DF2" s="6" t="s">
        <v>194</v>
      </c>
      <c r="DG2" s="6" t="s">
        <v>195</v>
      </c>
      <c r="DH2" s="6" t="s">
        <v>196</v>
      </c>
      <c r="DI2" s="6" t="s">
        <v>197</v>
      </c>
      <c r="DJ2" s="6" t="s">
        <v>198</v>
      </c>
      <c r="DK2" s="6" t="s">
        <v>199</v>
      </c>
    </row>
    <row r="3" spans="1:115" x14ac:dyDescent="0.3">
      <c r="A3" s="11" t="s">
        <v>81</v>
      </c>
      <c r="B3" s="6">
        <v>7</v>
      </c>
      <c r="C3" s="6">
        <v>286</v>
      </c>
      <c r="D3" s="6">
        <v>200</v>
      </c>
      <c r="E3" s="6">
        <v>176</v>
      </c>
      <c r="F3" s="6">
        <v>120</v>
      </c>
      <c r="G3" s="6">
        <v>165</v>
      </c>
      <c r="H3" s="6">
        <v>206</v>
      </c>
      <c r="I3" s="6">
        <v>75</v>
      </c>
      <c r="J3" s="6">
        <v>129</v>
      </c>
      <c r="K3" s="6">
        <v>109</v>
      </c>
      <c r="L3" s="6">
        <v>123</v>
      </c>
      <c r="M3" s="6">
        <v>111</v>
      </c>
      <c r="N3" s="6">
        <v>43</v>
      </c>
      <c r="O3" s="6">
        <v>52</v>
      </c>
      <c r="P3" s="6">
        <v>99</v>
      </c>
      <c r="Q3" s="6">
        <v>128</v>
      </c>
      <c r="R3" s="6">
        <v>111</v>
      </c>
      <c r="S3" s="6">
        <v>110</v>
      </c>
      <c r="T3" s="6">
        <v>98</v>
      </c>
      <c r="U3" s="6">
        <v>135</v>
      </c>
      <c r="V3" s="6">
        <v>112</v>
      </c>
      <c r="W3" s="6">
        <v>78</v>
      </c>
      <c r="X3" s="6">
        <v>118</v>
      </c>
      <c r="Y3" s="6">
        <v>64</v>
      </c>
      <c r="Z3" s="6">
        <v>77</v>
      </c>
      <c r="AA3" s="6">
        <v>227</v>
      </c>
      <c r="AB3" s="6">
        <v>93</v>
      </c>
      <c r="AC3" s="6">
        <v>88</v>
      </c>
      <c r="AD3" s="6">
        <v>69</v>
      </c>
      <c r="AE3" s="6">
        <v>60</v>
      </c>
      <c r="AF3" s="6">
        <v>34</v>
      </c>
      <c r="AG3" s="6">
        <v>30</v>
      </c>
      <c r="AH3" s="6">
        <v>73</v>
      </c>
      <c r="AI3" s="6">
        <v>54</v>
      </c>
      <c r="AJ3" s="6">
        <v>45</v>
      </c>
      <c r="AK3" s="6">
        <v>83</v>
      </c>
      <c r="AL3" s="6">
        <v>182</v>
      </c>
      <c r="AM3" s="6">
        <v>88</v>
      </c>
      <c r="AN3" s="6">
        <v>75</v>
      </c>
      <c r="AO3" s="6">
        <v>85</v>
      </c>
      <c r="AP3" s="6">
        <v>54</v>
      </c>
      <c r="AQ3" s="6">
        <v>53</v>
      </c>
      <c r="AR3" s="6">
        <v>89</v>
      </c>
      <c r="AS3" s="6">
        <v>59</v>
      </c>
      <c r="AT3" s="6">
        <v>37</v>
      </c>
      <c r="AU3" s="6">
        <v>35</v>
      </c>
      <c r="AV3" s="6">
        <v>38</v>
      </c>
      <c r="AW3" s="6">
        <v>29</v>
      </c>
      <c r="AX3" s="6">
        <v>18</v>
      </c>
      <c r="AY3" s="6">
        <v>45</v>
      </c>
      <c r="AZ3" s="6">
        <v>60</v>
      </c>
      <c r="BA3" s="6">
        <v>49</v>
      </c>
      <c r="BB3" s="6">
        <v>62</v>
      </c>
      <c r="BC3" s="6">
        <v>55</v>
      </c>
      <c r="BD3" s="6">
        <v>78</v>
      </c>
      <c r="BE3" s="6">
        <v>96</v>
      </c>
      <c r="BF3" s="6">
        <v>29</v>
      </c>
      <c r="BG3" s="6">
        <v>22</v>
      </c>
      <c r="BH3" s="6">
        <v>24</v>
      </c>
      <c r="BI3" s="6">
        <v>13</v>
      </c>
      <c r="BJ3" s="6">
        <v>14</v>
      </c>
      <c r="BK3" s="6">
        <v>11</v>
      </c>
      <c r="BL3" s="6">
        <v>11</v>
      </c>
      <c r="BM3" s="6">
        <v>18</v>
      </c>
      <c r="BN3" s="6">
        <v>12</v>
      </c>
      <c r="BO3" s="6">
        <v>12</v>
      </c>
      <c r="BP3" s="6">
        <v>30</v>
      </c>
      <c r="BQ3" s="6">
        <v>52</v>
      </c>
      <c r="BR3" s="6">
        <v>52</v>
      </c>
      <c r="BS3" s="6">
        <v>44</v>
      </c>
      <c r="BT3" s="6">
        <v>28</v>
      </c>
      <c r="BU3" s="6">
        <v>28</v>
      </c>
      <c r="BV3" s="6">
        <v>20</v>
      </c>
      <c r="BW3" s="6">
        <v>56</v>
      </c>
      <c r="BX3" s="6">
        <v>40</v>
      </c>
      <c r="BY3" s="6">
        <v>31</v>
      </c>
      <c r="BZ3" s="6">
        <v>50</v>
      </c>
      <c r="CA3" s="6">
        <v>40</v>
      </c>
      <c r="CB3" s="6">
        <v>46</v>
      </c>
      <c r="CC3" s="6">
        <v>42</v>
      </c>
      <c r="CD3" s="6">
        <v>29</v>
      </c>
      <c r="CE3" s="6">
        <v>19</v>
      </c>
      <c r="CF3" s="6">
        <v>36</v>
      </c>
      <c r="CG3" s="6">
        <v>25</v>
      </c>
      <c r="CH3" s="6">
        <v>22</v>
      </c>
      <c r="CI3" s="6">
        <v>17</v>
      </c>
      <c r="CJ3" s="6">
        <v>19</v>
      </c>
      <c r="CK3" s="6">
        <v>26</v>
      </c>
      <c r="CL3" s="6">
        <v>30</v>
      </c>
      <c r="CM3" s="6">
        <v>20</v>
      </c>
      <c r="CN3" s="6">
        <v>15</v>
      </c>
      <c r="CO3" s="6">
        <v>21</v>
      </c>
      <c r="CP3" s="6">
        <v>11</v>
      </c>
      <c r="CQ3" s="6">
        <v>8</v>
      </c>
      <c r="CR3" s="6">
        <v>8</v>
      </c>
      <c r="CS3" s="6">
        <v>19</v>
      </c>
      <c r="CT3" s="6">
        <v>5</v>
      </c>
      <c r="CU3" s="6">
        <v>8</v>
      </c>
      <c r="CV3" s="6">
        <v>8</v>
      </c>
      <c r="CW3" s="6">
        <v>11</v>
      </c>
      <c r="CX3" s="6">
        <v>11</v>
      </c>
      <c r="CY3" s="6">
        <v>8</v>
      </c>
      <c r="CZ3" s="6">
        <v>3</v>
      </c>
      <c r="DA3" s="6">
        <v>9</v>
      </c>
      <c r="DB3" s="6">
        <v>5</v>
      </c>
      <c r="DC3" s="6">
        <v>4</v>
      </c>
      <c r="DD3" s="6">
        <v>7</v>
      </c>
      <c r="DE3" s="6">
        <v>3</v>
      </c>
      <c r="DF3" s="6">
        <v>9</v>
      </c>
      <c r="DG3" s="6">
        <v>5</v>
      </c>
      <c r="DH3" s="6">
        <v>6</v>
      </c>
      <c r="DI3" s="6">
        <v>3</v>
      </c>
      <c r="DJ3" s="6">
        <v>6</v>
      </c>
      <c r="DK3" s="6">
        <v>5</v>
      </c>
    </row>
    <row r="4" spans="1:115" x14ac:dyDescent="0.3">
      <c r="A4" s="11" t="s">
        <v>91</v>
      </c>
      <c r="B4" s="6" t="s">
        <v>84</v>
      </c>
      <c r="C4" s="6" t="s">
        <v>86</v>
      </c>
      <c r="D4" s="6" t="s">
        <v>86</v>
      </c>
      <c r="E4" s="6" t="s">
        <v>86</v>
      </c>
      <c r="F4" s="6" t="s">
        <v>86</v>
      </c>
      <c r="G4" s="6" t="s">
        <v>84</v>
      </c>
      <c r="H4" s="6" t="s">
        <v>84</v>
      </c>
      <c r="I4" s="6" t="s">
        <v>86</v>
      </c>
      <c r="J4" s="6" t="s">
        <v>86</v>
      </c>
      <c r="K4" s="6" t="s">
        <v>84</v>
      </c>
      <c r="L4" s="6" t="s">
        <v>84</v>
      </c>
      <c r="M4" s="6" t="s">
        <v>84</v>
      </c>
      <c r="N4" s="6" t="s">
        <v>86</v>
      </c>
      <c r="O4" s="6" t="s">
        <v>84</v>
      </c>
      <c r="P4" s="6" t="s">
        <v>84</v>
      </c>
      <c r="Q4" s="6" t="s">
        <v>84</v>
      </c>
      <c r="R4" s="6" t="s">
        <v>84</v>
      </c>
      <c r="S4" s="6" t="s">
        <v>84</v>
      </c>
      <c r="T4" s="6" t="s">
        <v>84</v>
      </c>
      <c r="U4" s="6" t="s">
        <v>84</v>
      </c>
      <c r="V4" s="6" t="s">
        <v>84</v>
      </c>
      <c r="W4" s="6" t="s">
        <v>86</v>
      </c>
      <c r="X4" s="6" t="s">
        <v>84</v>
      </c>
      <c r="Y4" s="6" t="s">
        <v>86</v>
      </c>
      <c r="Z4" s="6" t="s">
        <v>84</v>
      </c>
      <c r="AA4" s="6" t="s">
        <v>84</v>
      </c>
      <c r="AB4" s="6" t="s">
        <v>84</v>
      </c>
      <c r="AC4" s="6" t="s">
        <v>84</v>
      </c>
      <c r="AD4" s="6" t="s">
        <v>84</v>
      </c>
      <c r="AE4" s="6" t="s">
        <v>84</v>
      </c>
      <c r="AF4" s="6" t="s">
        <v>84</v>
      </c>
      <c r="AG4" s="6" t="s">
        <v>84</v>
      </c>
      <c r="AH4" s="6" t="s">
        <v>86</v>
      </c>
      <c r="AI4" s="6" t="s">
        <v>84</v>
      </c>
      <c r="AJ4" s="6" t="s">
        <v>84</v>
      </c>
      <c r="AK4" s="6" t="s">
        <v>84</v>
      </c>
      <c r="AL4" s="6" t="s">
        <v>84</v>
      </c>
      <c r="AM4" s="6" t="s">
        <v>84</v>
      </c>
      <c r="AN4" s="6" t="s">
        <v>84</v>
      </c>
      <c r="AO4" s="6" t="s">
        <v>84</v>
      </c>
      <c r="AP4" s="6" t="s">
        <v>84</v>
      </c>
      <c r="AQ4" s="6" t="s">
        <v>84</v>
      </c>
      <c r="AR4" s="6" t="s">
        <v>84</v>
      </c>
      <c r="AS4" s="6" t="s">
        <v>84</v>
      </c>
      <c r="AT4" s="6" t="s">
        <v>84</v>
      </c>
      <c r="AU4" s="6" t="s">
        <v>86</v>
      </c>
      <c r="AV4" s="6" t="s">
        <v>86</v>
      </c>
      <c r="AW4" s="6" t="s">
        <v>86</v>
      </c>
      <c r="AX4" s="6" t="s">
        <v>84</v>
      </c>
      <c r="AY4" s="6" t="s">
        <v>84</v>
      </c>
      <c r="AZ4" s="6" t="s">
        <v>84</v>
      </c>
      <c r="BA4" s="6" t="s">
        <v>84</v>
      </c>
      <c r="BB4" s="6" t="s">
        <v>84</v>
      </c>
      <c r="BC4" s="6" t="s">
        <v>84</v>
      </c>
      <c r="BD4" s="6" t="s">
        <v>86</v>
      </c>
      <c r="BE4" s="6" t="s">
        <v>86</v>
      </c>
      <c r="BF4" s="6" t="s">
        <v>86</v>
      </c>
      <c r="BG4" s="6" t="s">
        <v>86</v>
      </c>
      <c r="BH4" s="6" t="s">
        <v>86</v>
      </c>
      <c r="BI4" s="6" t="s">
        <v>86</v>
      </c>
      <c r="BJ4" s="6" t="s">
        <v>86</v>
      </c>
      <c r="BK4" s="6" t="s">
        <v>86</v>
      </c>
      <c r="BL4" s="6" t="s">
        <v>86</v>
      </c>
      <c r="BM4" s="6" t="s">
        <v>86</v>
      </c>
      <c r="BN4" s="6" t="s">
        <v>86</v>
      </c>
      <c r="BO4" s="6" t="s">
        <v>84</v>
      </c>
      <c r="BP4" s="6" t="s">
        <v>84</v>
      </c>
      <c r="BQ4" s="6" t="s">
        <v>84</v>
      </c>
      <c r="BR4" s="6" t="s">
        <v>84</v>
      </c>
      <c r="BS4" s="6" t="s">
        <v>84</v>
      </c>
      <c r="BT4" s="6" t="s">
        <v>84</v>
      </c>
      <c r="BU4" s="6" t="s">
        <v>84</v>
      </c>
      <c r="BV4" s="6" t="s">
        <v>84</v>
      </c>
      <c r="BW4" s="6" t="s">
        <v>84</v>
      </c>
      <c r="BX4" s="6" t="s">
        <v>84</v>
      </c>
      <c r="BY4" s="6" t="s">
        <v>84</v>
      </c>
      <c r="BZ4" s="6" t="s">
        <v>84</v>
      </c>
      <c r="CA4" s="6" t="s">
        <v>84</v>
      </c>
      <c r="CB4" s="6" t="s">
        <v>84</v>
      </c>
      <c r="CC4" s="6" t="s">
        <v>84</v>
      </c>
      <c r="CD4" s="6" t="s">
        <v>84</v>
      </c>
      <c r="CE4" s="6" t="s">
        <v>84</v>
      </c>
      <c r="CF4" s="6" t="s">
        <v>84</v>
      </c>
      <c r="CG4" s="6" t="s">
        <v>84</v>
      </c>
      <c r="CH4" s="6" t="s">
        <v>84</v>
      </c>
      <c r="CI4" s="6" t="s">
        <v>84</v>
      </c>
      <c r="CJ4" s="6" t="s">
        <v>84</v>
      </c>
      <c r="CK4" s="6" t="s">
        <v>84</v>
      </c>
      <c r="CL4" s="6" t="s">
        <v>84</v>
      </c>
      <c r="CM4" s="6" t="s">
        <v>84</v>
      </c>
      <c r="CN4" s="6" t="s">
        <v>84</v>
      </c>
      <c r="CO4" s="6" t="s">
        <v>84</v>
      </c>
      <c r="CP4" s="6" t="s">
        <v>84</v>
      </c>
      <c r="CQ4" s="6" t="s">
        <v>84</v>
      </c>
      <c r="CR4" s="6" t="s">
        <v>86</v>
      </c>
      <c r="CS4" s="6" t="s">
        <v>86</v>
      </c>
      <c r="CT4" s="6" t="s">
        <v>86</v>
      </c>
      <c r="CU4" s="6" t="s">
        <v>86</v>
      </c>
      <c r="CV4" s="6" t="s">
        <v>86</v>
      </c>
      <c r="CW4" s="6" t="s">
        <v>86</v>
      </c>
      <c r="CX4" s="6" t="s">
        <v>84</v>
      </c>
      <c r="CY4" s="6" t="s">
        <v>84</v>
      </c>
      <c r="CZ4" s="6" t="s">
        <v>84</v>
      </c>
      <c r="DA4" s="6" t="s">
        <v>84</v>
      </c>
      <c r="DB4" s="6" t="s">
        <v>84</v>
      </c>
      <c r="DC4" s="6" t="s">
        <v>84</v>
      </c>
      <c r="DD4" s="6" t="s">
        <v>84</v>
      </c>
      <c r="DE4" s="6" t="s">
        <v>84</v>
      </c>
      <c r="DF4" s="6" t="s">
        <v>84</v>
      </c>
      <c r="DG4" s="6" t="s">
        <v>84</v>
      </c>
      <c r="DH4" s="6" t="s">
        <v>84</v>
      </c>
      <c r="DI4" s="6" t="s">
        <v>84</v>
      </c>
      <c r="DJ4" s="6" t="s">
        <v>84</v>
      </c>
      <c r="DK4" s="6" t="s">
        <v>84</v>
      </c>
    </row>
    <row r="5" spans="1:115" x14ac:dyDescent="0.3">
      <c r="A5" s="11" t="s">
        <v>82</v>
      </c>
      <c r="B5" s="6" t="s">
        <v>2</v>
      </c>
      <c r="C5" s="6" t="s">
        <v>2</v>
      </c>
      <c r="D5" s="6" t="s">
        <v>2</v>
      </c>
      <c r="E5" s="6" t="s">
        <v>2</v>
      </c>
      <c r="F5" s="6" t="s">
        <v>2</v>
      </c>
      <c r="G5" s="6" t="s">
        <v>2</v>
      </c>
      <c r="H5" s="6" t="s">
        <v>2</v>
      </c>
      <c r="I5" s="6" t="s">
        <v>2</v>
      </c>
      <c r="J5" s="6" t="s">
        <v>2</v>
      </c>
      <c r="K5" s="6" t="s">
        <v>2</v>
      </c>
      <c r="L5" s="6" t="s">
        <v>2</v>
      </c>
      <c r="M5" s="6" t="s">
        <v>2</v>
      </c>
      <c r="N5" s="6" t="s">
        <v>2</v>
      </c>
      <c r="O5" s="6" t="s">
        <v>2</v>
      </c>
      <c r="P5" s="6" t="s">
        <v>2</v>
      </c>
      <c r="Q5" s="6" t="s">
        <v>2</v>
      </c>
      <c r="R5" s="6" t="s">
        <v>2</v>
      </c>
      <c r="S5" s="6" t="s">
        <v>2</v>
      </c>
      <c r="T5" s="6" t="s">
        <v>2</v>
      </c>
      <c r="U5" s="6" t="s">
        <v>2</v>
      </c>
      <c r="V5" s="6" t="s">
        <v>2</v>
      </c>
      <c r="W5" s="6" t="s">
        <v>2</v>
      </c>
      <c r="X5" s="6" t="s">
        <v>2</v>
      </c>
      <c r="Y5" s="6" t="s">
        <v>2</v>
      </c>
      <c r="Z5" s="6" t="s">
        <v>2</v>
      </c>
      <c r="AA5" s="6" t="s">
        <v>2</v>
      </c>
      <c r="AB5" s="6" t="s">
        <v>2</v>
      </c>
      <c r="AC5" s="6" t="s">
        <v>2</v>
      </c>
      <c r="AD5" s="6" t="s">
        <v>2</v>
      </c>
      <c r="AE5" s="6" t="s">
        <v>2</v>
      </c>
      <c r="AF5" s="6" t="s">
        <v>2</v>
      </c>
      <c r="AG5" s="6" t="s">
        <v>2</v>
      </c>
      <c r="AH5" s="6" t="s">
        <v>2</v>
      </c>
      <c r="AI5" s="6" t="s">
        <v>2</v>
      </c>
      <c r="AJ5" s="6" t="s">
        <v>2</v>
      </c>
      <c r="AK5" s="6" t="s">
        <v>2</v>
      </c>
      <c r="AL5" s="6" t="s">
        <v>2</v>
      </c>
      <c r="AM5" s="6" t="s">
        <v>2</v>
      </c>
      <c r="AN5" s="6" t="s">
        <v>2</v>
      </c>
      <c r="AO5" s="6" t="s">
        <v>2</v>
      </c>
      <c r="AP5" s="6" t="s">
        <v>2</v>
      </c>
      <c r="AQ5" s="6" t="s">
        <v>2</v>
      </c>
      <c r="AR5" s="6" t="s">
        <v>2</v>
      </c>
      <c r="AS5" s="6" t="s">
        <v>2</v>
      </c>
      <c r="AT5" s="6" t="s">
        <v>2</v>
      </c>
      <c r="AU5" s="6" t="s">
        <v>2</v>
      </c>
      <c r="AV5" s="6" t="s">
        <v>2</v>
      </c>
      <c r="AW5" s="6" t="s">
        <v>2</v>
      </c>
      <c r="AX5" s="6" t="s">
        <v>2</v>
      </c>
      <c r="AY5" s="6" t="s">
        <v>2</v>
      </c>
      <c r="AZ5" s="6" t="s">
        <v>2</v>
      </c>
      <c r="BA5" s="6" t="s">
        <v>2</v>
      </c>
      <c r="BB5" s="6" t="s">
        <v>2</v>
      </c>
      <c r="BC5" s="6" t="s">
        <v>2</v>
      </c>
      <c r="BD5" s="6" t="s">
        <v>2</v>
      </c>
      <c r="BE5" s="6" t="s">
        <v>2</v>
      </c>
      <c r="BF5" s="6" t="s">
        <v>2</v>
      </c>
      <c r="BG5" s="6" t="s">
        <v>2</v>
      </c>
      <c r="BH5" s="6" t="s">
        <v>2</v>
      </c>
      <c r="BI5" s="6" t="s">
        <v>2</v>
      </c>
      <c r="BJ5" s="6" t="s">
        <v>2</v>
      </c>
      <c r="BK5" s="6" t="s">
        <v>2</v>
      </c>
      <c r="BL5" s="6" t="s">
        <v>2</v>
      </c>
      <c r="BM5" s="6" t="s">
        <v>2</v>
      </c>
      <c r="BN5" s="6" t="s">
        <v>2</v>
      </c>
      <c r="BO5" s="6" t="s">
        <v>2</v>
      </c>
      <c r="BP5" s="6" t="s">
        <v>2</v>
      </c>
      <c r="BQ5" s="6" t="s">
        <v>2</v>
      </c>
      <c r="BR5" s="6" t="s">
        <v>2</v>
      </c>
      <c r="BS5" s="6" t="s">
        <v>2</v>
      </c>
      <c r="BT5" s="6" t="s">
        <v>2</v>
      </c>
      <c r="BU5" s="6" t="s">
        <v>2</v>
      </c>
      <c r="BV5" s="6" t="s">
        <v>2</v>
      </c>
      <c r="BW5" s="6" t="s">
        <v>2</v>
      </c>
      <c r="BX5" s="6" t="s">
        <v>2</v>
      </c>
      <c r="BY5" s="6" t="s">
        <v>2</v>
      </c>
      <c r="BZ5" s="6" t="s">
        <v>2</v>
      </c>
      <c r="CA5" s="6" t="s">
        <v>2</v>
      </c>
      <c r="CB5" s="6" t="s">
        <v>2</v>
      </c>
      <c r="CC5" s="6" t="s">
        <v>2</v>
      </c>
      <c r="CD5" s="6" t="s">
        <v>2</v>
      </c>
      <c r="CE5" s="6" t="s">
        <v>2</v>
      </c>
      <c r="CF5" s="6" t="s">
        <v>2</v>
      </c>
      <c r="CG5" s="6" t="s">
        <v>2</v>
      </c>
      <c r="CH5" s="6" t="s">
        <v>2</v>
      </c>
      <c r="CI5" s="6" t="s">
        <v>2</v>
      </c>
      <c r="CJ5" s="6" t="s">
        <v>2</v>
      </c>
      <c r="CK5" s="6" t="s">
        <v>2</v>
      </c>
      <c r="CL5" s="6" t="s">
        <v>2</v>
      </c>
      <c r="CM5" s="6" t="s">
        <v>2</v>
      </c>
      <c r="CN5" s="6" t="s">
        <v>2</v>
      </c>
      <c r="CO5" s="6" t="s">
        <v>2</v>
      </c>
      <c r="CP5" s="6" t="s">
        <v>2</v>
      </c>
      <c r="CQ5" s="6" t="s">
        <v>2</v>
      </c>
      <c r="CR5" s="6" t="s">
        <v>2</v>
      </c>
      <c r="CS5" s="6" t="s">
        <v>2</v>
      </c>
      <c r="CT5" s="6" t="s">
        <v>2</v>
      </c>
      <c r="CU5" s="6" t="s">
        <v>2</v>
      </c>
      <c r="CV5" s="6" t="s">
        <v>2</v>
      </c>
      <c r="CW5" s="6" t="s">
        <v>2</v>
      </c>
      <c r="CX5" s="6" t="s">
        <v>2</v>
      </c>
      <c r="CY5" s="6" t="s">
        <v>2</v>
      </c>
      <c r="CZ5" s="6" t="s">
        <v>2</v>
      </c>
      <c r="DA5" s="6" t="s">
        <v>2</v>
      </c>
      <c r="DB5" s="6" t="s">
        <v>2</v>
      </c>
      <c r="DC5" s="6" t="s">
        <v>2</v>
      </c>
      <c r="DD5" s="6" t="s">
        <v>2</v>
      </c>
      <c r="DE5" s="6" t="s">
        <v>2</v>
      </c>
      <c r="DF5" s="6" t="s">
        <v>2</v>
      </c>
      <c r="DG5" s="6" t="s">
        <v>2</v>
      </c>
      <c r="DH5" s="6" t="s">
        <v>2</v>
      </c>
      <c r="DI5" s="6" t="s">
        <v>2</v>
      </c>
      <c r="DJ5" s="6" t="s">
        <v>2</v>
      </c>
      <c r="DK5" s="6" t="s">
        <v>2</v>
      </c>
    </row>
    <row r="8" spans="1:115" x14ac:dyDescent="0.3">
      <c r="A8" s="11" t="s">
        <v>202</v>
      </c>
      <c r="B8" s="1">
        <v>2</v>
      </c>
    </row>
    <row r="9" spans="1:115" x14ac:dyDescent="0.3">
      <c r="A9" s="11" t="s">
        <v>80</v>
      </c>
      <c r="B9" s="1" t="str">
        <f>HLOOKUP(B8,A1:DK5,2,FALSE)</f>
        <v>Al-Baqarah</v>
      </c>
    </row>
    <row r="10" spans="1:115" x14ac:dyDescent="0.3">
      <c r="A10" s="11" t="s">
        <v>200</v>
      </c>
      <c r="B10" s="1">
        <f>HLOOKUP(B8,A1:DK5,3,FALSE)</f>
        <v>286</v>
      </c>
    </row>
    <row r="11" spans="1:115" x14ac:dyDescent="0.3">
      <c r="A11" s="11" t="s">
        <v>201</v>
      </c>
      <c r="B11" s="1" t="str">
        <f>HLOOKUP(B8,A1:DK5,4,FALSE)</f>
        <v>Madani</v>
      </c>
    </row>
    <row r="12" spans="1:115" x14ac:dyDescent="0.3">
      <c r="A12" s="12" t="s">
        <v>82</v>
      </c>
      <c r="B12" s="1" t="str">
        <f>HLOOKUP(B8,A1:DK5,5,FALSE)</f>
        <v>English</v>
      </c>
    </row>
  </sheetData>
  <dataValidations count="1">
    <dataValidation type="list" allowBlank="1" showInputMessage="1" showErrorMessage="1" sqref="B8" xr:uid="{087CAE9C-EE30-4A61-85F5-01952E1E1E32}">
      <formula1>$B$1:$DK$1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Assign 1</vt:lpstr>
      <vt:lpstr>Assign 2 SV</vt:lpstr>
      <vt:lpstr>Assign 2 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066 Saad Ather Ali</dc:creator>
  <cp:lastModifiedBy>066 Saad Ather Ali</cp:lastModifiedBy>
  <dcterms:created xsi:type="dcterms:W3CDTF">2024-10-05T08:29:48Z</dcterms:created>
  <dcterms:modified xsi:type="dcterms:W3CDTF">2024-10-12T09:47:06Z</dcterms:modified>
</cp:coreProperties>
</file>