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l/Dropbox (HMS)/Projects/RASEshare/rase-paper/figures/tables/"/>
    </mc:Choice>
  </mc:AlternateContent>
  <xr:revisionPtr revIDLastSave="0" documentId="13_ncr:1_{614D69F6-BFFE-314D-B435-E7AF110451F5}" xr6:coauthVersionLast="43" xr6:coauthVersionMax="43" xr10:uidLastSave="{00000000-0000-0000-0000-000000000000}"/>
  <bookViews>
    <workbookView xWindow="2620" yWindow="460" windowWidth="44380" windowHeight="26740" xr2:uid="{F2709677-667C-9D4F-8D07-F8B8BBC91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M13" i="1" s="1"/>
  <c r="F13" i="1"/>
  <c r="K13" i="1" s="1"/>
  <c r="G13" i="1"/>
  <c r="H13" i="1"/>
  <c r="I13" i="1"/>
  <c r="B13" i="1"/>
  <c r="J13" i="1" s="1"/>
  <c r="L13" i="1"/>
  <c r="C11" i="1"/>
  <c r="D11" i="1"/>
  <c r="E11" i="1"/>
  <c r="M11" i="1" s="1"/>
  <c r="F11" i="1"/>
  <c r="K11" i="1" s="1"/>
  <c r="O11" i="1" s="1"/>
  <c r="G11" i="1"/>
  <c r="H11" i="1"/>
  <c r="I11" i="1"/>
  <c r="B11" i="1"/>
  <c r="J11" i="1" s="1"/>
  <c r="L11" i="1"/>
  <c r="C15" i="1"/>
  <c r="D15" i="1"/>
  <c r="E15" i="1"/>
  <c r="F15" i="1"/>
  <c r="G15" i="1"/>
  <c r="H15" i="1"/>
  <c r="I15" i="1"/>
  <c r="B15" i="1"/>
  <c r="C14" i="1"/>
  <c r="D14" i="1"/>
  <c r="E14" i="1"/>
  <c r="F14" i="1"/>
  <c r="G14" i="1"/>
  <c r="H14" i="1"/>
  <c r="I14" i="1"/>
  <c r="B14" i="1"/>
  <c r="I12" i="1"/>
  <c r="H12" i="1"/>
  <c r="G12" i="1"/>
  <c r="C12" i="1"/>
  <c r="D12" i="1"/>
  <c r="E12" i="1"/>
  <c r="F12" i="1"/>
  <c r="B12" i="1"/>
  <c r="C8" i="1"/>
  <c r="H8" i="1"/>
  <c r="J8" i="1"/>
  <c r="K8" i="1"/>
  <c r="L8" i="1"/>
  <c r="N8" i="1" s="1"/>
  <c r="M8" i="1"/>
  <c r="O8" i="1"/>
  <c r="H6" i="1"/>
  <c r="J6" i="1"/>
  <c r="K6" i="1"/>
  <c r="L6" i="1"/>
  <c r="M6" i="1"/>
  <c r="N13" i="1" l="1"/>
  <c r="O13" i="1"/>
  <c r="N11" i="1"/>
  <c r="N6" i="1"/>
  <c r="O6" i="1"/>
  <c r="M12" i="1"/>
  <c r="M4" i="1"/>
  <c r="L4" i="1"/>
  <c r="K4" i="1"/>
  <c r="O4" i="1" s="1"/>
  <c r="H4" i="1"/>
  <c r="J5" i="1"/>
  <c r="K5" i="1"/>
  <c r="O5" i="1" s="1"/>
  <c r="L5" i="1"/>
  <c r="M5" i="1"/>
  <c r="J7" i="1"/>
  <c r="K7" i="1"/>
  <c r="L7" i="1"/>
  <c r="N7" i="1" s="1"/>
  <c r="M7" i="1"/>
  <c r="L9" i="1"/>
  <c r="M9" i="1"/>
  <c r="N5" i="1" l="1"/>
  <c r="O7" i="1"/>
  <c r="L12" i="1"/>
  <c r="J4" i="1"/>
  <c r="N4" i="1" s="1"/>
  <c r="K12" i="1" l="1"/>
  <c r="O12" i="1" s="1"/>
  <c r="M15" i="1"/>
  <c r="M14" i="1"/>
  <c r="L15" i="1"/>
  <c r="F9" i="1"/>
  <c r="B9" i="1"/>
  <c r="H7" i="1"/>
  <c r="J9" i="1" l="1"/>
  <c r="N9" i="1" s="1"/>
  <c r="J15" i="1"/>
  <c r="K9" i="1"/>
  <c r="O9" i="1" s="1"/>
  <c r="K15" i="1"/>
  <c r="O15" i="1" s="1"/>
  <c r="N15" i="1"/>
  <c r="H5" i="1"/>
  <c r="H9" i="1"/>
  <c r="J12" i="1" l="1"/>
  <c r="N12" i="1" s="1"/>
  <c r="K14" i="1"/>
  <c r="O14" i="1" s="1"/>
  <c r="L14" i="1"/>
  <c r="J14" i="1"/>
  <c r="N14" i="1" l="1"/>
</calcChain>
</file>

<file path=xl/sharedStrings.xml><?xml version="1.0" encoding="utf-8"?>
<sst xmlns="http://schemas.openxmlformats.org/spreadsheetml/2006/main" count="28" uniqueCount="28">
  <si>
    <t>Group</t>
  </si>
  <si>
    <t>RR</t>
  </si>
  <si>
    <t>RS</t>
  </si>
  <si>
    <t>RS!</t>
  </si>
  <si>
    <t>SS</t>
  </si>
  <si>
    <t>SR</t>
  </si>
  <si>
    <t>SS!</t>
  </si>
  <si>
    <t>GC database isolates</t>
  </si>
  <si>
    <t>GC clinical isolates</t>
  </si>
  <si>
    <t>SP metagenomes</t>
  </si>
  <si>
    <t>n</t>
  </si>
  <si>
    <t>GC WHO isolates</t>
  </si>
  <si>
    <t>TP (RR)</t>
  </si>
  <si>
    <t>TN (SS)</t>
  </si>
  <si>
    <t>Sensitivity</t>
  </si>
  <si>
    <t>Specificity</t>
  </si>
  <si>
    <t>Counts of individual calls</t>
  </si>
  <si>
    <t>SP all</t>
  </si>
  <si>
    <t>GC all</t>
  </si>
  <si>
    <t>All</t>
  </si>
  <si>
    <t>FN (RS)</t>
  </si>
  <si>
    <t>FP (SR)</t>
  </si>
  <si>
    <t>SP database isolates</t>
  </si>
  <si>
    <t>SP non-database isolates</t>
  </si>
  <si>
    <t>SP isolates</t>
  </si>
  <si>
    <t>GC repr db</t>
  </si>
  <si>
    <t>Sens/spec</t>
  </si>
  <si>
    <t>n (control)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</si>
</sst>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Border="1"/>
    <xf numFmtId="0" fontId="1" fillId="3" borderId="0" xfId="0" applyFont="1" applyFill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D038-6120-684F-9302-DA4E24E55427}">
  <dimension ref="A1:U15"/>
  <sheetViews>
    <sheetView tabSelected="1" zoomScaleNormal="100" workbookViewId="0">
      <pane xSplit="1" topLeftCell="B1" activePane="topRight" state="frozen"/>
      <selection pane="topRight" sqref="A1:A2"/>
    </sheetView>
  </sheetViews>
  <sheetFormatPr baseColWidth="10" defaultRowHeight="16" x14ac:dyDescent="0.2"/>
  <cols>
    <col min="1" max="1" width="19.83203125" style="4" customWidth="1"/>
    <col min="2" max="15" width="10.83203125" style="3"/>
    <col min="16" max="21" width="10.83203125" style="7"/>
    <col min="22" max="16384" width="10.83203125" style="3"/>
  </cols>
  <sheetData>
    <row r="1" spans="1:21" s="5" customFormat="1" x14ac:dyDescent="0.2">
      <c r="A1" s="11" t="s">
        <v>0</v>
      </c>
      <c r="B1" s="11" t="s">
        <v>16</v>
      </c>
      <c r="C1" s="11"/>
      <c r="D1" s="11"/>
      <c r="E1" s="11"/>
      <c r="F1" s="11"/>
      <c r="G1" s="11"/>
      <c r="H1" s="2"/>
      <c r="I1" s="2"/>
      <c r="J1" s="11" t="s">
        <v>26</v>
      </c>
      <c r="K1" s="11"/>
      <c r="L1" s="11"/>
      <c r="M1" s="11"/>
      <c r="N1" s="11"/>
      <c r="O1" s="11"/>
      <c r="P1" s="12"/>
      <c r="Q1" s="12"/>
      <c r="R1" s="12"/>
      <c r="S1" s="12"/>
      <c r="T1" s="12"/>
      <c r="U1" s="12"/>
    </row>
    <row r="2" spans="1:21" s="5" customFormat="1" x14ac:dyDescent="0.2">
      <c r="A2" s="11"/>
      <c r="B2" s="2" t="s">
        <v>1</v>
      </c>
      <c r="C2" s="2" t="s">
        <v>2</v>
      </c>
      <c r="D2" s="2" t="s">
        <v>3</v>
      </c>
      <c r="E2" s="2" t="s">
        <v>5</v>
      </c>
      <c r="F2" s="2" t="s">
        <v>4</v>
      </c>
      <c r="G2" s="2" t="s">
        <v>6</v>
      </c>
      <c r="H2" s="2" t="s">
        <v>10</v>
      </c>
      <c r="I2" s="2" t="s">
        <v>27</v>
      </c>
      <c r="J2" s="2" t="s">
        <v>12</v>
      </c>
      <c r="K2" s="2" t="s">
        <v>13</v>
      </c>
      <c r="L2" s="2" t="s">
        <v>20</v>
      </c>
      <c r="M2" s="2" t="s">
        <v>21</v>
      </c>
      <c r="N2" s="2" t="s">
        <v>14</v>
      </c>
      <c r="O2" s="2" t="s">
        <v>15</v>
      </c>
    </row>
    <row r="3" spans="1:21" s="5" customFormat="1" x14ac:dyDescent="0.2">
      <c r="A3" s="8"/>
    </row>
    <row r="4" spans="1:21" x14ac:dyDescent="0.2">
      <c r="A4" s="2" t="s">
        <v>22</v>
      </c>
      <c r="B4" s="6">
        <v>5</v>
      </c>
      <c r="C4" s="6">
        <v>0</v>
      </c>
      <c r="D4" s="6">
        <v>0</v>
      </c>
      <c r="E4" s="6">
        <v>0</v>
      </c>
      <c r="F4" s="6">
        <v>5</v>
      </c>
      <c r="G4" s="6">
        <v>0</v>
      </c>
      <c r="H4" s="6">
        <f>SUM(B4:G4)</f>
        <v>10</v>
      </c>
      <c r="I4" s="6">
        <v>10</v>
      </c>
      <c r="J4" s="1">
        <f>$B4</f>
        <v>5</v>
      </c>
      <c r="K4" s="1">
        <f>$F4+$G4</f>
        <v>5</v>
      </c>
      <c r="L4" s="1">
        <f>$C4+$D4</f>
        <v>0</v>
      </c>
      <c r="M4" s="1">
        <f>$E4</f>
        <v>0</v>
      </c>
      <c r="N4" s="9" t="str">
        <f>FIXED(ROUND(J4/(J4+L4),2),2)</f>
        <v>1.00</v>
      </c>
      <c r="O4" s="9" t="str">
        <f>FIXED(ROUND(K4/(K4+M4),2),2)</f>
        <v>1.00</v>
      </c>
      <c r="T4" s="10"/>
      <c r="U4" s="10"/>
    </row>
    <row r="5" spans="1:21" x14ac:dyDescent="0.2">
      <c r="A5" s="2" t="s">
        <v>23</v>
      </c>
      <c r="B5" s="6">
        <v>16</v>
      </c>
      <c r="C5" s="6">
        <v>2</v>
      </c>
      <c r="D5" s="6">
        <v>0</v>
      </c>
      <c r="E5" s="6">
        <v>0</v>
      </c>
      <c r="F5" s="6">
        <v>2</v>
      </c>
      <c r="G5" s="6">
        <v>0</v>
      </c>
      <c r="H5" s="6">
        <f>SUM(B5:G5)</f>
        <v>20</v>
      </c>
      <c r="I5" s="6">
        <v>20</v>
      </c>
      <c r="J5" s="1">
        <f>$B5</f>
        <v>16</v>
      </c>
      <c r="K5" s="1">
        <f>$F5+$G5</f>
        <v>2</v>
      </c>
      <c r="L5" s="1">
        <f>$C5+$D5</f>
        <v>2</v>
      </c>
      <c r="M5" s="1">
        <f>$E5</f>
        <v>0</v>
      </c>
      <c r="N5" s="9" t="str">
        <f>FIXED(ROUND(J5/(J5+L5),2),2)</f>
        <v>0.89</v>
      </c>
      <c r="O5" s="9" t="str">
        <f>FIXED(ROUND(K5/(K5+M5),2),2)</f>
        <v>1.00</v>
      </c>
      <c r="T5" s="10"/>
      <c r="U5" s="10"/>
    </row>
    <row r="6" spans="1:21" x14ac:dyDescent="0.2">
      <c r="A6" s="2" t="s">
        <v>9</v>
      </c>
      <c r="B6" s="6">
        <v>6</v>
      </c>
      <c r="C6" s="6">
        <v>2</v>
      </c>
      <c r="D6" s="6">
        <v>0</v>
      </c>
      <c r="E6" s="6">
        <v>0</v>
      </c>
      <c r="F6" s="6">
        <v>7</v>
      </c>
      <c r="G6" s="6">
        <v>1</v>
      </c>
      <c r="H6" s="6">
        <f>SUM(B6:G6)</f>
        <v>16</v>
      </c>
      <c r="I6" s="6">
        <v>16</v>
      </c>
      <c r="J6" s="1">
        <f>$B6</f>
        <v>6</v>
      </c>
      <c r="K6" s="1">
        <f>$F6+$G6</f>
        <v>8</v>
      </c>
      <c r="L6" s="1">
        <f>$C6+$D6</f>
        <v>2</v>
      </c>
      <c r="M6" s="1">
        <f>$E6</f>
        <v>0</v>
      </c>
      <c r="N6" s="9" t="str">
        <f>FIXED(ROUND(J6/(J6+L6),2),2)</f>
        <v>0.75</v>
      </c>
      <c r="O6" s="9" t="str">
        <f t="shared" ref="O6:O15" si="0">FIXED(ROUND(K6/(K6+M6),2),2)</f>
        <v>1.00</v>
      </c>
      <c r="T6" s="10"/>
      <c r="U6" s="10"/>
    </row>
    <row r="7" spans="1:21" x14ac:dyDescent="0.2">
      <c r="A7" s="2" t="s">
        <v>7</v>
      </c>
      <c r="B7" s="6">
        <v>4</v>
      </c>
      <c r="C7" s="6">
        <v>1</v>
      </c>
      <c r="D7" s="6">
        <v>2</v>
      </c>
      <c r="E7" s="6">
        <v>0</v>
      </c>
      <c r="F7" s="6">
        <v>12</v>
      </c>
      <c r="G7" s="6">
        <v>1</v>
      </c>
      <c r="H7" s="6">
        <f t="shared" ref="H7:H9" si="1">SUM(B7:G7)</f>
        <v>20</v>
      </c>
      <c r="I7" s="6">
        <v>20</v>
      </c>
      <c r="J7" s="1">
        <f t="shared" ref="J7:J8" si="2">$B7</f>
        <v>4</v>
      </c>
      <c r="K7" s="1">
        <f t="shared" ref="K7:K15" si="3">$F7+$G7</f>
        <v>13</v>
      </c>
      <c r="L7" s="1">
        <f t="shared" ref="L7:L15" si="4">$C7+$D7</f>
        <v>3</v>
      </c>
      <c r="M7" s="1">
        <f t="shared" ref="M7:M15" si="5">$E7</f>
        <v>0</v>
      </c>
      <c r="N7" s="9" t="str">
        <f t="shared" ref="N7:N15" si="6">FIXED(ROUND(J7/(J7+L7),2),2)</f>
        <v>0.57</v>
      </c>
      <c r="O7" s="9" t="str">
        <f t="shared" si="0"/>
        <v>1.00</v>
      </c>
      <c r="T7" s="10"/>
      <c r="U7" s="10"/>
    </row>
    <row r="8" spans="1:21" x14ac:dyDescent="0.2">
      <c r="A8" s="2" t="s">
        <v>11</v>
      </c>
      <c r="B8" s="6">
        <v>14</v>
      </c>
      <c r="C8" s="6">
        <f>7</f>
        <v>7</v>
      </c>
      <c r="D8" s="6">
        <v>0</v>
      </c>
      <c r="E8" s="6">
        <v>3</v>
      </c>
      <c r="F8" s="6">
        <v>31</v>
      </c>
      <c r="G8" s="6">
        <v>1</v>
      </c>
      <c r="H8" s="6">
        <f t="shared" si="1"/>
        <v>56</v>
      </c>
      <c r="I8" s="6">
        <v>56</v>
      </c>
      <c r="J8" s="1">
        <f t="shared" si="2"/>
        <v>14</v>
      </c>
      <c r="K8" s="1">
        <f t="shared" si="3"/>
        <v>32</v>
      </c>
      <c r="L8" s="1">
        <f t="shared" si="4"/>
        <v>7</v>
      </c>
      <c r="M8" s="1">
        <f t="shared" si="5"/>
        <v>3</v>
      </c>
      <c r="N8" s="9" t="str">
        <f t="shared" si="6"/>
        <v>0.67</v>
      </c>
      <c r="O8" s="9" t="str">
        <f t="shared" si="0"/>
        <v>0.91</v>
      </c>
      <c r="T8" s="10"/>
      <c r="U8" s="10"/>
    </row>
    <row r="9" spans="1:21" x14ac:dyDescent="0.2">
      <c r="A9" s="2" t="s">
        <v>8</v>
      </c>
      <c r="B9" s="6">
        <f>0+1+12</f>
        <v>13</v>
      </c>
      <c r="C9" s="6">
        <v>0</v>
      </c>
      <c r="D9" s="6">
        <v>1</v>
      </c>
      <c r="E9" s="6">
        <v>0</v>
      </c>
      <c r="F9" s="6">
        <f>13+11+2+12</f>
        <v>38</v>
      </c>
      <c r="G9" s="6">
        <v>4</v>
      </c>
      <c r="H9" s="6">
        <f t="shared" si="1"/>
        <v>56</v>
      </c>
      <c r="I9" s="6">
        <v>56</v>
      </c>
      <c r="J9" s="1">
        <f>$B9</f>
        <v>13</v>
      </c>
      <c r="K9" s="1">
        <f t="shared" si="3"/>
        <v>42</v>
      </c>
      <c r="L9" s="1">
        <f t="shared" si="4"/>
        <v>1</v>
      </c>
      <c r="M9" s="1">
        <f t="shared" si="5"/>
        <v>0</v>
      </c>
      <c r="N9" s="9" t="str">
        <f t="shared" si="6"/>
        <v>0.93</v>
      </c>
      <c r="O9" s="9" t="str">
        <f t="shared" si="0"/>
        <v>1.00</v>
      </c>
      <c r="T9" s="10"/>
      <c r="U9" s="10"/>
    </row>
    <row r="10" spans="1:21" s="7" customFormat="1" x14ac:dyDescent="0.2">
      <c r="A10" s="5"/>
      <c r="N10" s="10"/>
      <c r="O10" s="10"/>
      <c r="T10" s="10"/>
      <c r="U10" s="10"/>
    </row>
    <row r="11" spans="1:21" x14ac:dyDescent="0.2">
      <c r="A11" s="2" t="s">
        <v>24</v>
      </c>
      <c r="B11" s="6">
        <f>SUM(B$4:B$5)</f>
        <v>21</v>
      </c>
      <c r="C11" s="6">
        <f t="shared" ref="C11:I11" si="7">SUM(C$4:C$5)</f>
        <v>2</v>
      </c>
      <c r="D11" s="6">
        <f t="shared" si="7"/>
        <v>0</v>
      </c>
      <c r="E11" s="6">
        <f t="shared" si="7"/>
        <v>0</v>
      </c>
      <c r="F11" s="6">
        <f t="shared" si="7"/>
        <v>7</v>
      </c>
      <c r="G11" s="6">
        <f t="shared" si="7"/>
        <v>0</v>
      </c>
      <c r="H11" s="6">
        <f t="shared" si="7"/>
        <v>30</v>
      </c>
      <c r="I11" s="6">
        <f t="shared" si="7"/>
        <v>30</v>
      </c>
      <c r="J11" s="1">
        <f>$B11</f>
        <v>21</v>
      </c>
      <c r="K11" s="1">
        <f>$F11+$G11</f>
        <v>7</v>
      </c>
      <c r="L11" s="1">
        <f>$C11+$D11</f>
        <v>2</v>
      </c>
      <c r="M11" s="1">
        <f>$E11</f>
        <v>0</v>
      </c>
      <c r="N11" s="9" t="str">
        <f t="shared" ref="N11" si="8">FIXED(ROUND(J11/(J11+L11),2),2)</f>
        <v>0.91</v>
      </c>
      <c r="O11" s="9" t="str">
        <f t="shared" ref="O11" si="9">FIXED(ROUND(K11/(K11+M11),2),2)</f>
        <v>1.00</v>
      </c>
      <c r="T11" s="10"/>
      <c r="U11" s="10"/>
    </row>
    <row r="12" spans="1:21" x14ac:dyDescent="0.2">
      <c r="A12" s="2" t="s">
        <v>17</v>
      </c>
      <c r="B12" s="6">
        <f>SUM(B$4:B$6)</f>
        <v>27</v>
      </c>
      <c r="C12" s="6">
        <f t="shared" ref="C12:I12" si="10">SUM(C$4:C$6)</f>
        <v>4</v>
      </c>
      <c r="D12" s="6">
        <f t="shared" si="10"/>
        <v>0</v>
      </c>
      <c r="E12" s="6">
        <f t="shared" si="10"/>
        <v>0</v>
      </c>
      <c r="F12" s="6">
        <f t="shared" si="10"/>
        <v>14</v>
      </c>
      <c r="G12" s="6">
        <f t="shared" si="10"/>
        <v>1</v>
      </c>
      <c r="H12" s="6">
        <f t="shared" si="10"/>
        <v>46</v>
      </c>
      <c r="I12" s="6">
        <f t="shared" si="10"/>
        <v>46</v>
      </c>
      <c r="J12" s="1">
        <f>$B12</f>
        <v>27</v>
      </c>
      <c r="K12" s="1">
        <f>$F12+$G12</f>
        <v>15</v>
      </c>
      <c r="L12" s="1">
        <f>$C12+$D12</f>
        <v>4</v>
      </c>
      <c r="M12" s="1">
        <f>$E12</f>
        <v>0</v>
      </c>
      <c r="N12" s="9" t="str">
        <f t="shared" si="6"/>
        <v>0.87</v>
      </c>
      <c r="O12" s="9" t="str">
        <f t="shared" si="0"/>
        <v>1.00</v>
      </c>
      <c r="T12" s="10"/>
      <c r="U12" s="10"/>
    </row>
    <row r="13" spans="1:21" x14ac:dyDescent="0.2">
      <c r="A13" s="2" t="s">
        <v>25</v>
      </c>
      <c r="B13" s="6">
        <f>B$7+B$9</f>
        <v>17</v>
      </c>
      <c r="C13" s="6">
        <f t="shared" ref="C13:I13" si="11">C$7+C$9</f>
        <v>1</v>
      </c>
      <c r="D13" s="6">
        <f t="shared" si="11"/>
        <v>3</v>
      </c>
      <c r="E13" s="6">
        <f t="shared" si="11"/>
        <v>0</v>
      </c>
      <c r="F13" s="6">
        <f t="shared" si="11"/>
        <v>50</v>
      </c>
      <c r="G13" s="6">
        <f t="shared" si="11"/>
        <v>5</v>
      </c>
      <c r="H13" s="6">
        <f t="shared" si="11"/>
        <v>76</v>
      </c>
      <c r="I13" s="6">
        <f t="shared" si="11"/>
        <v>76</v>
      </c>
      <c r="J13" s="1">
        <f t="shared" ref="J13:J15" si="12">$B13</f>
        <v>17</v>
      </c>
      <c r="K13" s="1">
        <f t="shared" si="3"/>
        <v>55</v>
      </c>
      <c r="L13" s="1">
        <f t="shared" si="4"/>
        <v>4</v>
      </c>
      <c r="M13" s="1">
        <f t="shared" si="5"/>
        <v>0</v>
      </c>
      <c r="N13" s="9" t="str">
        <f t="shared" ref="N13" si="13">FIXED(ROUND(J13/(J13+L13),2),2)</f>
        <v>0.81</v>
      </c>
      <c r="O13" s="9" t="str">
        <f t="shared" ref="O13" si="14">FIXED(ROUND(K13/(K13+M13),2),2)</f>
        <v>1.00</v>
      </c>
      <c r="T13" s="10"/>
      <c r="U13" s="10"/>
    </row>
    <row r="14" spans="1:21" x14ac:dyDescent="0.2">
      <c r="A14" s="2" t="s">
        <v>18</v>
      </c>
      <c r="B14" s="6">
        <f>SUM(B$7:B$9)</f>
        <v>31</v>
      </c>
      <c r="C14" s="6">
        <f t="shared" ref="C14:I14" si="15">SUM(C$7:C$9)</f>
        <v>8</v>
      </c>
      <c r="D14" s="6">
        <f t="shared" si="15"/>
        <v>3</v>
      </c>
      <c r="E14" s="6">
        <f t="shared" si="15"/>
        <v>3</v>
      </c>
      <c r="F14" s="6">
        <f t="shared" si="15"/>
        <v>81</v>
      </c>
      <c r="G14" s="6">
        <f t="shared" si="15"/>
        <v>6</v>
      </c>
      <c r="H14" s="6">
        <f t="shared" si="15"/>
        <v>132</v>
      </c>
      <c r="I14" s="6">
        <f t="shared" si="15"/>
        <v>132</v>
      </c>
      <c r="J14" s="1">
        <f t="shared" si="12"/>
        <v>31</v>
      </c>
      <c r="K14" s="1">
        <f t="shared" si="3"/>
        <v>87</v>
      </c>
      <c r="L14" s="1">
        <f t="shared" si="4"/>
        <v>11</v>
      </c>
      <c r="M14" s="1">
        <f t="shared" si="5"/>
        <v>3</v>
      </c>
      <c r="N14" s="9" t="str">
        <f t="shared" si="6"/>
        <v>0.74</v>
      </c>
      <c r="O14" s="9" t="str">
        <f t="shared" si="0"/>
        <v>0.97</v>
      </c>
      <c r="T14" s="10"/>
      <c r="U14" s="10"/>
    </row>
    <row r="15" spans="1:21" x14ac:dyDescent="0.2">
      <c r="A15" s="2" t="s">
        <v>19</v>
      </c>
      <c r="B15" s="6">
        <f>SUM(B$4:B$9)</f>
        <v>58</v>
      </c>
      <c r="C15" s="6">
        <f t="shared" ref="C15:I15" si="16">SUM(C$4:C$9)</f>
        <v>12</v>
      </c>
      <c r="D15" s="6">
        <f t="shared" si="16"/>
        <v>3</v>
      </c>
      <c r="E15" s="6">
        <f t="shared" si="16"/>
        <v>3</v>
      </c>
      <c r="F15" s="6">
        <f t="shared" si="16"/>
        <v>95</v>
      </c>
      <c r="G15" s="6">
        <f t="shared" si="16"/>
        <v>7</v>
      </c>
      <c r="H15" s="6">
        <f t="shared" si="16"/>
        <v>178</v>
      </c>
      <c r="I15" s="6">
        <f t="shared" si="16"/>
        <v>178</v>
      </c>
      <c r="J15" s="1">
        <f t="shared" si="12"/>
        <v>58</v>
      </c>
      <c r="K15" s="1">
        <f t="shared" si="3"/>
        <v>102</v>
      </c>
      <c r="L15" s="1">
        <f t="shared" si="4"/>
        <v>15</v>
      </c>
      <c r="M15" s="1">
        <f t="shared" si="5"/>
        <v>3</v>
      </c>
      <c r="N15" s="9" t="str">
        <f t="shared" si="6"/>
        <v>0.79</v>
      </c>
      <c r="O15" s="9" t="str">
        <f t="shared" si="0"/>
        <v>0.97</v>
      </c>
      <c r="T15" s="10"/>
      <c r="U15" s="10"/>
    </row>
  </sheetData>
  <mergeCells count="4">
    <mergeCell ref="B1:G1"/>
    <mergeCell ref="J1:O1"/>
    <mergeCell ref="P1:U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Břinda</dc:creator>
  <cp:lastModifiedBy>Karel Brinda</cp:lastModifiedBy>
  <dcterms:created xsi:type="dcterms:W3CDTF">2019-05-03T15:11:23Z</dcterms:created>
  <dcterms:modified xsi:type="dcterms:W3CDTF">2019-07-23T21:42:49Z</dcterms:modified>
</cp:coreProperties>
</file>