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am\Documents\SEM 2 2020\MECH2710\Lab\Airfoil Data\"/>
    </mc:Choice>
  </mc:AlternateContent>
  <xr:revisionPtr revIDLastSave="0" documentId="13_ncr:1_{F2E0ACC8-73A5-4151-A119-6618E7C67B08}" xr6:coauthVersionLast="45" xr6:coauthVersionMax="45" xr10:uidLastSave="{00000000-0000-0000-0000-000000000000}"/>
  <bookViews>
    <workbookView xWindow="-5556" yWindow="1704" windowWidth="12504" windowHeight="61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6" i="1" l="1"/>
  <c r="O100" i="1" l="1"/>
  <c r="L100" i="1"/>
  <c r="I100" i="1"/>
  <c r="F100" i="1"/>
  <c r="O99" i="1"/>
  <c r="L99" i="1"/>
  <c r="I99" i="1"/>
  <c r="F99" i="1"/>
  <c r="P98" i="1"/>
  <c r="O98" i="1"/>
  <c r="L98" i="1"/>
  <c r="I98" i="1"/>
  <c r="F98" i="1"/>
  <c r="O97" i="1"/>
  <c r="L97" i="1"/>
  <c r="I97" i="1"/>
  <c r="F97" i="1"/>
  <c r="O96" i="1"/>
  <c r="L96" i="1"/>
  <c r="I96" i="1"/>
  <c r="F96" i="1"/>
  <c r="O95" i="1"/>
  <c r="L95" i="1"/>
  <c r="I95" i="1"/>
  <c r="F95" i="1"/>
  <c r="O94" i="1"/>
  <c r="L94" i="1"/>
  <c r="I94" i="1"/>
  <c r="F94" i="1"/>
  <c r="O93" i="1"/>
  <c r="L93" i="1"/>
  <c r="I93" i="1"/>
  <c r="F93" i="1"/>
  <c r="O92" i="1"/>
  <c r="L92" i="1"/>
  <c r="I92" i="1"/>
  <c r="F92" i="1"/>
  <c r="O91" i="1"/>
  <c r="L91" i="1"/>
  <c r="I91" i="1"/>
  <c r="F91" i="1"/>
  <c r="O90" i="1"/>
  <c r="L90" i="1"/>
  <c r="I90" i="1"/>
  <c r="F90" i="1"/>
  <c r="O89" i="1"/>
  <c r="L89" i="1"/>
  <c r="I89" i="1"/>
  <c r="F89" i="1"/>
  <c r="O88" i="1"/>
  <c r="L88" i="1"/>
  <c r="I88" i="1"/>
  <c r="F88" i="1"/>
  <c r="O87" i="1"/>
  <c r="L87" i="1"/>
  <c r="I87" i="1"/>
  <c r="F87" i="1"/>
  <c r="O86" i="1"/>
  <c r="L86" i="1"/>
  <c r="I86" i="1"/>
  <c r="F86" i="1"/>
  <c r="O85" i="1"/>
  <c r="L85" i="1"/>
  <c r="I85" i="1"/>
  <c r="F85" i="1"/>
  <c r="O84" i="1"/>
  <c r="L84" i="1"/>
  <c r="I84" i="1"/>
  <c r="F84" i="1"/>
  <c r="O83" i="1"/>
  <c r="L83" i="1"/>
  <c r="I83" i="1"/>
  <c r="F83" i="1"/>
  <c r="O82" i="1"/>
  <c r="L82" i="1"/>
  <c r="I82" i="1"/>
  <c r="F82" i="1"/>
  <c r="O81" i="1"/>
  <c r="L81" i="1"/>
  <c r="I81" i="1"/>
  <c r="F81" i="1"/>
  <c r="O80" i="1"/>
  <c r="L80" i="1"/>
  <c r="I80" i="1"/>
  <c r="F80" i="1"/>
  <c r="O79" i="1"/>
  <c r="L79" i="1"/>
  <c r="I79" i="1"/>
  <c r="F79" i="1"/>
  <c r="O78" i="1"/>
  <c r="L78" i="1"/>
  <c r="I78" i="1"/>
  <c r="F78" i="1"/>
  <c r="O77" i="1"/>
  <c r="L77" i="1"/>
  <c r="I77" i="1"/>
  <c r="F77" i="1"/>
  <c r="O76" i="1"/>
  <c r="L76" i="1"/>
  <c r="I76" i="1"/>
  <c r="F76" i="1"/>
  <c r="O75" i="1"/>
  <c r="L75" i="1"/>
  <c r="I75" i="1"/>
  <c r="F75" i="1"/>
  <c r="O74" i="1"/>
  <c r="L74" i="1"/>
  <c r="I74" i="1"/>
  <c r="F74" i="1"/>
  <c r="O73" i="1"/>
  <c r="L73" i="1"/>
  <c r="I73" i="1"/>
  <c r="F73" i="1"/>
  <c r="O72" i="1"/>
  <c r="L72" i="1"/>
  <c r="I72" i="1"/>
  <c r="F72" i="1"/>
  <c r="O71" i="1"/>
  <c r="L71" i="1"/>
  <c r="I71" i="1"/>
  <c r="F71" i="1"/>
  <c r="O70" i="1"/>
  <c r="L70" i="1"/>
  <c r="I70" i="1"/>
  <c r="F70" i="1"/>
  <c r="O69" i="1"/>
  <c r="L69" i="1"/>
  <c r="I69" i="1"/>
  <c r="F69" i="1"/>
  <c r="O68" i="1"/>
  <c r="L68" i="1"/>
  <c r="I68" i="1"/>
  <c r="F68" i="1"/>
  <c r="O67" i="1"/>
  <c r="L67" i="1"/>
  <c r="I67" i="1"/>
  <c r="F67" i="1"/>
  <c r="O66" i="1"/>
  <c r="L66" i="1"/>
  <c r="I66" i="1"/>
  <c r="F66" i="1"/>
  <c r="O65" i="1"/>
  <c r="L65" i="1"/>
  <c r="I65" i="1"/>
  <c r="F65" i="1"/>
  <c r="O64" i="1"/>
  <c r="L64" i="1"/>
  <c r="I64" i="1"/>
  <c r="F64" i="1"/>
  <c r="O63" i="1"/>
  <c r="L63" i="1"/>
  <c r="I63" i="1"/>
  <c r="F63" i="1"/>
  <c r="O62" i="1"/>
  <c r="L62" i="1"/>
  <c r="I62" i="1"/>
  <c r="F62" i="1"/>
  <c r="O61" i="1"/>
  <c r="L61" i="1"/>
  <c r="I61" i="1"/>
  <c r="F61" i="1"/>
  <c r="O60" i="1"/>
  <c r="L60" i="1"/>
  <c r="I60" i="1"/>
  <c r="F60" i="1"/>
  <c r="P59" i="1"/>
  <c r="O59" i="1"/>
  <c r="L59" i="1"/>
  <c r="I59" i="1"/>
  <c r="F59" i="1"/>
  <c r="O58" i="1"/>
  <c r="L58" i="1"/>
  <c r="I58" i="1"/>
  <c r="F58" i="1"/>
  <c r="O57" i="1"/>
  <c r="L57" i="1"/>
  <c r="I57" i="1"/>
  <c r="F57" i="1"/>
  <c r="O56" i="1"/>
  <c r="L56" i="1"/>
  <c r="I56" i="1"/>
  <c r="F56" i="1"/>
  <c r="O55" i="1"/>
  <c r="L55" i="1"/>
  <c r="I55" i="1"/>
  <c r="F55" i="1"/>
  <c r="O54" i="1"/>
  <c r="L54" i="1"/>
  <c r="I54" i="1"/>
  <c r="F54" i="1"/>
  <c r="O53" i="1"/>
  <c r="L53" i="1"/>
  <c r="I53" i="1"/>
  <c r="F53" i="1"/>
  <c r="O52" i="1"/>
  <c r="L52" i="1"/>
  <c r="I52" i="1"/>
  <c r="F52" i="1"/>
  <c r="O51" i="1"/>
  <c r="L51" i="1"/>
  <c r="I51" i="1"/>
  <c r="F51" i="1"/>
  <c r="O50" i="1"/>
  <c r="L50" i="1"/>
  <c r="I50" i="1"/>
  <c r="F50" i="1"/>
  <c r="O49" i="1"/>
  <c r="L49" i="1"/>
  <c r="I49" i="1"/>
  <c r="F49" i="1"/>
  <c r="O48" i="1"/>
  <c r="L48" i="1"/>
  <c r="I48" i="1"/>
  <c r="F48" i="1"/>
  <c r="O47" i="1"/>
  <c r="L47" i="1"/>
  <c r="I47" i="1"/>
  <c r="F47" i="1"/>
  <c r="O46" i="1"/>
  <c r="L46" i="1"/>
  <c r="I46" i="1"/>
  <c r="F46" i="1"/>
  <c r="O45" i="1"/>
  <c r="L45" i="1"/>
  <c r="I45" i="1"/>
  <c r="F45" i="1"/>
  <c r="O44" i="1"/>
  <c r="L44" i="1"/>
  <c r="I44" i="1"/>
  <c r="F44" i="1"/>
  <c r="O43" i="1"/>
  <c r="L43" i="1"/>
  <c r="I43" i="1"/>
  <c r="F43" i="1"/>
  <c r="O42" i="1"/>
  <c r="L42" i="1"/>
  <c r="I42" i="1"/>
  <c r="F42" i="1"/>
  <c r="O41" i="1"/>
  <c r="L41" i="1"/>
  <c r="I41" i="1"/>
  <c r="F41" i="1"/>
  <c r="O40" i="1"/>
  <c r="L40" i="1"/>
  <c r="I40" i="1"/>
  <c r="F40" i="1"/>
  <c r="O39" i="1"/>
  <c r="L39" i="1"/>
  <c r="I39" i="1"/>
  <c r="F39" i="1"/>
  <c r="O38" i="1"/>
  <c r="L38" i="1"/>
  <c r="I38" i="1"/>
  <c r="F38" i="1"/>
  <c r="O37" i="1"/>
  <c r="L37" i="1"/>
  <c r="I37" i="1"/>
  <c r="F37" i="1"/>
  <c r="O36" i="1"/>
  <c r="L36" i="1"/>
  <c r="I36" i="1"/>
  <c r="F36" i="1"/>
  <c r="O35" i="1"/>
  <c r="L35" i="1"/>
  <c r="I35" i="1"/>
  <c r="F35" i="1"/>
  <c r="O34" i="1"/>
  <c r="L34" i="1"/>
  <c r="I34" i="1"/>
  <c r="F34" i="1"/>
  <c r="O33" i="1"/>
  <c r="L33" i="1"/>
  <c r="I33" i="1"/>
  <c r="F33" i="1"/>
  <c r="O32" i="1"/>
  <c r="L32" i="1"/>
  <c r="I32" i="1"/>
  <c r="F32" i="1"/>
  <c r="O31" i="1"/>
  <c r="L31" i="1"/>
  <c r="I31" i="1"/>
  <c r="F31" i="1"/>
  <c r="O30" i="1"/>
  <c r="L30" i="1"/>
  <c r="I30" i="1"/>
  <c r="F30" i="1"/>
  <c r="O29" i="1"/>
  <c r="L29" i="1"/>
  <c r="I29" i="1"/>
  <c r="F29" i="1"/>
  <c r="O28" i="1"/>
  <c r="L28" i="1"/>
  <c r="I28" i="1"/>
  <c r="F28" i="1"/>
  <c r="O27" i="1"/>
  <c r="L27" i="1"/>
  <c r="I27" i="1"/>
  <c r="F27" i="1"/>
  <c r="O26" i="1"/>
  <c r="L26" i="1"/>
  <c r="I26" i="1"/>
  <c r="F26" i="1"/>
  <c r="O25" i="1"/>
  <c r="L25" i="1"/>
  <c r="I25" i="1"/>
  <c r="F25" i="1"/>
  <c r="O24" i="1"/>
  <c r="L24" i="1"/>
  <c r="I24" i="1"/>
  <c r="F24" i="1"/>
  <c r="O23" i="1"/>
  <c r="L23" i="1"/>
  <c r="I23" i="1"/>
  <c r="F23" i="1"/>
  <c r="O22" i="1"/>
  <c r="L22" i="1"/>
  <c r="I22" i="1"/>
  <c r="F22" i="1"/>
  <c r="O21" i="1"/>
  <c r="L21" i="1"/>
  <c r="I21" i="1"/>
  <c r="F21" i="1"/>
  <c r="O20" i="1"/>
  <c r="L20" i="1"/>
  <c r="I20" i="1"/>
  <c r="F20" i="1"/>
  <c r="O19" i="1"/>
  <c r="L19" i="1"/>
  <c r="I19" i="1"/>
  <c r="F19" i="1"/>
  <c r="O18" i="1"/>
  <c r="L18" i="1"/>
  <c r="I18" i="1"/>
  <c r="F18" i="1"/>
  <c r="O17" i="1"/>
  <c r="L17" i="1"/>
  <c r="I17" i="1"/>
  <c r="F17" i="1"/>
  <c r="O16" i="1"/>
  <c r="L16" i="1"/>
  <c r="I16" i="1"/>
  <c r="F16" i="1"/>
  <c r="O15" i="1"/>
  <c r="L15" i="1"/>
  <c r="I15" i="1"/>
  <c r="F15" i="1"/>
  <c r="O14" i="1"/>
  <c r="L14" i="1"/>
  <c r="I14" i="1"/>
  <c r="F14" i="1"/>
  <c r="O13" i="1"/>
  <c r="L13" i="1"/>
  <c r="I13" i="1"/>
  <c r="F13" i="1"/>
  <c r="O12" i="1"/>
  <c r="L12" i="1"/>
  <c r="I12" i="1"/>
  <c r="F12" i="1"/>
  <c r="O11" i="1"/>
  <c r="L11" i="1"/>
  <c r="I11" i="1"/>
  <c r="F11" i="1"/>
  <c r="O10" i="1"/>
  <c r="L10" i="1"/>
  <c r="I10" i="1"/>
  <c r="F10" i="1"/>
  <c r="O9" i="1"/>
  <c r="L9" i="1"/>
  <c r="I9" i="1"/>
  <c r="F9" i="1"/>
  <c r="O8" i="1"/>
  <c r="L8" i="1"/>
  <c r="I8" i="1"/>
  <c r="F8" i="1"/>
  <c r="O7" i="1"/>
  <c r="L7" i="1"/>
  <c r="I7" i="1"/>
  <c r="F7" i="1"/>
  <c r="O6" i="1"/>
  <c r="L6" i="1"/>
  <c r="I6" i="1"/>
  <c r="F6" i="1"/>
  <c r="O5" i="1"/>
  <c r="L5" i="1"/>
  <c r="I5" i="1"/>
  <c r="F5" i="1"/>
  <c r="O4" i="1"/>
  <c r="L4" i="1"/>
  <c r="I4" i="1"/>
  <c r="F4" i="1"/>
  <c r="O3" i="1"/>
  <c r="L3" i="1"/>
  <c r="I3" i="1"/>
  <c r="F3" i="1"/>
  <c r="O2" i="1"/>
  <c r="L2" i="1"/>
  <c r="I2" i="1"/>
  <c r="F2" i="1"/>
  <c r="W11" i="1" l="1"/>
  <c r="S25" i="1"/>
  <c r="W25" i="1"/>
  <c r="P60" i="1"/>
  <c r="Q60" i="1" s="1"/>
  <c r="P62" i="1"/>
  <c r="Q62" i="1"/>
  <c r="P64" i="1"/>
  <c r="Q64" i="1" s="1"/>
  <c r="R64" i="1" s="1"/>
  <c r="P66" i="1"/>
  <c r="Q66" i="1"/>
  <c r="P68" i="1"/>
  <c r="Q68" i="1" s="1"/>
  <c r="P70" i="1"/>
  <c r="Q70" i="1"/>
  <c r="P72" i="1"/>
  <c r="Q72" i="1" s="1"/>
  <c r="R72" i="1" s="1"/>
  <c r="P74" i="1"/>
  <c r="Q74" i="1"/>
  <c r="P76" i="1"/>
  <c r="Q76" i="1" s="1"/>
  <c r="R76" i="1" s="1"/>
  <c r="P78" i="1"/>
  <c r="Q78" i="1"/>
  <c r="P80" i="1"/>
  <c r="Q80" i="1" s="1"/>
  <c r="P82" i="1"/>
  <c r="Q82" i="1"/>
  <c r="P84" i="1"/>
  <c r="Q84" i="1" s="1"/>
  <c r="R84" i="1" s="1"/>
  <c r="P86" i="1"/>
  <c r="Q86" i="1"/>
  <c r="R86" i="1" s="1"/>
  <c r="P88" i="1"/>
  <c r="Q88" i="1" s="1"/>
  <c r="P90" i="1"/>
  <c r="Q90" i="1"/>
  <c r="P92" i="1"/>
  <c r="Q92" i="1" s="1"/>
  <c r="R92" i="1" s="1"/>
  <c r="P94" i="1"/>
  <c r="Q94" i="1"/>
  <c r="R94" i="1" s="1"/>
  <c r="P96" i="1"/>
  <c r="Q96" i="1" s="1"/>
  <c r="Q98" i="1"/>
  <c r="R98" i="1" s="1"/>
  <c r="P100" i="1"/>
  <c r="Q100" i="1"/>
  <c r="R100" i="1" s="1"/>
  <c r="S9" i="1"/>
  <c r="W9" i="1"/>
  <c r="S19" i="1"/>
  <c r="S51" i="1"/>
  <c r="S59" i="1"/>
  <c r="W59" i="1"/>
  <c r="S63" i="1"/>
  <c r="S71" i="1"/>
  <c r="S79" i="1"/>
  <c r="S87" i="1"/>
  <c r="S95" i="1"/>
  <c r="S17" i="1"/>
  <c r="W17" i="1"/>
  <c r="W33" i="1"/>
  <c r="S49" i="1"/>
  <c r="W49" i="1"/>
  <c r="W57" i="1"/>
  <c r="P3" i="1"/>
  <c r="W3" i="1" s="1"/>
  <c r="P5" i="1"/>
  <c r="W5" i="1" s="1"/>
  <c r="P7" i="1"/>
  <c r="S7" i="1" s="1"/>
  <c r="P9" i="1"/>
  <c r="Q9" i="1"/>
  <c r="P11" i="1"/>
  <c r="S11" i="1" s="1"/>
  <c r="P13" i="1"/>
  <c r="S13" i="1" s="1"/>
  <c r="P15" i="1"/>
  <c r="Q15" i="1" s="1"/>
  <c r="P17" i="1"/>
  <c r="Q17" i="1"/>
  <c r="P19" i="1"/>
  <c r="Q19" i="1" s="1"/>
  <c r="P21" i="1"/>
  <c r="Q21" i="1" s="1"/>
  <c r="P23" i="1"/>
  <c r="S23" i="1" s="1"/>
  <c r="P25" i="1"/>
  <c r="Q25" i="1"/>
  <c r="P27" i="1"/>
  <c r="Q27" i="1" s="1"/>
  <c r="P29" i="1"/>
  <c r="Q29" i="1" s="1"/>
  <c r="P31" i="1"/>
  <c r="Q31" i="1" s="1"/>
  <c r="P33" i="1"/>
  <c r="S33" i="1" s="1"/>
  <c r="Q33" i="1"/>
  <c r="P35" i="1"/>
  <c r="Q35" i="1" s="1"/>
  <c r="P37" i="1"/>
  <c r="W37" i="1" s="1"/>
  <c r="P39" i="1"/>
  <c r="S39" i="1" s="1"/>
  <c r="P41" i="1"/>
  <c r="Q41" i="1"/>
  <c r="P43" i="1"/>
  <c r="W43" i="1" s="1"/>
  <c r="P45" i="1"/>
  <c r="Q45" i="1" s="1"/>
  <c r="P47" i="1"/>
  <c r="S47" i="1" s="1"/>
  <c r="P49" i="1"/>
  <c r="Q49" i="1"/>
  <c r="P51" i="1"/>
  <c r="Q51" i="1" s="1"/>
  <c r="P53" i="1"/>
  <c r="Q53" i="1" s="1"/>
  <c r="P55" i="1"/>
  <c r="Q55" i="1" s="1"/>
  <c r="P57" i="1"/>
  <c r="S57" i="1" s="1"/>
  <c r="Q57" i="1"/>
  <c r="Q59" i="1"/>
  <c r="R41" i="1" s="1"/>
  <c r="W99" i="1"/>
  <c r="P61" i="1"/>
  <c r="S61" i="1" s="1"/>
  <c r="Q61" i="1"/>
  <c r="P63" i="1"/>
  <c r="W63" i="1" s="1"/>
  <c r="Q63" i="1"/>
  <c r="P65" i="1"/>
  <c r="S65" i="1" s="1"/>
  <c r="P67" i="1"/>
  <c r="W67" i="1" s="1"/>
  <c r="Q67" i="1"/>
  <c r="P69" i="1"/>
  <c r="S69" i="1" s="1"/>
  <c r="T69" i="1" s="1"/>
  <c r="Q69" i="1"/>
  <c r="P71" i="1"/>
  <c r="W71" i="1" s="1"/>
  <c r="Q71" i="1"/>
  <c r="P73" i="1"/>
  <c r="S73" i="1" s="1"/>
  <c r="P75" i="1"/>
  <c r="W75" i="1" s="1"/>
  <c r="Q75" i="1"/>
  <c r="P77" i="1"/>
  <c r="S77" i="1" s="1"/>
  <c r="Q77" i="1"/>
  <c r="P79" i="1"/>
  <c r="W79" i="1" s="1"/>
  <c r="Q79" i="1"/>
  <c r="P81" i="1"/>
  <c r="S81" i="1" s="1"/>
  <c r="P83" i="1"/>
  <c r="W83" i="1" s="1"/>
  <c r="Q83" i="1"/>
  <c r="R83" i="1" s="1"/>
  <c r="P85" i="1"/>
  <c r="S85" i="1" s="1"/>
  <c r="Q85" i="1"/>
  <c r="R85" i="1" s="1"/>
  <c r="P87" i="1"/>
  <c r="W87" i="1" s="1"/>
  <c r="Q87" i="1"/>
  <c r="R87" i="1" s="1"/>
  <c r="P89" i="1"/>
  <c r="S89" i="1" s="1"/>
  <c r="P91" i="1"/>
  <c r="W91" i="1" s="1"/>
  <c r="Q91" i="1"/>
  <c r="R91" i="1" s="1"/>
  <c r="P93" i="1"/>
  <c r="S93" i="1" s="1"/>
  <c r="Q93" i="1"/>
  <c r="R93" i="1" s="1"/>
  <c r="P95" i="1"/>
  <c r="W95" i="1" s="1"/>
  <c r="Q95" i="1"/>
  <c r="R95" i="1" s="1"/>
  <c r="P97" i="1"/>
  <c r="S97" i="1" s="1"/>
  <c r="W13" i="1"/>
  <c r="S29" i="1"/>
  <c r="W29" i="1"/>
  <c r="W4" i="1"/>
  <c r="W12" i="1"/>
  <c r="W20" i="1"/>
  <c r="W28" i="1"/>
  <c r="W36" i="1"/>
  <c r="W44" i="1"/>
  <c r="W52" i="1"/>
  <c r="P99" i="1"/>
  <c r="S99" i="1" s="1"/>
  <c r="Q99" i="1"/>
  <c r="R99" i="1" s="1"/>
  <c r="S15" i="1"/>
  <c r="W15" i="1"/>
  <c r="S27" i="1"/>
  <c r="W27" i="1"/>
  <c r="S35" i="1"/>
  <c r="W35" i="1"/>
  <c r="S60" i="1"/>
  <c r="W60" i="1"/>
  <c r="S62" i="1"/>
  <c r="T62" i="1" s="1"/>
  <c r="W62" i="1"/>
  <c r="W64" i="1"/>
  <c r="S66" i="1"/>
  <c r="T66" i="1" s="1"/>
  <c r="W66" i="1"/>
  <c r="S68" i="1"/>
  <c r="W68" i="1"/>
  <c r="S70" i="1"/>
  <c r="W70" i="1"/>
  <c r="W72" i="1"/>
  <c r="S74" i="1"/>
  <c r="T74" i="1" s="1"/>
  <c r="W74" i="1"/>
  <c r="S76" i="1"/>
  <c r="W76" i="1"/>
  <c r="S78" i="1"/>
  <c r="T78" i="1" s="1"/>
  <c r="W78" i="1"/>
  <c r="W80" i="1"/>
  <c r="S82" i="1"/>
  <c r="W82" i="1"/>
  <c r="S84" i="1"/>
  <c r="W84" i="1"/>
  <c r="S86" i="1"/>
  <c r="W86" i="1"/>
  <c r="W88" i="1"/>
  <c r="S90" i="1"/>
  <c r="W90" i="1"/>
  <c r="S92" i="1"/>
  <c r="W92" i="1"/>
  <c r="S94" i="1"/>
  <c r="T94" i="1" s="1"/>
  <c r="W94" i="1"/>
  <c r="W96" i="1"/>
  <c r="S98" i="1"/>
  <c r="W98" i="1"/>
  <c r="W7" i="1"/>
  <c r="S21" i="1"/>
  <c r="W21" i="1"/>
  <c r="S41" i="1"/>
  <c r="W41" i="1"/>
  <c r="P2" i="1"/>
  <c r="S2" i="1" s="1"/>
  <c r="P4" i="1"/>
  <c r="S4" i="1" s="1"/>
  <c r="Q4" i="1"/>
  <c r="P6" i="1"/>
  <c r="S6" i="1" s="1"/>
  <c r="Q6" i="1"/>
  <c r="P8" i="1"/>
  <c r="S8" i="1" s="1"/>
  <c r="Q8" i="1"/>
  <c r="P10" i="1"/>
  <c r="S10" i="1" s="1"/>
  <c r="P12" i="1"/>
  <c r="S12" i="1" s="1"/>
  <c r="Q12" i="1"/>
  <c r="P14" i="1"/>
  <c r="S14" i="1" s="1"/>
  <c r="Q14" i="1"/>
  <c r="P16" i="1"/>
  <c r="S16" i="1" s="1"/>
  <c r="T16" i="1" s="1"/>
  <c r="Q16" i="1"/>
  <c r="P18" i="1"/>
  <c r="S18" i="1" s="1"/>
  <c r="P20" i="1"/>
  <c r="S20" i="1" s="1"/>
  <c r="Q20" i="1"/>
  <c r="P22" i="1"/>
  <c r="S22" i="1" s="1"/>
  <c r="Q22" i="1"/>
  <c r="P24" i="1"/>
  <c r="S24" i="1" s="1"/>
  <c r="Q24" i="1"/>
  <c r="P26" i="1"/>
  <c r="S26" i="1" s="1"/>
  <c r="P28" i="1"/>
  <c r="S28" i="1" s="1"/>
  <c r="T28" i="1" s="1"/>
  <c r="Q28" i="1"/>
  <c r="P30" i="1"/>
  <c r="S30" i="1" s="1"/>
  <c r="Q30" i="1"/>
  <c r="P32" i="1"/>
  <c r="S32" i="1" s="1"/>
  <c r="Q32" i="1"/>
  <c r="P34" i="1"/>
  <c r="S34" i="1" s="1"/>
  <c r="P36" i="1"/>
  <c r="S36" i="1" s="1"/>
  <c r="Q36" i="1"/>
  <c r="P38" i="1"/>
  <c r="S38" i="1" s="1"/>
  <c r="Q38" i="1"/>
  <c r="P40" i="1"/>
  <c r="S40" i="1" s="1"/>
  <c r="Q40" i="1"/>
  <c r="P42" i="1"/>
  <c r="S42" i="1" s="1"/>
  <c r="P44" i="1"/>
  <c r="S44" i="1" s="1"/>
  <c r="Q44" i="1"/>
  <c r="R44" i="1" s="1"/>
  <c r="P46" i="1"/>
  <c r="S46" i="1" s="1"/>
  <c r="T46" i="1" s="1"/>
  <c r="Q46" i="1"/>
  <c r="P48" i="1"/>
  <c r="S48" i="1" s="1"/>
  <c r="Q48" i="1"/>
  <c r="R48" i="1" s="1"/>
  <c r="P50" i="1"/>
  <c r="S50" i="1" s="1"/>
  <c r="P52" i="1"/>
  <c r="S52" i="1" s="1"/>
  <c r="Q52" i="1"/>
  <c r="R52" i="1" s="1"/>
  <c r="P54" i="1"/>
  <c r="S54" i="1" s="1"/>
  <c r="Q54" i="1"/>
  <c r="R54" i="1" s="1"/>
  <c r="P56" i="1"/>
  <c r="S56" i="1" s="1"/>
  <c r="Q56" i="1"/>
  <c r="P58" i="1"/>
  <c r="S58" i="1" s="1"/>
  <c r="S100" i="1"/>
  <c r="T100" i="1" s="1"/>
  <c r="W100" i="1"/>
  <c r="R22" i="1"/>
  <c r="R90" i="1"/>
  <c r="T40" i="1" l="1"/>
  <c r="R56" i="1"/>
  <c r="R6" i="1"/>
  <c r="T54" i="1"/>
  <c r="T4" i="1"/>
  <c r="T30" i="1"/>
  <c r="T99" i="1"/>
  <c r="R60" i="1"/>
  <c r="T48" i="1"/>
  <c r="T12" i="1"/>
  <c r="T36" i="1"/>
  <c r="T8" i="1"/>
  <c r="T61" i="1"/>
  <c r="T63" i="1"/>
  <c r="T44" i="1"/>
  <c r="R77" i="1"/>
  <c r="T24" i="1"/>
  <c r="T6" i="1"/>
  <c r="T32" i="1"/>
  <c r="T14" i="1"/>
  <c r="R4" i="1"/>
  <c r="T85" i="1"/>
  <c r="R45" i="1"/>
  <c r="T33" i="1"/>
  <c r="R14" i="1"/>
  <c r="T77" i="1"/>
  <c r="R30" i="1"/>
  <c r="T22" i="1"/>
  <c r="T70" i="1"/>
  <c r="T93" i="1"/>
  <c r="T57" i="1"/>
  <c r="R31" i="1"/>
  <c r="T95" i="1"/>
  <c r="T52" i="1"/>
  <c r="T87" i="1"/>
  <c r="T56" i="1"/>
  <c r="T38" i="1"/>
  <c r="R28" i="1"/>
  <c r="T20" i="1"/>
  <c r="T86" i="1"/>
  <c r="R53" i="1"/>
  <c r="R15" i="1"/>
  <c r="T79" i="1"/>
  <c r="R80" i="1"/>
  <c r="R38" i="1"/>
  <c r="R36" i="1"/>
  <c r="R61" i="1"/>
  <c r="R51" i="1"/>
  <c r="T71" i="1"/>
  <c r="R68" i="1"/>
  <c r="R69" i="1"/>
  <c r="R35" i="1"/>
  <c r="R17" i="1"/>
  <c r="R96" i="1"/>
  <c r="R78" i="1"/>
  <c r="T65" i="1"/>
  <c r="R27" i="1"/>
  <c r="R88" i="1"/>
  <c r="R70" i="1"/>
  <c r="R46" i="1"/>
  <c r="R12" i="1"/>
  <c r="Q58" i="1"/>
  <c r="R58" i="1" s="1"/>
  <c r="Q50" i="1"/>
  <c r="R50" i="1" s="1"/>
  <c r="Q42" i="1"/>
  <c r="R42" i="1" s="1"/>
  <c r="Q34" i="1"/>
  <c r="Q26" i="1"/>
  <c r="R26" i="1" s="1"/>
  <c r="Q18" i="1"/>
  <c r="R18" i="1" s="1"/>
  <c r="Q10" i="1"/>
  <c r="R10" i="1" s="1"/>
  <c r="Q2" i="1"/>
  <c r="R2" i="1" s="1"/>
  <c r="W58" i="1"/>
  <c r="W50" i="1"/>
  <c r="W42" i="1"/>
  <c r="W34" i="1"/>
  <c r="W26" i="1"/>
  <c r="W18" i="1"/>
  <c r="W10" i="1"/>
  <c r="W2" i="1"/>
  <c r="Q97" i="1"/>
  <c r="R97" i="1" s="1"/>
  <c r="Q89" i="1"/>
  <c r="R89" i="1" s="1"/>
  <c r="Q81" i="1"/>
  <c r="R81" i="1" s="1"/>
  <c r="Q73" i="1"/>
  <c r="R73" i="1" s="1"/>
  <c r="Q65" i="1"/>
  <c r="R65" i="1" s="1"/>
  <c r="R59" i="1"/>
  <c r="S43" i="1"/>
  <c r="S5" i="1"/>
  <c r="S91" i="1"/>
  <c r="T91" i="1" s="1"/>
  <c r="S83" i="1"/>
  <c r="T83" i="1" s="1"/>
  <c r="S75" i="1"/>
  <c r="T75" i="1" s="1"/>
  <c r="S67" i="1"/>
  <c r="T67" i="1" s="1"/>
  <c r="T59" i="1"/>
  <c r="S37" i="1"/>
  <c r="S3" i="1"/>
  <c r="R57" i="1"/>
  <c r="R49" i="1"/>
  <c r="R33" i="1"/>
  <c r="R9" i="1"/>
  <c r="W97" i="1"/>
  <c r="W89" i="1"/>
  <c r="W81" i="1"/>
  <c r="W73" i="1"/>
  <c r="W65" i="1"/>
  <c r="W55" i="1"/>
  <c r="W31" i="1"/>
  <c r="T35" i="1"/>
  <c r="W56" i="1"/>
  <c r="W48" i="1"/>
  <c r="W40" i="1"/>
  <c r="W32" i="1"/>
  <c r="W24" i="1"/>
  <c r="W16" i="1"/>
  <c r="W8" i="1"/>
  <c r="W45" i="1"/>
  <c r="S55" i="1"/>
  <c r="T55" i="1" s="1"/>
  <c r="S31" i="1"/>
  <c r="T31" i="1" s="1"/>
  <c r="T90" i="1"/>
  <c r="T82" i="1"/>
  <c r="R82" i="1"/>
  <c r="R74" i="1"/>
  <c r="R66" i="1"/>
  <c r="W39" i="1"/>
  <c r="T41" i="1"/>
  <c r="S96" i="1"/>
  <c r="T96" i="1" s="1"/>
  <c r="S88" i="1"/>
  <c r="T88" i="1" s="1"/>
  <c r="S80" i="1"/>
  <c r="T80" i="1" s="1"/>
  <c r="S72" i="1"/>
  <c r="T72" i="1" s="1"/>
  <c r="S64" i="1"/>
  <c r="T64" i="1" s="1"/>
  <c r="T27" i="1"/>
  <c r="S45" i="1"/>
  <c r="T45" i="1" s="1"/>
  <c r="Q47" i="1"/>
  <c r="R47" i="1" s="1"/>
  <c r="Q39" i="1"/>
  <c r="R39" i="1" s="1"/>
  <c r="Q23" i="1"/>
  <c r="R23" i="1" s="1"/>
  <c r="Q7" i="1"/>
  <c r="R7" i="1" s="1"/>
  <c r="W53" i="1"/>
  <c r="W23" i="1"/>
  <c r="W51" i="1"/>
  <c r="W19" i="1"/>
  <c r="T98" i="1"/>
  <c r="W54" i="1"/>
  <c r="W46" i="1"/>
  <c r="W38" i="1"/>
  <c r="W30" i="1"/>
  <c r="W22" i="1"/>
  <c r="W14" i="1"/>
  <c r="W6" i="1"/>
  <c r="S53" i="1"/>
  <c r="T53" i="1" s="1"/>
  <c r="T51" i="1"/>
  <c r="T19" i="1"/>
  <c r="T21" i="1"/>
  <c r="T15" i="1"/>
  <c r="T29" i="1"/>
  <c r="Q37" i="1"/>
  <c r="R37" i="1" s="1"/>
  <c r="Q13" i="1"/>
  <c r="R13" i="1" s="1"/>
  <c r="Q5" i="1"/>
  <c r="W93" i="1"/>
  <c r="W85" i="1"/>
  <c r="W77" i="1"/>
  <c r="W69" i="1"/>
  <c r="W61" i="1"/>
  <c r="W47" i="1"/>
  <c r="T25" i="1"/>
  <c r="R75" i="1"/>
  <c r="R67" i="1"/>
  <c r="T49" i="1"/>
  <c r="T17" i="1"/>
  <c r="T9" i="1"/>
  <c r="R62" i="1"/>
  <c r="R20" i="1"/>
  <c r="T92" i="1"/>
  <c r="T84" i="1"/>
  <c r="T76" i="1"/>
  <c r="T68" i="1"/>
  <c r="T60" i="1"/>
  <c r="Q43" i="1"/>
  <c r="R43" i="1" s="1"/>
  <c r="Q11" i="1"/>
  <c r="R11" i="1" s="1"/>
  <c r="Q3" i="1"/>
  <c r="R3" i="1" s="1"/>
  <c r="R8" i="1" l="1"/>
  <c r="T39" i="1"/>
  <c r="R25" i="1"/>
  <c r="T26" i="1"/>
  <c r="T10" i="1"/>
  <c r="T97" i="1"/>
  <c r="R40" i="1"/>
  <c r="T58" i="1"/>
  <c r="R5" i="1"/>
  <c r="R63" i="1"/>
  <c r="R79" i="1"/>
  <c r="R21" i="1"/>
  <c r="T5" i="1"/>
  <c r="T3" i="1"/>
  <c r="T43" i="1"/>
  <c r="T50" i="1"/>
  <c r="T7" i="1"/>
  <c r="T18" i="1"/>
  <c r="T13" i="1"/>
  <c r="R19" i="1"/>
  <c r="R24" i="1"/>
  <c r="T37" i="1"/>
  <c r="R32" i="1"/>
  <c r="T23" i="1"/>
  <c r="R34" i="1"/>
  <c r="R16" i="1"/>
  <c r="T11" i="1"/>
  <c r="R29" i="1"/>
  <c r="R55" i="1"/>
  <c r="T73" i="1"/>
  <c r="T47" i="1"/>
  <c r="T34" i="1"/>
  <c r="R71" i="1"/>
  <c r="V2" i="1"/>
  <c r="T42" i="1"/>
  <c r="T89" i="1"/>
  <c r="T2" i="1"/>
  <c r="T81" i="1"/>
</calcChain>
</file>

<file path=xl/sharedStrings.xml><?xml version="1.0" encoding="utf-8"?>
<sst xmlns="http://schemas.openxmlformats.org/spreadsheetml/2006/main" count="212" uniqueCount="114">
  <si>
    <t>10</t>
  </si>
  <si>
    <t/>
  </si>
  <si>
    <t>11</t>
  </si>
  <si>
    <t>12</t>
  </si>
  <si>
    <t>22</t>
  </si>
  <si>
    <t>23</t>
  </si>
  <si>
    <t>24</t>
  </si>
  <si>
    <t>34</t>
  </si>
  <si>
    <t>35</t>
  </si>
  <si>
    <t>36</t>
  </si>
  <si>
    <t>46</t>
  </si>
  <si>
    <t>47</t>
  </si>
  <si>
    <t>48</t>
  </si>
  <si>
    <t>58</t>
  </si>
  <si>
    <t>59</t>
  </si>
  <si>
    <t>60</t>
  </si>
  <si>
    <t>70</t>
  </si>
  <si>
    <t>71</t>
  </si>
  <si>
    <t>72</t>
  </si>
  <si>
    <t>82</t>
  </si>
  <si>
    <t>83</t>
  </si>
  <si>
    <t>84</t>
  </si>
  <si>
    <t>94</t>
  </si>
  <si>
    <t>95</t>
  </si>
  <si>
    <t>96</t>
  </si>
  <si>
    <t>106</t>
  </si>
  <si>
    <t>107</t>
  </si>
  <si>
    <t>108</t>
  </si>
  <si>
    <t>118</t>
  </si>
  <si>
    <t>119</t>
  </si>
  <si>
    <t>120</t>
  </si>
  <si>
    <t>130</t>
  </si>
  <si>
    <t>131</t>
  </si>
  <si>
    <t>132</t>
  </si>
  <si>
    <t>142</t>
  </si>
  <si>
    <t>143</t>
  </si>
  <si>
    <t>144</t>
  </si>
  <si>
    <t>154</t>
  </si>
  <si>
    <t>155</t>
  </si>
  <si>
    <t>156</t>
  </si>
  <si>
    <t>166</t>
  </si>
  <si>
    <t>167</t>
  </si>
  <si>
    <t>168</t>
  </si>
  <si>
    <t>178</t>
  </si>
  <si>
    <t>179</t>
  </si>
  <si>
    <t>180</t>
  </si>
  <si>
    <t>190</t>
  </si>
  <si>
    <t>191</t>
  </si>
  <si>
    <t>192</t>
  </si>
  <si>
    <t>202</t>
  </si>
  <si>
    <t>203</t>
  </si>
  <si>
    <t>204</t>
  </si>
  <si>
    <t>214</t>
  </si>
  <si>
    <t>215</t>
  </si>
  <si>
    <t>216</t>
  </si>
  <si>
    <t>224</t>
  </si>
  <si>
    <t>225</t>
  </si>
  <si>
    <t>226</t>
  </si>
  <si>
    <t>236</t>
  </si>
  <si>
    <t>237</t>
  </si>
  <si>
    <t>238</t>
  </si>
  <si>
    <t>248</t>
  </si>
  <si>
    <t>249</t>
  </si>
  <si>
    <t>250</t>
  </si>
  <si>
    <t>260</t>
  </si>
  <si>
    <t>261</t>
  </si>
  <si>
    <t>262</t>
  </si>
  <si>
    <t>272</t>
  </si>
  <si>
    <t>273</t>
  </si>
  <si>
    <t>274</t>
  </si>
  <si>
    <t>284</t>
  </si>
  <si>
    <t>285</t>
  </si>
  <si>
    <t>286</t>
  </si>
  <si>
    <t>296</t>
  </si>
  <si>
    <t>297</t>
  </si>
  <si>
    <t>298</t>
  </si>
  <si>
    <t>308</t>
  </si>
  <si>
    <t>309</t>
  </si>
  <si>
    <t>310</t>
  </si>
  <si>
    <t>320</t>
  </si>
  <si>
    <t>321</t>
  </si>
  <si>
    <t>322</t>
  </si>
  <si>
    <t>332</t>
  </si>
  <si>
    <t>333</t>
  </si>
  <si>
    <t>334</t>
  </si>
  <si>
    <t>344</t>
  </si>
  <si>
    <t>345</t>
  </si>
  <si>
    <t>346</t>
  </si>
  <si>
    <t>356</t>
  </si>
  <si>
    <t>357</t>
  </si>
  <si>
    <t>358</t>
  </si>
  <si>
    <t>368</t>
  </si>
  <si>
    <t>369</t>
  </si>
  <si>
    <t>370</t>
  </si>
  <si>
    <t>380</t>
  </si>
  <si>
    <t>381</t>
  </si>
  <si>
    <t>382</t>
  </si>
  <si>
    <t>392</t>
  </si>
  <si>
    <t>393</t>
  </si>
  <si>
    <t>394</t>
  </si>
  <si>
    <t>Alpha</t>
  </si>
  <si>
    <t>Lift Force (N)</t>
  </si>
  <si>
    <t>Drag Force (N)</t>
  </si>
  <si>
    <t>Air Density (kg/m2)</t>
  </si>
  <si>
    <t>Air Velocity (m/s)</t>
  </si>
  <si>
    <t>CD</t>
  </si>
  <si>
    <t>CDi</t>
  </si>
  <si>
    <t>page hold</t>
  </si>
  <si>
    <t>CL</t>
  </si>
  <si>
    <t>CL/CD</t>
  </si>
  <si>
    <t>Projected Area</t>
  </si>
  <si>
    <t>Eo</t>
  </si>
  <si>
    <t>AR (Aspect Ratio)</t>
  </si>
  <si>
    <t>Lift induced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</si>
</sst>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CDi</a:t>
            </a:r>
            <a:r>
              <a:rPr lang="en-US" baseline="0"/>
              <a:t> vs Alpha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</c:f>
              <c:numCache>
                <c:formatCode>0.0</c:formatCode>
                <c:ptCount val="99"/>
                <c:pt idx="0">
                  <c:v>6.034423828125</c:v>
                </c:pt>
                <c:pt idx="1">
                  <c:v>6.034423828125</c:v>
                </c:pt>
                <c:pt idx="2">
                  <c:v>6.034423828125</c:v>
                </c:pt>
                <c:pt idx="3">
                  <c:v>5.1148925781250014</c:v>
                </c:pt>
                <c:pt idx="4">
                  <c:v>5.1148925781250014</c:v>
                </c:pt>
                <c:pt idx="5">
                  <c:v>5.1148925781250014</c:v>
                </c:pt>
                <c:pt idx="6">
                  <c:v>3.9080078124999957</c:v>
                </c:pt>
                <c:pt idx="7">
                  <c:v>3.9080078124999957</c:v>
                </c:pt>
                <c:pt idx="8">
                  <c:v>3.9080078124999957</c:v>
                </c:pt>
                <c:pt idx="9">
                  <c:v>2.9884765624999972</c:v>
                </c:pt>
                <c:pt idx="10">
                  <c:v>2.9884765624999972</c:v>
                </c:pt>
                <c:pt idx="11">
                  <c:v>2.9884765624999972</c:v>
                </c:pt>
                <c:pt idx="12">
                  <c:v>1.9252685546874986</c:v>
                </c:pt>
                <c:pt idx="13">
                  <c:v>1.9252685546874986</c:v>
                </c:pt>
                <c:pt idx="14">
                  <c:v>1.9252685546874986</c:v>
                </c:pt>
                <c:pt idx="15">
                  <c:v>0.89079589843749574</c:v>
                </c:pt>
                <c:pt idx="16">
                  <c:v>0.89079589843749574</c:v>
                </c:pt>
                <c:pt idx="17">
                  <c:v>0.89079589843749574</c:v>
                </c:pt>
                <c:pt idx="18">
                  <c:v>8.6206054687501421E-2</c:v>
                </c:pt>
                <c:pt idx="19">
                  <c:v>8.6206054687501421E-2</c:v>
                </c:pt>
                <c:pt idx="20">
                  <c:v>8.6206054687501421E-2</c:v>
                </c:pt>
                <c:pt idx="21">
                  <c:v>-1.0919433593750014</c:v>
                </c:pt>
                <c:pt idx="22">
                  <c:v>-1.0919433593750014</c:v>
                </c:pt>
                <c:pt idx="23">
                  <c:v>-1.0919433593750014</c:v>
                </c:pt>
                <c:pt idx="24">
                  <c:v>-2.0689453124999986</c:v>
                </c:pt>
                <c:pt idx="25">
                  <c:v>-2.0402099609375028</c:v>
                </c:pt>
                <c:pt idx="26">
                  <c:v>-2.0689453124999986</c:v>
                </c:pt>
                <c:pt idx="27">
                  <c:v>-3.1896240234375028</c:v>
                </c:pt>
                <c:pt idx="28">
                  <c:v>-3.1896240234375028</c:v>
                </c:pt>
                <c:pt idx="29">
                  <c:v>-3.1896240234375028</c:v>
                </c:pt>
                <c:pt idx="30">
                  <c:v>-3.9942138671875043</c:v>
                </c:pt>
                <c:pt idx="31">
                  <c:v>-3.9942138671875043</c:v>
                </c:pt>
                <c:pt idx="32">
                  <c:v>-3.9942138671875043</c:v>
                </c:pt>
                <c:pt idx="33">
                  <c:v>-5.0286865234375</c:v>
                </c:pt>
                <c:pt idx="34">
                  <c:v>-5.0286865234375</c:v>
                </c:pt>
                <c:pt idx="35">
                  <c:v>-5.0286865234375</c:v>
                </c:pt>
                <c:pt idx="36">
                  <c:v>-6.0056884765625043</c:v>
                </c:pt>
                <c:pt idx="37">
                  <c:v>-6.0056884765625043</c:v>
                </c:pt>
                <c:pt idx="38">
                  <c:v>-6.0056884765625043</c:v>
                </c:pt>
                <c:pt idx="39">
                  <c:v>-7.0976318359374986</c:v>
                </c:pt>
                <c:pt idx="40">
                  <c:v>-7.0976318359374986</c:v>
                </c:pt>
                <c:pt idx="41">
                  <c:v>-7.0976318359374986</c:v>
                </c:pt>
                <c:pt idx="42">
                  <c:v>-8.1033691406249986</c:v>
                </c:pt>
                <c:pt idx="43">
                  <c:v>-8.1033691406249986</c:v>
                </c:pt>
                <c:pt idx="44">
                  <c:v>-8.1033691406249986</c:v>
                </c:pt>
                <c:pt idx="45">
                  <c:v>-9.0229003906250043</c:v>
                </c:pt>
                <c:pt idx="46">
                  <c:v>-9.0229003906250043</c:v>
                </c:pt>
                <c:pt idx="47">
                  <c:v>-9.0229003906250043</c:v>
                </c:pt>
                <c:pt idx="48">
                  <c:v>-10.143579101562501</c:v>
                </c:pt>
                <c:pt idx="49">
                  <c:v>-10.143579101562501</c:v>
                </c:pt>
                <c:pt idx="50">
                  <c:v>-10.114843749999999</c:v>
                </c:pt>
                <c:pt idx="51">
                  <c:v>-11.0631103515625</c:v>
                </c:pt>
                <c:pt idx="52">
                  <c:v>-11.0631103515625</c:v>
                </c:pt>
                <c:pt idx="53">
                  <c:v>-11.0631103515625</c:v>
                </c:pt>
                <c:pt idx="54">
                  <c:v>-11.982641601562499</c:v>
                </c:pt>
                <c:pt idx="55">
                  <c:v>-11.982641601562499</c:v>
                </c:pt>
                <c:pt idx="56">
                  <c:v>-11.982641601562499</c:v>
                </c:pt>
                <c:pt idx="57">
                  <c:v>-13.045849609375004</c:v>
                </c:pt>
                <c:pt idx="58">
                  <c:v>-13.045849609375004</c:v>
                </c:pt>
                <c:pt idx="59">
                  <c:v>-13.0745849609375</c:v>
                </c:pt>
                <c:pt idx="60">
                  <c:v>-14.137792968749999</c:v>
                </c:pt>
                <c:pt idx="61">
                  <c:v>-14.137792968749999</c:v>
                </c:pt>
                <c:pt idx="62">
                  <c:v>-14.109057617187503</c:v>
                </c:pt>
                <c:pt idx="63">
                  <c:v>-15.0860595703125</c:v>
                </c:pt>
                <c:pt idx="64">
                  <c:v>-15.057324218750004</c:v>
                </c:pt>
                <c:pt idx="65">
                  <c:v>-15.0860595703125</c:v>
                </c:pt>
                <c:pt idx="66">
                  <c:v>-16.149267578124999</c:v>
                </c:pt>
                <c:pt idx="67">
                  <c:v>-16.149267578124999</c:v>
                </c:pt>
                <c:pt idx="68">
                  <c:v>-16.120532226562503</c:v>
                </c:pt>
                <c:pt idx="69">
                  <c:v>-17.2412109375</c:v>
                </c:pt>
                <c:pt idx="70">
                  <c:v>-17.2412109375</c:v>
                </c:pt>
                <c:pt idx="71">
                  <c:v>-17.2412109375</c:v>
                </c:pt>
                <c:pt idx="72">
                  <c:v>-18.132006835937503</c:v>
                </c:pt>
                <c:pt idx="73">
                  <c:v>-18.132006835937503</c:v>
                </c:pt>
                <c:pt idx="74">
                  <c:v>-18.132006835937503</c:v>
                </c:pt>
                <c:pt idx="75">
                  <c:v>-19.080273437500004</c:v>
                </c:pt>
                <c:pt idx="76">
                  <c:v>-19.051538085937501</c:v>
                </c:pt>
                <c:pt idx="77">
                  <c:v>-19.051538085937501</c:v>
                </c:pt>
                <c:pt idx="78">
                  <c:v>-20.344628906250001</c:v>
                </c:pt>
                <c:pt idx="79">
                  <c:v>-20.344628906250001</c:v>
                </c:pt>
                <c:pt idx="80">
                  <c:v>-20.373364257812504</c:v>
                </c:pt>
                <c:pt idx="81">
                  <c:v>-21.005541992187503</c:v>
                </c:pt>
                <c:pt idx="82">
                  <c:v>-21.005541992187503</c:v>
                </c:pt>
                <c:pt idx="83">
                  <c:v>-21.005541992187503</c:v>
                </c:pt>
                <c:pt idx="84">
                  <c:v>-22.097485351562501</c:v>
                </c:pt>
                <c:pt idx="85">
                  <c:v>-22.097485351562501</c:v>
                </c:pt>
                <c:pt idx="86">
                  <c:v>-22.097485351562501</c:v>
                </c:pt>
                <c:pt idx="87">
                  <c:v>-23.160693359375003</c:v>
                </c:pt>
                <c:pt idx="88">
                  <c:v>-23.189428710937502</c:v>
                </c:pt>
                <c:pt idx="89">
                  <c:v>-23.160693359375003</c:v>
                </c:pt>
                <c:pt idx="90">
                  <c:v>-24.051489257812502</c:v>
                </c:pt>
                <c:pt idx="91">
                  <c:v>-24.051489257812502</c:v>
                </c:pt>
                <c:pt idx="92">
                  <c:v>-24.051489257812502</c:v>
                </c:pt>
                <c:pt idx="93">
                  <c:v>-25.200903320312502</c:v>
                </c:pt>
                <c:pt idx="94">
                  <c:v>-25.200903320312502</c:v>
                </c:pt>
                <c:pt idx="95">
                  <c:v>-25.200903320312502</c:v>
                </c:pt>
                <c:pt idx="96">
                  <c:v>-26.206640625000002</c:v>
                </c:pt>
                <c:pt idx="97">
                  <c:v>-26.206640625000002</c:v>
                </c:pt>
                <c:pt idx="98">
                  <c:v>-26.206640625000002</c:v>
                </c:pt>
              </c:numCache>
            </c:numRef>
          </c:xVal>
          <c:yVal>
            <c:numRef>
              <c:f>Sheet1!$R$2:$R$100</c:f>
              <c:numCache>
                <c:formatCode>General</c:formatCode>
                <c:ptCount val="99"/>
                <c:pt idx="0">
                  <c:v>6.2449714431114245E-3</c:v>
                </c:pt>
                <c:pt idx="1">
                  <c:v>1.1583842504342412E-2</c:v>
                </c:pt>
                <c:pt idx="2">
                  <c:v>7.0300440339755299E-3</c:v>
                </c:pt>
                <c:pt idx="3">
                  <c:v>-2.0063025336513052E-3</c:v>
                </c:pt>
                <c:pt idx="4">
                  <c:v>-2.822843843813358E-3</c:v>
                </c:pt>
                <c:pt idx="5">
                  <c:v>-2.2960416300078779E-4</c:v>
                </c:pt>
                <c:pt idx="6">
                  <c:v>-8.3224544567857689E-3</c:v>
                </c:pt>
                <c:pt idx="7">
                  <c:v>-3.9834424648511613E-3</c:v>
                </c:pt>
                <c:pt idx="8">
                  <c:v>-7.9353205882282674E-3</c:v>
                </c:pt>
                <c:pt idx="9">
                  <c:v>-4.5730956225578587E-2</c:v>
                </c:pt>
                <c:pt idx="10">
                  <c:v>-4.0341862985078733E-2</c:v>
                </c:pt>
                <c:pt idx="11">
                  <c:v>-4.5861896523269344E-2</c:v>
                </c:pt>
                <c:pt idx="12">
                  <c:v>-2.436068129549035E-2</c:v>
                </c:pt>
                <c:pt idx="13">
                  <c:v>-2.3183019391356863E-2</c:v>
                </c:pt>
                <c:pt idx="14">
                  <c:v>-2.9424269951922322E-2</c:v>
                </c:pt>
                <c:pt idx="15">
                  <c:v>-2.9341765271890155E-2</c:v>
                </c:pt>
                <c:pt idx="16">
                  <c:v>-3.2964248858135314E-2</c:v>
                </c:pt>
                <c:pt idx="17">
                  <c:v>-3.2879353578494641E-2</c:v>
                </c:pt>
                <c:pt idx="18">
                  <c:v>-2.4912693986192364E-2</c:v>
                </c:pt>
                <c:pt idx="19">
                  <c:v>-2.3233268340051974E-2</c:v>
                </c:pt>
                <c:pt idx="20">
                  <c:v>-2.3706112186119357E-2</c:v>
                </c:pt>
                <c:pt idx="21">
                  <c:v>-2.4384094544184109E-2</c:v>
                </c:pt>
                <c:pt idx="22">
                  <c:v>-2.7714206639005146E-2</c:v>
                </c:pt>
                <c:pt idx="23">
                  <c:v>-2.9295832464641999E-2</c:v>
                </c:pt>
                <c:pt idx="24">
                  <c:v>-2.5190990806262428E-2</c:v>
                </c:pt>
                <c:pt idx="25">
                  <c:v>-2.832547466029213E-2</c:v>
                </c:pt>
                <c:pt idx="26">
                  <c:v>-2.9401921478536278E-2</c:v>
                </c:pt>
                <c:pt idx="27">
                  <c:v>-7.1327518462942219E-3</c:v>
                </c:pt>
                <c:pt idx="28">
                  <c:v>-8.0743972959352872E-3</c:v>
                </c:pt>
                <c:pt idx="29">
                  <c:v>-4.4273473995922186E-3</c:v>
                </c:pt>
                <c:pt idx="30">
                  <c:v>-3.6538366375508363E-2</c:v>
                </c:pt>
                <c:pt idx="31">
                  <c:v>-4.1616596911642406E-2</c:v>
                </c:pt>
                <c:pt idx="32">
                  <c:v>-3.4774529087035308E-2</c:v>
                </c:pt>
                <c:pt idx="33">
                  <c:v>-3.8643896457418878E-2</c:v>
                </c:pt>
                <c:pt idx="34">
                  <c:v>-3.5021412871173718E-2</c:v>
                </c:pt>
                <c:pt idx="35">
                  <c:v>-3.4442364396993427E-2</c:v>
                </c:pt>
                <c:pt idx="36">
                  <c:v>-4.422191142877227E-2</c:v>
                </c:pt>
                <c:pt idx="37">
                  <c:v>-4.7357318040194218E-2</c:v>
                </c:pt>
                <c:pt idx="38">
                  <c:v>-4.0042558331795194E-2</c:v>
                </c:pt>
                <c:pt idx="39">
                  <c:v>-5.6901789083204937E-2</c:v>
                </c:pt>
                <c:pt idx="40">
                  <c:v>-5.3571676988383901E-2</c:v>
                </c:pt>
                <c:pt idx="41">
                  <c:v>-5.1098033365999412E-2</c:v>
                </c:pt>
                <c:pt idx="42">
                  <c:v>-5.7449902541420655E-2</c:v>
                </c:pt>
                <c:pt idx="43">
                  <c:v>-5.7449902541420655E-2</c:v>
                </c:pt>
                <c:pt idx="44">
                  <c:v>-6.6510773361779574E-2</c:v>
                </c:pt>
                <c:pt idx="45">
                  <c:v>-0.16331563882646905</c:v>
                </c:pt>
                <c:pt idx="46">
                  <c:v>-8.6780252441145816E-2</c:v>
                </c:pt>
                <c:pt idx="47">
                  <c:v>-0.16746554536024036</c:v>
                </c:pt>
                <c:pt idx="48">
                  <c:v>-0.12653500822329447</c:v>
                </c:pt>
                <c:pt idx="49">
                  <c:v>-0.12385417860428058</c:v>
                </c:pt>
                <c:pt idx="50">
                  <c:v>-0.14436961694715478</c:v>
                </c:pt>
                <c:pt idx="51">
                  <c:v>-0.1567886241648124</c:v>
                </c:pt>
                <c:pt idx="52">
                  <c:v>-0.14584330054818626</c:v>
                </c:pt>
                <c:pt idx="53">
                  <c:v>-0.15960566229457576</c:v>
                </c:pt>
                <c:pt idx="54">
                  <c:v>-0.15624894185688906</c:v>
                </c:pt>
                <c:pt idx="55">
                  <c:v>-0.16863070294230931</c:v>
                </c:pt>
                <c:pt idx="56">
                  <c:v>-0.13840110301720754</c:v>
                </c:pt>
                <c:pt idx="57">
                  <c:v>-0.18285022938881135</c:v>
                </c:pt>
                <c:pt idx="58">
                  <c:v>-0.20537754452301926</c:v>
                </c:pt>
                <c:pt idx="59">
                  <c:v>-0.20537882293127119</c:v>
                </c:pt>
                <c:pt idx="60">
                  <c:v>-0.20398742429448494</c:v>
                </c:pt>
                <c:pt idx="61">
                  <c:v>-0.19578537969569795</c:v>
                </c:pt>
                <c:pt idx="62">
                  <c:v>-0.1890814676773655</c:v>
                </c:pt>
                <c:pt idx="63">
                  <c:v>-4.8559704035856022E-2</c:v>
                </c:pt>
                <c:pt idx="64">
                  <c:v>-0.15779315779141398</c:v>
                </c:pt>
                <c:pt idx="65">
                  <c:v>-4.1954341183106147E-2</c:v>
                </c:pt>
                <c:pt idx="66">
                  <c:v>-0.13676788750091845</c:v>
                </c:pt>
                <c:pt idx="67">
                  <c:v>-0.13676788750091845</c:v>
                </c:pt>
                <c:pt idx="68">
                  <c:v>-7.8288682744871108E-2</c:v>
                </c:pt>
                <c:pt idx="69">
                  <c:v>-7.8616374370867492E-2</c:v>
                </c:pt>
                <c:pt idx="70">
                  <c:v>-0.10941229106896461</c:v>
                </c:pt>
                <c:pt idx="71">
                  <c:v>-7.4095343663839186E-2</c:v>
                </c:pt>
                <c:pt idx="72">
                  <c:v>-0.10713697826768359</c:v>
                </c:pt>
                <c:pt idx="73">
                  <c:v>-8.8905429234625966E-2</c:v>
                </c:pt>
                <c:pt idx="74">
                  <c:v>-0.11781335678466243</c:v>
                </c:pt>
                <c:pt idx="75">
                  <c:v>-0.10029215747604475</c:v>
                </c:pt>
                <c:pt idx="76">
                  <c:v>-7.7764842341836837E-2</c:v>
                </c:pt>
                <c:pt idx="77">
                  <c:v>-6.7847746996384017E-2</c:v>
                </c:pt>
                <c:pt idx="78">
                  <c:v>-0.10065315205367015</c:v>
                </c:pt>
                <c:pt idx="79">
                  <c:v>-9.6112400849071411E-2</c:v>
                </c:pt>
                <c:pt idx="80">
                  <c:v>-0.10614152093767015</c:v>
                </c:pt>
                <c:pt idx="81">
                  <c:v>0.34463229181671723</c:v>
                </c:pt>
                <c:pt idx="82">
                  <c:v>0.37753922043094634</c:v>
                </c:pt>
                <c:pt idx="83">
                  <c:v>0.34051314703404167</c:v>
                </c:pt>
                <c:pt idx="84">
                  <c:v>0.41202145382387112</c:v>
                </c:pt>
                <c:pt idx="85">
                  <c:v>0.41202145382387112</c:v>
                </c:pt>
                <c:pt idx="86">
                  <c:v>0.36887154954261636</c:v>
                </c:pt>
                <c:pt idx="87">
                  <c:v>0.38706879954031881</c:v>
                </c:pt>
                <c:pt idx="88">
                  <c:v>0.40691939262178978</c:v>
                </c:pt>
                <c:pt idx="89">
                  <c:v>0.38676628486810499</c:v>
                </c:pt>
                <c:pt idx="90">
                  <c:v>0.42622703515614274</c:v>
                </c:pt>
                <c:pt idx="91">
                  <c:v>0.42351265381992731</c:v>
                </c:pt>
                <c:pt idx="92">
                  <c:v>0.4174073313573517</c:v>
                </c:pt>
                <c:pt idx="93">
                  <c:v>0.4608214571967334</c:v>
                </c:pt>
                <c:pt idx="94">
                  <c:v>0.4608214571967334</c:v>
                </c:pt>
                <c:pt idx="95">
                  <c:v>0.45090436185128058</c:v>
                </c:pt>
                <c:pt idx="96">
                  <c:v>0.48878628018555598</c:v>
                </c:pt>
                <c:pt idx="97">
                  <c:v>0.47604348438217026</c:v>
                </c:pt>
                <c:pt idx="98">
                  <c:v>0.48690836447815222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5-41C8-9CEF-5B79B2439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73040"/>
        <c:axId val="707674640"/>
      </c:scatterChart>
      <c:valAx>
        <c:axId val="70767304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4640"/>
        <c:crosses val="autoZero"/>
        <c:crossBetween val="midCat"/>
      </c:valAx>
      <c:valAx>
        <c:axId val="7076746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</c:f>
              <c:numCache>
                <c:formatCode>0.0</c:formatCode>
                <c:ptCount val="99"/>
                <c:pt idx="0">
                  <c:v>6.034423828125</c:v>
                </c:pt>
                <c:pt idx="1">
                  <c:v>6.034423828125</c:v>
                </c:pt>
                <c:pt idx="2">
                  <c:v>6.034423828125</c:v>
                </c:pt>
                <c:pt idx="3">
                  <c:v>5.1148925781250014</c:v>
                </c:pt>
                <c:pt idx="4">
                  <c:v>5.1148925781250014</c:v>
                </c:pt>
                <c:pt idx="5">
                  <c:v>5.1148925781250014</c:v>
                </c:pt>
                <c:pt idx="6">
                  <c:v>3.9080078124999957</c:v>
                </c:pt>
                <c:pt idx="7">
                  <c:v>3.9080078124999957</c:v>
                </c:pt>
                <c:pt idx="8">
                  <c:v>3.9080078124999957</c:v>
                </c:pt>
                <c:pt idx="9">
                  <c:v>2.9884765624999972</c:v>
                </c:pt>
                <c:pt idx="10">
                  <c:v>2.9884765624999972</c:v>
                </c:pt>
                <c:pt idx="11">
                  <c:v>2.9884765624999972</c:v>
                </c:pt>
                <c:pt idx="12">
                  <c:v>1.9252685546874986</c:v>
                </c:pt>
                <c:pt idx="13">
                  <c:v>1.9252685546874986</c:v>
                </c:pt>
                <c:pt idx="14">
                  <c:v>1.9252685546874986</c:v>
                </c:pt>
                <c:pt idx="15">
                  <c:v>0.89079589843749574</c:v>
                </c:pt>
                <c:pt idx="16">
                  <c:v>0.89079589843749574</c:v>
                </c:pt>
                <c:pt idx="17">
                  <c:v>0.89079589843749574</c:v>
                </c:pt>
                <c:pt idx="18">
                  <c:v>8.6206054687501421E-2</c:v>
                </c:pt>
                <c:pt idx="19">
                  <c:v>8.6206054687501421E-2</c:v>
                </c:pt>
                <c:pt idx="20">
                  <c:v>8.6206054687501421E-2</c:v>
                </c:pt>
                <c:pt idx="21">
                  <c:v>-1.0919433593750014</c:v>
                </c:pt>
                <c:pt idx="22">
                  <c:v>-1.0919433593750014</c:v>
                </c:pt>
                <c:pt idx="23">
                  <c:v>-1.0919433593750014</c:v>
                </c:pt>
                <c:pt idx="24">
                  <c:v>-2.0689453124999986</c:v>
                </c:pt>
                <c:pt idx="25">
                  <c:v>-2.0402099609375028</c:v>
                </c:pt>
                <c:pt idx="26">
                  <c:v>-2.0689453124999986</c:v>
                </c:pt>
                <c:pt idx="27">
                  <c:v>-3.1896240234375028</c:v>
                </c:pt>
                <c:pt idx="28">
                  <c:v>-3.1896240234375028</c:v>
                </c:pt>
                <c:pt idx="29">
                  <c:v>-3.1896240234375028</c:v>
                </c:pt>
                <c:pt idx="30">
                  <c:v>-3.9942138671875043</c:v>
                </c:pt>
                <c:pt idx="31">
                  <c:v>-3.9942138671875043</c:v>
                </c:pt>
                <c:pt idx="32">
                  <c:v>-3.9942138671875043</c:v>
                </c:pt>
                <c:pt idx="33">
                  <c:v>-5.0286865234375</c:v>
                </c:pt>
                <c:pt idx="34">
                  <c:v>-5.0286865234375</c:v>
                </c:pt>
                <c:pt idx="35">
                  <c:v>-5.0286865234375</c:v>
                </c:pt>
                <c:pt idx="36">
                  <c:v>-6.0056884765625043</c:v>
                </c:pt>
                <c:pt idx="37">
                  <c:v>-6.0056884765625043</c:v>
                </c:pt>
                <c:pt idx="38">
                  <c:v>-6.0056884765625043</c:v>
                </c:pt>
                <c:pt idx="39">
                  <c:v>-7.0976318359374986</c:v>
                </c:pt>
                <c:pt idx="40">
                  <c:v>-7.0976318359374986</c:v>
                </c:pt>
                <c:pt idx="41">
                  <c:v>-7.0976318359374986</c:v>
                </c:pt>
                <c:pt idx="42">
                  <c:v>-8.1033691406249986</c:v>
                </c:pt>
                <c:pt idx="43">
                  <c:v>-8.1033691406249986</c:v>
                </c:pt>
                <c:pt idx="44">
                  <c:v>-8.1033691406249986</c:v>
                </c:pt>
                <c:pt idx="45">
                  <c:v>-9.0229003906250043</c:v>
                </c:pt>
                <c:pt idx="46">
                  <c:v>-9.0229003906250043</c:v>
                </c:pt>
                <c:pt idx="47">
                  <c:v>-9.0229003906250043</c:v>
                </c:pt>
                <c:pt idx="48">
                  <c:v>-10.143579101562501</c:v>
                </c:pt>
                <c:pt idx="49">
                  <c:v>-10.143579101562501</c:v>
                </c:pt>
                <c:pt idx="50">
                  <c:v>-10.114843749999999</c:v>
                </c:pt>
                <c:pt idx="51">
                  <c:v>-11.0631103515625</c:v>
                </c:pt>
                <c:pt idx="52">
                  <c:v>-11.0631103515625</c:v>
                </c:pt>
                <c:pt idx="53">
                  <c:v>-11.0631103515625</c:v>
                </c:pt>
                <c:pt idx="54">
                  <c:v>-11.982641601562499</c:v>
                </c:pt>
                <c:pt idx="55">
                  <c:v>-11.982641601562499</c:v>
                </c:pt>
                <c:pt idx="56">
                  <c:v>-11.982641601562499</c:v>
                </c:pt>
                <c:pt idx="57">
                  <c:v>-13.045849609375004</c:v>
                </c:pt>
                <c:pt idx="58">
                  <c:v>-13.045849609375004</c:v>
                </c:pt>
                <c:pt idx="59">
                  <c:v>-13.0745849609375</c:v>
                </c:pt>
                <c:pt idx="60">
                  <c:v>-14.137792968749999</c:v>
                </c:pt>
                <c:pt idx="61">
                  <c:v>-14.137792968749999</c:v>
                </c:pt>
                <c:pt idx="62">
                  <c:v>-14.109057617187503</c:v>
                </c:pt>
                <c:pt idx="63">
                  <c:v>-15.0860595703125</c:v>
                </c:pt>
                <c:pt idx="64">
                  <c:v>-15.057324218750004</c:v>
                </c:pt>
                <c:pt idx="65">
                  <c:v>-15.0860595703125</c:v>
                </c:pt>
                <c:pt idx="66">
                  <c:v>-16.149267578124999</c:v>
                </c:pt>
                <c:pt idx="67">
                  <c:v>-16.149267578124999</c:v>
                </c:pt>
                <c:pt idx="68">
                  <c:v>-16.120532226562503</c:v>
                </c:pt>
                <c:pt idx="69">
                  <c:v>-17.2412109375</c:v>
                </c:pt>
                <c:pt idx="70">
                  <c:v>-17.2412109375</c:v>
                </c:pt>
                <c:pt idx="71">
                  <c:v>-17.2412109375</c:v>
                </c:pt>
                <c:pt idx="72">
                  <c:v>-18.132006835937503</c:v>
                </c:pt>
                <c:pt idx="73">
                  <c:v>-18.132006835937503</c:v>
                </c:pt>
                <c:pt idx="74">
                  <c:v>-18.132006835937503</c:v>
                </c:pt>
                <c:pt idx="75">
                  <c:v>-19.080273437500004</c:v>
                </c:pt>
                <c:pt idx="76">
                  <c:v>-19.051538085937501</c:v>
                </c:pt>
                <c:pt idx="77">
                  <c:v>-19.051538085937501</c:v>
                </c:pt>
                <c:pt idx="78">
                  <c:v>-20.344628906250001</c:v>
                </c:pt>
                <c:pt idx="79">
                  <c:v>-20.344628906250001</c:v>
                </c:pt>
                <c:pt idx="80">
                  <c:v>-20.373364257812504</c:v>
                </c:pt>
                <c:pt idx="81">
                  <c:v>-21.005541992187503</c:v>
                </c:pt>
                <c:pt idx="82">
                  <c:v>-21.005541992187503</c:v>
                </c:pt>
                <c:pt idx="83">
                  <c:v>-21.005541992187503</c:v>
                </c:pt>
                <c:pt idx="84">
                  <c:v>-22.097485351562501</c:v>
                </c:pt>
                <c:pt idx="85">
                  <c:v>-22.097485351562501</c:v>
                </c:pt>
                <c:pt idx="86">
                  <c:v>-22.097485351562501</c:v>
                </c:pt>
                <c:pt idx="87">
                  <c:v>-23.160693359375003</c:v>
                </c:pt>
                <c:pt idx="88">
                  <c:v>-23.189428710937502</c:v>
                </c:pt>
                <c:pt idx="89">
                  <c:v>-23.160693359375003</c:v>
                </c:pt>
                <c:pt idx="90">
                  <c:v>-24.051489257812502</c:v>
                </c:pt>
                <c:pt idx="91">
                  <c:v>-24.051489257812502</c:v>
                </c:pt>
                <c:pt idx="92">
                  <c:v>-24.051489257812502</c:v>
                </c:pt>
                <c:pt idx="93">
                  <c:v>-25.200903320312502</c:v>
                </c:pt>
                <c:pt idx="94">
                  <c:v>-25.200903320312502</c:v>
                </c:pt>
                <c:pt idx="95">
                  <c:v>-25.200903320312502</c:v>
                </c:pt>
                <c:pt idx="96">
                  <c:v>-26.206640625000002</c:v>
                </c:pt>
                <c:pt idx="97">
                  <c:v>-26.206640625000002</c:v>
                </c:pt>
                <c:pt idx="98">
                  <c:v>-26.206640625000002</c:v>
                </c:pt>
              </c:numCache>
            </c:numRef>
          </c:xVal>
          <c:yVal>
            <c:numRef>
              <c:f>Sheet1!$S$2:$S$100</c:f>
              <c:numCache>
                <c:formatCode>General</c:formatCode>
                <c:ptCount val="99"/>
                <c:pt idx="0">
                  <c:v>0.62514848552265589</c:v>
                </c:pt>
                <c:pt idx="1">
                  <c:v>0.6338653046685675</c:v>
                </c:pt>
                <c:pt idx="2">
                  <c:v>0.6313697719730218</c:v>
                </c:pt>
                <c:pt idx="3">
                  <c:v>0.55279846697970225</c:v>
                </c:pt>
                <c:pt idx="4">
                  <c:v>0.54871576042889192</c:v>
                </c:pt>
                <c:pt idx="5">
                  <c:v>0.5459596552878283</c:v>
                </c:pt>
                <c:pt idx="6">
                  <c:v>0.47086024289396017</c:v>
                </c:pt>
                <c:pt idx="7">
                  <c:v>0.47114433596349797</c:v>
                </c:pt>
                <c:pt idx="8">
                  <c:v>0.47248752368995567</c:v>
                </c:pt>
                <c:pt idx="9">
                  <c:v>0.38444960339628564</c:v>
                </c:pt>
                <c:pt idx="10">
                  <c:v>0.39475431252316456</c:v>
                </c:pt>
                <c:pt idx="11">
                  <c:v>0.3866596448487018</c:v>
                </c:pt>
                <c:pt idx="12">
                  <c:v>0.29416289892845821</c:v>
                </c:pt>
                <c:pt idx="13">
                  <c:v>0.2939275672832744</c:v>
                </c:pt>
                <c:pt idx="14">
                  <c:v>0.28199519459664601</c:v>
                </c:pt>
                <c:pt idx="15">
                  <c:v>0.18799679639776404</c:v>
                </c:pt>
                <c:pt idx="16">
                  <c:v>0.18799679639776404</c:v>
                </c:pt>
                <c:pt idx="17">
                  <c:v>0.20308968179412487</c:v>
                </c:pt>
                <c:pt idx="18">
                  <c:v>9.9086113122283534E-2</c:v>
                </c:pt>
                <c:pt idx="19">
                  <c:v>0.1049641028837749</c:v>
                </c:pt>
                <c:pt idx="20">
                  <c:v>0.11449912101150253</c:v>
                </c:pt>
                <c:pt idx="21">
                  <c:v>1.6256063029455995E-3</c:v>
                </c:pt>
                <c:pt idx="22">
                  <c:v>1.6256063029455995E-3</c:v>
                </c:pt>
                <c:pt idx="23">
                  <c:v>0</c:v>
                </c:pt>
                <c:pt idx="24">
                  <c:v>-6.6760605689617392E-2</c:v>
                </c:pt>
                <c:pt idx="25">
                  <c:v>-7.7620695040587245E-2</c:v>
                </c:pt>
                <c:pt idx="26">
                  <c:v>-7.6889920679257179E-2</c:v>
                </c:pt>
                <c:pt idx="27">
                  <c:v>-0.21563520848203535</c:v>
                </c:pt>
                <c:pt idx="28">
                  <c:v>-0.21541301646298996</c:v>
                </c:pt>
                <c:pt idx="29">
                  <c:v>-0.21042662856701036</c:v>
                </c:pt>
                <c:pt idx="30">
                  <c:v>-0.30229661630527177</c:v>
                </c:pt>
                <c:pt idx="31">
                  <c:v>-0.31048686684852933</c:v>
                </c:pt>
                <c:pt idx="32">
                  <c:v>-0.30717500693547839</c:v>
                </c:pt>
                <c:pt idx="33">
                  <c:v>-0.40054301660448505</c:v>
                </c:pt>
                <c:pt idx="34">
                  <c:v>-0.3992816293812792</c:v>
                </c:pt>
                <c:pt idx="35">
                  <c:v>-0.39714001333310839</c:v>
                </c:pt>
                <c:pt idx="36">
                  <c:v>-0.46488046703656044</c:v>
                </c:pt>
                <c:pt idx="37">
                  <c:v>-0.46488046703656044</c:v>
                </c:pt>
                <c:pt idx="38">
                  <c:v>-0.46066195100174584</c:v>
                </c:pt>
                <c:pt idx="39">
                  <c:v>-0.55839576506181632</c:v>
                </c:pt>
                <c:pt idx="40">
                  <c:v>-0.56452339056026668</c:v>
                </c:pt>
                <c:pt idx="41">
                  <c:v>-0.55051332101351547</c:v>
                </c:pt>
                <c:pt idx="42">
                  <c:v>-0.6117763254045242</c:v>
                </c:pt>
                <c:pt idx="43">
                  <c:v>-0.6117763254045242</c:v>
                </c:pt>
                <c:pt idx="44">
                  <c:v>-0.60703236888768386</c:v>
                </c:pt>
                <c:pt idx="45">
                  <c:v>-0.69292624512981171</c:v>
                </c:pt>
                <c:pt idx="46">
                  <c:v>-0.68969482689286643</c:v>
                </c:pt>
                <c:pt idx="47">
                  <c:v>-0.69458993359350873</c:v>
                </c:pt>
                <c:pt idx="48">
                  <c:v>-0.80409810708219009</c:v>
                </c:pt>
                <c:pt idx="49">
                  <c:v>-0.78754274669895608</c:v>
                </c:pt>
                <c:pt idx="50">
                  <c:v>-0.77911504454524283</c:v>
                </c:pt>
                <c:pt idx="51">
                  <c:v>-0.84937929328908024</c:v>
                </c:pt>
                <c:pt idx="52">
                  <c:v>-0.84937929328908024</c:v>
                </c:pt>
                <c:pt idx="53">
                  <c:v>-0.85722814255085078</c:v>
                </c:pt>
                <c:pt idx="54">
                  <c:v>-0.90653391184860344</c:v>
                </c:pt>
                <c:pt idx="55">
                  <c:v>-0.92184328814370231</c:v>
                </c:pt>
                <c:pt idx="56">
                  <c:v>-0.90818215532469182</c:v>
                </c:pt>
                <c:pt idx="57">
                  <c:v>-0.97658691517459362</c:v>
                </c:pt>
                <c:pt idx="58">
                  <c:v>-0.97658691517459362</c:v>
                </c:pt>
                <c:pt idx="59">
                  <c:v>-0.96147118241537799</c:v>
                </c:pt>
                <c:pt idx="60">
                  <c:v>-1.0299831080707584</c:v>
                </c:pt>
                <c:pt idx="61">
                  <c:v>-1.0299831080707584</c:v>
                </c:pt>
                <c:pt idx="62">
                  <c:v>-1.0408657551498057</c:v>
                </c:pt>
                <c:pt idx="63">
                  <c:v>-0.74550221617794388</c:v>
                </c:pt>
                <c:pt idx="64">
                  <c:v>-1.031601306198128</c:v>
                </c:pt>
                <c:pt idx="65">
                  <c:v>-0.7948463791322351</c:v>
                </c:pt>
                <c:pt idx="66">
                  <c:v>-0.88329416758570645</c:v>
                </c:pt>
                <c:pt idx="67">
                  <c:v>-0.88329416758570645</c:v>
                </c:pt>
                <c:pt idx="68">
                  <c:v>-0.7703287348193727</c:v>
                </c:pt>
                <c:pt idx="69">
                  <c:v>-0.94663499821237873</c:v>
                </c:pt>
                <c:pt idx="70">
                  <c:v>-0.85162567514319565</c:v>
                </c:pt>
                <c:pt idx="71">
                  <c:v>-0.85214023903253344</c:v>
                </c:pt>
                <c:pt idx="72">
                  <c:v>-0.79607492987902739</c:v>
                </c:pt>
                <c:pt idx="73">
                  <c:v>-0.83526617489327548</c:v>
                </c:pt>
                <c:pt idx="74">
                  <c:v>-0.90058589183186688</c:v>
                </c:pt>
                <c:pt idx="75">
                  <c:v>-0.8277083421495568</c:v>
                </c:pt>
                <c:pt idx="76">
                  <c:v>-0.82798058343685299</c:v>
                </c:pt>
                <c:pt idx="77">
                  <c:v>-0.82798058343685299</c:v>
                </c:pt>
                <c:pt idx="78">
                  <c:v>-0.87759566460018168</c:v>
                </c:pt>
                <c:pt idx="79">
                  <c:v>-0.8959347279148222</c:v>
                </c:pt>
                <c:pt idx="80">
                  <c:v>-0.90094928795912166</c:v>
                </c:pt>
                <c:pt idx="81">
                  <c:v>-0.88587079593800599</c:v>
                </c:pt>
                <c:pt idx="82">
                  <c:v>-0.87535254387392025</c:v>
                </c:pt>
                <c:pt idx="83">
                  <c:v>-0.77536324719890926</c:v>
                </c:pt>
                <c:pt idx="84">
                  <c:v>-0.8108255209909071</c:v>
                </c:pt>
                <c:pt idx="85">
                  <c:v>-0.8108255209909071</c:v>
                </c:pt>
                <c:pt idx="86">
                  <c:v>-0.84225241628115699</c:v>
                </c:pt>
                <c:pt idx="87">
                  <c:v>-0.84857942889736826</c:v>
                </c:pt>
                <c:pt idx="88">
                  <c:v>-0.86322478211616471</c:v>
                </c:pt>
                <c:pt idx="89">
                  <c:v>-0.85398794106239262</c:v>
                </c:pt>
                <c:pt idx="90">
                  <c:v>-0.81221454074321309</c:v>
                </c:pt>
                <c:pt idx="91">
                  <c:v>-0.83570140217303535</c:v>
                </c:pt>
                <c:pt idx="92">
                  <c:v>-0.84749335593837727</c:v>
                </c:pt>
                <c:pt idx="93">
                  <c:v>-0.89011828206017651</c:v>
                </c:pt>
                <c:pt idx="94">
                  <c:v>-0.89011828206017651</c:v>
                </c:pt>
                <c:pt idx="95">
                  <c:v>-0.86522340228456829</c:v>
                </c:pt>
                <c:pt idx="96">
                  <c:v>-0.89506439346900046</c:v>
                </c:pt>
                <c:pt idx="97">
                  <c:v>-0.95025912839473214</c:v>
                </c:pt>
                <c:pt idx="98">
                  <c:v>-0.92852936820276832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5-4C65-8CC7-CFF9E7D0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17520"/>
        <c:axId val="621518480"/>
      </c:scatterChart>
      <c:valAx>
        <c:axId val="621517520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8480"/>
        <c:crosses val="autoZero"/>
        <c:crossBetween val="midCat"/>
      </c:valAx>
      <c:valAx>
        <c:axId val="621518480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  <a:r>
              <a:rPr lang="en-US" baseline="0"/>
              <a:t> vs Alpha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</c:f>
              <c:numCache>
                <c:formatCode>0.0</c:formatCode>
                <c:ptCount val="99"/>
                <c:pt idx="0">
                  <c:v>6.034423828125</c:v>
                </c:pt>
                <c:pt idx="1">
                  <c:v>6.034423828125</c:v>
                </c:pt>
                <c:pt idx="2">
                  <c:v>6.034423828125</c:v>
                </c:pt>
                <c:pt idx="3">
                  <c:v>5.1148925781250014</c:v>
                </c:pt>
                <c:pt idx="4">
                  <c:v>5.1148925781250014</c:v>
                </c:pt>
                <c:pt idx="5">
                  <c:v>5.1148925781250014</c:v>
                </c:pt>
                <c:pt idx="6">
                  <c:v>3.9080078124999957</c:v>
                </c:pt>
                <c:pt idx="7">
                  <c:v>3.9080078124999957</c:v>
                </c:pt>
                <c:pt idx="8">
                  <c:v>3.9080078124999957</c:v>
                </c:pt>
                <c:pt idx="9">
                  <c:v>2.9884765624999972</c:v>
                </c:pt>
                <c:pt idx="10">
                  <c:v>2.9884765624999972</c:v>
                </c:pt>
                <c:pt idx="11">
                  <c:v>2.9884765624999972</c:v>
                </c:pt>
                <c:pt idx="12">
                  <c:v>1.9252685546874986</c:v>
                </c:pt>
                <c:pt idx="13">
                  <c:v>1.9252685546874986</c:v>
                </c:pt>
                <c:pt idx="14">
                  <c:v>1.9252685546874986</c:v>
                </c:pt>
                <c:pt idx="15">
                  <c:v>0.89079589843749574</c:v>
                </c:pt>
                <c:pt idx="16">
                  <c:v>0.89079589843749574</c:v>
                </c:pt>
                <c:pt idx="17">
                  <c:v>0.89079589843749574</c:v>
                </c:pt>
                <c:pt idx="18">
                  <c:v>8.6206054687501421E-2</c:v>
                </c:pt>
                <c:pt idx="19">
                  <c:v>8.6206054687501421E-2</c:v>
                </c:pt>
                <c:pt idx="20">
                  <c:v>8.6206054687501421E-2</c:v>
                </c:pt>
                <c:pt idx="21">
                  <c:v>-1.0919433593750014</c:v>
                </c:pt>
                <c:pt idx="22">
                  <c:v>-1.0919433593750014</c:v>
                </c:pt>
                <c:pt idx="23">
                  <c:v>-1.0919433593750014</c:v>
                </c:pt>
                <c:pt idx="24">
                  <c:v>-2.0689453124999986</c:v>
                </c:pt>
                <c:pt idx="25">
                  <c:v>-2.0402099609375028</c:v>
                </c:pt>
                <c:pt idx="26">
                  <c:v>-2.0689453124999986</c:v>
                </c:pt>
                <c:pt idx="27">
                  <c:v>-3.1896240234375028</c:v>
                </c:pt>
                <c:pt idx="28">
                  <c:v>-3.1896240234375028</c:v>
                </c:pt>
                <c:pt idx="29">
                  <c:v>-3.1896240234375028</c:v>
                </c:pt>
                <c:pt idx="30">
                  <c:v>-3.9942138671875043</c:v>
                </c:pt>
                <c:pt idx="31">
                  <c:v>-3.9942138671875043</c:v>
                </c:pt>
                <c:pt idx="32">
                  <c:v>-3.9942138671875043</c:v>
                </c:pt>
                <c:pt idx="33">
                  <c:v>-5.0286865234375</c:v>
                </c:pt>
                <c:pt idx="34">
                  <c:v>-5.0286865234375</c:v>
                </c:pt>
                <c:pt idx="35">
                  <c:v>-5.0286865234375</c:v>
                </c:pt>
                <c:pt idx="36">
                  <c:v>-6.0056884765625043</c:v>
                </c:pt>
                <c:pt idx="37">
                  <c:v>-6.0056884765625043</c:v>
                </c:pt>
                <c:pt idx="38">
                  <c:v>-6.0056884765625043</c:v>
                </c:pt>
                <c:pt idx="39">
                  <c:v>-7.0976318359374986</c:v>
                </c:pt>
                <c:pt idx="40">
                  <c:v>-7.0976318359374986</c:v>
                </c:pt>
                <c:pt idx="41">
                  <c:v>-7.0976318359374986</c:v>
                </c:pt>
                <c:pt idx="42">
                  <c:v>-8.1033691406249986</c:v>
                </c:pt>
                <c:pt idx="43">
                  <c:v>-8.1033691406249986</c:v>
                </c:pt>
                <c:pt idx="44">
                  <c:v>-8.1033691406249986</c:v>
                </c:pt>
                <c:pt idx="45">
                  <c:v>-9.0229003906250043</c:v>
                </c:pt>
                <c:pt idx="46">
                  <c:v>-9.0229003906250043</c:v>
                </c:pt>
                <c:pt idx="47">
                  <c:v>-9.0229003906250043</c:v>
                </c:pt>
                <c:pt idx="48">
                  <c:v>-10.143579101562501</c:v>
                </c:pt>
                <c:pt idx="49">
                  <c:v>-10.143579101562501</c:v>
                </c:pt>
                <c:pt idx="50">
                  <c:v>-10.114843749999999</c:v>
                </c:pt>
                <c:pt idx="51">
                  <c:v>-11.0631103515625</c:v>
                </c:pt>
                <c:pt idx="52">
                  <c:v>-11.0631103515625</c:v>
                </c:pt>
                <c:pt idx="53">
                  <c:v>-11.0631103515625</c:v>
                </c:pt>
                <c:pt idx="54">
                  <c:v>-11.982641601562499</c:v>
                </c:pt>
                <c:pt idx="55">
                  <c:v>-11.982641601562499</c:v>
                </c:pt>
                <c:pt idx="56">
                  <c:v>-11.982641601562499</c:v>
                </c:pt>
                <c:pt idx="57">
                  <c:v>-13.045849609375004</c:v>
                </c:pt>
                <c:pt idx="58">
                  <c:v>-13.045849609375004</c:v>
                </c:pt>
                <c:pt idx="59">
                  <c:v>-13.0745849609375</c:v>
                </c:pt>
                <c:pt idx="60">
                  <c:v>-14.137792968749999</c:v>
                </c:pt>
                <c:pt idx="61">
                  <c:v>-14.137792968749999</c:v>
                </c:pt>
                <c:pt idx="62">
                  <c:v>-14.109057617187503</c:v>
                </c:pt>
                <c:pt idx="63">
                  <c:v>-15.0860595703125</c:v>
                </c:pt>
                <c:pt idx="64">
                  <c:v>-15.057324218750004</c:v>
                </c:pt>
                <c:pt idx="65">
                  <c:v>-15.0860595703125</c:v>
                </c:pt>
                <c:pt idx="66">
                  <c:v>-16.149267578124999</c:v>
                </c:pt>
                <c:pt idx="67">
                  <c:v>-16.149267578124999</c:v>
                </c:pt>
                <c:pt idx="68">
                  <c:v>-16.120532226562503</c:v>
                </c:pt>
                <c:pt idx="69">
                  <c:v>-17.2412109375</c:v>
                </c:pt>
                <c:pt idx="70">
                  <c:v>-17.2412109375</c:v>
                </c:pt>
                <c:pt idx="71">
                  <c:v>-17.2412109375</c:v>
                </c:pt>
                <c:pt idx="72">
                  <c:v>-18.132006835937503</c:v>
                </c:pt>
                <c:pt idx="73">
                  <c:v>-18.132006835937503</c:v>
                </c:pt>
                <c:pt idx="74">
                  <c:v>-18.132006835937503</c:v>
                </c:pt>
                <c:pt idx="75">
                  <c:v>-19.080273437500004</c:v>
                </c:pt>
                <c:pt idx="76">
                  <c:v>-19.051538085937501</c:v>
                </c:pt>
                <c:pt idx="77">
                  <c:v>-19.051538085937501</c:v>
                </c:pt>
                <c:pt idx="78">
                  <c:v>-20.344628906250001</c:v>
                </c:pt>
                <c:pt idx="79">
                  <c:v>-20.344628906250001</c:v>
                </c:pt>
                <c:pt idx="80">
                  <c:v>-20.373364257812504</c:v>
                </c:pt>
                <c:pt idx="81">
                  <c:v>-21.005541992187503</c:v>
                </c:pt>
                <c:pt idx="82">
                  <c:v>-21.005541992187503</c:v>
                </c:pt>
                <c:pt idx="83">
                  <c:v>-21.005541992187503</c:v>
                </c:pt>
                <c:pt idx="84">
                  <c:v>-22.097485351562501</c:v>
                </c:pt>
                <c:pt idx="85">
                  <c:v>-22.097485351562501</c:v>
                </c:pt>
                <c:pt idx="86">
                  <c:v>-22.097485351562501</c:v>
                </c:pt>
                <c:pt idx="87">
                  <c:v>-23.160693359375003</c:v>
                </c:pt>
                <c:pt idx="88">
                  <c:v>-23.189428710937502</c:v>
                </c:pt>
                <c:pt idx="89">
                  <c:v>-23.160693359375003</c:v>
                </c:pt>
                <c:pt idx="90">
                  <c:v>-24.051489257812502</c:v>
                </c:pt>
                <c:pt idx="91">
                  <c:v>-24.051489257812502</c:v>
                </c:pt>
                <c:pt idx="92">
                  <c:v>-24.051489257812502</c:v>
                </c:pt>
                <c:pt idx="93">
                  <c:v>-25.200903320312502</c:v>
                </c:pt>
                <c:pt idx="94">
                  <c:v>-25.200903320312502</c:v>
                </c:pt>
                <c:pt idx="95">
                  <c:v>-25.200903320312502</c:v>
                </c:pt>
                <c:pt idx="96">
                  <c:v>-26.206640625000002</c:v>
                </c:pt>
                <c:pt idx="97">
                  <c:v>-26.206640625000002</c:v>
                </c:pt>
                <c:pt idx="98">
                  <c:v>-26.206640625000002</c:v>
                </c:pt>
              </c:numCache>
            </c:numRef>
          </c:xVal>
          <c:yVal>
            <c:numRef>
              <c:f>Sheet1!$Q$2:$Q$100</c:f>
              <c:numCache>
                <c:formatCode>General</c:formatCode>
                <c:ptCount val="99"/>
                <c:pt idx="0">
                  <c:v>9.9951481059716879E-2</c:v>
                </c:pt>
                <c:pt idx="1">
                  <c:v>0.10696977776708826</c:v>
                </c:pt>
                <c:pt idx="2">
                  <c:v>0.10447424507154271</c:v>
                </c:pt>
                <c:pt idx="3">
                  <c:v>9.4386884170836946E-2</c:v>
                </c:pt>
                <c:pt idx="4">
                  <c:v>9.3570342860674893E-2</c:v>
                </c:pt>
                <c:pt idx="5">
                  <c:v>9.7054321929983173E-2</c:v>
                </c:pt>
                <c:pt idx="6">
                  <c:v>9.318235603293204E-2</c:v>
                </c:pt>
                <c:pt idx="7">
                  <c:v>9.4386884170836946E-2</c:v>
                </c:pt>
                <c:pt idx="8">
                  <c:v>8.7837360434572451E-2</c:v>
                </c:pt>
                <c:pt idx="9">
                  <c:v>7.9893240882519354E-2</c:v>
                </c:pt>
                <c:pt idx="10">
                  <c:v>8.4549549917372527E-2</c:v>
                </c:pt>
                <c:pt idx="11">
                  <c:v>8.0804016567833606E-2</c:v>
                </c:pt>
                <c:pt idx="12">
                  <c:v>8.7819510428659486E-2</c:v>
                </c:pt>
                <c:pt idx="13">
                  <c:v>8.6599771415672822E-2</c:v>
                </c:pt>
                <c:pt idx="14">
                  <c:v>8.2014450811632847E-2</c:v>
                </c:pt>
                <c:pt idx="15">
                  <c:v>8.3678139275329882E-2</c:v>
                </c:pt>
                <c:pt idx="16">
                  <c:v>8.3678139275329882E-2</c:v>
                </c:pt>
                <c:pt idx="17">
                  <c:v>8.5743560934201976E-2</c:v>
                </c:pt>
                <c:pt idx="18">
                  <c:v>9.3706509616605455E-2</c:v>
                </c:pt>
                <c:pt idx="19">
                  <c:v>9.5385935262745844E-2</c:v>
                </c:pt>
                <c:pt idx="20">
                  <c:v>9.744420103756718E-2</c:v>
                </c:pt>
                <c:pt idx="21">
                  <c:v>9.6393186704488251E-2</c:v>
                </c:pt>
                <c:pt idx="22">
                  <c:v>9.6393186704488251E-2</c:v>
                </c:pt>
                <c:pt idx="23">
                  <c:v>9.7283926092983961E-2</c:v>
                </c:pt>
                <c:pt idx="24">
                  <c:v>0.10150481048971781</c:v>
                </c:pt>
                <c:pt idx="25">
                  <c:v>9.8370326635688107E-2</c:v>
                </c:pt>
                <c:pt idx="26">
                  <c:v>9.5772681022800718E-2</c:v>
                </c:pt>
                <c:pt idx="27">
                  <c:v>0.12562419710809794</c:v>
                </c:pt>
                <c:pt idx="28">
                  <c:v>0.12489141290245126</c:v>
                </c:pt>
                <c:pt idx="29">
                  <c:v>0.12666591309110295</c:v>
                </c:pt>
                <c:pt idx="30">
                  <c:v>0.11218019172414984</c:v>
                </c:pt>
                <c:pt idx="31">
                  <c:v>0.10978279080702968</c:v>
                </c:pt>
                <c:pt idx="32">
                  <c:v>0.11143872076355517</c:v>
                </c:pt>
                <c:pt idx="33">
                  <c:v>0.11301990454722004</c:v>
                </c:pt>
                <c:pt idx="34">
                  <c:v>0.1166423881334652</c:v>
                </c:pt>
                <c:pt idx="35">
                  <c:v>0.11862291451269662</c:v>
                </c:pt>
                <c:pt idx="36">
                  <c:v>0.11861920360279782</c:v>
                </c:pt>
                <c:pt idx="37">
                  <c:v>0.11861920360279782</c:v>
                </c:pt>
                <c:pt idx="38">
                  <c:v>0.12115031322368654</c:v>
                </c:pt>
                <c:pt idx="39">
                  <c:v>0.12077728124867236</c:v>
                </c:pt>
                <c:pt idx="40">
                  <c:v>0.1241073933434934</c:v>
                </c:pt>
                <c:pt idx="41">
                  <c:v>0.12657975855762596</c:v>
                </c:pt>
                <c:pt idx="42">
                  <c:v>0.12669580129598024</c:v>
                </c:pt>
                <c:pt idx="43">
                  <c:v>0.12669580129598024</c:v>
                </c:pt>
                <c:pt idx="44">
                  <c:v>0.125174602501337</c:v>
                </c:pt>
                <c:pt idx="45">
                  <c:v>0.13275694895439216</c:v>
                </c:pt>
                <c:pt idx="46">
                  <c:v>0.13296581019838655</c:v>
                </c:pt>
                <c:pt idx="47">
                  <c:v>0.13109326049069517</c:v>
                </c:pt>
                <c:pt idx="48">
                  <c:v>0.1487185580996582</c:v>
                </c:pt>
                <c:pt idx="49">
                  <c:v>0.15139938771867209</c:v>
                </c:pt>
                <c:pt idx="50">
                  <c:v>0.14621324985059048</c:v>
                </c:pt>
                <c:pt idx="51">
                  <c:v>0.15166380100463892</c:v>
                </c:pt>
                <c:pt idx="52">
                  <c:v>0.15166380100463892</c:v>
                </c:pt>
                <c:pt idx="53">
                  <c:v>0.15306527890969004</c:v>
                </c:pt>
                <c:pt idx="54">
                  <c:v>0.16284111503157009</c:v>
                </c:pt>
                <c:pt idx="55">
                  <c:v>0.16597652164299204</c:v>
                </c:pt>
                <c:pt idx="56">
                  <c:v>0.16119287155548173</c:v>
                </c:pt>
                <c:pt idx="57">
                  <c:v>0.1776790703318773</c:v>
                </c:pt>
                <c:pt idx="58">
                  <c:v>0.1776790703318773</c:v>
                </c:pt>
                <c:pt idx="59">
                  <c:v>0.17767779192362537</c:v>
                </c:pt>
                <c:pt idx="60">
                  <c:v>0.18414570383740089</c:v>
                </c:pt>
                <c:pt idx="61">
                  <c:v>0.18414570383740089</c:v>
                </c:pt>
                <c:pt idx="62">
                  <c:v>0.19168537586311657</c:v>
                </c:pt>
                <c:pt idx="63">
                  <c:v>0.29607258778086121</c:v>
                </c:pt>
                <c:pt idx="64">
                  <c:v>0.21974606263953236</c:v>
                </c:pt>
                <c:pt idx="65">
                  <c:v>0.29855880585093553</c:v>
                </c:pt>
                <c:pt idx="66">
                  <c:v>0.27525356632295267</c:v>
                </c:pt>
                <c:pt idx="67">
                  <c:v>0.27525356632295267</c:v>
                </c:pt>
                <c:pt idx="68">
                  <c:v>0.29058286679774525</c:v>
                </c:pt>
                <c:pt idx="69">
                  <c:v>0.30845242516945132</c:v>
                </c:pt>
                <c:pt idx="70">
                  <c:v>0.29750710155282517</c:v>
                </c:pt>
                <c:pt idx="71">
                  <c:v>0.31267094120426581</c:v>
                </c:pt>
                <c:pt idx="72">
                  <c:v>0.31909005688845915</c:v>
                </c:pt>
                <c:pt idx="73">
                  <c:v>0.33460722458530134</c:v>
                </c:pt>
                <c:pt idx="74">
                  <c:v>0.29959397457268927</c:v>
                </c:pt>
                <c:pt idx="75">
                  <c:v>0.36052929972068865</c:v>
                </c:pt>
                <c:pt idx="76">
                  <c:v>0.38305661485489656</c:v>
                </c:pt>
                <c:pt idx="77">
                  <c:v>0.38305661485489656</c:v>
                </c:pt>
                <c:pt idx="78">
                  <c:v>0.38813312813188583</c:v>
                </c:pt>
                <c:pt idx="79">
                  <c:v>0.37993108353309885</c:v>
                </c:pt>
                <c:pt idx="80">
                  <c:v>0.38076684354048207</c:v>
                </c:pt>
                <c:pt idx="81">
                  <c:v>0.34463229181671723</c:v>
                </c:pt>
                <c:pt idx="82">
                  <c:v>0.37753922043094634</c:v>
                </c:pt>
                <c:pt idx="83">
                  <c:v>0.34051314703404167</c:v>
                </c:pt>
                <c:pt idx="84">
                  <c:v>0.41202145382387112</c:v>
                </c:pt>
                <c:pt idx="85">
                  <c:v>0.41202145382387112</c:v>
                </c:pt>
                <c:pt idx="86">
                  <c:v>0.36887154954261636</c:v>
                </c:pt>
                <c:pt idx="87">
                  <c:v>0.38706879954031881</c:v>
                </c:pt>
                <c:pt idx="88">
                  <c:v>0.40691939262178978</c:v>
                </c:pt>
                <c:pt idx="89">
                  <c:v>0.38676628486810499</c:v>
                </c:pt>
                <c:pt idx="90">
                  <c:v>0.42622703515614274</c:v>
                </c:pt>
                <c:pt idx="91">
                  <c:v>0.42351265381992731</c:v>
                </c:pt>
                <c:pt idx="92">
                  <c:v>0.4174073313573517</c:v>
                </c:pt>
                <c:pt idx="93">
                  <c:v>0.4608214571967334</c:v>
                </c:pt>
                <c:pt idx="94">
                  <c:v>0.4608214571967334</c:v>
                </c:pt>
                <c:pt idx="95">
                  <c:v>0.45090436185128058</c:v>
                </c:pt>
                <c:pt idx="96">
                  <c:v>0.48878628018555598</c:v>
                </c:pt>
                <c:pt idx="97">
                  <c:v>0.47604348438217026</c:v>
                </c:pt>
                <c:pt idx="98">
                  <c:v>0.48690836447815222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6-42B2-A0A9-FB22605A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24560"/>
        <c:axId val="621522320"/>
      </c:scatterChart>
      <c:valAx>
        <c:axId val="6215245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22320"/>
        <c:crosses val="autoZero"/>
        <c:crossBetween val="midCat"/>
      </c:valAx>
      <c:valAx>
        <c:axId val="621522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CL/CD</a:t>
            </a:r>
            <a:r>
              <a:rPr lang="en-US" baseline="0"/>
              <a:t> vs Alpha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</c:f>
              <c:numCache>
                <c:formatCode>0.0</c:formatCode>
                <c:ptCount val="99"/>
                <c:pt idx="0">
                  <c:v>6.034423828125</c:v>
                </c:pt>
                <c:pt idx="1">
                  <c:v>6.034423828125</c:v>
                </c:pt>
                <c:pt idx="2">
                  <c:v>6.034423828125</c:v>
                </c:pt>
                <c:pt idx="3">
                  <c:v>5.1148925781250014</c:v>
                </c:pt>
                <c:pt idx="4">
                  <c:v>5.1148925781250014</c:v>
                </c:pt>
                <c:pt idx="5">
                  <c:v>5.1148925781250014</c:v>
                </c:pt>
                <c:pt idx="6">
                  <c:v>3.9080078124999957</c:v>
                </c:pt>
                <c:pt idx="7">
                  <c:v>3.9080078124999957</c:v>
                </c:pt>
                <c:pt idx="8">
                  <c:v>3.9080078124999957</c:v>
                </c:pt>
                <c:pt idx="9">
                  <c:v>2.9884765624999972</c:v>
                </c:pt>
                <c:pt idx="10">
                  <c:v>2.9884765624999972</c:v>
                </c:pt>
                <c:pt idx="11">
                  <c:v>2.9884765624999972</c:v>
                </c:pt>
                <c:pt idx="12">
                  <c:v>1.9252685546874986</c:v>
                </c:pt>
                <c:pt idx="13">
                  <c:v>1.9252685546874986</c:v>
                </c:pt>
                <c:pt idx="14">
                  <c:v>1.9252685546874986</c:v>
                </c:pt>
                <c:pt idx="15">
                  <c:v>0.89079589843749574</c:v>
                </c:pt>
                <c:pt idx="16">
                  <c:v>0.89079589843749574</c:v>
                </c:pt>
                <c:pt idx="17">
                  <c:v>0.89079589843749574</c:v>
                </c:pt>
                <c:pt idx="18">
                  <c:v>8.6206054687501421E-2</c:v>
                </c:pt>
                <c:pt idx="19">
                  <c:v>8.6206054687501421E-2</c:v>
                </c:pt>
                <c:pt idx="20">
                  <c:v>8.6206054687501421E-2</c:v>
                </c:pt>
                <c:pt idx="21">
                  <c:v>-1.0919433593750014</c:v>
                </c:pt>
                <c:pt idx="22">
                  <c:v>-1.0919433593750014</c:v>
                </c:pt>
                <c:pt idx="23">
                  <c:v>-1.0919433593750014</c:v>
                </c:pt>
                <c:pt idx="24">
                  <c:v>-2.0689453124999986</c:v>
                </c:pt>
                <c:pt idx="25">
                  <c:v>-2.0402099609375028</c:v>
                </c:pt>
                <c:pt idx="26">
                  <c:v>-2.0689453124999986</c:v>
                </c:pt>
                <c:pt idx="27">
                  <c:v>-3.1896240234375028</c:v>
                </c:pt>
                <c:pt idx="28">
                  <c:v>-3.1896240234375028</c:v>
                </c:pt>
                <c:pt idx="29">
                  <c:v>-3.1896240234375028</c:v>
                </c:pt>
                <c:pt idx="30">
                  <c:v>-3.9942138671875043</c:v>
                </c:pt>
                <c:pt idx="31">
                  <c:v>-3.9942138671875043</c:v>
                </c:pt>
                <c:pt idx="32">
                  <c:v>-3.9942138671875043</c:v>
                </c:pt>
                <c:pt idx="33">
                  <c:v>-5.0286865234375</c:v>
                </c:pt>
                <c:pt idx="34">
                  <c:v>-5.0286865234375</c:v>
                </c:pt>
                <c:pt idx="35">
                  <c:v>-5.0286865234375</c:v>
                </c:pt>
                <c:pt idx="36">
                  <c:v>-6.0056884765625043</c:v>
                </c:pt>
                <c:pt idx="37">
                  <c:v>-6.0056884765625043</c:v>
                </c:pt>
                <c:pt idx="38">
                  <c:v>-6.0056884765625043</c:v>
                </c:pt>
                <c:pt idx="39">
                  <c:v>-7.0976318359374986</c:v>
                </c:pt>
                <c:pt idx="40">
                  <c:v>-7.0976318359374986</c:v>
                </c:pt>
                <c:pt idx="41">
                  <c:v>-7.0976318359374986</c:v>
                </c:pt>
                <c:pt idx="42">
                  <c:v>-8.1033691406249986</c:v>
                </c:pt>
                <c:pt idx="43">
                  <c:v>-8.1033691406249986</c:v>
                </c:pt>
                <c:pt idx="44">
                  <c:v>-8.1033691406249986</c:v>
                </c:pt>
                <c:pt idx="45">
                  <c:v>-9.0229003906250043</c:v>
                </c:pt>
                <c:pt idx="46">
                  <c:v>-9.0229003906250043</c:v>
                </c:pt>
                <c:pt idx="47">
                  <c:v>-9.0229003906250043</c:v>
                </c:pt>
                <c:pt idx="48">
                  <c:v>-10.143579101562501</c:v>
                </c:pt>
                <c:pt idx="49">
                  <c:v>-10.143579101562501</c:v>
                </c:pt>
                <c:pt idx="50">
                  <c:v>-10.114843749999999</c:v>
                </c:pt>
                <c:pt idx="51">
                  <c:v>-11.0631103515625</c:v>
                </c:pt>
                <c:pt idx="52">
                  <c:v>-11.0631103515625</c:v>
                </c:pt>
                <c:pt idx="53">
                  <c:v>-11.0631103515625</c:v>
                </c:pt>
                <c:pt idx="54">
                  <c:v>-11.982641601562499</c:v>
                </c:pt>
                <c:pt idx="55">
                  <c:v>-11.982641601562499</c:v>
                </c:pt>
                <c:pt idx="56">
                  <c:v>-11.982641601562499</c:v>
                </c:pt>
                <c:pt idx="57">
                  <c:v>-13.045849609375004</c:v>
                </c:pt>
                <c:pt idx="58">
                  <c:v>-13.045849609375004</c:v>
                </c:pt>
                <c:pt idx="59">
                  <c:v>-13.0745849609375</c:v>
                </c:pt>
                <c:pt idx="60">
                  <c:v>-14.137792968749999</c:v>
                </c:pt>
                <c:pt idx="61">
                  <c:v>-14.137792968749999</c:v>
                </c:pt>
                <c:pt idx="62">
                  <c:v>-14.109057617187503</c:v>
                </c:pt>
                <c:pt idx="63">
                  <c:v>-15.0860595703125</c:v>
                </c:pt>
                <c:pt idx="64">
                  <c:v>-15.057324218750004</c:v>
                </c:pt>
                <c:pt idx="65">
                  <c:v>-15.0860595703125</c:v>
                </c:pt>
                <c:pt idx="66">
                  <c:v>-16.149267578124999</c:v>
                </c:pt>
                <c:pt idx="67">
                  <c:v>-16.149267578124999</c:v>
                </c:pt>
                <c:pt idx="68">
                  <c:v>-16.120532226562503</c:v>
                </c:pt>
                <c:pt idx="69">
                  <c:v>-17.2412109375</c:v>
                </c:pt>
                <c:pt idx="70">
                  <c:v>-17.2412109375</c:v>
                </c:pt>
                <c:pt idx="71">
                  <c:v>-17.2412109375</c:v>
                </c:pt>
                <c:pt idx="72">
                  <c:v>-18.132006835937503</c:v>
                </c:pt>
                <c:pt idx="73">
                  <c:v>-18.132006835937503</c:v>
                </c:pt>
                <c:pt idx="74">
                  <c:v>-18.132006835937503</c:v>
                </c:pt>
                <c:pt idx="75">
                  <c:v>-19.080273437500004</c:v>
                </c:pt>
                <c:pt idx="76">
                  <c:v>-19.051538085937501</c:v>
                </c:pt>
                <c:pt idx="77">
                  <c:v>-19.051538085937501</c:v>
                </c:pt>
                <c:pt idx="78">
                  <c:v>-20.344628906250001</c:v>
                </c:pt>
                <c:pt idx="79">
                  <c:v>-20.344628906250001</c:v>
                </c:pt>
                <c:pt idx="80">
                  <c:v>-20.373364257812504</c:v>
                </c:pt>
                <c:pt idx="81">
                  <c:v>-21.005541992187503</c:v>
                </c:pt>
                <c:pt idx="82">
                  <c:v>-21.005541992187503</c:v>
                </c:pt>
                <c:pt idx="83">
                  <c:v>-21.005541992187503</c:v>
                </c:pt>
                <c:pt idx="84">
                  <c:v>-22.097485351562501</c:v>
                </c:pt>
                <c:pt idx="85">
                  <c:v>-22.097485351562501</c:v>
                </c:pt>
                <c:pt idx="86">
                  <c:v>-22.097485351562501</c:v>
                </c:pt>
                <c:pt idx="87">
                  <c:v>-23.160693359375003</c:v>
                </c:pt>
                <c:pt idx="88">
                  <c:v>-23.189428710937502</c:v>
                </c:pt>
                <c:pt idx="89">
                  <c:v>-23.160693359375003</c:v>
                </c:pt>
                <c:pt idx="90">
                  <c:v>-24.051489257812502</c:v>
                </c:pt>
                <c:pt idx="91">
                  <c:v>-24.051489257812502</c:v>
                </c:pt>
                <c:pt idx="92">
                  <c:v>-24.051489257812502</c:v>
                </c:pt>
                <c:pt idx="93">
                  <c:v>-25.200903320312502</c:v>
                </c:pt>
                <c:pt idx="94">
                  <c:v>-25.200903320312502</c:v>
                </c:pt>
                <c:pt idx="95">
                  <c:v>-25.200903320312502</c:v>
                </c:pt>
                <c:pt idx="96">
                  <c:v>-26.206640625000002</c:v>
                </c:pt>
                <c:pt idx="97">
                  <c:v>-26.206640625000002</c:v>
                </c:pt>
                <c:pt idx="98">
                  <c:v>-26.206640625000002</c:v>
                </c:pt>
              </c:numCache>
            </c:numRef>
          </c:xVal>
          <c:yVal>
            <c:numRef>
              <c:f>Sheet1!$T$2:$T$100</c:f>
              <c:numCache>
                <c:formatCode>General</c:formatCode>
                <c:ptCount val="99"/>
                <c:pt idx="0">
                  <c:v>6.2545194817989289</c:v>
                </c:pt>
                <c:pt idx="1">
                  <c:v>5.9256485140010353</c:v>
                </c:pt>
                <c:pt idx="2">
                  <c:v>6.0433054246112752</c:v>
                </c:pt>
                <c:pt idx="3">
                  <c:v>5.8567296911629843</c:v>
                </c:pt>
                <c:pt idx="4">
                  <c:v>5.8642059401868716</c:v>
                </c:pt>
                <c:pt idx="5">
                  <c:v>5.6252997747147617</c:v>
                </c:pt>
                <c:pt idx="6">
                  <c:v>5.0531051471541577</c:v>
                </c:pt>
                <c:pt idx="7">
                  <c:v>4.9916292936499875</c:v>
                </c:pt>
                <c:pt idx="8">
                  <c:v>5.3791179670283711</c:v>
                </c:pt>
                <c:pt idx="9">
                  <c:v>4.8120416589634587</c:v>
                </c:pt>
                <c:pt idx="10">
                  <c:v>4.6689108683481448</c:v>
                </c:pt>
                <c:pt idx="11">
                  <c:v>4.7851537741828407</c:v>
                </c:pt>
                <c:pt idx="12">
                  <c:v>3.3496303667898784</c:v>
                </c:pt>
                <c:pt idx="13">
                  <c:v>3.3940917219335685</c:v>
                </c:pt>
                <c:pt idx="14">
                  <c:v>3.4383598476361206</c:v>
                </c:pt>
                <c:pt idx="15">
                  <c:v>2.2466655930193413</c:v>
                </c:pt>
                <c:pt idx="16">
                  <c:v>2.2466655930193413</c:v>
                </c:pt>
                <c:pt idx="17">
                  <c:v>2.368570649287264</c:v>
                </c:pt>
                <c:pt idx="18">
                  <c:v>1.0574090693132037</c:v>
                </c:pt>
                <c:pt idx="19">
                  <c:v>1.1004148839621426</c:v>
                </c:pt>
                <c:pt idx="20">
                  <c:v>1.1750224209582287</c:v>
                </c:pt>
                <c:pt idx="21">
                  <c:v>1.6864327848494173E-2</c:v>
                </c:pt>
                <c:pt idx="22">
                  <c:v>1.6864327848494173E-2</c:v>
                </c:pt>
                <c:pt idx="23">
                  <c:v>0</c:v>
                </c:pt>
                <c:pt idx="24">
                  <c:v>-0.6577087860912767</c:v>
                </c:pt>
                <c:pt idx="25">
                  <c:v>-0.78906615130041635</c:v>
                </c:pt>
                <c:pt idx="26">
                  <c:v>-0.8028377180017745</c:v>
                </c:pt>
                <c:pt idx="27">
                  <c:v>-1.7165101425204266</c:v>
                </c:pt>
                <c:pt idx="28">
                  <c:v>-1.7248024620495108</c:v>
                </c:pt>
                <c:pt idx="29">
                  <c:v>-1.6612727404859389</c:v>
                </c:pt>
                <c:pt idx="30">
                  <c:v>-2.6947414838496324</c:v>
                </c:pt>
                <c:pt idx="31">
                  <c:v>-2.8281925114682731</c:v>
                </c:pt>
                <c:pt idx="32">
                  <c:v>-2.7564477125255791</c:v>
                </c:pt>
                <c:pt idx="33">
                  <c:v>-3.5440042018186011</c:v>
                </c:pt>
                <c:pt idx="34">
                  <c:v>-3.4231263245777424</c:v>
                </c:pt>
                <c:pt idx="35">
                  <c:v>-3.3479198767334379</c:v>
                </c:pt>
                <c:pt idx="36">
                  <c:v>-3.9190995464211285</c:v>
                </c:pt>
                <c:pt idx="37">
                  <c:v>-3.9190995464211285</c:v>
                </c:pt>
                <c:pt idx="38">
                  <c:v>-3.8024000000000013</c:v>
                </c:pt>
                <c:pt idx="39">
                  <c:v>-4.6233510084741578</c:v>
                </c:pt>
                <c:pt idx="40">
                  <c:v>-4.5486684987237549</c:v>
                </c:pt>
                <c:pt idx="41">
                  <c:v>-4.3491418160897499</c:v>
                </c:pt>
                <c:pt idx="42">
                  <c:v>-4.8287024443321824</c:v>
                </c:pt>
                <c:pt idx="43">
                  <c:v>-4.8287024443321824</c:v>
                </c:pt>
                <c:pt idx="44">
                  <c:v>-4.8494850932816034</c:v>
                </c:pt>
                <c:pt idx="45">
                  <c:v>-5.2195101694289638</c:v>
                </c:pt>
                <c:pt idx="46">
                  <c:v>-5.1870087946956716</c:v>
                </c:pt>
                <c:pt idx="47">
                  <c:v>-5.2984412089041744</c:v>
                </c:pt>
                <c:pt idx="48">
                  <c:v>-5.406844427198882</c:v>
                </c:pt>
                <c:pt idx="49">
                  <c:v>-5.2017564837339725</c:v>
                </c:pt>
                <c:pt idx="50">
                  <c:v>-5.3286213482115308</c:v>
                </c:pt>
                <c:pt idx="51">
                  <c:v>-5.6004088494597362</c:v>
                </c:pt>
                <c:pt idx="52">
                  <c:v>-5.6004088494597362</c:v>
                </c:pt>
                <c:pt idx="53">
                  <c:v>-5.6004088494597362</c:v>
                </c:pt>
                <c:pt idx="54">
                  <c:v>-5.5669841837723428</c:v>
                </c:pt>
                <c:pt idx="55">
                  <c:v>-5.5540583633060185</c:v>
                </c:pt>
                <c:pt idx="56">
                  <c:v>-5.6341334859345835</c:v>
                </c:pt>
                <c:pt idx="57">
                  <c:v>-5.4963531346178183</c:v>
                </c:pt>
                <c:pt idx="58">
                  <c:v>-5.4963531346178183</c:v>
                </c:pt>
                <c:pt idx="59">
                  <c:v>-5.4113188373517467</c:v>
                </c:pt>
                <c:pt idx="60">
                  <c:v>-5.5933051198426265</c:v>
                </c:pt>
                <c:pt idx="61">
                  <c:v>-5.5933051198426265</c:v>
                </c:pt>
                <c:pt idx="62">
                  <c:v>-5.4300738930292356</c:v>
                </c:pt>
                <c:pt idx="63">
                  <c:v>-2.517971088663328</c:v>
                </c:pt>
                <c:pt idx="64">
                  <c:v>-4.694515541287986</c:v>
                </c:pt>
                <c:pt idx="65">
                  <c:v>-2.6622774594331879</c:v>
                </c:pt>
                <c:pt idx="66">
                  <c:v>-3.209019884412124</c:v>
                </c:pt>
                <c:pt idx="67">
                  <c:v>-3.209019884412124</c:v>
                </c:pt>
                <c:pt idx="68">
                  <c:v>-2.6509778202289729</c:v>
                </c:pt>
                <c:pt idx="69">
                  <c:v>-3.0689821864501003</c:v>
                </c:pt>
                <c:pt idx="70">
                  <c:v>-2.8625389804081083</c:v>
                </c:pt>
                <c:pt idx="71">
                  <c:v>-2.725357961793565</c:v>
                </c:pt>
                <c:pt idx="72">
                  <c:v>-2.4948283805574758</c:v>
                </c:pt>
                <c:pt idx="73">
                  <c:v>-2.49625863855292</c:v>
                </c:pt>
                <c:pt idx="74">
                  <c:v>-3.0060213764858656</c:v>
                </c:pt>
                <c:pt idx="75">
                  <c:v>-2.2958143562556601</c:v>
                </c:pt>
                <c:pt idx="76">
                  <c:v>-2.1615096863697172</c:v>
                </c:pt>
                <c:pt idx="77">
                  <c:v>-2.1615096863697172</c:v>
                </c:pt>
                <c:pt idx="78">
                  <c:v>-2.2610686926522252</c:v>
                </c:pt>
                <c:pt idx="79">
                  <c:v>-2.3581506403299328</c:v>
                </c:pt>
                <c:pt idx="80">
                  <c:v>-2.3661442776420087</c:v>
                </c:pt>
                <c:pt idx="81">
                  <c:v>-2.570481109788548</c:v>
                </c:pt>
                <c:pt idx="82">
                  <c:v>-2.3185737971136864</c:v>
                </c:pt>
                <c:pt idx="83">
                  <c:v>-2.2770434972996649</c:v>
                </c:pt>
                <c:pt idx="84">
                  <c:v>-1.9679206348743061</c:v>
                </c:pt>
                <c:pt idx="85">
                  <c:v>-1.9679206348743061</c:v>
                </c:pt>
                <c:pt idx="86">
                  <c:v>-2.283321707313863</c:v>
                </c:pt>
                <c:pt idx="87">
                  <c:v>-2.1923219590551795</c:v>
                </c:pt>
                <c:pt idx="88">
                  <c:v>-2.1213655524117203</c:v>
                </c:pt>
                <c:pt idx="89">
                  <c:v>-2.2080206431478886</c:v>
                </c:pt>
                <c:pt idx="90">
                  <c:v>-1.9055913251623489</c:v>
                </c:pt>
                <c:pt idx="91">
                  <c:v>-1.9732619430265381</c:v>
                </c:pt>
                <c:pt idx="92">
                  <c:v>-2.0303748695128196</c:v>
                </c:pt>
                <c:pt idx="93">
                  <c:v>-1.931590354917367</c:v>
                </c:pt>
                <c:pt idx="94">
                  <c:v>-1.931590354917367</c:v>
                </c:pt>
                <c:pt idx="95">
                  <c:v>-1.9188623475102695</c:v>
                </c:pt>
                <c:pt idx="96">
                  <c:v>-1.8311978665383382</c:v>
                </c:pt>
                <c:pt idx="97">
                  <c:v>-1.9961603499899161</c:v>
                </c:pt>
                <c:pt idx="98">
                  <c:v>-1.9069899717124943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5-4BC1-92DD-BD3FB090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18704"/>
        <c:axId val="813215824"/>
      </c:scatterChart>
      <c:valAx>
        <c:axId val="813218704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5824"/>
        <c:crosses val="autoZero"/>
        <c:crossBetween val="midCat"/>
      </c:valAx>
      <c:valAx>
        <c:axId val="813215824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 vs Alpha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</c:f>
              <c:numCache>
                <c:formatCode>0.0</c:formatCode>
                <c:ptCount val="99"/>
                <c:pt idx="0">
                  <c:v>6.034423828125</c:v>
                </c:pt>
                <c:pt idx="1">
                  <c:v>6.034423828125</c:v>
                </c:pt>
                <c:pt idx="2">
                  <c:v>6.034423828125</c:v>
                </c:pt>
                <c:pt idx="3">
                  <c:v>5.1148925781250014</c:v>
                </c:pt>
                <c:pt idx="4">
                  <c:v>5.1148925781250014</c:v>
                </c:pt>
                <c:pt idx="5">
                  <c:v>5.1148925781250014</c:v>
                </c:pt>
                <c:pt idx="6">
                  <c:v>3.9080078124999957</c:v>
                </c:pt>
                <c:pt idx="7">
                  <c:v>3.9080078124999957</c:v>
                </c:pt>
                <c:pt idx="8">
                  <c:v>3.9080078124999957</c:v>
                </c:pt>
                <c:pt idx="9">
                  <c:v>2.9884765624999972</c:v>
                </c:pt>
                <c:pt idx="10">
                  <c:v>2.9884765624999972</c:v>
                </c:pt>
                <c:pt idx="11">
                  <c:v>2.9884765624999972</c:v>
                </c:pt>
                <c:pt idx="12">
                  <c:v>1.9252685546874986</c:v>
                </c:pt>
                <c:pt idx="13">
                  <c:v>1.9252685546874986</c:v>
                </c:pt>
                <c:pt idx="14">
                  <c:v>1.9252685546874986</c:v>
                </c:pt>
                <c:pt idx="15">
                  <c:v>0.89079589843749574</c:v>
                </c:pt>
                <c:pt idx="16">
                  <c:v>0.89079589843749574</c:v>
                </c:pt>
                <c:pt idx="17">
                  <c:v>0.89079589843749574</c:v>
                </c:pt>
                <c:pt idx="18">
                  <c:v>8.6206054687501421E-2</c:v>
                </c:pt>
                <c:pt idx="19">
                  <c:v>8.6206054687501421E-2</c:v>
                </c:pt>
                <c:pt idx="20">
                  <c:v>8.6206054687501421E-2</c:v>
                </c:pt>
                <c:pt idx="21">
                  <c:v>-1.0919433593750014</c:v>
                </c:pt>
                <c:pt idx="22">
                  <c:v>-1.0919433593750014</c:v>
                </c:pt>
                <c:pt idx="23">
                  <c:v>-1.0919433593750014</c:v>
                </c:pt>
                <c:pt idx="24">
                  <c:v>-2.0689453124999986</c:v>
                </c:pt>
                <c:pt idx="25">
                  <c:v>-2.0402099609375028</c:v>
                </c:pt>
                <c:pt idx="26">
                  <c:v>-2.0689453124999986</c:v>
                </c:pt>
                <c:pt idx="27">
                  <c:v>-3.1896240234375028</c:v>
                </c:pt>
                <c:pt idx="28">
                  <c:v>-3.1896240234375028</c:v>
                </c:pt>
                <c:pt idx="29">
                  <c:v>-3.1896240234375028</c:v>
                </c:pt>
                <c:pt idx="30">
                  <c:v>-3.9942138671875043</c:v>
                </c:pt>
                <c:pt idx="31">
                  <c:v>-3.9942138671875043</c:v>
                </c:pt>
                <c:pt idx="32">
                  <c:v>-3.9942138671875043</c:v>
                </c:pt>
                <c:pt idx="33">
                  <c:v>-5.0286865234375</c:v>
                </c:pt>
                <c:pt idx="34">
                  <c:v>-5.0286865234375</c:v>
                </c:pt>
                <c:pt idx="35">
                  <c:v>-5.0286865234375</c:v>
                </c:pt>
                <c:pt idx="36">
                  <c:v>-6.0056884765625043</c:v>
                </c:pt>
                <c:pt idx="37">
                  <c:v>-6.0056884765625043</c:v>
                </c:pt>
                <c:pt idx="38">
                  <c:v>-6.0056884765625043</c:v>
                </c:pt>
                <c:pt idx="39">
                  <c:v>-7.0976318359374986</c:v>
                </c:pt>
                <c:pt idx="40">
                  <c:v>-7.0976318359374986</c:v>
                </c:pt>
                <c:pt idx="41">
                  <c:v>-7.0976318359374986</c:v>
                </c:pt>
                <c:pt idx="42">
                  <c:v>-8.1033691406249986</c:v>
                </c:pt>
                <c:pt idx="43">
                  <c:v>-8.1033691406249986</c:v>
                </c:pt>
                <c:pt idx="44">
                  <c:v>-8.1033691406249986</c:v>
                </c:pt>
                <c:pt idx="45">
                  <c:v>-9.0229003906250043</c:v>
                </c:pt>
                <c:pt idx="46">
                  <c:v>-9.0229003906250043</c:v>
                </c:pt>
                <c:pt idx="47">
                  <c:v>-9.0229003906250043</c:v>
                </c:pt>
                <c:pt idx="48">
                  <c:v>-10.143579101562501</c:v>
                </c:pt>
                <c:pt idx="49">
                  <c:v>-10.143579101562501</c:v>
                </c:pt>
                <c:pt idx="50">
                  <c:v>-10.114843749999999</c:v>
                </c:pt>
                <c:pt idx="51">
                  <c:v>-11.0631103515625</c:v>
                </c:pt>
                <c:pt idx="52">
                  <c:v>-11.0631103515625</c:v>
                </c:pt>
                <c:pt idx="53">
                  <c:v>-11.0631103515625</c:v>
                </c:pt>
                <c:pt idx="54">
                  <c:v>-11.982641601562499</c:v>
                </c:pt>
                <c:pt idx="55">
                  <c:v>-11.982641601562499</c:v>
                </c:pt>
                <c:pt idx="56">
                  <c:v>-11.982641601562499</c:v>
                </c:pt>
                <c:pt idx="57">
                  <c:v>-13.045849609375004</c:v>
                </c:pt>
                <c:pt idx="58">
                  <c:v>-13.045849609375004</c:v>
                </c:pt>
                <c:pt idx="59">
                  <c:v>-13.0745849609375</c:v>
                </c:pt>
                <c:pt idx="60">
                  <c:v>-14.137792968749999</c:v>
                </c:pt>
                <c:pt idx="61">
                  <c:v>-14.137792968749999</c:v>
                </c:pt>
                <c:pt idx="62">
                  <c:v>-14.109057617187503</c:v>
                </c:pt>
                <c:pt idx="63">
                  <c:v>-15.0860595703125</c:v>
                </c:pt>
                <c:pt idx="64">
                  <c:v>-15.057324218750004</c:v>
                </c:pt>
                <c:pt idx="65">
                  <c:v>-15.0860595703125</c:v>
                </c:pt>
                <c:pt idx="66">
                  <c:v>-16.149267578124999</c:v>
                </c:pt>
                <c:pt idx="67">
                  <c:v>-16.149267578124999</c:v>
                </c:pt>
                <c:pt idx="68">
                  <c:v>-16.120532226562503</c:v>
                </c:pt>
                <c:pt idx="69">
                  <c:v>-17.2412109375</c:v>
                </c:pt>
                <c:pt idx="70">
                  <c:v>-17.2412109375</c:v>
                </c:pt>
                <c:pt idx="71">
                  <c:v>-17.2412109375</c:v>
                </c:pt>
                <c:pt idx="72">
                  <c:v>-18.132006835937503</c:v>
                </c:pt>
                <c:pt idx="73">
                  <c:v>-18.132006835937503</c:v>
                </c:pt>
                <c:pt idx="74">
                  <c:v>-18.132006835937503</c:v>
                </c:pt>
                <c:pt idx="75">
                  <c:v>-19.080273437500004</c:v>
                </c:pt>
                <c:pt idx="76">
                  <c:v>-19.051538085937501</c:v>
                </c:pt>
                <c:pt idx="77">
                  <c:v>-19.051538085937501</c:v>
                </c:pt>
                <c:pt idx="78">
                  <c:v>-20.344628906250001</c:v>
                </c:pt>
                <c:pt idx="79">
                  <c:v>-20.344628906250001</c:v>
                </c:pt>
                <c:pt idx="80">
                  <c:v>-20.373364257812504</c:v>
                </c:pt>
                <c:pt idx="81">
                  <c:v>-21.005541992187503</c:v>
                </c:pt>
                <c:pt idx="82">
                  <c:v>-21.005541992187503</c:v>
                </c:pt>
                <c:pt idx="83">
                  <c:v>-21.005541992187503</c:v>
                </c:pt>
                <c:pt idx="84">
                  <c:v>-22.097485351562501</c:v>
                </c:pt>
                <c:pt idx="85">
                  <c:v>-22.097485351562501</c:v>
                </c:pt>
                <c:pt idx="86">
                  <c:v>-22.097485351562501</c:v>
                </c:pt>
                <c:pt idx="87">
                  <c:v>-23.160693359375003</c:v>
                </c:pt>
                <c:pt idx="88">
                  <c:v>-23.189428710937502</c:v>
                </c:pt>
                <c:pt idx="89">
                  <c:v>-23.160693359375003</c:v>
                </c:pt>
                <c:pt idx="90">
                  <c:v>-24.051489257812502</c:v>
                </c:pt>
                <c:pt idx="91">
                  <c:v>-24.051489257812502</c:v>
                </c:pt>
                <c:pt idx="92">
                  <c:v>-24.051489257812502</c:v>
                </c:pt>
                <c:pt idx="93">
                  <c:v>-25.200903320312502</c:v>
                </c:pt>
                <c:pt idx="94">
                  <c:v>-25.200903320312502</c:v>
                </c:pt>
                <c:pt idx="95">
                  <c:v>-25.200903320312502</c:v>
                </c:pt>
                <c:pt idx="96">
                  <c:v>-26.206640625000002</c:v>
                </c:pt>
                <c:pt idx="97">
                  <c:v>-26.206640625000002</c:v>
                </c:pt>
                <c:pt idx="98">
                  <c:v>-26.206640625000002</c:v>
                </c:pt>
              </c:numCache>
            </c:numRef>
          </c:xVal>
          <c:yVal>
            <c:numRef>
              <c:f>Sheet1!$W$2:$W$100</c:f>
              <c:numCache>
                <c:formatCode>General</c:formatCode>
                <c:ptCount val="99"/>
                <c:pt idx="0">
                  <c:v>0.23502165405624811</c:v>
                </c:pt>
                <c:pt idx="1">
                  <c:v>0.23885891977912677</c:v>
                </c:pt>
                <c:pt idx="2">
                  <c:v>0.23791853033117741</c:v>
                </c:pt>
                <c:pt idx="3">
                  <c:v>0.21025350150874611</c:v>
                </c:pt>
                <c:pt idx="4">
                  <c:v>0.20870066914900645</c:v>
                </c:pt>
                <c:pt idx="5">
                  <c:v>0.21002636411991721</c:v>
                </c:pt>
                <c:pt idx="6">
                  <c:v>0.17867650348357395</c:v>
                </c:pt>
                <c:pt idx="7">
                  <c:v>0.17919685431395346</c:v>
                </c:pt>
                <c:pt idx="8">
                  <c:v>0.17804706881173749</c:v>
                </c:pt>
                <c:pt idx="9">
                  <c:v>0.1445320332431472</c:v>
                </c:pt>
                <c:pt idx="10">
                  <c:v>0.14945026385644725</c:v>
                </c:pt>
                <c:pt idx="11">
                  <c:v>0.14604555786209947</c:v>
                </c:pt>
                <c:pt idx="12">
                  <c:v>0.10980552016831366</c:v>
                </c:pt>
                <c:pt idx="13">
                  <c:v>0.1110196424861784</c:v>
                </c:pt>
                <c:pt idx="14">
                  <c:v>0.10626400761827287</c:v>
                </c:pt>
                <c:pt idx="15">
                  <c:v>7.084267174551527E-2</c:v>
                </c:pt>
                <c:pt idx="16">
                  <c:v>7.084267174551527E-2</c:v>
                </c:pt>
                <c:pt idx="17">
                  <c:v>7.635061756105388E-2</c:v>
                </c:pt>
                <c:pt idx="18">
                  <c:v>3.7163181616590595E-2</c:v>
                </c:pt>
                <c:pt idx="19">
                  <c:v>3.9367777136218834E-2</c:v>
                </c:pt>
                <c:pt idx="20">
                  <c:v>4.3045409900676478E-2</c:v>
                </c:pt>
                <c:pt idx="21">
                  <c:v>6.1970952721556837E-4</c:v>
                </c:pt>
                <c:pt idx="22">
                  <c:v>6.1970952721556837E-4</c:v>
                </c:pt>
                <c:pt idx="23">
                  <c:v>0</c:v>
                </c:pt>
                <c:pt idx="24">
                  <c:v>-2.4801213060300326E-2</c:v>
                </c:pt>
                <c:pt idx="25">
                  <c:v>-2.9043447408635389E-2</c:v>
                </c:pt>
                <c:pt idx="26">
                  <c:v>-2.8906406648629458E-2</c:v>
                </c:pt>
                <c:pt idx="27">
                  <c:v>-7.2612350791855115E-2</c:v>
                </c:pt>
                <c:pt idx="28">
                  <c:v>-7.2750021572733914E-2</c:v>
                </c:pt>
                <c:pt idx="29">
                  <c:v>-7.0858429275143645E-2</c:v>
                </c:pt>
                <c:pt idx="30">
                  <c:v>-0.11337919815231028</c:v>
                </c:pt>
                <c:pt idx="31">
                  <c:v>-0.11727427023187861</c:v>
                </c:pt>
                <c:pt idx="32">
                  <c:v>-0.11602334468273857</c:v>
                </c:pt>
                <c:pt idx="33">
                  <c:v>-0.15022743755181109</c:v>
                </c:pt>
                <c:pt idx="34">
                  <c:v>-0.14904438040137105</c:v>
                </c:pt>
                <c:pt idx="35">
                  <c:v>-0.14753542128178648</c:v>
                </c:pt>
                <c:pt idx="36">
                  <c:v>-0.17394499480606623</c:v>
                </c:pt>
                <c:pt idx="37">
                  <c:v>-0.17394499480606623</c:v>
                </c:pt>
                <c:pt idx="38">
                  <c:v>-0.17236654657733605</c:v>
                </c:pt>
                <c:pt idx="39">
                  <c:v>-0.21287022259854885</c:v>
                </c:pt>
                <c:pt idx="40">
                  <c:v>-0.21372323745650595</c:v>
                </c:pt>
                <c:pt idx="41">
                  <c:v>-0.20841915711087003</c:v>
                </c:pt>
                <c:pt idx="42">
                  <c:v>-0.2299944528999647</c:v>
                </c:pt>
                <c:pt idx="43">
                  <c:v>-0.2299944528999647</c:v>
                </c:pt>
                <c:pt idx="44">
                  <c:v>-0.23034949926453785</c:v>
                </c:pt>
                <c:pt idx="45">
                  <c:v>-0.2611148033805939</c:v>
                </c:pt>
                <c:pt idx="46">
                  <c:v>-0.26050524560841304</c:v>
                </c:pt>
                <c:pt idx="47">
                  <c:v>-0.26174172967922676</c:v>
                </c:pt>
                <c:pt idx="48">
                  <c:v>-0.29943737358288969</c:v>
                </c:pt>
                <c:pt idx="49">
                  <c:v>-0.29397500932669574</c:v>
                </c:pt>
                <c:pt idx="50">
                  <c:v>-0.29428023543519405</c:v>
                </c:pt>
                <c:pt idx="51">
                  <c:v>-0.32379822797013619</c:v>
                </c:pt>
                <c:pt idx="52">
                  <c:v>-0.32379822797013619</c:v>
                </c:pt>
                <c:pt idx="53">
                  <c:v>-0.32529084693438109</c:v>
                </c:pt>
                <c:pt idx="54">
                  <c:v>-0.34320519883526507</c:v>
                </c:pt>
                <c:pt idx="55">
                  <c:v>-0.34656267971128557</c:v>
                </c:pt>
                <c:pt idx="56">
                  <c:v>-0.34382920828769281</c:v>
                </c:pt>
                <c:pt idx="57">
                  <c:v>-0.36454166926195208</c:v>
                </c:pt>
                <c:pt idx="58">
                  <c:v>-0.36454166926195208</c:v>
                </c:pt>
                <c:pt idx="59">
                  <c:v>-0.36060883856776449</c:v>
                </c:pt>
                <c:pt idx="60">
                  <c:v>-0.3935453096688899</c:v>
                </c:pt>
                <c:pt idx="61">
                  <c:v>-0.3935453096688899</c:v>
                </c:pt>
                <c:pt idx="62">
                  <c:v>-0.39406196920812714</c:v>
                </c:pt>
                <c:pt idx="63">
                  <c:v>-0.28354718888845665</c:v>
                </c:pt>
                <c:pt idx="64">
                  <c:v>-0.39416360552068702</c:v>
                </c:pt>
                <c:pt idx="65">
                  <c:v>-0.30022213179360924</c:v>
                </c:pt>
                <c:pt idx="66">
                  <c:v>-0.32813912664397332</c:v>
                </c:pt>
                <c:pt idx="67">
                  <c:v>-0.32813912664397332</c:v>
                </c:pt>
                <c:pt idx="68">
                  <c:v>-0.28409614904694086</c:v>
                </c:pt>
                <c:pt idx="69">
                  <c:v>-0.35420378252705315</c:v>
                </c:pt>
                <c:pt idx="70">
                  <c:v>-0.31637444865383085</c:v>
                </c:pt>
                <c:pt idx="71">
                  <c:v>-0.31884654220349706</c:v>
                </c:pt>
                <c:pt idx="72">
                  <c:v>-0.29998423389583234</c:v>
                </c:pt>
                <c:pt idx="73">
                  <c:v>-0.31253274928857633</c:v>
                </c:pt>
                <c:pt idx="74">
                  <c:v>-0.34331907807742668</c:v>
                </c:pt>
                <c:pt idx="75">
                  <c:v>-0.31625832819424538</c:v>
                </c:pt>
                <c:pt idx="76">
                  <c:v>-0.31708238881684636</c:v>
                </c:pt>
                <c:pt idx="77">
                  <c:v>-0.31708238881684636</c:v>
                </c:pt>
                <c:pt idx="78">
                  <c:v>-0.33070362252884339</c:v>
                </c:pt>
                <c:pt idx="79">
                  <c:v>-0.33682247747098654</c:v>
                </c:pt>
                <c:pt idx="80">
                  <c:v>-0.33870767790459283</c:v>
                </c:pt>
                <c:pt idx="81">
                  <c:v>-0.32988863191335305</c:v>
                </c:pt>
                <c:pt idx="82">
                  <c:v>-0.3220382466424494</c:v>
                </c:pt>
                <c:pt idx="83">
                  <c:v>-0.29011878444060774</c:v>
                </c:pt>
                <c:pt idx="84">
                  <c:v>-0.30839250664429074</c:v>
                </c:pt>
                <c:pt idx="85">
                  <c:v>-0.30839250664429074</c:v>
                </c:pt>
                <c:pt idx="86">
                  <c:v>-0.3188688301905826</c:v>
                </c:pt>
                <c:pt idx="87">
                  <c:v>-0.31675886365556777</c:v>
                </c:pt>
                <c:pt idx="88">
                  <c:v>-0.32376059916826372</c:v>
                </c:pt>
                <c:pt idx="89">
                  <c:v>-0.32029623478027647</c:v>
                </c:pt>
                <c:pt idx="90">
                  <c:v>-0.31174937438670092</c:v>
                </c:pt>
                <c:pt idx="91">
                  <c:v>-0.32148772402566272</c:v>
                </c:pt>
                <c:pt idx="92">
                  <c:v>-0.32529031463646874</c:v>
                </c:pt>
                <c:pt idx="93">
                  <c:v>-0.33226454229605007</c:v>
                </c:pt>
                <c:pt idx="94">
                  <c:v>-0.33226454229605007</c:v>
                </c:pt>
                <c:pt idx="95">
                  <c:v>-0.32680429971283503</c:v>
                </c:pt>
                <c:pt idx="96">
                  <c:v>-0.33728634866448859</c:v>
                </c:pt>
                <c:pt idx="97">
                  <c:v>-0.35724548216838781</c:v>
                </c:pt>
                <c:pt idx="98">
                  <c:v>-0.34907628028942733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6-4965-AA9E-7855D26B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64504"/>
        <c:axId val="577661304"/>
      </c:scatterChart>
      <c:valAx>
        <c:axId val="57766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1304"/>
        <c:crosses val="autoZero"/>
        <c:crossBetween val="midCat"/>
      </c:valAx>
      <c:valAx>
        <c:axId val="5776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80683</xdr:colOff>
      <xdr:row>36</xdr:row>
      <xdr:rowOff>169657</xdr:rowOff>
    </xdr:from>
    <xdr:to>
      <xdr:col>38</xdr:col>
      <xdr:colOff>385483</xdr:colOff>
      <xdr:row>51</xdr:row>
      <xdr:rowOff>169657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A852F-ECC3-4354-8C9E-BA328397F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121022</xdr:colOff>
      <xdr:row>20</xdr:row>
      <xdr:rowOff>53788</xdr:rowOff>
    </xdr:from>
    <xdr:to>
      <xdr:col>30</xdr:col>
      <xdr:colOff>425822</xdr:colOff>
      <xdr:row>35</xdr:row>
      <xdr:rowOff>107576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B18D5E-C188-4E9C-B8D8-29158667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85165</xdr:colOff>
      <xdr:row>20</xdr:row>
      <xdr:rowOff>53788</xdr:rowOff>
    </xdr:from>
    <xdr:to>
      <xdr:col>38</xdr:col>
      <xdr:colOff>389965</xdr:colOff>
      <xdr:row>35</xdr:row>
      <xdr:rowOff>107576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F671B1-13A7-4C14-A8FC-8495AEF6C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201707</xdr:colOff>
      <xdr:row>36</xdr:row>
      <xdr:rowOff>170331</xdr:rowOff>
    </xdr:from>
    <xdr:to>
      <xdr:col>30</xdr:col>
      <xdr:colOff>506507</xdr:colOff>
      <xdr:row>52</xdr:row>
      <xdr:rowOff>44825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AA9783-225B-4B6B-BB15-7A7C5F60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468086</xdr:colOff>
      <xdr:row>57</xdr:row>
      <xdr:rowOff>97971</xdr:rowOff>
    </xdr:from>
    <xdr:to>
      <xdr:col>34</xdr:col>
      <xdr:colOff>163286</xdr:colOff>
      <xdr:row>72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DDA591-C8DA-48A3-B1F4-F4C126F1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"/>
  <sheetViews>
    <sheetView tabSelected="1" topLeftCell="J1" zoomScale="55" zoomScaleNormal="55" workbookViewId="0">
      <selection activeCell="R2" sqref="R2"/>
    </sheetView>
  </sheetViews>
  <sheetFormatPr defaultRowHeight="14.4" x14ac:dyDescent="0.3"/>
  <cols>
    <col min="1" max="5" width="0" hidden="1" customWidth="1"/>
    <col min="6" max="6" width="12.6640625" customWidth="1"/>
    <col min="7" max="7" width="0" hidden="1" customWidth="1"/>
    <col min="8" max="8" width="0.109375" customWidth="1"/>
    <col min="9" max="9" width="15.88671875" customWidth="1"/>
    <col min="10" max="10" width="14.88671875" customWidth="1"/>
    <col min="11" max="14" width="0" hidden="1" customWidth="1"/>
    <col min="15" max="15" width="16.44140625" customWidth="1"/>
    <col min="16" max="16" width="15" customWidth="1"/>
    <col min="17" max="17" width="18.21875" customWidth="1"/>
    <col min="18" max="18" width="16.88671875" customWidth="1"/>
    <col min="19" max="19" width="20.109375" customWidth="1"/>
    <col min="20" max="20" width="20.77734375" customWidth="1"/>
    <col min="21" max="21" width="18.21875" customWidth="1"/>
    <col min="22" max="22" width="17.109375" customWidth="1"/>
    <col min="23" max="23" width="17.33203125" customWidth="1"/>
  </cols>
  <sheetData>
    <row r="1" spans="1:45" x14ac:dyDescent="0.3">
      <c r="F1" t="s">
        <v>100</v>
      </c>
      <c r="I1" t="s">
        <v>101</v>
      </c>
      <c r="J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108</v>
      </c>
      <c r="T1" t="s">
        <v>109</v>
      </c>
      <c r="U1" t="s">
        <v>110</v>
      </c>
      <c r="V1" t="s">
        <v>111</v>
      </c>
      <c r="W1" t="s">
        <v>113</v>
      </c>
    </row>
    <row r="2" spans="1:45" x14ac:dyDescent="0.3">
      <c r="A2" s="1" t="s">
        <v>0</v>
      </c>
      <c r="B2" s="2" t="s">
        <v>1</v>
      </c>
      <c r="C2" s="1">
        <v>58</v>
      </c>
      <c r="D2" s="1">
        <v>59.906225585937506</v>
      </c>
      <c r="E2" s="1">
        <v>53.871801757812506</v>
      </c>
      <c r="F2" s="3">
        <f t="shared" ref="F2:F33" si="0">IF(ISNUMBER(D2),D2-E2,"")</f>
        <v>6.034423828125</v>
      </c>
      <c r="G2" s="3">
        <v>2.2206640624999996</v>
      </c>
      <c r="H2" s="3">
        <v>0.98069335937499968</v>
      </c>
      <c r="I2" s="4">
        <f t="shared" ref="I2:I33" si="1">IF(ISNUMBER(G2),G2-H2,"")</f>
        <v>1.239970703125</v>
      </c>
      <c r="J2" s="4">
        <v>0.19825195312499991</v>
      </c>
      <c r="K2" s="4">
        <v>0.1634399414062499</v>
      </c>
      <c r="L2" s="5">
        <f t="shared" ref="L2:L33" si="2">IF(ISNUMBER(J2),J2-K2,"")</f>
        <v>3.4812011718750008E-2</v>
      </c>
      <c r="M2" s="6">
        <v>24.922626953124997</v>
      </c>
      <c r="N2" s="6">
        <v>16.100000000000001</v>
      </c>
      <c r="O2" s="7">
        <f t="shared" ref="O2:O33" si="3">IF(ISNUMBER(N2),((10^-5)*(N2^2))-(0.0047*N2)+1.2925,"")</f>
        <v>1.2194221000000001</v>
      </c>
      <c r="P2" s="6">
        <f t="shared" ref="P2:P33" si="4">IF(ISNUMBER(M2),IF(M2&gt;0,SQRT(2*9.81*M2/O2),0),"")</f>
        <v>20.024854959966252</v>
      </c>
      <c r="Q2">
        <f xml:space="preserve"> (2*($J2))/(($O2)*(($P2)^2)*($U$2))</f>
        <v>9.9951481059716879E-2</v>
      </c>
      <c r="R2">
        <f>($Q2 - $Q20)</f>
        <v>6.2449714431114245E-3</v>
      </c>
      <c r="S2">
        <f>(2*($I2))/(($O2)*(($P2)^2)*($U$2))</f>
        <v>0.62514848552265589</v>
      </c>
      <c r="T2">
        <f>($S2 / $Q2)</f>
        <v>6.2545194817989289</v>
      </c>
      <c r="U2">
        <f xml:space="preserve"> 8.1127*10^(-3)</f>
        <v>8.1127000000000005E-3</v>
      </c>
      <c r="V2">
        <f>(($S2)^2)/((3.14159)*($U$6)*($Q2-$Q$16))</f>
        <v>2.9737917168677237</v>
      </c>
      <c r="W2">
        <f>(($I2)) / ((0.5)*($O$2)*($P2)*(3.14159)*(0.13755))</f>
        <v>0.23502165405624811</v>
      </c>
    </row>
    <row r="3" spans="1:45" x14ac:dyDescent="0.3">
      <c r="A3" s="1" t="s">
        <v>2</v>
      </c>
      <c r="B3" s="2" t="s">
        <v>1</v>
      </c>
      <c r="C3" s="1">
        <v>58</v>
      </c>
      <c r="D3" s="1">
        <v>59.906225585937506</v>
      </c>
      <c r="E3" s="1">
        <v>53.871801757812506</v>
      </c>
      <c r="F3" s="3">
        <f t="shared" si="0"/>
        <v>6.034423828125</v>
      </c>
      <c r="G3" s="3">
        <v>2.2438720703124999</v>
      </c>
      <c r="H3" s="3">
        <v>0.98069335937499968</v>
      </c>
      <c r="I3" s="4">
        <f t="shared" si="1"/>
        <v>1.2631787109375003</v>
      </c>
      <c r="J3" s="4">
        <v>0.21317138671874991</v>
      </c>
      <c r="K3" s="4">
        <v>0.1634399414062499</v>
      </c>
      <c r="L3" s="5">
        <f t="shared" si="2"/>
        <v>4.9731445312500011E-2</v>
      </c>
      <c r="M3" s="6">
        <v>25.039946289062499</v>
      </c>
      <c r="N3" s="6">
        <v>16.100000000000001</v>
      </c>
      <c r="O3" s="7">
        <f t="shared" si="3"/>
        <v>1.2194221000000001</v>
      </c>
      <c r="P3" s="6">
        <f t="shared" si="4"/>
        <v>20.071931546952868</v>
      </c>
      <c r="Q3">
        <f xml:space="preserve"> (2*($J3))/(($O3)*(($P3)^2)*($U$2))</f>
        <v>0.10696977776708826</v>
      </c>
      <c r="R3">
        <f t="shared" ref="R3:R66" si="5">($Q3 - $Q21)</f>
        <v>1.1583842504342412E-2</v>
      </c>
      <c r="S3">
        <f>(2*($I3))/(($O3)*(($P3)^2)*($U$2))</f>
        <v>0.6338653046685675</v>
      </c>
      <c r="T3">
        <f t="shared" ref="T3:T66" si="6">($S3 / $Q3)</f>
        <v>5.9256485140010353</v>
      </c>
      <c r="W3">
        <f t="shared" ref="W3:W66" si="7">(($I3)) / ((0.5)*($O$2)*($P3)*(3.14159)*(0.13755))</f>
        <v>0.23885891977912677</v>
      </c>
    </row>
    <row r="4" spans="1:45" x14ac:dyDescent="0.3">
      <c r="A4" s="1" t="s">
        <v>3</v>
      </c>
      <c r="B4" s="2" t="s">
        <v>1</v>
      </c>
      <c r="C4" s="1">
        <v>58</v>
      </c>
      <c r="D4" s="1">
        <v>59.906225585937506</v>
      </c>
      <c r="E4" s="1">
        <v>53.871801757812506</v>
      </c>
      <c r="F4" s="3">
        <f t="shared" si="0"/>
        <v>6.034423828125</v>
      </c>
      <c r="G4" s="3">
        <v>2.2388989257812497</v>
      </c>
      <c r="H4" s="3">
        <v>0.98069335937499968</v>
      </c>
      <c r="I4" s="4">
        <f t="shared" si="1"/>
        <v>1.2582055664062501</v>
      </c>
      <c r="J4" s="4">
        <v>0.20819824218749991</v>
      </c>
      <c r="K4" s="4">
        <v>0.1634399414062499</v>
      </c>
      <c r="L4" s="5">
        <f t="shared" si="2"/>
        <v>4.475830078125001E-2</v>
      </c>
      <c r="M4" s="6">
        <v>25.039946289062499</v>
      </c>
      <c r="N4" s="6">
        <v>16.100000000000001</v>
      </c>
      <c r="O4" s="7">
        <f t="shared" si="3"/>
        <v>1.2194221000000001</v>
      </c>
      <c r="P4" s="6">
        <f t="shared" si="4"/>
        <v>20.071931546952868</v>
      </c>
      <c r="Q4">
        <f xml:space="preserve"> (2*($J4))/(($O4)*(($P4)^2)*($U$2))</f>
        <v>0.10447424507154271</v>
      </c>
      <c r="R4">
        <f t="shared" si="5"/>
        <v>7.0300440339755299E-3</v>
      </c>
      <c r="S4">
        <f>(2*($I4))/(($O4)*(($P4)^2)*($U$2))</f>
        <v>0.6313697719730218</v>
      </c>
      <c r="T4">
        <f t="shared" si="6"/>
        <v>6.0433054246112752</v>
      </c>
      <c r="W4">
        <f t="shared" si="7"/>
        <v>0.23791853033117741</v>
      </c>
      <c r="AS4" t="s">
        <v>107</v>
      </c>
    </row>
    <row r="5" spans="1:45" x14ac:dyDescent="0.3">
      <c r="A5" s="1" t="s">
        <v>4</v>
      </c>
      <c r="B5" s="2" t="s">
        <v>1</v>
      </c>
      <c r="C5" s="1">
        <v>59</v>
      </c>
      <c r="D5" s="1">
        <v>58.986694335937507</v>
      </c>
      <c r="E5" s="1">
        <v>53.871801757812506</v>
      </c>
      <c r="F5" s="3">
        <f t="shared" si="0"/>
        <v>5.1148925781250014</v>
      </c>
      <c r="G5" s="3">
        <v>2.1361206054687498</v>
      </c>
      <c r="H5" s="3">
        <v>1.0138476562499996</v>
      </c>
      <c r="I5" s="4">
        <f t="shared" si="1"/>
        <v>1.1222729492187502</v>
      </c>
      <c r="J5" s="4">
        <v>0.19162109374999992</v>
      </c>
      <c r="K5" s="4">
        <v>0.1534936523437499</v>
      </c>
      <c r="L5" s="5">
        <f t="shared" si="2"/>
        <v>3.8127441406250018E-2</v>
      </c>
      <c r="M5" s="6">
        <v>25.509223632812496</v>
      </c>
      <c r="N5" s="6">
        <v>16.100000000000001</v>
      </c>
      <c r="O5" s="7">
        <f t="shared" si="3"/>
        <v>1.2194221000000001</v>
      </c>
      <c r="P5" s="6">
        <f t="shared" si="4"/>
        <v>20.259143996158098</v>
      </c>
      <c r="Q5">
        <f xml:space="preserve"> (2*($J5))/(($O5)*(($P5)^2)*($U$2))</f>
        <v>9.4386884170836946E-2</v>
      </c>
      <c r="R5">
        <f t="shared" si="5"/>
        <v>-2.0063025336513052E-3</v>
      </c>
      <c r="S5">
        <f>(2*($I5))/(($O5)*(($P5)^2)*($U$2))</f>
        <v>0.55279846697970225</v>
      </c>
      <c r="T5">
        <f t="shared" si="6"/>
        <v>5.8567296911629843</v>
      </c>
      <c r="U5" t="s">
        <v>112</v>
      </c>
      <c r="W5">
        <f t="shared" si="7"/>
        <v>0.21025350150874611</v>
      </c>
    </row>
    <row r="6" spans="1:45" x14ac:dyDescent="0.3">
      <c r="A6" s="1" t="s">
        <v>5</v>
      </c>
      <c r="B6" s="2" t="s">
        <v>1</v>
      </c>
      <c r="C6" s="1">
        <v>59</v>
      </c>
      <c r="D6" s="1">
        <v>58.986694335937507</v>
      </c>
      <c r="E6" s="1">
        <v>53.871801757812506</v>
      </c>
      <c r="F6" s="3">
        <f t="shared" si="0"/>
        <v>5.1148925781250014</v>
      </c>
      <c r="G6" s="3">
        <v>2.1278320312499996</v>
      </c>
      <c r="H6" s="3">
        <v>1.0138476562499996</v>
      </c>
      <c r="I6" s="4">
        <f t="shared" si="1"/>
        <v>1.113984375</v>
      </c>
      <c r="J6" s="4">
        <v>0.1899633789062499</v>
      </c>
      <c r="K6" s="4">
        <v>0.1534936523437499</v>
      </c>
      <c r="L6" s="5">
        <f t="shared" si="2"/>
        <v>3.6469726562499999E-2</v>
      </c>
      <c r="M6" s="6">
        <v>25.509223632812496</v>
      </c>
      <c r="N6" s="6">
        <v>16.100000000000001</v>
      </c>
      <c r="O6" s="7">
        <f t="shared" si="3"/>
        <v>1.2194221000000001</v>
      </c>
      <c r="P6" s="6">
        <f t="shared" si="4"/>
        <v>20.259143996158098</v>
      </c>
      <c r="Q6">
        <f xml:space="preserve"> (2*($J6))/(($O6)*(($P6)^2)*($U$2))</f>
        <v>9.3570342860674893E-2</v>
      </c>
      <c r="R6">
        <f t="shared" si="5"/>
        <v>-2.822843843813358E-3</v>
      </c>
      <c r="S6">
        <f>(2*($I6))/(($O6)*(($P6)^2)*($U$2))</f>
        <v>0.54871576042889192</v>
      </c>
      <c r="T6">
        <f t="shared" si="6"/>
        <v>5.8642059401868716</v>
      </c>
      <c r="U6">
        <f>((0.13755)^2)/(8.1127*10^(-3))</f>
        <v>2.3321462028671096</v>
      </c>
      <c r="W6">
        <f t="shared" si="7"/>
        <v>0.20870066914900645</v>
      </c>
    </row>
    <row r="7" spans="1:45" x14ac:dyDescent="0.3">
      <c r="A7" s="1" t="s">
        <v>6</v>
      </c>
      <c r="B7" s="2" t="s">
        <v>1</v>
      </c>
      <c r="C7" s="1">
        <v>59</v>
      </c>
      <c r="D7" s="1">
        <v>58.986694335937507</v>
      </c>
      <c r="E7" s="1">
        <v>53.871801757812506</v>
      </c>
      <c r="F7" s="3">
        <f t="shared" si="0"/>
        <v>5.1148925781250014</v>
      </c>
      <c r="G7" s="3">
        <v>2.1477246093749995</v>
      </c>
      <c r="H7" s="3">
        <v>1.0138476562499996</v>
      </c>
      <c r="I7" s="4">
        <f t="shared" si="1"/>
        <v>1.1338769531249999</v>
      </c>
      <c r="J7" s="4">
        <v>0.20156738281249992</v>
      </c>
      <c r="K7" s="4">
        <v>0.1534936523437499</v>
      </c>
      <c r="L7" s="5">
        <f t="shared" si="2"/>
        <v>4.807373046875002E-2</v>
      </c>
      <c r="M7" s="6">
        <v>26.095820312499995</v>
      </c>
      <c r="N7" s="6">
        <v>16.100000000000001</v>
      </c>
      <c r="O7" s="7">
        <f t="shared" si="3"/>
        <v>1.2194221000000001</v>
      </c>
      <c r="P7" s="6">
        <f t="shared" si="4"/>
        <v>20.490754372312708</v>
      </c>
      <c r="Q7">
        <f xml:space="preserve"> (2*($J7))/(($O7)*(($P7)^2)*($U$2))</f>
        <v>9.7054321929983173E-2</v>
      </c>
      <c r="R7">
        <f t="shared" si="5"/>
        <v>-2.2960416300078779E-4</v>
      </c>
      <c r="S7">
        <f>(2*($I7))/(($O7)*(($P7)^2)*($U$2))</f>
        <v>0.5459596552878283</v>
      </c>
      <c r="T7">
        <f t="shared" si="6"/>
        <v>5.6252997747147617</v>
      </c>
      <c r="W7">
        <f t="shared" si="7"/>
        <v>0.21002636411991721</v>
      </c>
    </row>
    <row r="8" spans="1:45" x14ac:dyDescent="0.3">
      <c r="A8" s="1" t="s">
        <v>7</v>
      </c>
      <c r="B8" s="2" t="s">
        <v>1</v>
      </c>
      <c r="C8" s="1">
        <v>58</v>
      </c>
      <c r="D8" s="1">
        <v>57.779809570312501</v>
      </c>
      <c r="E8" s="1">
        <v>53.871801757812506</v>
      </c>
      <c r="F8" s="3">
        <f t="shared" si="0"/>
        <v>3.9080078124999957</v>
      </c>
      <c r="G8" s="3">
        <v>1.9587451171874997</v>
      </c>
      <c r="H8" s="3">
        <v>1.0072167968749997</v>
      </c>
      <c r="I8" s="4">
        <f t="shared" si="1"/>
        <v>0.95152832031250001</v>
      </c>
      <c r="J8" s="4">
        <v>0.18830566406249991</v>
      </c>
      <c r="K8" s="4">
        <v>0.1534936523437499</v>
      </c>
      <c r="L8" s="5">
        <f t="shared" si="2"/>
        <v>3.4812011718750008E-2</v>
      </c>
      <c r="M8" s="6">
        <v>25.391904296874998</v>
      </c>
      <c r="N8" s="6">
        <v>16.100000000000001</v>
      </c>
      <c r="O8" s="7">
        <f t="shared" si="3"/>
        <v>1.2194221000000001</v>
      </c>
      <c r="P8" s="6">
        <f t="shared" si="4"/>
        <v>20.212503447104023</v>
      </c>
      <c r="Q8">
        <f xml:space="preserve"> (2*($J8))/(($O8)*(($P8)^2)*($U$2))</f>
        <v>9.318235603293204E-2</v>
      </c>
      <c r="R8">
        <f t="shared" si="5"/>
        <v>-8.3224544567857689E-3</v>
      </c>
      <c r="S8">
        <f>(2*($I8))/(($O8)*(($P8)^2)*($U$2))</f>
        <v>0.47086024289396017</v>
      </c>
      <c r="T8">
        <f t="shared" si="6"/>
        <v>5.0531051471541577</v>
      </c>
      <c r="W8">
        <f t="shared" si="7"/>
        <v>0.17867650348357395</v>
      </c>
    </row>
    <row r="9" spans="1:45" x14ac:dyDescent="0.3">
      <c r="A9" s="1" t="s">
        <v>8</v>
      </c>
      <c r="B9" s="2" t="s">
        <v>1</v>
      </c>
      <c r="C9" s="1">
        <v>58</v>
      </c>
      <c r="D9" s="1">
        <v>57.779809570312501</v>
      </c>
      <c r="E9" s="1">
        <v>53.871801757812506</v>
      </c>
      <c r="F9" s="3">
        <f t="shared" si="0"/>
        <v>3.9080078124999957</v>
      </c>
      <c r="G9" s="3">
        <v>1.9637182617187496</v>
      </c>
      <c r="H9" s="3">
        <v>1.0072167968749997</v>
      </c>
      <c r="I9" s="4">
        <f t="shared" si="1"/>
        <v>0.95650146484374998</v>
      </c>
      <c r="J9" s="4">
        <v>0.19162109374999992</v>
      </c>
      <c r="K9" s="4">
        <v>0.1534936523437499</v>
      </c>
      <c r="L9" s="5">
        <f t="shared" si="2"/>
        <v>3.8127441406250018E-2</v>
      </c>
      <c r="M9" s="6">
        <v>25.509223632812496</v>
      </c>
      <c r="N9" s="6">
        <v>16.100000000000001</v>
      </c>
      <c r="O9" s="7">
        <f t="shared" si="3"/>
        <v>1.2194221000000001</v>
      </c>
      <c r="P9" s="6">
        <f t="shared" si="4"/>
        <v>20.259143996158098</v>
      </c>
      <c r="Q9">
        <f xml:space="preserve"> (2*($J9))/(($O9)*(($P9)^2)*($U$2))</f>
        <v>9.4386884170836946E-2</v>
      </c>
      <c r="R9">
        <f t="shared" si="5"/>
        <v>-3.9834424648511613E-3</v>
      </c>
      <c r="S9">
        <f>(2*($I9))/(($O9)*(($P9)^2)*($U$2))</f>
        <v>0.47114433596349797</v>
      </c>
      <c r="T9">
        <f t="shared" si="6"/>
        <v>4.9916292936499875</v>
      </c>
      <c r="W9">
        <f t="shared" si="7"/>
        <v>0.17919685431395346</v>
      </c>
    </row>
    <row r="10" spans="1:45" x14ac:dyDescent="0.3">
      <c r="A10" s="1" t="s">
        <v>9</v>
      </c>
      <c r="B10" s="2" t="s">
        <v>1</v>
      </c>
      <c r="C10" s="1">
        <v>58</v>
      </c>
      <c r="D10" s="1">
        <v>57.779809570312501</v>
      </c>
      <c r="E10" s="1">
        <v>53.871801757812506</v>
      </c>
      <c r="F10" s="3">
        <f t="shared" si="0"/>
        <v>3.9080078124999957</v>
      </c>
      <c r="G10" s="3">
        <v>1.9487988281249997</v>
      </c>
      <c r="H10" s="3">
        <v>1.0072167968749997</v>
      </c>
      <c r="I10" s="4">
        <f t="shared" si="1"/>
        <v>0.94158203125000006</v>
      </c>
      <c r="J10" s="4">
        <v>0.17504394531249992</v>
      </c>
      <c r="K10" s="4">
        <v>0.1534936523437499</v>
      </c>
      <c r="L10" s="5">
        <f t="shared" si="2"/>
        <v>2.1550292968750023E-2</v>
      </c>
      <c r="M10" s="6">
        <v>25.039946289062499</v>
      </c>
      <c r="N10" s="6">
        <v>16.100000000000001</v>
      </c>
      <c r="O10" s="7">
        <f t="shared" si="3"/>
        <v>1.2194221000000001</v>
      </c>
      <c r="P10" s="6">
        <f t="shared" si="4"/>
        <v>20.071931546952868</v>
      </c>
      <c r="Q10">
        <f xml:space="preserve"> (2*($J10))/(($O10)*(($P10)^2)*($U$2))</f>
        <v>8.7837360434572451E-2</v>
      </c>
      <c r="R10">
        <f t="shared" si="5"/>
        <v>-7.9353205882282674E-3</v>
      </c>
      <c r="S10">
        <f>(2*($I10))/(($O10)*(($P10)^2)*($U$2))</f>
        <v>0.47248752368995567</v>
      </c>
      <c r="T10">
        <f t="shared" si="6"/>
        <v>5.3791179670283711</v>
      </c>
      <c r="W10">
        <f t="shared" si="7"/>
        <v>0.17804706881173749</v>
      </c>
    </row>
    <row r="11" spans="1:45" x14ac:dyDescent="0.3">
      <c r="A11" s="1" t="s">
        <v>10</v>
      </c>
      <c r="B11" s="2" t="s">
        <v>1</v>
      </c>
      <c r="C11" s="1">
        <v>58</v>
      </c>
      <c r="D11" s="1">
        <v>56.860278320312503</v>
      </c>
      <c r="E11" s="1">
        <v>53.871801757812506</v>
      </c>
      <c r="F11" s="3">
        <f t="shared" si="0"/>
        <v>2.9884765624999972</v>
      </c>
      <c r="G11" s="3">
        <v>1.7863427734374997</v>
      </c>
      <c r="H11" s="3">
        <v>1.0237939453124998</v>
      </c>
      <c r="I11" s="4">
        <f t="shared" si="1"/>
        <v>0.76254882812499991</v>
      </c>
      <c r="J11" s="4">
        <v>0.1584667968749999</v>
      </c>
      <c r="K11" s="4">
        <v>0.1485205078124999</v>
      </c>
      <c r="L11" s="5">
        <f t="shared" si="2"/>
        <v>9.9462890625000022E-3</v>
      </c>
      <c r="M11" s="6">
        <v>24.922626953124997</v>
      </c>
      <c r="N11" s="6">
        <v>16.100000000000001</v>
      </c>
      <c r="O11" s="7">
        <f t="shared" si="3"/>
        <v>1.2194221000000001</v>
      </c>
      <c r="P11" s="6">
        <f t="shared" si="4"/>
        <v>20.024854959966252</v>
      </c>
      <c r="Q11">
        <f xml:space="preserve"> (2*($J11))/(($O11)*(($P11)^2)*($U$2))</f>
        <v>7.9893240882519354E-2</v>
      </c>
      <c r="R11">
        <f t="shared" si="5"/>
        <v>-4.5730956225578587E-2</v>
      </c>
      <c r="S11">
        <f>(2*($I11))/(($O11)*(($P11)^2)*($U$2))</f>
        <v>0.38444960339628564</v>
      </c>
      <c r="T11">
        <f t="shared" si="6"/>
        <v>4.8120416589634587</v>
      </c>
      <c r="W11">
        <f t="shared" si="7"/>
        <v>0.1445320332431472</v>
      </c>
    </row>
    <row r="12" spans="1:45" x14ac:dyDescent="0.3">
      <c r="A12" s="1" t="s">
        <v>11</v>
      </c>
      <c r="B12" s="2" t="s">
        <v>1</v>
      </c>
      <c r="C12" s="1">
        <v>58</v>
      </c>
      <c r="D12" s="1">
        <v>56.860278320312503</v>
      </c>
      <c r="E12" s="1">
        <v>53.871801757812506</v>
      </c>
      <c r="F12" s="3">
        <f t="shared" si="0"/>
        <v>2.9884765624999972</v>
      </c>
      <c r="G12" s="3">
        <v>1.8178393554687498</v>
      </c>
      <c r="H12" s="3">
        <v>1.0237939453124998</v>
      </c>
      <c r="I12" s="4">
        <f t="shared" si="1"/>
        <v>0.79404541015624996</v>
      </c>
      <c r="J12" s="4">
        <v>0.17007080078124992</v>
      </c>
      <c r="K12" s="4">
        <v>0.1485205078124999</v>
      </c>
      <c r="L12" s="5">
        <f t="shared" si="2"/>
        <v>2.1550292968750023E-2</v>
      </c>
      <c r="M12" s="6">
        <v>25.274584960937496</v>
      </c>
      <c r="N12" s="6">
        <v>16.100000000000001</v>
      </c>
      <c r="O12" s="7">
        <f t="shared" si="3"/>
        <v>1.2194221000000001</v>
      </c>
      <c r="P12" s="6">
        <f t="shared" si="4"/>
        <v>20.16575502532239</v>
      </c>
      <c r="Q12">
        <f xml:space="preserve"> (2*($J12))/(($O12)*(($P12)^2)*($U$2))</f>
        <v>8.4549549917372527E-2</v>
      </c>
      <c r="R12">
        <f t="shared" si="5"/>
        <v>-4.0341862985078733E-2</v>
      </c>
      <c r="S12">
        <f>(2*($I12))/(($O12)*(($P12)^2)*($U$2))</f>
        <v>0.39475431252316456</v>
      </c>
      <c r="T12">
        <f t="shared" si="6"/>
        <v>4.6689108683481448</v>
      </c>
      <c r="W12">
        <f t="shared" si="7"/>
        <v>0.14945026385644725</v>
      </c>
    </row>
    <row r="13" spans="1:45" x14ac:dyDescent="0.3">
      <c r="A13" s="1" t="s">
        <v>12</v>
      </c>
      <c r="B13" s="2" t="s">
        <v>1</v>
      </c>
      <c r="C13" s="1">
        <v>58</v>
      </c>
      <c r="D13" s="1">
        <v>56.860278320312503</v>
      </c>
      <c r="E13" s="1">
        <v>53.871801757812506</v>
      </c>
      <c r="F13" s="3">
        <f t="shared" si="0"/>
        <v>2.9884765624999972</v>
      </c>
      <c r="G13" s="3">
        <v>1.7979467773437496</v>
      </c>
      <c r="H13" s="3">
        <v>1.0237939453124998</v>
      </c>
      <c r="I13" s="4">
        <f t="shared" si="1"/>
        <v>0.77415283203124985</v>
      </c>
      <c r="J13" s="4">
        <v>0.16178222656249991</v>
      </c>
      <c r="K13" s="4">
        <v>0.1485205078124999</v>
      </c>
      <c r="L13" s="5">
        <f t="shared" si="2"/>
        <v>1.3261718750000012E-2</v>
      </c>
      <c r="M13" s="6">
        <v>25.157265624999997</v>
      </c>
      <c r="N13" s="6">
        <v>16.100000000000001</v>
      </c>
      <c r="O13" s="7">
        <f t="shared" si="3"/>
        <v>1.2194221000000001</v>
      </c>
      <c r="P13" s="6">
        <f t="shared" si="4"/>
        <v>20.118897978851589</v>
      </c>
      <c r="Q13">
        <f xml:space="preserve"> (2*($J13))/(($O13)*(($P13)^2)*($U$2))</f>
        <v>8.0804016567833606E-2</v>
      </c>
      <c r="R13">
        <f t="shared" si="5"/>
        <v>-4.5861896523269344E-2</v>
      </c>
      <c r="S13">
        <f>(2*($I13))/(($O13)*(($P13)^2)*($U$2))</f>
        <v>0.3866596448487018</v>
      </c>
      <c r="T13">
        <f t="shared" si="6"/>
        <v>4.7851537741828407</v>
      </c>
      <c r="W13">
        <f t="shared" si="7"/>
        <v>0.14604555786209947</v>
      </c>
    </row>
    <row r="14" spans="1:45" x14ac:dyDescent="0.3">
      <c r="A14" s="1" t="s">
        <v>13</v>
      </c>
      <c r="B14" s="2" t="s">
        <v>1</v>
      </c>
      <c r="C14" s="1">
        <v>57</v>
      </c>
      <c r="D14" s="1">
        <v>55.797070312500004</v>
      </c>
      <c r="E14" s="1">
        <v>53.871801757812506</v>
      </c>
      <c r="F14" s="3">
        <f t="shared" si="0"/>
        <v>1.9252685546874986</v>
      </c>
      <c r="G14" s="3">
        <v>1.5990209960937496</v>
      </c>
      <c r="H14" s="3">
        <v>1.0237939453124998</v>
      </c>
      <c r="I14" s="4">
        <f t="shared" si="1"/>
        <v>0.5752270507812498</v>
      </c>
      <c r="J14" s="4">
        <v>0.17172851562499991</v>
      </c>
      <c r="K14" s="4">
        <v>0.1485205078124999</v>
      </c>
      <c r="L14" s="5">
        <f t="shared" si="2"/>
        <v>2.3208007812500014E-2</v>
      </c>
      <c r="M14" s="6">
        <v>24.570668945312498</v>
      </c>
      <c r="N14" s="6">
        <v>16.100000000000001</v>
      </c>
      <c r="O14" s="7">
        <f t="shared" si="3"/>
        <v>1.2194221000000001</v>
      </c>
      <c r="P14" s="6">
        <f t="shared" si="4"/>
        <v>19.882956434948373</v>
      </c>
      <c r="Q14">
        <f xml:space="preserve"> (2*($J14))/(($O14)*(($P14)^2)*($U$2))</f>
        <v>8.7819510428659486E-2</v>
      </c>
      <c r="R14">
        <f t="shared" si="5"/>
        <v>-2.436068129549035E-2</v>
      </c>
      <c r="S14">
        <f>(2*($I14))/(($O14)*(($P14)^2)*($U$2))</f>
        <v>0.29416289892845821</v>
      </c>
      <c r="T14">
        <f t="shared" si="6"/>
        <v>3.3496303667898784</v>
      </c>
      <c r="W14">
        <f t="shared" si="7"/>
        <v>0.10980552016831366</v>
      </c>
    </row>
    <row r="15" spans="1:45" x14ac:dyDescent="0.3">
      <c r="A15" s="1" t="s">
        <v>14</v>
      </c>
      <c r="B15" s="2" t="s">
        <v>1</v>
      </c>
      <c r="C15" s="1">
        <v>57</v>
      </c>
      <c r="D15" s="1">
        <v>55.797070312500004</v>
      </c>
      <c r="E15" s="1">
        <v>53.871801757812506</v>
      </c>
      <c r="F15" s="3">
        <f t="shared" si="0"/>
        <v>1.9252685546874986</v>
      </c>
      <c r="G15" s="3">
        <v>1.6122827148437497</v>
      </c>
      <c r="H15" s="3">
        <v>1.0237939453124998</v>
      </c>
      <c r="I15" s="4">
        <f t="shared" si="1"/>
        <v>0.58848876953124996</v>
      </c>
      <c r="J15" s="4">
        <v>0.1733862304687499</v>
      </c>
      <c r="K15" s="4">
        <v>0.1485205078124999</v>
      </c>
      <c r="L15" s="5">
        <f t="shared" si="2"/>
        <v>2.4865722656250006E-2</v>
      </c>
      <c r="M15" s="6">
        <v>25.157265624999997</v>
      </c>
      <c r="N15" s="6">
        <v>16.100000000000001</v>
      </c>
      <c r="O15" s="7">
        <f t="shared" si="3"/>
        <v>1.2194221000000001</v>
      </c>
      <c r="P15" s="6">
        <f t="shared" si="4"/>
        <v>20.118897978851589</v>
      </c>
      <c r="Q15">
        <f xml:space="preserve"> (2*($J15))/(($O15)*(($P15)^2)*($U$2))</f>
        <v>8.6599771415672822E-2</v>
      </c>
      <c r="R15">
        <f t="shared" si="5"/>
        <v>-2.3183019391356863E-2</v>
      </c>
      <c r="S15">
        <f>(2*($I15))/(($O15)*(($P15)^2)*($U$2))</f>
        <v>0.2939275672832744</v>
      </c>
      <c r="T15">
        <f t="shared" si="6"/>
        <v>3.3940917219335685</v>
      </c>
      <c r="W15">
        <f t="shared" si="7"/>
        <v>0.1110196424861784</v>
      </c>
    </row>
    <row r="16" spans="1:45" x14ac:dyDescent="0.3">
      <c r="A16" s="1" t="s">
        <v>15</v>
      </c>
      <c r="B16" s="2" t="s">
        <v>1</v>
      </c>
      <c r="C16" s="1">
        <v>57</v>
      </c>
      <c r="D16" s="1">
        <v>55.797070312500004</v>
      </c>
      <c r="E16" s="1">
        <v>53.871801757812506</v>
      </c>
      <c r="F16" s="3">
        <f t="shared" si="0"/>
        <v>1.9252685546874986</v>
      </c>
      <c r="G16" s="3">
        <v>1.5857592773437497</v>
      </c>
      <c r="H16" s="3">
        <v>1.0237939453124998</v>
      </c>
      <c r="I16" s="4">
        <f t="shared" si="1"/>
        <v>0.56196533203124988</v>
      </c>
      <c r="J16" s="4">
        <v>0.1634399414062499</v>
      </c>
      <c r="K16" s="4">
        <v>0.1485205078124999</v>
      </c>
      <c r="L16" s="5">
        <f t="shared" si="2"/>
        <v>1.4919433593750003E-2</v>
      </c>
      <c r="M16" s="6">
        <v>25.039946289062499</v>
      </c>
      <c r="N16" s="6">
        <v>16.100000000000001</v>
      </c>
      <c r="O16" s="7">
        <f t="shared" si="3"/>
        <v>1.2194221000000001</v>
      </c>
      <c r="P16" s="6">
        <f t="shared" si="4"/>
        <v>20.071931546952868</v>
      </c>
      <c r="Q16">
        <f xml:space="preserve"> (2*($J16))/(($O16)*(($P16)^2)*($U$2))</f>
        <v>8.2014450811632847E-2</v>
      </c>
      <c r="R16">
        <f t="shared" si="5"/>
        <v>-2.9424269951922322E-2</v>
      </c>
      <c r="S16">
        <f>(2*($I16))/(($O16)*(($P16)^2)*($U$2))</f>
        <v>0.28199519459664601</v>
      </c>
      <c r="T16">
        <f t="shared" si="6"/>
        <v>3.4383598476361206</v>
      </c>
      <c r="W16">
        <f t="shared" si="7"/>
        <v>0.10626400761827287</v>
      </c>
    </row>
    <row r="17" spans="1:23" x14ac:dyDescent="0.3">
      <c r="A17" s="1" t="s">
        <v>16</v>
      </c>
      <c r="B17" s="2" t="s">
        <v>1</v>
      </c>
      <c r="C17" s="1">
        <v>57</v>
      </c>
      <c r="D17" s="1">
        <v>54.762597656250001</v>
      </c>
      <c r="E17" s="1">
        <v>53.871801757812506</v>
      </c>
      <c r="F17" s="3">
        <f t="shared" si="0"/>
        <v>0.89079589843749574</v>
      </c>
      <c r="G17" s="3">
        <v>1.3768872070312497</v>
      </c>
      <c r="H17" s="3">
        <v>1.0022436523437497</v>
      </c>
      <c r="I17" s="4">
        <f t="shared" si="1"/>
        <v>0.37464355468749999</v>
      </c>
      <c r="J17" s="4">
        <v>0.16675537109374991</v>
      </c>
      <c r="K17" s="4">
        <v>0.1534936523437499</v>
      </c>
      <c r="L17" s="5">
        <f t="shared" si="2"/>
        <v>1.3261718750000012E-2</v>
      </c>
      <c r="M17" s="6">
        <v>25.039946289062499</v>
      </c>
      <c r="N17" s="6">
        <v>16.100000000000001</v>
      </c>
      <c r="O17" s="7">
        <f t="shared" si="3"/>
        <v>1.2194221000000001</v>
      </c>
      <c r="P17" s="6">
        <f t="shared" si="4"/>
        <v>20.071931546952868</v>
      </c>
      <c r="Q17">
        <f xml:space="preserve"> (2*($J17))/(($O17)*(($P17)^2)*($U$2))</f>
        <v>8.3678139275329882E-2</v>
      </c>
      <c r="R17">
        <f t="shared" si="5"/>
        <v>-2.9341765271890155E-2</v>
      </c>
      <c r="S17">
        <f>(2*($I17))/(($O17)*(($P17)^2)*($U$2))</f>
        <v>0.18799679639776404</v>
      </c>
      <c r="T17">
        <f t="shared" si="6"/>
        <v>2.2466655930193413</v>
      </c>
      <c r="W17">
        <f t="shared" si="7"/>
        <v>7.084267174551527E-2</v>
      </c>
    </row>
    <row r="18" spans="1:23" x14ac:dyDescent="0.3">
      <c r="A18" s="1" t="s">
        <v>17</v>
      </c>
      <c r="B18" s="2" t="s">
        <v>1</v>
      </c>
      <c r="C18" s="1">
        <v>57</v>
      </c>
      <c r="D18" s="1">
        <v>54.762597656250001</v>
      </c>
      <c r="E18" s="1">
        <v>53.871801757812506</v>
      </c>
      <c r="F18" s="3">
        <f t="shared" si="0"/>
        <v>0.89079589843749574</v>
      </c>
      <c r="G18" s="3">
        <v>1.3768872070312497</v>
      </c>
      <c r="H18" s="3">
        <v>1.0022436523437497</v>
      </c>
      <c r="I18" s="4">
        <f t="shared" si="1"/>
        <v>0.37464355468749999</v>
      </c>
      <c r="J18" s="4">
        <v>0.16675537109374991</v>
      </c>
      <c r="K18" s="4">
        <v>0.1534936523437499</v>
      </c>
      <c r="L18" s="5">
        <f t="shared" si="2"/>
        <v>1.3261718750000012E-2</v>
      </c>
      <c r="M18" s="6">
        <v>25.039946289062499</v>
      </c>
      <c r="N18" s="6">
        <v>16.100000000000001</v>
      </c>
      <c r="O18" s="7">
        <f t="shared" si="3"/>
        <v>1.2194221000000001</v>
      </c>
      <c r="P18" s="6">
        <f t="shared" si="4"/>
        <v>20.071931546952868</v>
      </c>
      <c r="Q18">
        <f xml:space="preserve"> (2*($J18))/(($O18)*(($P18)^2)*($U$2))</f>
        <v>8.3678139275329882E-2</v>
      </c>
      <c r="R18">
        <f t="shared" si="5"/>
        <v>-3.2964248858135314E-2</v>
      </c>
      <c r="S18">
        <f>(2*($I18))/(($O18)*(($P18)^2)*($U$2))</f>
        <v>0.18799679639776404</v>
      </c>
      <c r="T18">
        <f t="shared" si="6"/>
        <v>2.2466655930193413</v>
      </c>
      <c r="W18">
        <f t="shared" si="7"/>
        <v>7.084267174551527E-2</v>
      </c>
    </row>
    <row r="19" spans="1:23" x14ac:dyDescent="0.3">
      <c r="A19" s="1" t="s">
        <v>18</v>
      </c>
      <c r="B19" s="2" t="s">
        <v>1</v>
      </c>
      <c r="C19" s="1">
        <v>57</v>
      </c>
      <c r="D19" s="1">
        <v>54.762597656250001</v>
      </c>
      <c r="E19" s="1">
        <v>53.871801757812506</v>
      </c>
      <c r="F19" s="3">
        <f t="shared" si="0"/>
        <v>0.89079589843749574</v>
      </c>
      <c r="G19" s="3">
        <v>1.4050683593749997</v>
      </c>
      <c r="H19" s="3">
        <v>1.0022436523437497</v>
      </c>
      <c r="I19" s="4">
        <f t="shared" si="1"/>
        <v>0.40282470703125006</v>
      </c>
      <c r="J19" s="4">
        <v>0.17007080078124992</v>
      </c>
      <c r="K19" s="4">
        <v>0.1534936523437499</v>
      </c>
      <c r="L19" s="5">
        <f t="shared" si="2"/>
        <v>1.6577148437500022E-2</v>
      </c>
      <c r="M19" s="6">
        <v>24.922626953124997</v>
      </c>
      <c r="N19" s="6">
        <v>16.100000000000001</v>
      </c>
      <c r="O19" s="7">
        <f t="shared" si="3"/>
        <v>1.2194221000000001</v>
      </c>
      <c r="P19" s="6">
        <f t="shared" si="4"/>
        <v>20.024854959966252</v>
      </c>
      <c r="Q19">
        <f xml:space="preserve"> (2*($J19))/(($O19)*(($P19)^2)*($U$2))</f>
        <v>8.5743560934201976E-2</v>
      </c>
      <c r="R19">
        <f t="shared" si="5"/>
        <v>-3.2879353578494641E-2</v>
      </c>
      <c r="S19">
        <f>(2*($I19))/(($O19)*(($P19)^2)*($U$2))</f>
        <v>0.20308968179412487</v>
      </c>
      <c r="T19">
        <f t="shared" si="6"/>
        <v>2.368570649287264</v>
      </c>
      <c r="W19">
        <f t="shared" si="7"/>
        <v>7.635061756105388E-2</v>
      </c>
    </row>
    <row r="20" spans="1:23" x14ac:dyDescent="0.3">
      <c r="A20" s="1" t="s">
        <v>19</v>
      </c>
      <c r="B20" s="2" t="s">
        <v>1</v>
      </c>
      <c r="C20" s="1">
        <v>57</v>
      </c>
      <c r="D20" s="1">
        <v>53.958007812500007</v>
      </c>
      <c r="E20" s="1">
        <v>53.871801757812506</v>
      </c>
      <c r="F20" s="3">
        <f t="shared" si="0"/>
        <v>8.6206054687501421E-2</v>
      </c>
      <c r="G20" s="3">
        <v>1.2078002929687497</v>
      </c>
      <c r="H20" s="3">
        <v>1.0121899414062496</v>
      </c>
      <c r="I20" s="4">
        <f t="shared" si="1"/>
        <v>0.19561035156250006</v>
      </c>
      <c r="J20" s="4">
        <v>0.18499023437499992</v>
      </c>
      <c r="K20" s="4">
        <v>0.16012451171874992</v>
      </c>
      <c r="L20" s="5">
        <f t="shared" si="2"/>
        <v>2.4865722656250006E-2</v>
      </c>
      <c r="M20" s="6">
        <v>24.805307617187498</v>
      </c>
      <c r="N20" s="6">
        <v>16.100000000000001</v>
      </c>
      <c r="O20" s="7">
        <f t="shared" si="3"/>
        <v>1.2194221000000001</v>
      </c>
      <c r="P20" s="6">
        <f t="shared" si="4"/>
        <v>19.977667439163369</v>
      </c>
      <c r="Q20">
        <f xml:space="preserve"> (2*($J20))/(($O20)*(($P20)^2)*($U$2))</f>
        <v>9.3706509616605455E-2</v>
      </c>
      <c r="R20">
        <f t="shared" si="5"/>
        <v>-2.4912693986192364E-2</v>
      </c>
      <c r="S20">
        <f>(2*($I20))/(($O20)*(($P20)^2)*($U$2))</f>
        <v>9.9086113122283534E-2</v>
      </c>
      <c r="T20">
        <f t="shared" si="6"/>
        <v>1.0574090693132037</v>
      </c>
      <c r="W20">
        <f t="shared" si="7"/>
        <v>3.7163181616590595E-2</v>
      </c>
    </row>
    <row r="21" spans="1:23" x14ac:dyDescent="0.3">
      <c r="A21" s="1" t="s">
        <v>20</v>
      </c>
      <c r="B21" s="2" t="s">
        <v>1</v>
      </c>
      <c r="C21" s="1">
        <v>57</v>
      </c>
      <c r="D21" s="1">
        <v>53.958007812500007</v>
      </c>
      <c r="E21" s="1">
        <v>53.871801757812506</v>
      </c>
      <c r="F21" s="3">
        <f t="shared" si="0"/>
        <v>8.6206054687501421E-2</v>
      </c>
      <c r="G21" s="3">
        <v>1.2194042968749996</v>
      </c>
      <c r="H21" s="3">
        <v>1.0121899414062496</v>
      </c>
      <c r="I21" s="4">
        <f t="shared" si="1"/>
        <v>0.20721435546875</v>
      </c>
      <c r="J21" s="4">
        <v>0.18830566406249991</v>
      </c>
      <c r="K21" s="4">
        <v>0.16012451171874992</v>
      </c>
      <c r="L21" s="5">
        <f t="shared" si="2"/>
        <v>2.8181152343749988E-2</v>
      </c>
      <c r="M21" s="6">
        <v>24.805307617187498</v>
      </c>
      <c r="N21" s="6">
        <v>16.100000000000001</v>
      </c>
      <c r="O21" s="7">
        <f t="shared" si="3"/>
        <v>1.2194221000000001</v>
      </c>
      <c r="P21" s="6">
        <f t="shared" si="4"/>
        <v>19.977667439163369</v>
      </c>
      <c r="Q21">
        <f xml:space="preserve"> (2*($J21))/(($O21)*(($P21)^2)*($U$2))</f>
        <v>9.5385935262745844E-2</v>
      </c>
      <c r="R21">
        <f t="shared" si="5"/>
        <v>-2.3233268340051974E-2</v>
      </c>
      <c r="S21">
        <f>(2*($I21))/(($O21)*(($P21)^2)*($U$2))</f>
        <v>0.1049641028837749</v>
      </c>
      <c r="T21">
        <f t="shared" si="6"/>
        <v>1.1004148839621426</v>
      </c>
      <c r="W21">
        <f t="shared" si="7"/>
        <v>3.9367777136218834E-2</v>
      </c>
    </row>
    <row r="22" spans="1:23" x14ac:dyDescent="0.3">
      <c r="A22" s="1" t="s">
        <v>21</v>
      </c>
      <c r="B22" s="2" t="s">
        <v>1</v>
      </c>
      <c r="C22" s="1">
        <v>57</v>
      </c>
      <c r="D22" s="1">
        <v>53.958007812500007</v>
      </c>
      <c r="E22" s="1">
        <v>53.871801757812506</v>
      </c>
      <c r="F22" s="3">
        <f t="shared" si="0"/>
        <v>8.6206054687501421E-2</v>
      </c>
      <c r="G22" s="3">
        <v>1.2392968749999997</v>
      </c>
      <c r="H22" s="3">
        <v>1.0121899414062496</v>
      </c>
      <c r="I22" s="4">
        <f t="shared" si="1"/>
        <v>0.22710693359375012</v>
      </c>
      <c r="J22" s="4">
        <v>0.19327880859374991</v>
      </c>
      <c r="K22" s="4">
        <v>0.16012451171874992</v>
      </c>
      <c r="L22" s="5">
        <f t="shared" si="2"/>
        <v>3.3154296874999989E-2</v>
      </c>
      <c r="M22" s="6">
        <v>24.922626953124997</v>
      </c>
      <c r="N22" s="6">
        <v>16.100000000000001</v>
      </c>
      <c r="O22" s="7">
        <f t="shared" si="3"/>
        <v>1.2194221000000001</v>
      </c>
      <c r="P22" s="6">
        <f t="shared" si="4"/>
        <v>20.024854959966252</v>
      </c>
      <c r="Q22">
        <f xml:space="preserve"> (2*($J22))/(($O22)*(($P22)^2)*($U$2))</f>
        <v>9.744420103756718E-2</v>
      </c>
      <c r="R22">
        <f t="shared" si="5"/>
        <v>-2.3706112186119357E-2</v>
      </c>
      <c r="S22">
        <f>(2*($I22))/(($O22)*(($P22)^2)*($U$2))</f>
        <v>0.11449912101150253</v>
      </c>
      <c r="T22">
        <f t="shared" si="6"/>
        <v>1.1750224209582287</v>
      </c>
      <c r="W22">
        <f t="shared" si="7"/>
        <v>4.3045409900676478E-2</v>
      </c>
    </row>
    <row r="23" spans="1:23" x14ac:dyDescent="0.3">
      <c r="A23" s="1" t="s">
        <v>22</v>
      </c>
      <c r="B23" s="2" t="s">
        <v>1</v>
      </c>
      <c r="C23" s="1">
        <v>58</v>
      </c>
      <c r="D23" s="1">
        <v>52.779858398437504</v>
      </c>
      <c r="E23" s="1">
        <v>53.871801757812506</v>
      </c>
      <c r="F23" s="3">
        <f t="shared" si="0"/>
        <v>-1.0919433593750014</v>
      </c>
      <c r="G23" s="3">
        <v>1.0138476562499996</v>
      </c>
      <c r="H23" s="3">
        <v>1.0105322265624996</v>
      </c>
      <c r="I23" s="4">
        <f t="shared" si="1"/>
        <v>3.3154296874999822E-3</v>
      </c>
      <c r="J23" s="4">
        <v>0.19659423828124992</v>
      </c>
      <c r="K23" s="4">
        <v>0.16012451171874992</v>
      </c>
      <c r="L23" s="5">
        <f t="shared" si="2"/>
        <v>3.6469726562499999E-2</v>
      </c>
      <c r="M23" s="6">
        <v>25.626542968749998</v>
      </c>
      <c r="N23" s="6">
        <v>16.100000000000001</v>
      </c>
      <c r="O23" s="7">
        <f t="shared" si="3"/>
        <v>1.2194221000000001</v>
      </c>
      <c r="P23" s="6">
        <f t="shared" si="4"/>
        <v>20.305677415810226</v>
      </c>
      <c r="Q23">
        <f xml:space="preserve"> (2*($J23))/(($O23)*(($P23)^2)*($U$2))</f>
        <v>9.6393186704488251E-2</v>
      </c>
      <c r="R23">
        <f t="shared" si="5"/>
        <v>-2.4384094544184109E-2</v>
      </c>
      <c r="S23">
        <f>(2*($I23))/(($O23)*(($P23)^2)*($U$2))</f>
        <v>1.6256063029455995E-3</v>
      </c>
      <c r="T23">
        <f t="shared" si="6"/>
        <v>1.6864327848494173E-2</v>
      </c>
      <c r="W23">
        <f t="shared" si="7"/>
        <v>6.1970952721556837E-4</v>
      </c>
    </row>
    <row r="24" spans="1:23" x14ac:dyDescent="0.3">
      <c r="A24" s="1" t="s">
        <v>23</v>
      </c>
      <c r="B24" s="2" t="s">
        <v>1</v>
      </c>
      <c r="C24" s="1">
        <v>58</v>
      </c>
      <c r="D24" s="1">
        <v>52.779858398437504</v>
      </c>
      <c r="E24" s="1">
        <v>53.871801757812506</v>
      </c>
      <c r="F24" s="3">
        <f t="shared" si="0"/>
        <v>-1.0919433593750014</v>
      </c>
      <c r="G24" s="3">
        <v>1.0138476562499996</v>
      </c>
      <c r="H24" s="3">
        <v>1.0105322265624996</v>
      </c>
      <c r="I24" s="4">
        <f t="shared" si="1"/>
        <v>3.3154296874999822E-3</v>
      </c>
      <c r="J24" s="4">
        <v>0.19659423828124992</v>
      </c>
      <c r="K24" s="4">
        <v>0.16012451171874992</v>
      </c>
      <c r="L24" s="5">
        <f t="shared" si="2"/>
        <v>3.6469726562499999E-2</v>
      </c>
      <c r="M24" s="6">
        <v>25.626542968749998</v>
      </c>
      <c r="N24" s="6">
        <v>16.100000000000001</v>
      </c>
      <c r="O24" s="7">
        <f t="shared" si="3"/>
        <v>1.2194221000000001</v>
      </c>
      <c r="P24" s="6">
        <f t="shared" si="4"/>
        <v>20.305677415810226</v>
      </c>
      <c r="Q24">
        <f xml:space="preserve"> (2*($J24))/(($O24)*(($P24)^2)*($U$2))</f>
        <v>9.6393186704488251E-2</v>
      </c>
      <c r="R24">
        <f t="shared" si="5"/>
        <v>-2.7714206639005146E-2</v>
      </c>
      <c r="S24">
        <f>(2*($I24))/(($O24)*(($P24)^2)*($U$2))</f>
        <v>1.6256063029455995E-3</v>
      </c>
      <c r="T24">
        <f t="shared" si="6"/>
        <v>1.6864327848494173E-2</v>
      </c>
      <c r="W24">
        <f t="shared" si="7"/>
        <v>6.1970952721556837E-4</v>
      </c>
    </row>
    <row r="25" spans="1:23" x14ac:dyDescent="0.3">
      <c r="A25" s="1" t="s">
        <v>24</v>
      </c>
      <c r="B25" s="2" t="s">
        <v>1</v>
      </c>
      <c r="C25" s="1">
        <v>58</v>
      </c>
      <c r="D25" s="1">
        <v>52.779858398437504</v>
      </c>
      <c r="E25" s="1">
        <v>53.871801757812506</v>
      </c>
      <c r="F25" s="3">
        <f t="shared" si="0"/>
        <v>-1.0919433593750014</v>
      </c>
      <c r="G25" s="3">
        <v>1.0105322265624996</v>
      </c>
      <c r="H25" s="3">
        <v>1.0105322265624996</v>
      </c>
      <c r="I25" s="4">
        <f t="shared" si="1"/>
        <v>0</v>
      </c>
      <c r="J25" s="4">
        <v>0.19659423828124992</v>
      </c>
      <c r="K25" s="4">
        <v>0.16012451171874992</v>
      </c>
      <c r="L25" s="5">
        <f t="shared" si="2"/>
        <v>3.6469726562499999E-2</v>
      </c>
      <c r="M25" s="6">
        <v>25.391904296874998</v>
      </c>
      <c r="N25" s="6">
        <v>16.100000000000001</v>
      </c>
      <c r="O25" s="7">
        <f t="shared" si="3"/>
        <v>1.2194221000000001</v>
      </c>
      <c r="P25" s="6">
        <f t="shared" si="4"/>
        <v>20.212503447104023</v>
      </c>
      <c r="Q25">
        <f xml:space="preserve"> (2*($J25))/(($O25)*(($P25)^2)*($U$2))</f>
        <v>9.7283926092983961E-2</v>
      </c>
      <c r="R25">
        <f t="shared" si="5"/>
        <v>-2.9295832464641999E-2</v>
      </c>
      <c r="S25">
        <f>(2*($I25))/(($O25)*(($P25)^2)*($U$2))</f>
        <v>0</v>
      </c>
      <c r="T25">
        <f t="shared" si="6"/>
        <v>0</v>
      </c>
      <c r="W25">
        <f t="shared" si="7"/>
        <v>0</v>
      </c>
    </row>
    <row r="26" spans="1:23" x14ac:dyDescent="0.3">
      <c r="A26" s="1" t="s">
        <v>25</v>
      </c>
      <c r="B26" s="2" t="s">
        <v>1</v>
      </c>
      <c r="C26" s="1">
        <v>57</v>
      </c>
      <c r="D26" s="1">
        <v>51.802856445312507</v>
      </c>
      <c r="E26" s="1">
        <v>53.871801757812506</v>
      </c>
      <c r="F26" s="3">
        <f t="shared" si="0"/>
        <v>-2.0689453124999986</v>
      </c>
      <c r="G26" s="3">
        <v>0.90278076171874966</v>
      </c>
      <c r="H26" s="3">
        <v>1.0320825195312497</v>
      </c>
      <c r="I26" s="4">
        <f t="shared" si="1"/>
        <v>-0.12930175781250008</v>
      </c>
      <c r="J26" s="4">
        <v>0.19659423828124992</v>
      </c>
      <c r="K26" s="4">
        <v>0.13360107421874992</v>
      </c>
      <c r="L26" s="5">
        <f t="shared" si="2"/>
        <v>6.2993164062499996E-2</v>
      </c>
      <c r="M26" s="6">
        <v>24.336030273437498</v>
      </c>
      <c r="N26" s="6">
        <v>16.100000000000001</v>
      </c>
      <c r="O26" s="7">
        <f t="shared" si="3"/>
        <v>1.2194221000000001</v>
      </c>
      <c r="P26" s="6">
        <f t="shared" si="4"/>
        <v>19.787792117320755</v>
      </c>
      <c r="Q26">
        <f xml:space="preserve"> (2*($J26))/(($O26)*(($P26)^2)*($U$2))</f>
        <v>0.10150481048971781</v>
      </c>
      <c r="R26">
        <f t="shared" si="5"/>
        <v>-2.5190990806262428E-2</v>
      </c>
      <c r="S26">
        <f>(2*($I26))/(($O26)*(($P26)^2)*($U$2))</f>
        <v>-6.6760605689617392E-2</v>
      </c>
      <c r="T26">
        <f t="shared" si="6"/>
        <v>-0.6577087860912767</v>
      </c>
      <c r="W26">
        <f t="shared" si="7"/>
        <v>-2.4801213060300326E-2</v>
      </c>
    </row>
    <row r="27" spans="1:23" x14ac:dyDescent="0.3">
      <c r="A27" s="1" t="s">
        <v>26</v>
      </c>
      <c r="B27" s="2" t="s">
        <v>1</v>
      </c>
      <c r="C27" s="1">
        <v>57</v>
      </c>
      <c r="D27" s="1">
        <v>51.831591796875003</v>
      </c>
      <c r="E27" s="1">
        <v>53.871801757812506</v>
      </c>
      <c r="F27" s="3">
        <f t="shared" si="0"/>
        <v>-2.0402099609375028</v>
      </c>
      <c r="G27" s="3">
        <v>0.87957275390624967</v>
      </c>
      <c r="H27" s="3">
        <v>1.0320825195312497</v>
      </c>
      <c r="I27" s="4">
        <f t="shared" si="1"/>
        <v>-0.15250976562500007</v>
      </c>
      <c r="J27" s="4">
        <v>0.19327880859374991</v>
      </c>
      <c r="K27" s="4">
        <v>0.13360107421874992</v>
      </c>
      <c r="L27" s="5">
        <f t="shared" si="2"/>
        <v>5.9677734374999986E-2</v>
      </c>
      <c r="M27" s="6">
        <v>24.687988281249996</v>
      </c>
      <c r="N27" s="6">
        <v>16.100000000000001</v>
      </c>
      <c r="O27" s="7">
        <f t="shared" si="3"/>
        <v>1.2194221000000001</v>
      </c>
      <c r="P27" s="6">
        <f t="shared" si="4"/>
        <v>19.930368196597161</v>
      </c>
      <c r="Q27">
        <f xml:space="preserve"> (2*($J27))/(($O27)*(($P27)^2)*($U$2))</f>
        <v>9.8370326635688107E-2</v>
      </c>
      <c r="R27">
        <f t="shared" si="5"/>
        <v>-2.832547466029213E-2</v>
      </c>
      <c r="S27">
        <f>(2*($I27))/(($O27)*(($P27)^2)*($U$2))</f>
        <v>-7.7620695040587245E-2</v>
      </c>
      <c r="T27">
        <f t="shared" si="6"/>
        <v>-0.78906615130041635</v>
      </c>
      <c r="W27">
        <f t="shared" si="7"/>
        <v>-2.9043447408635389E-2</v>
      </c>
    </row>
    <row r="28" spans="1:23" x14ac:dyDescent="0.3">
      <c r="A28" s="1" t="s">
        <v>27</v>
      </c>
      <c r="B28" s="2" t="s">
        <v>1</v>
      </c>
      <c r="C28" s="1">
        <v>57</v>
      </c>
      <c r="D28" s="1">
        <v>51.802856445312507</v>
      </c>
      <c r="E28" s="1">
        <v>53.871801757812506</v>
      </c>
      <c r="F28" s="3">
        <f t="shared" si="0"/>
        <v>-2.0689453124999986</v>
      </c>
      <c r="G28" s="3">
        <v>0.87957275390624967</v>
      </c>
      <c r="H28" s="3">
        <v>1.0320825195312497</v>
      </c>
      <c r="I28" s="4">
        <f t="shared" si="1"/>
        <v>-0.15250976562500007</v>
      </c>
      <c r="J28" s="4">
        <v>0.1899633789062499</v>
      </c>
      <c r="K28" s="4">
        <v>0.13360107421874992</v>
      </c>
      <c r="L28" s="5">
        <f t="shared" si="2"/>
        <v>5.6362304687499976E-2</v>
      </c>
      <c r="M28" s="6">
        <v>24.922626953124997</v>
      </c>
      <c r="N28" s="6">
        <v>16.100000000000001</v>
      </c>
      <c r="O28" s="7">
        <f t="shared" si="3"/>
        <v>1.2194221000000001</v>
      </c>
      <c r="P28" s="6">
        <f t="shared" si="4"/>
        <v>20.024854959966252</v>
      </c>
      <c r="Q28">
        <f xml:space="preserve"> (2*($J28))/(($O28)*(($P28)^2)*($U$2))</f>
        <v>9.5772681022800718E-2</v>
      </c>
      <c r="R28">
        <f t="shared" si="5"/>
        <v>-2.9401921478536278E-2</v>
      </c>
      <c r="S28">
        <f>(2*($I28))/(($O28)*(($P28)^2)*($U$2))</f>
        <v>-7.6889920679257179E-2</v>
      </c>
      <c r="T28">
        <f t="shared" si="6"/>
        <v>-0.8028377180017745</v>
      </c>
      <c r="W28">
        <f t="shared" si="7"/>
        <v>-2.8906406648629458E-2</v>
      </c>
    </row>
    <row r="29" spans="1:23" x14ac:dyDescent="0.3">
      <c r="A29" s="1" t="s">
        <v>28</v>
      </c>
      <c r="B29" s="2" t="s">
        <v>1</v>
      </c>
      <c r="C29" s="1">
        <v>52</v>
      </c>
      <c r="D29" s="1">
        <v>50.682177734375003</v>
      </c>
      <c r="E29" s="1">
        <v>53.871801757812506</v>
      </c>
      <c r="F29" s="3">
        <f t="shared" si="0"/>
        <v>-3.1896240234375028</v>
      </c>
      <c r="G29" s="3">
        <v>0.68396240234374972</v>
      </c>
      <c r="H29" s="3">
        <v>1.0271093749999998</v>
      </c>
      <c r="I29" s="4">
        <f t="shared" si="1"/>
        <v>-0.34314697265625005</v>
      </c>
      <c r="J29" s="4">
        <v>0.1999096679687499</v>
      </c>
      <c r="K29" s="4">
        <v>0.13360107421874992</v>
      </c>
      <c r="L29" s="5">
        <f t="shared" si="2"/>
        <v>6.6308593749999978E-2</v>
      </c>
      <c r="M29" s="6">
        <v>19.995214843749999</v>
      </c>
      <c r="N29" s="6">
        <v>16.100000000000001</v>
      </c>
      <c r="O29" s="7">
        <f t="shared" si="3"/>
        <v>1.2194221000000001</v>
      </c>
      <c r="P29" s="6">
        <f t="shared" si="4"/>
        <v>17.936409399232115</v>
      </c>
      <c r="Q29">
        <f xml:space="preserve"> (2*($J29))/(($O29)*(($P29)^2)*($U$2))</f>
        <v>0.12562419710809794</v>
      </c>
      <c r="R29">
        <f t="shared" si="5"/>
        <v>-7.1327518462942219E-3</v>
      </c>
      <c r="S29">
        <f>(2*($I29))/(($O29)*(($P29)^2)*($U$2))</f>
        <v>-0.21563520848203535</v>
      </c>
      <c r="T29">
        <f t="shared" si="6"/>
        <v>-1.7165101425204266</v>
      </c>
      <c r="W29">
        <f t="shared" si="7"/>
        <v>-7.2612350791855115E-2</v>
      </c>
    </row>
    <row r="30" spans="1:23" x14ac:dyDescent="0.3">
      <c r="A30" s="1" t="s">
        <v>29</v>
      </c>
      <c r="B30" s="2" t="s">
        <v>1</v>
      </c>
      <c r="C30" s="1">
        <v>52</v>
      </c>
      <c r="D30" s="1">
        <v>50.682177734375003</v>
      </c>
      <c r="E30" s="1">
        <v>53.871801757812506</v>
      </c>
      <c r="F30" s="3">
        <f t="shared" si="0"/>
        <v>-3.1896240234375028</v>
      </c>
      <c r="G30" s="3">
        <v>0.68230468749999973</v>
      </c>
      <c r="H30" s="3">
        <v>1.0271093749999998</v>
      </c>
      <c r="I30" s="4">
        <f t="shared" si="1"/>
        <v>-0.34480468750000004</v>
      </c>
      <c r="J30" s="4">
        <v>0.1999096679687499</v>
      </c>
      <c r="K30" s="4">
        <v>0.13360107421874992</v>
      </c>
      <c r="L30" s="5">
        <f t="shared" si="2"/>
        <v>6.6308593749999978E-2</v>
      </c>
      <c r="M30" s="6">
        <v>20.112534179687497</v>
      </c>
      <c r="N30" s="6">
        <v>16.100000000000001</v>
      </c>
      <c r="O30" s="7">
        <f t="shared" si="3"/>
        <v>1.2194221000000001</v>
      </c>
      <c r="P30" s="6">
        <f t="shared" si="4"/>
        <v>17.988952220591919</v>
      </c>
      <c r="Q30">
        <f xml:space="preserve"> (2*($J30))/(($O30)*(($P30)^2)*($U$2))</f>
        <v>0.12489141290245126</v>
      </c>
      <c r="R30">
        <f t="shared" si="5"/>
        <v>-8.0743972959352872E-3</v>
      </c>
      <c r="S30">
        <f>(2*($I30))/(($O30)*(($P30)^2)*($U$2))</f>
        <v>-0.21541301646298996</v>
      </c>
      <c r="T30">
        <f t="shared" si="6"/>
        <v>-1.7248024620495108</v>
      </c>
      <c r="W30">
        <f t="shared" si="7"/>
        <v>-7.2750021572733914E-2</v>
      </c>
    </row>
    <row r="31" spans="1:23" x14ac:dyDescent="0.3">
      <c r="A31" s="1" t="s">
        <v>30</v>
      </c>
      <c r="B31" s="2" t="s">
        <v>1</v>
      </c>
      <c r="C31" s="1">
        <v>52</v>
      </c>
      <c r="D31" s="1">
        <v>50.682177734375003</v>
      </c>
      <c r="E31" s="1">
        <v>53.871801757812506</v>
      </c>
      <c r="F31" s="3">
        <f t="shared" si="0"/>
        <v>-3.1896240234375028</v>
      </c>
      <c r="G31" s="3">
        <v>0.69225097656249968</v>
      </c>
      <c r="H31" s="3">
        <v>1.0271093749999998</v>
      </c>
      <c r="I31" s="4">
        <f t="shared" si="1"/>
        <v>-0.33485839843750009</v>
      </c>
      <c r="J31" s="4">
        <v>0.20156738281249992</v>
      </c>
      <c r="K31" s="4">
        <v>0.13360107421874992</v>
      </c>
      <c r="L31" s="5">
        <f t="shared" si="2"/>
        <v>6.7966308593749997E-2</v>
      </c>
      <c r="M31" s="6">
        <v>19.995214843749999</v>
      </c>
      <c r="N31" s="6">
        <v>16.100000000000001</v>
      </c>
      <c r="O31" s="7">
        <f t="shared" si="3"/>
        <v>1.2194221000000001</v>
      </c>
      <c r="P31" s="6">
        <f t="shared" si="4"/>
        <v>17.936409399232115</v>
      </c>
      <c r="Q31">
        <f xml:space="preserve"> (2*($J31))/(($O31)*(($P31)^2)*($U$2))</f>
        <v>0.12666591309110295</v>
      </c>
      <c r="R31">
        <f t="shared" si="5"/>
        <v>-4.4273473995922186E-3</v>
      </c>
      <c r="S31">
        <f>(2*($I31))/(($O31)*(($P31)^2)*($U$2))</f>
        <v>-0.21042662856701036</v>
      </c>
      <c r="T31">
        <f t="shared" si="6"/>
        <v>-1.6612727404859389</v>
      </c>
      <c r="W31">
        <f t="shared" si="7"/>
        <v>-7.0858429275143645E-2</v>
      </c>
    </row>
    <row r="32" spans="1:23" x14ac:dyDescent="0.3">
      <c r="A32" s="1" t="s">
        <v>31</v>
      </c>
      <c r="B32" s="2" t="s">
        <v>1</v>
      </c>
      <c r="C32" s="1">
        <v>59</v>
      </c>
      <c r="D32" s="1">
        <v>49.877587890625001</v>
      </c>
      <c r="E32" s="1">
        <v>53.871801757812506</v>
      </c>
      <c r="F32" s="3">
        <f t="shared" si="0"/>
        <v>-3.9942138671875043</v>
      </c>
      <c r="G32" s="3">
        <v>0.43033203124999969</v>
      </c>
      <c r="H32" s="3">
        <v>1.0271093749999998</v>
      </c>
      <c r="I32" s="4">
        <f t="shared" si="1"/>
        <v>-0.59677734375000013</v>
      </c>
      <c r="J32" s="4">
        <v>0.22145996093749992</v>
      </c>
      <c r="K32" s="4">
        <v>0.13360107421874992</v>
      </c>
      <c r="L32" s="5">
        <f t="shared" si="2"/>
        <v>8.7858886718750001E-2</v>
      </c>
      <c r="M32" s="6">
        <v>24.805307617187498</v>
      </c>
      <c r="N32" s="6">
        <v>16.100000000000001</v>
      </c>
      <c r="O32" s="7">
        <f t="shared" si="3"/>
        <v>1.2194221000000001</v>
      </c>
      <c r="P32" s="6">
        <f t="shared" si="4"/>
        <v>19.977667439163369</v>
      </c>
      <c r="Q32">
        <f xml:space="preserve"> (2*($J32))/(($O32)*(($P32)^2)*($U$2))</f>
        <v>0.11218019172414984</v>
      </c>
      <c r="R32">
        <f t="shared" si="5"/>
        <v>-3.6538366375508363E-2</v>
      </c>
      <c r="S32">
        <f>(2*($I32))/(($O32)*(($P32)^2)*($U$2))</f>
        <v>-0.30229661630527177</v>
      </c>
      <c r="T32">
        <f t="shared" si="6"/>
        <v>-2.6947414838496324</v>
      </c>
      <c r="W32">
        <f t="shared" si="7"/>
        <v>-0.11337919815231028</v>
      </c>
    </row>
    <row r="33" spans="1:23" x14ac:dyDescent="0.3">
      <c r="A33" s="1" t="s">
        <v>32</v>
      </c>
      <c r="B33" s="2" t="s">
        <v>1</v>
      </c>
      <c r="C33" s="1">
        <v>59</v>
      </c>
      <c r="D33" s="1">
        <v>49.877587890625001</v>
      </c>
      <c r="E33" s="1">
        <v>53.871801757812506</v>
      </c>
      <c r="F33" s="3">
        <f t="shared" si="0"/>
        <v>-3.9942138671875043</v>
      </c>
      <c r="G33" s="3">
        <v>0.40546630859374971</v>
      </c>
      <c r="H33" s="3">
        <v>1.0271093749999998</v>
      </c>
      <c r="I33" s="4">
        <f t="shared" si="1"/>
        <v>-0.62164306640625</v>
      </c>
      <c r="J33" s="4">
        <v>0.2198022460937499</v>
      </c>
      <c r="K33" s="4">
        <v>0.13360107421874992</v>
      </c>
      <c r="L33" s="5">
        <f t="shared" si="2"/>
        <v>8.6201171874999982E-2</v>
      </c>
      <c r="M33" s="6">
        <v>25.157265624999997</v>
      </c>
      <c r="N33" s="6">
        <v>16.100000000000001</v>
      </c>
      <c r="O33" s="7">
        <f t="shared" si="3"/>
        <v>1.2194221000000001</v>
      </c>
      <c r="P33" s="6">
        <f t="shared" si="4"/>
        <v>20.118897978851589</v>
      </c>
      <c r="Q33">
        <f xml:space="preserve"> (2*($J33))/(($O33)*(($P33)^2)*($U$2))</f>
        <v>0.10978279080702968</v>
      </c>
      <c r="R33">
        <f t="shared" si="5"/>
        <v>-4.1616596911642406E-2</v>
      </c>
      <c r="S33">
        <f>(2*($I33))/(($O33)*(($P33)^2)*($U$2))</f>
        <v>-0.31048686684852933</v>
      </c>
      <c r="T33">
        <f t="shared" si="6"/>
        <v>-2.8281925114682731</v>
      </c>
      <c r="W33">
        <f t="shared" si="7"/>
        <v>-0.11727427023187861</v>
      </c>
    </row>
    <row r="34" spans="1:23" x14ac:dyDescent="0.3">
      <c r="A34" s="1" t="s">
        <v>33</v>
      </c>
      <c r="B34" s="2" t="s">
        <v>1</v>
      </c>
      <c r="C34" s="1">
        <v>59</v>
      </c>
      <c r="D34" s="1">
        <v>49.877587890625001</v>
      </c>
      <c r="E34" s="1">
        <v>53.871801757812506</v>
      </c>
      <c r="F34" s="3">
        <f t="shared" ref="F34:F65" si="8">IF(ISNUMBER(D34),D34-E34,"")</f>
        <v>-3.9942138671875043</v>
      </c>
      <c r="G34" s="3">
        <v>0.41209716796874968</v>
      </c>
      <c r="H34" s="3">
        <v>1.0271093749999998</v>
      </c>
      <c r="I34" s="4">
        <f t="shared" ref="I34:I65" si="9">IF(ISNUMBER(G34),G34-H34,"")</f>
        <v>-0.61501220703125004</v>
      </c>
      <c r="J34" s="4">
        <v>0.22311767578124991</v>
      </c>
      <c r="K34" s="4">
        <v>0.13360107421874992</v>
      </c>
      <c r="L34" s="5">
        <f t="shared" ref="L34:L65" si="10">IF(ISNUMBER(J34),J34-K34,"")</f>
        <v>8.9516601562499992E-2</v>
      </c>
      <c r="M34" s="6">
        <v>25.157265624999997</v>
      </c>
      <c r="N34" s="6">
        <v>16.100000000000001</v>
      </c>
      <c r="O34" s="7">
        <f t="shared" ref="O34:O65" si="11">IF(ISNUMBER(N34),((10^-5)*(N34^2))-(0.0047*N34)+1.2925,"")</f>
        <v>1.2194221000000001</v>
      </c>
      <c r="P34" s="6">
        <f t="shared" ref="P34:P65" si="12">IF(ISNUMBER(M34),IF(M34&gt;0,SQRT(2*9.81*M34/O34),0),"")</f>
        <v>20.118897978851589</v>
      </c>
      <c r="Q34">
        <f xml:space="preserve"> (2*($J34))/(($O34)*(($P34)^2)*($U$2))</f>
        <v>0.11143872076355517</v>
      </c>
      <c r="R34">
        <f t="shared" si="5"/>
        <v>-3.4774529087035308E-2</v>
      </c>
      <c r="S34">
        <f>(2*($I34))/(($O34)*(($P34)^2)*($U$2))</f>
        <v>-0.30717500693547839</v>
      </c>
      <c r="T34">
        <f t="shared" si="6"/>
        <v>-2.7564477125255791</v>
      </c>
      <c r="W34">
        <f t="shared" si="7"/>
        <v>-0.11602334468273857</v>
      </c>
    </row>
    <row r="35" spans="1:23" x14ac:dyDescent="0.3">
      <c r="A35" s="1" t="s">
        <v>34</v>
      </c>
      <c r="B35" s="2" t="s">
        <v>1</v>
      </c>
      <c r="C35" s="1">
        <v>59</v>
      </c>
      <c r="D35" s="1">
        <v>48.843115234375006</v>
      </c>
      <c r="E35" s="1">
        <v>53.871801757812506</v>
      </c>
      <c r="F35" s="3">
        <f t="shared" si="8"/>
        <v>-5.0286865234375</v>
      </c>
      <c r="G35" s="3">
        <v>0.23637939453124968</v>
      </c>
      <c r="H35" s="3">
        <v>1.0271093749999998</v>
      </c>
      <c r="I35" s="4">
        <f t="shared" si="9"/>
        <v>-0.79072998046875009</v>
      </c>
      <c r="J35" s="4">
        <v>0.22311767578124991</v>
      </c>
      <c r="K35" s="4">
        <v>0.13360107421874992</v>
      </c>
      <c r="L35" s="5">
        <f t="shared" si="10"/>
        <v>8.9516601562499992E-2</v>
      </c>
      <c r="M35" s="6">
        <v>24.805307617187498</v>
      </c>
      <c r="N35" s="6">
        <v>16.100000000000001</v>
      </c>
      <c r="O35" s="7">
        <f t="shared" si="11"/>
        <v>1.2194221000000001</v>
      </c>
      <c r="P35" s="6">
        <f t="shared" si="12"/>
        <v>19.977667439163369</v>
      </c>
      <c r="Q35">
        <f xml:space="preserve"> (2*($J35))/(($O35)*(($P35)^2)*($U$2))</f>
        <v>0.11301990454722004</v>
      </c>
      <c r="R35">
        <f t="shared" si="5"/>
        <v>-3.8643896457418878E-2</v>
      </c>
      <c r="S35">
        <f>(2*($I35))/(($O35)*(($P35)^2)*($U$2))</f>
        <v>-0.40054301660448505</v>
      </c>
      <c r="T35">
        <f t="shared" si="6"/>
        <v>-3.5440042018186011</v>
      </c>
      <c r="W35">
        <f t="shared" si="7"/>
        <v>-0.15022743755181109</v>
      </c>
    </row>
    <row r="36" spans="1:23" x14ac:dyDescent="0.3">
      <c r="A36" s="1" t="s">
        <v>35</v>
      </c>
      <c r="B36" s="2" t="s">
        <v>1</v>
      </c>
      <c r="C36" s="1">
        <v>59</v>
      </c>
      <c r="D36" s="1">
        <v>48.843115234375006</v>
      </c>
      <c r="E36" s="1">
        <v>53.871801757812506</v>
      </c>
      <c r="F36" s="3">
        <f t="shared" si="8"/>
        <v>-5.0286865234375</v>
      </c>
      <c r="G36" s="3">
        <v>0.24632568359374968</v>
      </c>
      <c r="H36" s="3">
        <v>1.0271093749999998</v>
      </c>
      <c r="I36" s="4">
        <f t="shared" si="9"/>
        <v>-0.78078369140625004</v>
      </c>
      <c r="J36" s="4">
        <v>0.22809082031249991</v>
      </c>
      <c r="K36" s="4">
        <v>0.13360107421874992</v>
      </c>
      <c r="L36" s="5">
        <f t="shared" si="10"/>
        <v>9.4489746093749993E-2</v>
      </c>
      <c r="M36" s="6">
        <v>24.570668945312498</v>
      </c>
      <c r="N36" s="6">
        <v>16.100000000000001</v>
      </c>
      <c r="O36" s="7">
        <f t="shared" si="11"/>
        <v>1.2194221000000001</v>
      </c>
      <c r="P36" s="6">
        <f t="shared" si="12"/>
        <v>19.882956434948373</v>
      </c>
      <c r="Q36">
        <f xml:space="preserve"> (2*($J36))/(($O36)*(($P36)^2)*($U$2))</f>
        <v>0.1166423881334652</v>
      </c>
      <c r="R36">
        <f t="shared" si="5"/>
        <v>-3.5021412871173718E-2</v>
      </c>
      <c r="S36">
        <f>(2*($I36))/(($O36)*(($P36)^2)*($U$2))</f>
        <v>-0.3992816293812792</v>
      </c>
      <c r="T36">
        <f t="shared" si="6"/>
        <v>-3.4231263245777424</v>
      </c>
      <c r="W36">
        <f t="shared" si="7"/>
        <v>-0.14904438040137105</v>
      </c>
    </row>
    <row r="37" spans="1:23" x14ac:dyDescent="0.3">
      <c r="A37" s="1" t="s">
        <v>36</v>
      </c>
      <c r="B37" s="2" t="s">
        <v>1</v>
      </c>
      <c r="C37" s="1">
        <v>59</v>
      </c>
      <c r="D37" s="1">
        <v>48.843115234375006</v>
      </c>
      <c r="E37" s="1">
        <v>53.871801757812506</v>
      </c>
      <c r="F37" s="3">
        <f t="shared" si="8"/>
        <v>-5.0286865234375</v>
      </c>
      <c r="G37" s="3">
        <v>0.25792968749999967</v>
      </c>
      <c r="H37" s="3">
        <v>1.0271093749999998</v>
      </c>
      <c r="I37" s="4">
        <f t="shared" si="9"/>
        <v>-0.7691796875000001</v>
      </c>
      <c r="J37" s="4">
        <v>0.22974853515624991</v>
      </c>
      <c r="K37" s="4">
        <v>0.13360107421874992</v>
      </c>
      <c r="L37" s="5">
        <f t="shared" si="10"/>
        <v>9.6147460937499984E-2</v>
      </c>
      <c r="M37" s="6">
        <v>24.336030273437498</v>
      </c>
      <c r="N37" s="6">
        <v>16.100000000000001</v>
      </c>
      <c r="O37" s="7">
        <f t="shared" si="11"/>
        <v>1.2194221000000001</v>
      </c>
      <c r="P37" s="6">
        <f t="shared" si="12"/>
        <v>19.787792117320755</v>
      </c>
      <c r="Q37">
        <f xml:space="preserve"> (2*($J37))/(($O37)*(($P37)^2)*($U$2))</f>
        <v>0.11862291451269662</v>
      </c>
      <c r="R37">
        <f t="shared" si="5"/>
        <v>-3.4442364396993427E-2</v>
      </c>
      <c r="S37">
        <f>(2*($I37))/(($O37)*(($P37)^2)*($U$2))</f>
        <v>-0.39714001333310839</v>
      </c>
      <c r="T37">
        <f t="shared" si="6"/>
        <v>-3.3479198767334379</v>
      </c>
      <c r="W37">
        <f t="shared" si="7"/>
        <v>-0.14753542128178648</v>
      </c>
    </row>
    <row r="38" spans="1:23" x14ac:dyDescent="0.3">
      <c r="A38" s="1" t="s">
        <v>37</v>
      </c>
      <c r="B38" s="2" t="s">
        <v>1</v>
      </c>
      <c r="C38" s="1">
        <v>59</v>
      </c>
      <c r="D38" s="1">
        <v>47.866113281250001</v>
      </c>
      <c r="E38" s="1">
        <v>53.871801757812506</v>
      </c>
      <c r="F38" s="3">
        <f t="shared" si="8"/>
        <v>-6.0056884765625043</v>
      </c>
      <c r="G38" s="3">
        <v>0.11370849609374969</v>
      </c>
      <c r="H38" s="3">
        <v>1.0271093749999998</v>
      </c>
      <c r="I38" s="4">
        <f t="shared" si="9"/>
        <v>-0.9134008789062501</v>
      </c>
      <c r="J38" s="4">
        <v>0.23306396484374992</v>
      </c>
      <c r="K38" s="4">
        <v>0.13360107421874992</v>
      </c>
      <c r="L38" s="5">
        <f t="shared" si="10"/>
        <v>9.9462890624999994E-2</v>
      </c>
      <c r="M38" s="6">
        <v>24.687988281249996</v>
      </c>
      <c r="N38" s="6">
        <v>16.100000000000001</v>
      </c>
      <c r="O38" s="7">
        <f t="shared" si="11"/>
        <v>1.2194221000000001</v>
      </c>
      <c r="P38" s="6">
        <f t="shared" si="12"/>
        <v>19.930368196597161</v>
      </c>
      <c r="Q38">
        <f xml:space="preserve"> (2*($J38))/(($O38)*(($P38)^2)*($U$2))</f>
        <v>0.11861920360279782</v>
      </c>
      <c r="R38">
        <f t="shared" si="5"/>
        <v>-4.422191142877227E-2</v>
      </c>
      <c r="S38">
        <f>(2*($I38))/(($O38)*(($P38)^2)*($U$2))</f>
        <v>-0.46488046703656044</v>
      </c>
      <c r="T38">
        <f t="shared" si="6"/>
        <v>-3.9190995464211285</v>
      </c>
      <c r="W38">
        <f t="shared" si="7"/>
        <v>-0.17394499480606623</v>
      </c>
    </row>
    <row r="39" spans="1:23" x14ac:dyDescent="0.3">
      <c r="A39" s="1" t="s">
        <v>38</v>
      </c>
      <c r="B39" s="2" t="s">
        <v>1</v>
      </c>
      <c r="C39" s="1">
        <v>59</v>
      </c>
      <c r="D39" s="1">
        <v>47.866113281250001</v>
      </c>
      <c r="E39" s="1">
        <v>53.871801757812506</v>
      </c>
      <c r="F39" s="3">
        <f t="shared" si="8"/>
        <v>-6.0056884765625043</v>
      </c>
      <c r="G39" s="3">
        <v>0.11370849609374969</v>
      </c>
      <c r="H39" s="3">
        <v>1.0271093749999998</v>
      </c>
      <c r="I39" s="4">
        <f t="shared" si="9"/>
        <v>-0.9134008789062501</v>
      </c>
      <c r="J39" s="4">
        <v>0.23306396484374992</v>
      </c>
      <c r="K39" s="4">
        <v>0.13360107421874992</v>
      </c>
      <c r="L39" s="5">
        <f t="shared" si="10"/>
        <v>9.9462890624999994E-2</v>
      </c>
      <c r="M39" s="6">
        <v>24.687988281249996</v>
      </c>
      <c r="N39" s="6">
        <v>16.100000000000001</v>
      </c>
      <c r="O39" s="7">
        <f t="shared" si="11"/>
        <v>1.2194221000000001</v>
      </c>
      <c r="P39" s="6">
        <f t="shared" si="12"/>
        <v>19.930368196597161</v>
      </c>
      <c r="Q39">
        <f xml:space="preserve"> (2*($J39))/(($O39)*(($P39)^2)*($U$2))</f>
        <v>0.11861920360279782</v>
      </c>
      <c r="R39">
        <f t="shared" si="5"/>
        <v>-4.7357318040194218E-2</v>
      </c>
      <c r="S39">
        <f>(2*($I39))/(($O39)*(($P39)^2)*($U$2))</f>
        <v>-0.46488046703656044</v>
      </c>
      <c r="T39">
        <f t="shared" si="6"/>
        <v>-3.9190995464211285</v>
      </c>
      <c r="W39">
        <f t="shared" si="7"/>
        <v>-0.17394499480606623</v>
      </c>
    </row>
    <row r="40" spans="1:23" x14ac:dyDescent="0.3">
      <c r="A40" s="1" t="s">
        <v>39</v>
      </c>
      <c r="B40" s="2" t="s">
        <v>1</v>
      </c>
      <c r="C40" s="1">
        <v>59</v>
      </c>
      <c r="D40" s="1">
        <v>47.866113281250001</v>
      </c>
      <c r="E40" s="1">
        <v>53.871801757812506</v>
      </c>
      <c r="F40" s="3">
        <f t="shared" si="8"/>
        <v>-6.0056884765625043</v>
      </c>
      <c r="G40" s="3">
        <v>0.12199707031249969</v>
      </c>
      <c r="H40" s="3">
        <v>1.0271093749999998</v>
      </c>
      <c r="I40" s="4">
        <f t="shared" si="9"/>
        <v>-0.90511230468750004</v>
      </c>
      <c r="J40" s="4">
        <v>0.23803710937499992</v>
      </c>
      <c r="K40" s="4">
        <v>0.13360107421874992</v>
      </c>
      <c r="L40" s="5">
        <f t="shared" si="10"/>
        <v>0.10443603515625</v>
      </c>
      <c r="M40" s="6">
        <v>24.687988281249996</v>
      </c>
      <c r="N40" s="6">
        <v>16.100000000000001</v>
      </c>
      <c r="O40" s="7">
        <f t="shared" si="11"/>
        <v>1.2194221000000001</v>
      </c>
      <c r="P40" s="6">
        <f t="shared" si="12"/>
        <v>19.930368196597161</v>
      </c>
      <c r="Q40">
        <f xml:space="preserve"> (2*($J40))/(($O40)*(($P40)^2)*($U$2))</f>
        <v>0.12115031322368654</v>
      </c>
      <c r="R40">
        <f t="shared" si="5"/>
        <v>-4.0042558331795194E-2</v>
      </c>
      <c r="S40">
        <f>(2*($I40))/(($O40)*(($P40)^2)*($U$2))</f>
        <v>-0.46066195100174584</v>
      </c>
      <c r="T40">
        <f t="shared" si="6"/>
        <v>-3.8024000000000013</v>
      </c>
      <c r="W40">
        <f t="shared" si="7"/>
        <v>-0.17236654657733605</v>
      </c>
    </row>
    <row r="41" spans="1:23" x14ac:dyDescent="0.3">
      <c r="A41" s="1" t="s">
        <v>40</v>
      </c>
      <c r="B41" s="2" t="s">
        <v>1</v>
      </c>
      <c r="C41" s="1">
        <v>60</v>
      </c>
      <c r="D41" s="1">
        <v>46.774169921875007</v>
      </c>
      <c r="E41" s="1">
        <v>53.871801757812506</v>
      </c>
      <c r="F41" s="3">
        <f t="shared" si="8"/>
        <v>-7.0976318359374986</v>
      </c>
      <c r="G41" s="3">
        <v>-0.12002929687500032</v>
      </c>
      <c r="H41" s="3">
        <v>1.0188208007812496</v>
      </c>
      <c r="I41" s="4">
        <f t="shared" si="9"/>
        <v>-1.1388500976562499</v>
      </c>
      <c r="J41" s="4">
        <v>0.2463256835937499</v>
      </c>
      <c r="K41" s="4">
        <v>0.13028564453124991</v>
      </c>
      <c r="L41" s="5">
        <f t="shared" si="10"/>
        <v>0.11604003906249999</v>
      </c>
      <c r="M41" s="6">
        <v>25.626542968749998</v>
      </c>
      <c r="N41" s="6">
        <v>16.100000000000001</v>
      </c>
      <c r="O41" s="7">
        <f t="shared" si="11"/>
        <v>1.2194221000000001</v>
      </c>
      <c r="P41" s="6">
        <f t="shared" si="12"/>
        <v>20.305677415810226</v>
      </c>
      <c r="Q41">
        <f xml:space="preserve"> (2*($J41))/(($O41)*(($P41)^2)*($U$2))</f>
        <v>0.12077728124867236</v>
      </c>
      <c r="R41">
        <f t="shared" si="5"/>
        <v>-5.6901789083204937E-2</v>
      </c>
      <c r="S41">
        <f>(2*($I41))/(($O41)*(($P41)^2)*($U$2))</f>
        <v>-0.55839576506181632</v>
      </c>
      <c r="T41">
        <f t="shared" si="6"/>
        <v>-4.6233510084741578</v>
      </c>
      <c r="W41">
        <f t="shared" si="7"/>
        <v>-0.21287022259854885</v>
      </c>
    </row>
    <row r="42" spans="1:23" x14ac:dyDescent="0.3">
      <c r="A42" s="1" t="s">
        <v>41</v>
      </c>
      <c r="B42" s="2" t="s">
        <v>1</v>
      </c>
      <c r="C42" s="1">
        <v>60</v>
      </c>
      <c r="D42" s="1">
        <v>46.774169921875007</v>
      </c>
      <c r="E42" s="1">
        <v>53.871801757812506</v>
      </c>
      <c r="F42" s="3">
        <f t="shared" si="8"/>
        <v>-7.0976318359374986</v>
      </c>
      <c r="G42" s="3">
        <v>-0.11671386718750032</v>
      </c>
      <c r="H42" s="3">
        <v>1.0188208007812496</v>
      </c>
      <c r="I42" s="4">
        <f t="shared" si="9"/>
        <v>-1.1355346679687499</v>
      </c>
      <c r="J42" s="4">
        <v>0.24964111328124991</v>
      </c>
      <c r="K42" s="4">
        <v>0.13028564453124991</v>
      </c>
      <c r="L42" s="5">
        <f t="shared" si="10"/>
        <v>0.11935546875</v>
      </c>
      <c r="M42" s="6">
        <v>25.274584960937496</v>
      </c>
      <c r="N42" s="6">
        <v>16.100000000000001</v>
      </c>
      <c r="O42" s="7">
        <f t="shared" si="11"/>
        <v>1.2194221000000001</v>
      </c>
      <c r="P42" s="6">
        <f t="shared" si="12"/>
        <v>20.16575502532239</v>
      </c>
      <c r="Q42">
        <f xml:space="preserve"> (2*($J42))/(($O42)*(($P42)^2)*($U$2))</f>
        <v>0.1241073933434934</v>
      </c>
      <c r="R42">
        <f t="shared" si="5"/>
        <v>-5.3571676988383901E-2</v>
      </c>
      <c r="S42">
        <f>(2*($I42))/(($O42)*(($P42)^2)*($U$2))</f>
        <v>-0.56452339056026668</v>
      </c>
      <c r="T42">
        <f t="shared" si="6"/>
        <v>-4.5486684987237549</v>
      </c>
      <c r="W42">
        <f t="shared" si="7"/>
        <v>-0.21372323745650595</v>
      </c>
    </row>
    <row r="43" spans="1:23" x14ac:dyDescent="0.3">
      <c r="A43" s="1" t="s">
        <v>42</v>
      </c>
      <c r="B43" s="2" t="s">
        <v>1</v>
      </c>
      <c r="C43" s="1">
        <v>60</v>
      </c>
      <c r="D43" s="1">
        <v>46.774169921875007</v>
      </c>
      <c r="E43" s="1">
        <v>53.871801757812506</v>
      </c>
      <c r="F43" s="3">
        <f t="shared" si="8"/>
        <v>-7.0976318359374986</v>
      </c>
      <c r="G43" s="3">
        <v>-8.8532714843750318E-2</v>
      </c>
      <c r="H43" s="3">
        <v>1.0188208007812496</v>
      </c>
      <c r="I43" s="4">
        <f t="shared" si="9"/>
        <v>-1.1073535156249998</v>
      </c>
      <c r="J43" s="4">
        <v>0.25461425781249991</v>
      </c>
      <c r="K43" s="4">
        <v>0.13028564453124991</v>
      </c>
      <c r="L43" s="5">
        <f t="shared" si="10"/>
        <v>0.12432861328125</v>
      </c>
      <c r="M43" s="6">
        <v>25.274584960937496</v>
      </c>
      <c r="N43" s="6">
        <v>16.100000000000001</v>
      </c>
      <c r="O43" s="7">
        <f t="shared" si="11"/>
        <v>1.2194221000000001</v>
      </c>
      <c r="P43" s="6">
        <f t="shared" si="12"/>
        <v>20.16575502532239</v>
      </c>
      <c r="Q43">
        <f xml:space="preserve"> (2*($J43))/(($O43)*(($P43)^2)*($U$2))</f>
        <v>0.12657975855762596</v>
      </c>
      <c r="R43">
        <f t="shared" si="5"/>
        <v>-5.1098033365999412E-2</v>
      </c>
      <c r="S43">
        <f>(2*($I43))/(($O43)*(($P43)^2)*($U$2))</f>
        <v>-0.55051332101351547</v>
      </c>
      <c r="T43">
        <f t="shared" si="6"/>
        <v>-4.3491418160897499</v>
      </c>
      <c r="W43">
        <f t="shared" si="7"/>
        <v>-0.20841915711087003</v>
      </c>
    </row>
    <row r="44" spans="1:23" x14ac:dyDescent="0.3">
      <c r="A44" s="1" t="s">
        <v>43</v>
      </c>
      <c r="B44" s="2" t="s">
        <v>1</v>
      </c>
      <c r="C44" s="1">
        <v>60</v>
      </c>
      <c r="D44" s="1">
        <v>45.768432617187507</v>
      </c>
      <c r="E44" s="1">
        <v>53.871801757812506</v>
      </c>
      <c r="F44" s="3">
        <f t="shared" si="8"/>
        <v>-8.1033691406249986</v>
      </c>
      <c r="G44" s="3">
        <v>-0.23275390625000031</v>
      </c>
      <c r="H44" s="3">
        <v>0.98069335937499968</v>
      </c>
      <c r="I44" s="4">
        <f t="shared" si="9"/>
        <v>-1.2134472656249999</v>
      </c>
      <c r="J44" s="4">
        <v>0.25129882812499993</v>
      </c>
      <c r="K44" s="4">
        <v>0.1319433593749999</v>
      </c>
      <c r="L44" s="5">
        <f t="shared" si="10"/>
        <v>0.11935546875000003</v>
      </c>
      <c r="M44" s="6">
        <v>24.922626953124997</v>
      </c>
      <c r="N44" s="6">
        <v>16.100000000000001</v>
      </c>
      <c r="O44" s="7">
        <f t="shared" si="11"/>
        <v>1.2194221000000001</v>
      </c>
      <c r="P44" s="6">
        <f t="shared" si="12"/>
        <v>20.024854959966252</v>
      </c>
      <c r="Q44">
        <f xml:space="preserve"> (2*($J44))/(($O44)*(($P44)^2)*($U$2))</f>
        <v>0.12669580129598024</v>
      </c>
      <c r="R44">
        <f t="shared" si="5"/>
        <v>-5.7449902541420655E-2</v>
      </c>
      <c r="S44">
        <f>(2*($I44))/(($O44)*(($P44)^2)*($U$2))</f>
        <v>-0.6117763254045242</v>
      </c>
      <c r="T44">
        <f t="shared" si="6"/>
        <v>-4.8287024443321824</v>
      </c>
      <c r="W44">
        <f t="shared" si="7"/>
        <v>-0.2299944528999647</v>
      </c>
    </row>
    <row r="45" spans="1:23" x14ac:dyDescent="0.3">
      <c r="A45" s="1" t="s">
        <v>44</v>
      </c>
      <c r="B45" s="2" t="s">
        <v>1</v>
      </c>
      <c r="C45" s="1">
        <v>60</v>
      </c>
      <c r="D45" s="1">
        <v>45.768432617187507</v>
      </c>
      <c r="E45" s="1">
        <v>53.871801757812506</v>
      </c>
      <c r="F45" s="3">
        <f t="shared" si="8"/>
        <v>-8.1033691406249986</v>
      </c>
      <c r="G45" s="3">
        <v>-0.23275390625000031</v>
      </c>
      <c r="H45" s="3">
        <v>0.98069335937499968</v>
      </c>
      <c r="I45" s="4">
        <f t="shared" si="9"/>
        <v>-1.2134472656249999</v>
      </c>
      <c r="J45" s="4">
        <v>0.25129882812499993</v>
      </c>
      <c r="K45" s="4">
        <v>0.1319433593749999</v>
      </c>
      <c r="L45" s="5">
        <f t="shared" si="10"/>
        <v>0.11935546875000003</v>
      </c>
      <c r="M45" s="6">
        <v>24.922626953124997</v>
      </c>
      <c r="N45" s="6">
        <v>16.100000000000001</v>
      </c>
      <c r="O45" s="7">
        <f t="shared" si="11"/>
        <v>1.2194221000000001</v>
      </c>
      <c r="P45" s="6">
        <f t="shared" si="12"/>
        <v>20.024854959966252</v>
      </c>
      <c r="Q45">
        <f xml:space="preserve"> (2*($J45))/(($O45)*(($P45)^2)*($U$2))</f>
        <v>0.12669580129598024</v>
      </c>
      <c r="R45">
        <f t="shared" si="5"/>
        <v>-5.7449902541420655E-2</v>
      </c>
      <c r="S45">
        <f>(2*($I45))/(($O45)*(($P45)^2)*($U$2))</f>
        <v>-0.6117763254045242</v>
      </c>
      <c r="T45">
        <f t="shared" si="6"/>
        <v>-4.8287024443321824</v>
      </c>
      <c r="W45">
        <f t="shared" si="7"/>
        <v>-0.2299944528999647</v>
      </c>
    </row>
    <row r="46" spans="1:23" x14ac:dyDescent="0.3">
      <c r="A46" s="1" t="s">
        <v>45</v>
      </c>
      <c r="B46" s="2" t="s">
        <v>1</v>
      </c>
      <c r="C46" s="1">
        <v>60</v>
      </c>
      <c r="D46" s="1">
        <v>45.768432617187507</v>
      </c>
      <c r="E46" s="1">
        <v>53.871801757812506</v>
      </c>
      <c r="F46" s="3">
        <f t="shared" si="8"/>
        <v>-8.1033691406249986</v>
      </c>
      <c r="G46" s="3">
        <v>-0.24601562500000032</v>
      </c>
      <c r="H46" s="3">
        <v>0.98069335937499968</v>
      </c>
      <c r="I46" s="4">
        <f t="shared" si="9"/>
        <v>-1.2267089843750001</v>
      </c>
      <c r="J46" s="4">
        <v>0.25295654296874992</v>
      </c>
      <c r="K46" s="4">
        <v>0.1319433593749999</v>
      </c>
      <c r="L46" s="5">
        <f t="shared" si="10"/>
        <v>0.12101318359375002</v>
      </c>
      <c r="M46" s="6">
        <v>25.391904296874998</v>
      </c>
      <c r="N46" s="6">
        <v>16.100000000000001</v>
      </c>
      <c r="O46" s="7">
        <f t="shared" si="11"/>
        <v>1.2194221000000001</v>
      </c>
      <c r="P46" s="6">
        <f t="shared" si="12"/>
        <v>20.212503447104023</v>
      </c>
      <c r="Q46">
        <f xml:space="preserve"> (2*($J46))/(($O46)*(($P46)^2)*($U$2))</f>
        <v>0.125174602501337</v>
      </c>
      <c r="R46">
        <f t="shared" si="5"/>
        <v>-6.6510773361779574E-2</v>
      </c>
      <c r="S46">
        <f>(2*($I46))/(($O46)*(($P46)^2)*($U$2))</f>
        <v>-0.60703236888768386</v>
      </c>
      <c r="T46">
        <f t="shared" si="6"/>
        <v>-4.8494850932816034</v>
      </c>
      <c r="W46">
        <f t="shared" si="7"/>
        <v>-0.23034949926453785</v>
      </c>
    </row>
    <row r="47" spans="1:23" x14ac:dyDescent="0.3">
      <c r="A47" s="1" t="s">
        <v>46</v>
      </c>
      <c r="B47" s="2" t="s">
        <v>1</v>
      </c>
      <c r="C47" s="1">
        <v>60</v>
      </c>
      <c r="D47" s="1">
        <v>44.848901367187501</v>
      </c>
      <c r="E47" s="1">
        <v>53.871801757812506</v>
      </c>
      <c r="F47" s="3">
        <f t="shared" si="8"/>
        <v>-9.0229003906250043</v>
      </c>
      <c r="G47" s="3">
        <v>-0.36371337890625033</v>
      </c>
      <c r="H47" s="3">
        <v>1.0171630859374996</v>
      </c>
      <c r="I47" s="4">
        <f t="shared" si="9"/>
        <v>-1.3808764648437499</v>
      </c>
      <c r="J47" s="4">
        <v>0.26456054687499991</v>
      </c>
      <c r="K47" s="4">
        <v>0.11205078124999991</v>
      </c>
      <c r="L47" s="5">
        <f t="shared" si="10"/>
        <v>0.15250976562500002</v>
      </c>
      <c r="M47" s="6">
        <v>25.039946289062499</v>
      </c>
      <c r="N47" s="6">
        <v>16.100000000000001</v>
      </c>
      <c r="O47" s="7">
        <f t="shared" si="11"/>
        <v>1.2194221000000001</v>
      </c>
      <c r="P47" s="6">
        <f t="shared" si="12"/>
        <v>20.071931546952868</v>
      </c>
      <c r="Q47">
        <f xml:space="preserve"> (2*($J47))/(($O47)*(($P47)^2)*($U$2))</f>
        <v>0.13275694895439216</v>
      </c>
      <c r="R47">
        <f t="shared" si="5"/>
        <v>-0.16331563882646905</v>
      </c>
      <c r="S47">
        <f>(2*($I47))/(($O47)*(($P47)^2)*($U$2))</f>
        <v>-0.69292624512981171</v>
      </c>
      <c r="T47">
        <f t="shared" si="6"/>
        <v>-5.2195101694289638</v>
      </c>
      <c r="W47">
        <f t="shared" si="7"/>
        <v>-0.2611148033805939</v>
      </c>
    </row>
    <row r="48" spans="1:23" x14ac:dyDescent="0.3">
      <c r="A48" s="1" t="s">
        <v>47</v>
      </c>
      <c r="B48" s="2" t="s">
        <v>1</v>
      </c>
      <c r="C48" s="1">
        <v>60</v>
      </c>
      <c r="D48" s="1">
        <v>44.848901367187501</v>
      </c>
      <c r="E48" s="1">
        <v>53.871801757812506</v>
      </c>
      <c r="F48" s="3">
        <f t="shared" si="8"/>
        <v>-9.0229003906250043</v>
      </c>
      <c r="G48" s="3">
        <v>-0.36371337890625033</v>
      </c>
      <c r="H48" s="3">
        <v>1.0171630859374996</v>
      </c>
      <c r="I48" s="4">
        <f t="shared" si="9"/>
        <v>-1.3808764648437499</v>
      </c>
      <c r="J48" s="4">
        <v>0.2662182617187499</v>
      </c>
      <c r="K48" s="4">
        <v>0.11205078124999991</v>
      </c>
      <c r="L48" s="5">
        <f t="shared" si="10"/>
        <v>0.15416748046875001</v>
      </c>
      <c r="M48" s="6">
        <v>25.157265624999997</v>
      </c>
      <c r="N48" s="6">
        <v>16.100000000000001</v>
      </c>
      <c r="O48" s="7">
        <f t="shared" si="11"/>
        <v>1.2194221000000001</v>
      </c>
      <c r="P48" s="6">
        <f t="shared" si="12"/>
        <v>20.118897978851589</v>
      </c>
      <c r="Q48">
        <f xml:space="preserve"> (2*($J48))/(($O48)*(($P48)^2)*($U$2))</f>
        <v>0.13296581019838655</v>
      </c>
      <c r="R48">
        <f t="shared" si="5"/>
        <v>-8.6780252441145816E-2</v>
      </c>
      <c r="S48">
        <f>(2*($I48))/(($O48)*(($P48)^2)*($U$2))</f>
        <v>-0.68969482689286643</v>
      </c>
      <c r="T48">
        <f t="shared" si="6"/>
        <v>-5.1870087946956716</v>
      </c>
      <c r="W48">
        <f t="shared" si="7"/>
        <v>-0.26050524560841304</v>
      </c>
    </row>
    <row r="49" spans="1:23" x14ac:dyDescent="0.3">
      <c r="A49" s="1" t="s">
        <v>48</v>
      </c>
      <c r="B49" s="2" t="s">
        <v>1</v>
      </c>
      <c r="C49" s="1">
        <v>60</v>
      </c>
      <c r="D49" s="1">
        <v>44.848901367187501</v>
      </c>
      <c r="E49" s="1">
        <v>53.871801757812506</v>
      </c>
      <c r="F49" s="3">
        <f t="shared" si="8"/>
        <v>-9.0229003906250043</v>
      </c>
      <c r="G49" s="3">
        <v>-0.36702880859375031</v>
      </c>
      <c r="H49" s="3">
        <v>1.0171630859374996</v>
      </c>
      <c r="I49" s="4">
        <f t="shared" si="9"/>
        <v>-1.3841918945312499</v>
      </c>
      <c r="J49" s="4">
        <v>0.26124511718749993</v>
      </c>
      <c r="K49" s="4">
        <v>0.11205078124999991</v>
      </c>
      <c r="L49" s="5">
        <f t="shared" si="10"/>
        <v>0.14919433593750003</v>
      </c>
      <c r="M49" s="6">
        <v>25.039946289062499</v>
      </c>
      <c r="N49" s="6">
        <v>16.100000000000001</v>
      </c>
      <c r="O49" s="7">
        <f t="shared" si="11"/>
        <v>1.2194221000000001</v>
      </c>
      <c r="P49" s="6">
        <f t="shared" si="12"/>
        <v>20.071931546952868</v>
      </c>
      <c r="Q49">
        <f xml:space="preserve"> (2*($J49))/(($O49)*(($P49)^2)*($U$2))</f>
        <v>0.13109326049069517</v>
      </c>
      <c r="R49">
        <f t="shared" si="5"/>
        <v>-0.16746554536024036</v>
      </c>
      <c r="S49">
        <f>(2*($I49))/(($O49)*(($P49)^2)*($U$2))</f>
        <v>-0.69458993359350873</v>
      </c>
      <c r="T49">
        <f t="shared" si="6"/>
        <v>-5.2984412089041744</v>
      </c>
      <c r="W49">
        <f t="shared" si="7"/>
        <v>-0.26174172967922676</v>
      </c>
    </row>
    <row r="50" spans="1:23" x14ac:dyDescent="0.3">
      <c r="A50" s="1" t="s">
        <v>49</v>
      </c>
      <c r="B50" s="2" t="s">
        <v>1</v>
      </c>
      <c r="C50" s="1">
        <v>60</v>
      </c>
      <c r="D50" s="1">
        <v>43.728222656250004</v>
      </c>
      <c r="E50" s="1">
        <v>53.871801757812506</v>
      </c>
      <c r="F50" s="3">
        <f t="shared" si="8"/>
        <v>-10.143579101562501</v>
      </c>
      <c r="G50" s="3">
        <v>-0.54606201171875035</v>
      </c>
      <c r="H50" s="3">
        <v>1.0188208007812496</v>
      </c>
      <c r="I50" s="4">
        <f t="shared" si="9"/>
        <v>-1.5648828125000001</v>
      </c>
      <c r="J50" s="4">
        <v>0.28942626953124989</v>
      </c>
      <c r="K50" s="4">
        <v>0.11039306640624991</v>
      </c>
      <c r="L50" s="5">
        <f t="shared" si="10"/>
        <v>0.17903320312499998</v>
      </c>
      <c r="M50" s="6">
        <v>24.453349609374996</v>
      </c>
      <c r="N50" s="6">
        <v>16.100000000000001</v>
      </c>
      <c r="O50" s="7">
        <f t="shared" si="11"/>
        <v>1.2194221000000001</v>
      </c>
      <c r="P50" s="6">
        <f t="shared" si="12"/>
        <v>19.835431347368729</v>
      </c>
      <c r="Q50">
        <f xml:space="preserve"> (2*($J50))/(($O50)*(($P50)^2)*($U$2))</f>
        <v>0.1487185580996582</v>
      </c>
      <c r="R50">
        <f t="shared" si="5"/>
        <v>-0.12653500822329447</v>
      </c>
      <c r="S50">
        <f>(2*($I50))/(($O50)*(($P50)^2)*($U$2))</f>
        <v>-0.80409810708219009</v>
      </c>
      <c r="T50">
        <f t="shared" si="6"/>
        <v>-5.406844427198882</v>
      </c>
      <c r="W50">
        <f t="shared" si="7"/>
        <v>-0.29943737358288969</v>
      </c>
    </row>
    <row r="51" spans="1:23" x14ac:dyDescent="0.3">
      <c r="A51" s="1" t="s">
        <v>50</v>
      </c>
      <c r="B51" s="2" t="s">
        <v>1</v>
      </c>
      <c r="C51" s="1">
        <v>60</v>
      </c>
      <c r="D51" s="1">
        <v>43.728222656250004</v>
      </c>
      <c r="E51" s="1">
        <v>53.871801757812506</v>
      </c>
      <c r="F51" s="3">
        <f t="shared" si="8"/>
        <v>-10.143579101562501</v>
      </c>
      <c r="G51" s="3">
        <v>-0.52119628906250026</v>
      </c>
      <c r="H51" s="3">
        <v>1.0188208007812496</v>
      </c>
      <c r="I51" s="4">
        <f t="shared" si="9"/>
        <v>-1.54001708984375</v>
      </c>
      <c r="J51" s="4">
        <v>0.29605712890624991</v>
      </c>
      <c r="K51" s="4">
        <v>0.11039306640624991</v>
      </c>
      <c r="L51" s="5">
        <f t="shared" si="10"/>
        <v>0.1856640625</v>
      </c>
      <c r="M51" s="6">
        <v>24.570668945312498</v>
      </c>
      <c r="N51" s="6">
        <v>16.100000000000001</v>
      </c>
      <c r="O51" s="7">
        <f t="shared" si="11"/>
        <v>1.2194221000000001</v>
      </c>
      <c r="P51" s="6">
        <f t="shared" si="12"/>
        <v>19.882956434948373</v>
      </c>
      <c r="Q51">
        <f xml:space="preserve"> (2*($J51))/(($O51)*(($P51)^2)*($U$2))</f>
        <v>0.15139938771867209</v>
      </c>
      <c r="R51">
        <f t="shared" si="5"/>
        <v>-0.12385417860428058</v>
      </c>
      <c r="S51">
        <f>(2*($I51))/(($O51)*(($P51)^2)*($U$2))</f>
        <v>-0.78754274669895608</v>
      </c>
      <c r="T51">
        <f t="shared" si="6"/>
        <v>-5.2017564837339725</v>
      </c>
      <c r="W51">
        <f t="shared" si="7"/>
        <v>-0.29397500932669574</v>
      </c>
    </row>
    <row r="52" spans="1:23" x14ac:dyDescent="0.3">
      <c r="A52" s="1" t="s">
        <v>51</v>
      </c>
      <c r="B52" s="2" t="s">
        <v>1</v>
      </c>
      <c r="C52" s="1">
        <v>60</v>
      </c>
      <c r="D52" s="1">
        <v>43.756958007812507</v>
      </c>
      <c r="E52" s="1">
        <v>53.871801757812506</v>
      </c>
      <c r="F52" s="3">
        <f t="shared" si="8"/>
        <v>-10.114843749999999</v>
      </c>
      <c r="G52" s="3">
        <v>-0.54108886718750027</v>
      </c>
      <c r="H52" s="3">
        <v>1.0188208007812496</v>
      </c>
      <c r="I52" s="4">
        <f t="shared" si="9"/>
        <v>-1.5599096679687499</v>
      </c>
      <c r="J52" s="4">
        <v>0.29274169921874993</v>
      </c>
      <c r="K52" s="4">
        <v>0.11039306640624991</v>
      </c>
      <c r="L52" s="5">
        <f t="shared" si="10"/>
        <v>0.18234863281250002</v>
      </c>
      <c r="M52" s="6">
        <v>25.157265624999997</v>
      </c>
      <c r="N52" s="6">
        <v>16.100000000000001</v>
      </c>
      <c r="O52" s="7">
        <f t="shared" si="11"/>
        <v>1.2194221000000001</v>
      </c>
      <c r="P52" s="6">
        <f t="shared" si="12"/>
        <v>20.118897978851589</v>
      </c>
      <c r="Q52">
        <f xml:space="preserve"> (2*($J52))/(($O52)*(($P52)^2)*($U$2))</f>
        <v>0.14621324985059048</v>
      </c>
      <c r="R52">
        <f t="shared" si="5"/>
        <v>-0.14436961694715478</v>
      </c>
      <c r="S52">
        <f>(2*($I52))/(($O52)*(($P52)^2)*($U$2))</f>
        <v>-0.77911504454524283</v>
      </c>
      <c r="T52">
        <f t="shared" si="6"/>
        <v>-5.3286213482115308</v>
      </c>
      <c r="W52">
        <f t="shared" si="7"/>
        <v>-0.29428023543519405</v>
      </c>
    </row>
    <row r="53" spans="1:23" x14ac:dyDescent="0.3">
      <c r="A53" s="1" t="s">
        <v>52</v>
      </c>
      <c r="B53" s="2" t="s">
        <v>1</v>
      </c>
      <c r="C53" s="1">
        <v>61</v>
      </c>
      <c r="D53" s="1">
        <v>42.808691406250006</v>
      </c>
      <c r="E53" s="1">
        <v>53.871801757812506</v>
      </c>
      <c r="F53" s="3">
        <f t="shared" si="8"/>
        <v>-11.0631103515625</v>
      </c>
      <c r="G53" s="3">
        <v>-0.71349121093750034</v>
      </c>
      <c r="H53" s="3">
        <v>1.0188208007812496</v>
      </c>
      <c r="I53" s="4">
        <f t="shared" si="9"/>
        <v>-1.7323120117187498</v>
      </c>
      <c r="J53" s="4">
        <v>0.3093188476562499</v>
      </c>
      <c r="K53" s="4">
        <v>0.11039306640624991</v>
      </c>
      <c r="L53" s="5">
        <f t="shared" si="10"/>
        <v>0.19892578124999999</v>
      </c>
      <c r="M53" s="6">
        <v>25.626542968749998</v>
      </c>
      <c r="N53" s="6">
        <v>16.100000000000001</v>
      </c>
      <c r="O53" s="7">
        <f t="shared" si="11"/>
        <v>1.2194221000000001</v>
      </c>
      <c r="P53" s="6">
        <f t="shared" si="12"/>
        <v>20.305677415810226</v>
      </c>
      <c r="Q53">
        <f xml:space="preserve"> (2*($J53))/(($O53)*(($P53)^2)*($U$2))</f>
        <v>0.15166380100463892</v>
      </c>
      <c r="R53">
        <f t="shared" si="5"/>
        <v>-0.1567886241648124</v>
      </c>
      <c r="S53">
        <f>(2*($I53))/(($O53)*(($P53)^2)*($U$2))</f>
        <v>-0.84937929328908024</v>
      </c>
      <c r="T53">
        <f t="shared" si="6"/>
        <v>-5.6004088494597362</v>
      </c>
      <c r="W53">
        <f t="shared" si="7"/>
        <v>-0.32379822797013619</v>
      </c>
    </row>
    <row r="54" spans="1:23" x14ac:dyDescent="0.3">
      <c r="A54" s="1" t="s">
        <v>53</v>
      </c>
      <c r="B54" s="2" t="s">
        <v>1</v>
      </c>
      <c r="C54" s="1">
        <v>61</v>
      </c>
      <c r="D54" s="1">
        <v>42.808691406250006</v>
      </c>
      <c r="E54" s="1">
        <v>53.871801757812506</v>
      </c>
      <c r="F54" s="3">
        <f t="shared" si="8"/>
        <v>-11.0631103515625</v>
      </c>
      <c r="G54" s="3">
        <v>-0.71349121093750034</v>
      </c>
      <c r="H54" s="3">
        <v>1.0188208007812496</v>
      </c>
      <c r="I54" s="4">
        <f t="shared" si="9"/>
        <v>-1.7323120117187498</v>
      </c>
      <c r="J54" s="4">
        <v>0.3093188476562499</v>
      </c>
      <c r="K54" s="4">
        <v>0.11039306640624991</v>
      </c>
      <c r="L54" s="5">
        <f t="shared" si="10"/>
        <v>0.19892578124999999</v>
      </c>
      <c r="M54" s="6">
        <v>25.626542968749998</v>
      </c>
      <c r="N54" s="6">
        <v>16.100000000000001</v>
      </c>
      <c r="O54" s="7">
        <f t="shared" si="11"/>
        <v>1.2194221000000001</v>
      </c>
      <c r="P54" s="6">
        <f t="shared" si="12"/>
        <v>20.305677415810226</v>
      </c>
      <c r="Q54">
        <f xml:space="preserve"> (2*($J54))/(($O54)*(($P54)^2)*($U$2))</f>
        <v>0.15166380100463892</v>
      </c>
      <c r="R54">
        <f t="shared" si="5"/>
        <v>-0.14584330054818626</v>
      </c>
      <c r="S54">
        <f>(2*($I54))/(($O54)*(($P54)^2)*($U$2))</f>
        <v>-0.84937929328908024</v>
      </c>
      <c r="T54">
        <f t="shared" si="6"/>
        <v>-5.6004088494597362</v>
      </c>
      <c r="W54">
        <f t="shared" si="7"/>
        <v>-0.32379822797013619</v>
      </c>
    </row>
    <row r="55" spans="1:23" x14ac:dyDescent="0.3">
      <c r="A55" s="1" t="s">
        <v>54</v>
      </c>
      <c r="B55" s="2" t="s">
        <v>1</v>
      </c>
      <c r="C55" s="1">
        <v>61</v>
      </c>
      <c r="D55" s="1">
        <v>42.808691406250006</v>
      </c>
      <c r="E55" s="1">
        <v>53.871801757812506</v>
      </c>
      <c r="F55" s="3">
        <f t="shared" si="8"/>
        <v>-11.0631103515625</v>
      </c>
      <c r="G55" s="3">
        <v>-0.71349121093750034</v>
      </c>
      <c r="H55" s="3">
        <v>1.0188208007812496</v>
      </c>
      <c r="I55" s="4">
        <f t="shared" si="9"/>
        <v>-1.7323120117187498</v>
      </c>
      <c r="J55" s="4">
        <v>0.3093188476562499</v>
      </c>
      <c r="K55" s="4">
        <v>0.11039306640624991</v>
      </c>
      <c r="L55" s="5">
        <f t="shared" si="10"/>
        <v>0.19892578124999999</v>
      </c>
      <c r="M55" s="6">
        <v>25.391904296874998</v>
      </c>
      <c r="N55" s="6">
        <v>16.100000000000001</v>
      </c>
      <c r="O55" s="7">
        <f t="shared" si="11"/>
        <v>1.2194221000000001</v>
      </c>
      <c r="P55" s="6">
        <f t="shared" si="12"/>
        <v>20.212503447104023</v>
      </c>
      <c r="Q55">
        <f xml:space="preserve"> (2*($J55))/(($O55)*(($P55)^2)*($U$2))</f>
        <v>0.15306527890969004</v>
      </c>
      <c r="R55">
        <f t="shared" si="5"/>
        <v>-0.15960566229457576</v>
      </c>
      <c r="S55">
        <f>(2*($I55))/(($O55)*(($P55)^2)*($U$2))</f>
        <v>-0.85722814255085078</v>
      </c>
      <c r="T55">
        <f t="shared" si="6"/>
        <v>-5.6004088494597362</v>
      </c>
      <c r="W55">
        <f t="shared" si="7"/>
        <v>-0.32529084693438109</v>
      </c>
    </row>
    <row r="56" spans="1:23" x14ac:dyDescent="0.3">
      <c r="A56" s="1" t="s">
        <v>55</v>
      </c>
      <c r="B56" s="2" t="s">
        <v>1</v>
      </c>
      <c r="C56" s="1">
        <v>61</v>
      </c>
      <c r="D56" s="1">
        <v>41.889160156250007</v>
      </c>
      <c r="E56" s="1">
        <v>53.871801757812506</v>
      </c>
      <c r="F56" s="3">
        <f t="shared" si="8"/>
        <v>-11.982641601562499</v>
      </c>
      <c r="G56" s="3">
        <v>-0.8046655273437503</v>
      </c>
      <c r="H56" s="3">
        <v>1.0188208007812496</v>
      </c>
      <c r="I56" s="4">
        <f t="shared" si="9"/>
        <v>-1.823486328125</v>
      </c>
      <c r="J56" s="4">
        <v>0.32755371093749991</v>
      </c>
      <c r="K56" s="4">
        <v>0.11039306640624991</v>
      </c>
      <c r="L56" s="5">
        <f t="shared" si="10"/>
        <v>0.21716064453125</v>
      </c>
      <c r="M56" s="6">
        <v>25.274584960937496</v>
      </c>
      <c r="N56" s="6">
        <v>16.100000000000001</v>
      </c>
      <c r="O56" s="7">
        <f t="shared" si="11"/>
        <v>1.2194221000000001</v>
      </c>
      <c r="P56" s="6">
        <f t="shared" si="12"/>
        <v>20.16575502532239</v>
      </c>
      <c r="Q56">
        <f xml:space="preserve"> (2*($J56))/(($O56)*(($P56)^2)*($U$2))</f>
        <v>0.16284111503157009</v>
      </c>
      <c r="R56">
        <f t="shared" si="5"/>
        <v>-0.15624894185688906</v>
      </c>
      <c r="S56">
        <f>(2*($I56))/(($O56)*(($P56)^2)*($U$2))</f>
        <v>-0.90653391184860344</v>
      </c>
      <c r="T56">
        <f t="shared" si="6"/>
        <v>-5.5669841837723428</v>
      </c>
      <c r="W56">
        <f t="shared" si="7"/>
        <v>-0.34320519883526507</v>
      </c>
    </row>
    <row r="57" spans="1:23" x14ac:dyDescent="0.3">
      <c r="A57" s="1" t="s">
        <v>56</v>
      </c>
      <c r="B57" s="2" t="s">
        <v>1</v>
      </c>
      <c r="C57" s="1">
        <v>61</v>
      </c>
      <c r="D57" s="1">
        <v>41.889160156250007</v>
      </c>
      <c r="E57" s="1">
        <v>53.871801757812506</v>
      </c>
      <c r="F57" s="3">
        <f t="shared" si="8"/>
        <v>-11.982641601562499</v>
      </c>
      <c r="G57" s="3">
        <v>-0.80963867187500027</v>
      </c>
      <c r="H57" s="3">
        <v>1.0188208007812496</v>
      </c>
      <c r="I57" s="4">
        <f t="shared" si="9"/>
        <v>-1.8284594726562498</v>
      </c>
      <c r="J57" s="4">
        <v>0.3292114257812499</v>
      </c>
      <c r="K57" s="4">
        <v>0.11039306640624991</v>
      </c>
      <c r="L57" s="5">
        <f t="shared" si="10"/>
        <v>0.21881835937499999</v>
      </c>
      <c r="M57" s="6">
        <v>24.922626953124997</v>
      </c>
      <c r="N57" s="6">
        <v>16.100000000000001</v>
      </c>
      <c r="O57" s="7">
        <f t="shared" si="11"/>
        <v>1.2194221000000001</v>
      </c>
      <c r="P57" s="6">
        <f t="shared" si="12"/>
        <v>20.024854959966252</v>
      </c>
      <c r="Q57">
        <f xml:space="preserve"> (2*($J57))/(($O57)*(($P57)^2)*($U$2))</f>
        <v>0.16597652164299204</v>
      </c>
      <c r="R57">
        <f t="shared" si="5"/>
        <v>-0.16863070294230931</v>
      </c>
      <c r="S57">
        <f>(2*($I57))/(($O57)*(($P57)^2)*($U$2))</f>
        <v>-0.92184328814370231</v>
      </c>
      <c r="T57">
        <f t="shared" si="6"/>
        <v>-5.5540583633060185</v>
      </c>
      <c r="W57">
        <f t="shared" si="7"/>
        <v>-0.34656267971128557</v>
      </c>
    </row>
    <row r="58" spans="1:23" x14ac:dyDescent="0.3">
      <c r="A58" s="1" t="s">
        <v>57</v>
      </c>
      <c r="B58" s="2" t="s">
        <v>1</v>
      </c>
      <c r="C58" s="1">
        <v>61</v>
      </c>
      <c r="D58" s="1">
        <v>41.889160156250007</v>
      </c>
      <c r="E58" s="1">
        <v>53.871801757812506</v>
      </c>
      <c r="F58" s="3">
        <f t="shared" si="8"/>
        <v>-11.982641601562499</v>
      </c>
      <c r="G58" s="3">
        <v>-0.80798095703125028</v>
      </c>
      <c r="H58" s="3">
        <v>1.0188208007812496</v>
      </c>
      <c r="I58" s="4">
        <f t="shared" si="9"/>
        <v>-1.8268017578125</v>
      </c>
      <c r="J58" s="4">
        <v>0.32423828124999993</v>
      </c>
      <c r="K58" s="4">
        <v>0.11039306640624991</v>
      </c>
      <c r="L58" s="5">
        <f t="shared" si="10"/>
        <v>0.21384521484375002</v>
      </c>
      <c r="M58" s="6">
        <v>25.274584960937496</v>
      </c>
      <c r="N58" s="6">
        <v>16.100000000000001</v>
      </c>
      <c r="O58" s="7">
        <f t="shared" si="11"/>
        <v>1.2194221000000001</v>
      </c>
      <c r="P58" s="6">
        <f t="shared" si="12"/>
        <v>20.16575502532239</v>
      </c>
      <c r="Q58">
        <f xml:space="preserve"> (2*($J58))/(($O58)*(($P58)^2)*($U$2))</f>
        <v>0.16119287155548173</v>
      </c>
      <c r="R58">
        <f t="shared" si="5"/>
        <v>-0.13840110301720754</v>
      </c>
      <c r="S58">
        <f>(2*($I58))/(($O58)*(($P58)^2)*($U$2))</f>
        <v>-0.90818215532469182</v>
      </c>
      <c r="T58">
        <f t="shared" si="6"/>
        <v>-5.6341334859345835</v>
      </c>
      <c r="W58">
        <f t="shared" si="7"/>
        <v>-0.34382920828769281</v>
      </c>
    </row>
    <row r="59" spans="1:23" x14ac:dyDescent="0.3">
      <c r="A59" s="1" t="s">
        <v>58</v>
      </c>
      <c r="B59" s="2" t="s">
        <v>1</v>
      </c>
      <c r="C59" s="1">
        <v>61</v>
      </c>
      <c r="D59" s="1">
        <v>40.825952148437501</v>
      </c>
      <c r="E59" s="1">
        <v>53.871801757812506</v>
      </c>
      <c r="F59" s="3">
        <f t="shared" si="8"/>
        <v>-13.045849609375004</v>
      </c>
      <c r="G59" s="3">
        <v>-0.90247070312500033</v>
      </c>
      <c r="H59" s="3">
        <v>1.0072167968749997</v>
      </c>
      <c r="I59" s="4">
        <f t="shared" si="9"/>
        <v>-1.9096875</v>
      </c>
      <c r="J59" s="4">
        <v>0.34744628906249991</v>
      </c>
      <c r="K59" s="4">
        <v>0.1186816406249999</v>
      </c>
      <c r="L59" s="5">
        <f t="shared" si="10"/>
        <v>0.2287646484375</v>
      </c>
      <c r="M59" s="6">
        <v>24.570668945312498</v>
      </c>
      <c r="N59" s="6">
        <v>16.100000000000001</v>
      </c>
      <c r="O59" s="7">
        <f t="shared" si="11"/>
        <v>1.2194221000000001</v>
      </c>
      <c r="P59" s="6">
        <f t="shared" si="12"/>
        <v>19.882956434948373</v>
      </c>
      <c r="Q59">
        <f xml:space="preserve"> (2*($J59))/(($O59)*(($P59)^2)*($U$2))</f>
        <v>0.1776790703318773</v>
      </c>
      <c r="R59">
        <f t="shared" si="5"/>
        <v>-0.18285022938881135</v>
      </c>
      <c r="S59">
        <f>(2*($I59))/(($O59)*(($P59)^2)*($U$2))</f>
        <v>-0.97658691517459362</v>
      </c>
      <c r="T59">
        <f t="shared" si="6"/>
        <v>-5.4963531346178183</v>
      </c>
      <c r="W59">
        <f t="shared" si="7"/>
        <v>-0.36454166926195208</v>
      </c>
    </row>
    <row r="60" spans="1:23" x14ac:dyDescent="0.3">
      <c r="A60" s="1" t="s">
        <v>59</v>
      </c>
      <c r="B60" s="2" t="s">
        <v>1</v>
      </c>
      <c r="C60" s="1">
        <v>61</v>
      </c>
      <c r="D60" s="1">
        <v>40.825952148437501</v>
      </c>
      <c r="E60" s="1">
        <v>53.871801757812506</v>
      </c>
      <c r="F60" s="3">
        <f t="shared" si="8"/>
        <v>-13.045849609375004</v>
      </c>
      <c r="G60" s="3">
        <v>-0.90247070312500033</v>
      </c>
      <c r="H60" s="3">
        <v>1.0072167968749997</v>
      </c>
      <c r="I60" s="4">
        <f t="shared" si="9"/>
        <v>-1.9096875</v>
      </c>
      <c r="J60" s="4">
        <v>0.34744628906249991</v>
      </c>
      <c r="K60" s="4">
        <v>0.1186816406249999</v>
      </c>
      <c r="L60" s="5">
        <f t="shared" si="10"/>
        <v>0.2287646484375</v>
      </c>
      <c r="M60" s="6">
        <v>24.570668945312498</v>
      </c>
      <c r="N60" s="6">
        <v>16.100000000000001</v>
      </c>
      <c r="O60" s="7">
        <f t="shared" si="11"/>
        <v>1.2194221000000001</v>
      </c>
      <c r="P60" s="6">
        <f t="shared" si="12"/>
        <v>19.882956434948373</v>
      </c>
      <c r="Q60">
        <f xml:space="preserve"> (2*($J60))/(($O60)*(($P60)^2)*($U$2))</f>
        <v>0.1776790703318773</v>
      </c>
      <c r="R60">
        <f t="shared" si="5"/>
        <v>-0.20537754452301926</v>
      </c>
      <c r="S60">
        <f>(2*($I60))/(($O60)*(($P60)^2)*($U$2))</f>
        <v>-0.97658691517459362</v>
      </c>
      <c r="T60">
        <f t="shared" si="6"/>
        <v>-5.4963531346178183</v>
      </c>
      <c r="W60">
        <f t="shared" si="7"/>
        <v>-0.36454166926195208</v>
      </c>
    </row>
    <row r="61" spans="1:23" x14ac:dyDescent="0.3">
      <c r="A61" s="1" t="s">
        <v>60</v>
      </c>
      <c r="B61" s="2" t="s">
        <v>1</v>
      </c>
      <c r="C61" s="1">
        <v>61</v>
      </c>
      <c r="D61" s="1">
        <v>40.797216796875006</v>
      </c>
      <c r="E61" s="1">
        <v>53.871801757812506</v>
      </c>
      <c r="F61" s="3">
        <f t="shared" si="8"/>
        <v>-13.0745849609375</v>
      </c>
      <c r="G61" s="3">
        <v>-0.89086669921875028</v>
      </c>
      <c r="H61" s="3">
        <v>1.0072167968749997</v>
      </c>
      <c r="I61" s="4">
        <f t="shared" si="9"/>
        <v>-1.8980834960937498</v>
      </c>
      <c r="J61" s="4">
        <v>0.3507617187499999</v>
      </c>
      <c r="K61" s="4">
        <v>0.1186816406249999</v>
      </c>
      <c r="L61" s="5">
        <f t="shared" si="10"/>
        <v>0.23208007812499998</v>
      </c>
      <c r="M61" s="6">
        <v>24.805307617187498</v>
      </c>
      <c r="N61" s="6">
        <v>16.100000000000001</v>
      </c>
      <c r="O61" s="7">
        <f t="shared" si="11"/>
        <v>1.2194221000000001</v>
      </c>
      <c r="P61" s="6">
        <f t="shared" si="12"/>
        <v>19.977667439163369</v>
      </c>
      <c r="Q61">
        <f xml:space="preserve"> (2*($J61))/(($O61)*(($P61)^2)*($U$2))</f>
        <v>0.17767779192362537</v>
      </c>
      <c r="R61">
        <f t="shared" si="5"/>
        <v>-0.20537882293127119</v>
      </c>
      <c r="S61">
        <f>(2*($I61))/(($O61)*(($P61)^2)*($U$2))</f>
        <v>-0.96147118241537799</v>
      </c>
      <c r="T61">
        <f t="shared" si="6"/>
        <v>-5.4113188373517467</v>
      </c>
      <c r="W61">
        <f t="shared" si="7"/>
        <v>-0.36060883856776449</v>
      </c>
    </row>
    <row r="62" spans="1:23" x14ac:dyDescent="0.3">
      <c r="A62" s="1" t="s">
        <v>61</v>
      </c>
      <c r="B62" s="2" t="s">
        <v>1</v>
      </c>
      <c r="C62" s="1">
        <v>62</v>
      </c>
      <c r="D62" s="1">
        <v>39.734008789062507</v>
      </c>
      <c r="E62" s="1">
        <v>53.871801757812506</v>
      </c>
      <c r="F62" s="3">
        <f t="shared" si="8"/>
        <v>-14.137792968749999</v>
      </c>
      <c r="G62" s="3">
        <v>-1.0931079101562504</v>
      </c>
      <c r="H62" s="3">
        <v>1.0171630859374996</v>
      </c>
      <c r="I62" s="4">
        <f t="shared" si="9"/>
        <v>-2.11027099609375</v>
      </c>
      <c r="J62" s="4">
        <v>0.37728515624999992</v>
      </c>
      <c r="K62" s="4">
        <v>0.1186816406249999</v>
      </c>
      <c r="L62" s="5">
        <f t="shared" si="10"/>
        <v>0.258603515625</v>
      </c>
      <c r="M62" s="6">
        <v>25.743862304687497</v>
      </c>
      <c r="N62" s="6">
        <v>16.100000000000001</v>
      </c>
      <c r="O62" s="7">
        <f t="shared" si="11"/>
        <v>1.2194221000000001</v>
      </c>
      <c r="P62" s="6">
        <f t="shared" si="12"/>
        <v>20.352104440888223</v>
      </c>
      <c r="Q62">
        <f xml:space="preserve"> (2*($J62))/(($O62)*(($P62)^2)*($U$2))</f>
        <v>0.18414570383740089</v>
      </c>
      <c r="R62">
        <f t="shared" si="5"/>
        <v>-0.20398742429448494</v>
      </c>
      <c r="S62">
        <f>(2*($I62))/(($O62)*(($P62)^2)*($U$2))</f>
        <v>-1.0299831080707584</v>
      </c>
      <c r="T62">
        <f t="shared" si="6"/>
        <v>-5.5933051198426265</v>
      </c>
      <c r="W62">
        <f t="shared" si="7"/>
        <v>-0.3935453096688899</v>
      </c>
    </row>
    <row r="63" spans="1:23" x14ac:dyDescent="0.3">
      <c r="A63" s="1" t="s">
        <v>62</v>
      </c>
      <c r="B63" s="2" t="s">
        <v>1</v>
      </c>
      <c r="C63" s="1">
        <v>62</v>
      </c>
      <c r="D63" s="1">
        <v>39.734008789062507</v>
      </c>
      <c r="E63" s="1">
        <v>53.871801757812506</v>
      </c>
      <c r="F63" s="3">
        <f t="shared" si="8"/>
        <v>-14.137792968749999</v>
      </c>
      <c r="G63" s="3">
        <v>-1.0931079101562504</v>
      </c>
      <c r="H63" s="3">
        <v>1.0171630859374996</v>
      </c>
      <c r="I63" s="4">
        <f t="shared" si="9"/>
        <v>-2.11027099609375</v>
      </c>
      <c r="J63" s="4">
        <v>0.37728515624999992</v>
      </c>
      <c r="K63" s="4">
        <v>0.1186816406249999</v>
      </c>
      <c r="L63" s="5">
        <f t="shared" si="10"/>
        <v>0.258603515625</v>
      </c>
      <c r="M63" s="6">
        <v>25.743862304687497</v>
      </c>
      <c r="N63" s="6">
        <v>16.100000000000001</v>
      </c>
      <c r="O63" s="7">
        <f t="shared" si="11"/>
        <v>1.2194221000000001</v>
      </c>
      <c r="P63" s="6">
        <f t="shared" si="12"/>
        <v>20.352104440888223</v>
      </c>
      <c r="Q63">
        <f xml:space="preserve"> (2*($J63))/(($O63)*(($P63)^2)*($U$2))</f>
        <v>0.18414570383740089</v>
      </c>
      <c r="R63">
        <f t="shared" si="5"/>
        <v>-0.19578537969569795</v>
      </c>
      <c r="S63">
        <f>(2*($I63))/(($O63)*(($P63)^2)*($U$2))</f>
        <v>-1.0299831080707584</v>
      </c>
      <c r="T63">
        <f t="shared" si="6"/>
        <v>-5.5933051198426265</v>
      </c>
      <c r="W63">
        <f t="shared" si="7"/>
        <v>-0.3935453096688899</v>
      </c>
    </row>
    <row r="64" spans="1:23" x14ac:dyDescent="0.3">
      <c r="A64" s="1" t="s">
        <v>63</v>
      </c>
      <c r="B64" s="2" t="s">
        <v>1</v>
      </c>
      <c r="C64" s="1">
        <v>62</v>
      </c>
      <c r="D64" s="1">
        <v>39.762744140625003</v>
      </c>
      <c r="E64" s="1">
        <v>53.871801757812506</v>
      </c>
      <c r="F64" s="3">
        <f t="shared" si="8"/>
        <v>-14.109057617187503</v>
      </c>
      <c r="G64" s="3">
        <v>-1.0765307617187503</v>
      </c>
      <c r="H64" s="3">
        <v>1.0171630859374996</v>
      </c>
      <c r="I64" s="4">
        <f t="shared" si="9"/>
        <v>-2.0936938476562501</v>
      </c>
      <c r="J64" s="4">
        <v>0.38557373046874993</v>
      </c>
      <c r="K64" s="4">
        <v>0.1186816406249999</v>
      </c>
      <c r="L64" s="5">
        <f t="shared" si="10"/>
        <v>0.26689208984375001</v>
      </c>
      <c r="M64" s="6">
        <v>25.274584960937496</v>
      </c>
      <c r="N64" s="6">
        <v>16.100000000000001</v>
      </c>
      <c r="O64" s="7">
        <f t="shared" si="11"/>
        <v>1.2194221000000001</v>
      </c>
      <c r="P64" s="6">
        <f t="shared" si="12"/>
        <v>20.16575502532239</v>
      </c>
      <c r="Q64">
        <f xml:space="preserve"> (2*($J64))/(($O64)*(($P64)^2)*($U$2))</f>
        <v>0.19168537586311657</v>
      </c>
      <c r="R64">
        <f t="shared" si="5"/>
        <v>-0.1890814676773655</v>
      </c>
      <c r="S64">
        <f>(2*($I64))/(($O64)*(($P64)^2)*($U$2))</f>
        <v>-1.0408657551498057</v>
      </c>
      <c r="T64">
        <f t="shared" si="6"/>
        <v>-5.4300738930292356</v>
      </c>
      <c r="W64">
        <f t="shared" si="7"/>
        <v>-0.39406196920812714</v>
      </c>
    </row>
    <row r="65" spans="1:23" x14ac:dyDescent="0.3">
      <c r="A65" s="1" t="s">
        <v>64</v>
      </c>
      <c r="B65" s="2" t="s">
        <v>1</v>
      </c>
      <c r="C65" s="1">
        <v>61</v>
      </c>
      <c r="D65" s="1">
        <v>38.785742187500006</v>
      </c>
      <c r="E65" s="1">
        <v>53.871801757812506</v>
      </c>
      <c r="F65" s="3">
        <f t="shared" si="8"/>
        <v>-15.0860595703125</v>
      </c>
      <c r="G65" s="3">
        <v>-0.49633056640625034</v>
      </c>
      <c r="H65" s="3">
        <v>1.0171630859374996</v>
      </c>
      <c r="I65" s="4">
        <f t="shared" si="9"/>
        <v>-1.5134936523437499</v>
      </c>
      <c r="J65" s="4">
        <v>0.60107666015624994</v>
      </c>
      <c r="K65" s="4">
        <v>9.8789062499999913E-2</v>
      </c>
      <c r="L65" s="5">
        <f t="shared" si="10"/>
        <v>0.50228759765624997</v>
      </c>
      <c r="M65" s="6">
        <v>25.509223632812496</v>
      </c>
      <c r="N65" s="6">
        <v>16.100000000000001</v>
      </c>
      <c r="O65" s="7">
        <f t="shared" si="11"/>
        <v>1.2194221000000001</v>
      </c>
      <c r="P65" s="6">
        <f t="shared" si="12"/>
        <v>20.259143996158098</v>
      </c>
      <c r="Q65">
        <f xml:space="preserve"> (2*($J65))/(($O65)*(($P65)^2)*($U$2))</f>
        <v>0.29607258778086121</v>
      </c>
      <c r="R65">
        <f t="shared" si="5"/>
        <v>-4.8559704035856022E-2</v>
      </c>
      <c r="S65">
        <f>(2*($I65))/(($O65)*(($P65)^2)*($U$2))</f>
        <v>-0.74550221617794388</v>
      </c>
      <c r="T65">
        <f t="shared" si="6"/>
        <v>-2.517971088663328</v>
      </c>
      <c r="W65">
        <f t="shared" si="7"/>
        <v>-0.28354718888845665</v>
      </c>
    </row>
    <row r="66" spans="1:23" x14ac:dyDescent="0.3">
      <c r="A66" s="1" t="s">
        <v>65</v>
      </c>
      <c r="B66" s="2" t="s">
        <v>1</v>
      </c>
      <c r="C66" s="1">
        <v>61</v>
      </c>
      <c r="D66" s="1">
        <v>38.814477539062501</v>
      </c>
      <c r="E66" s="1">
        <v>53.871801757812506</v>
      </c>
      <c r="F66" s="3">
        <f t="shared" ref="F66:F97" si="13">IF(ISNUMBER(D66),D66-E66,"")</f>
        <v>-15.057324218750004</v>
      </c>
      <c r="G66" s="3">
        <v>-1.0964233398437504</v>
      </c>
      <c r="H66" s="3">
        <v>1.0171630859374996</v>
      </c>
      <c r="I66" s="4">
        <f t="shared" ref="I66:I97" si="14">IF(ISNUMBER(G66),G66-H66,"")</f>
        <v>-2.11358642578125</v>
      </c>
      <c r="J66" s="4">
        <v>0.45022460937499992</v>
      </c>
      <c r="K66" s="4">
        <v>9.8789062499999913E-2</v>
      </c>
      <c r="L66" s="5">
        <f t="shared" ref="L66:L97" si="15">IF(ISNUMBER(J66),J66-K66,"")</f>
        <v>0.351435546875</v>
      </c>
      <c r="M66" s="6">
        <v>25.743862304687497</v>
      </c>
      <c r="N66" s="6">
        <v>16.100000000000001</v>
      </c>
      <c r="O66" s="7">
        <f t="shared" ref="O66:O97" si="16">IF(ISNUMBER(N66),((10^-5)*(N66^2))-(0.0047*N66)+1.2925,"")</f>
        <v>1.2194221000000001</v>
      </c>
      <c r="P66" s="6">
        <f t="shared" ref="P66:P97" si="17">IF(ISNUMBER(M66),IF(M66&gt;0,SQRT(2*9.81*M66/O66),0),"")</f>
        <v>20.352104440888223</v>
      </c>
      <c r="Q66">
        <f xml:space="preserve"> (2*($J66))/(($O66)*(($P66)^2)*($U$2))</f>
        <v>0.21974606263953236</v>
      </c>
      <c r="R66">
        <f t="shared" si="5"/>
        <v>-0.15779315779141398</v>
      </c>
      <c r="S66">
        <f>(2*($I66))/(($O66)*(($P66)^2)*($U$2))</f>
        <v>-1.031601306198128</v>
      </c>
      <c r="T66">
        <f t="shared" si="6"/>
        <v>-4.694515541287986</v>
      </c>
      <c r="W66">
        <f t="shared" si="7"/>
        <v>-0.39416360552068702</v>
      </c>
    </row>
    <row r="67" spans="1:23" x14ac:dyDescent="0.3">
      <c r="A67" s="1" t="s">
        <v>66</v>
      </c>
      <c r="B67" s="2" t="s">
        <v>1</v>
      </c>
      <c r="C67" s="1">
        <v>61</v>
      </c>
      <c r="D67" s="1">
        <v>38.785742187500006</v>
      </c>
      <c r="E67" s="1">
        <v>53.871801757812506</v>
      </c>
      <c r="F67" s="3">
        <f t="shared" si="13"/>
        <v>-15.0860595703125</v>
      </c>
      <c r="G67" s="3">
        <v>-0.57424316406250031</v>
      </c>
      <c r="H67" s="3">
        <v>1.0171630859374996</v>
      </c>
      <c r="I67" s="4">
        <f t="shared" si="14"/>
        <v>-1.5914062499999999</v>
      </c>
      <c r="J67" s="4">
        <v>0.59776123046874996</v>
      </c>
      <c r="K67" s="4">
        <v>9.8789062499999913E-2</v>
      </c>
      <c r="L67" s="5">
        <f t="shared" si="15"/>
        <v>0.49897216796875005</v>
      </c>
      <c r="M67" s="6">
        <v>25.157265624999997</v>
      </c>
      <c r="N67" s="6">
        <v>16.100000000000001</v>
      </c>
      <c r="O67" s="7">
        <f t="shared" si="16"/>
        <v>1.2194221000000001</v>
      </c>
      <c r="P67" s="6">
        <f t="shared" si="17"/>
        <v>20.118897978851589</v>
      </c>
      <c r="Q67">
        <f xml:space="preserve"> (2*($J67))/(($O67)*(($P67)^2)*($U$2))</f>
        <v>0.29855880585093553</v>
      </c>
      <c r="R67">
        <f t="shared" ref="R67:R100" si="18">($Q67 - $Q85)</f>
        <v>-4.1954341183106147E-2</v>
      </c>
      <c r="S67">
        <f>(2*($I67))/(($O67)*(($P67)^2)*($U$2))</f>
        <v>-0.7948463791322351</v>
      </c>
      <c r="T67">
        <f t="shared" ref="T67:T100" si="19">($S67 / $Q67)</f>
        <v>-2.6622774594331879</v>
      </c>
      <c r="W67">
        <f t="shared" ref="W67:W100" si="20">(($I67)) / ((0.5)*($O$2)*($P67)*(3.14159)*(0.13755))</f>
        <v>-0.30022213179360924</v>
      </c>
    </row>
    <row r="68" spans="1:23" x14ac:dyDescent="0.3">
      <c r="A68" s="1" t="s">
        <v>67</v>
      </c>
      <c r="B68" s="2" t="s">
        <v>1</v>
      </c>
      <c r="C68" s="1">
        <v>60</v>
      </c>
      <c r="D68" s="1">
        <v>37.722534179687507</v>
      </c>
      <c r="E68" s="1">
        <v>53.871801757812506</v>
      </c>
      <c r="F68" s="3">
        <f t="shared" si="13"/>
        <v>-16.149267578124999</v>
      </c>
      <c r="G68" s="3">
        <v>-0.7002294921875003</v>
      </c>
      <c r="H68" s="3">
        <v>1.0105322265624996</v>
      </c>
      <c r="I68" s="4">
        <f t="shared" si="14"/>
        <v>-1.7107617187499999</v>
      </c>
      <c r="J68" s="4">
        <v>0.53311035156249986</v>
      </c>
      <c r="K68" s="4">
        <v>0.10707763671874991</v>
      </c>
      <c r="L68" s="5">
        <f t="shared" si="15"/>
        <v>0.42603271484374994</v>
      </c>
      <c r="M68" s="6">
        <v>24.336030273437498</v>
      </c>
      <c r="N68" s="6">
        <v>16.100000000000001</v>
      </c>
      <c r="O68" s="7">
        <f t="shared" si="16"/>
        <v>1.2194221000000001</v>
      </c>
      <c r="P68" s="6">
        <f t="shared" si="17"/>
        <v>19.787792117320755</v>
      </c>
      <c r="Q68">
        <f xml:space="preserve"> (2*($J68))/(($O68)*(($P68)^2)*($U$2))</f>
        <v>0.27525356632295267</v>
      </c>
      <c r="R68">
        <f t="shared" si="18"/>
        <v>-0.13676788750091845</v>
      </c>
      <c r="S68">
        <f>(2*($I68))/(($O68)*(($P68)^2)*($U$2))</f>
        <v>-0.88329416758570645</v>
      </c>
      <c r="T68">
        <f t="shared" si="19"/>
        <v>-3.209019884412124</v>
      </c>
      <c r="W68">
        <f t="shared" si="20"/>
        <v>-0.32813912664397332</v>
      </c>
    </row>
    <row r="69" spans="1:23" x14ac:dyDescent="0.3">
      <c r="A69" s="1" t="s">
        <v>68</v>
      </c>
      <c r="B69" s="2" t="s">
        <v>1</v>
      </c>
      <c r="C69" s="1">
        <v>60</v>
      </c>
      <c r="D69" s="1">
        <v>37.722534179687507</v>
      </c>
      <c r="E69" s="1">
        <v>53.871801757812506</v>
      </c>
      <c r="F69" s="3">
        <f t="shared" si="13"/>
        <v>-16.149267578124999</v>
      </c>
      <c r="G69" s="3">
        <v>-0.7002294921875003</v>
      </c>
      <c r="H69" s="3">
        <v>1.0105322265624996</v>
      </c>
      <c r="I69" s="4">
        <f t="shared" si="14"/>
        <v>-1.7107617187499999</v>
      </c>
      <c r="J69" s="4">
        <v>0.53311035156249986</v>
      </c>
      <c r="K69" s="4">
        <v>0.10707763671874991</v>
      </c>
      <c r="L69" s="5">
        <f t="shared" si="15"/>
        <v>0.42603271484374994</v>
      </c>
      <c r="M69" s="6">
        <v>24.336030273437498</v>
      </c>
      <c r="N69" s="6">
        <v>16.100000000000001</v>
      </c>
      <c r="O69" s="7">
        <f t="shared" si="16"/>
        <v>1.2194221000000001</v>
      </c>
      <c r="P69" s="6">
        <f t="shared" si="17"/>
        <v>19.787792117320755</v>
      </c>
      <c r="Q69">
        <f xml:space="preserve"> (2*($J69))/(($O69)*(($P69)^2)*($U$2))</f>
        <v>0.27525356632295267</v>
      </c>
      <c r="R69">
        <f t="shared" si="18"/>
        <v>-0.13676788750091845</v>
      </c>
      <c r="S69">
        <f>(2*($I69))/(($O69)*(($P69)^2)*($U$2))</f>
        <v>-0.88329416758570645</v>
      </c>
      <c r="T69">
        <f t="shared" si="19"/>
        <v>-3.209019884412124</v>
      </c>
      <c r="W69">
        <f t="shared" si="20"/>
        <v>-0.32813912664397332</v>
      </c>
    </row>
    <row r="70" spans="1:23" x14ac:dyDescent="0.3">
      <c r="A70" s="1" t="s">
        <v>69</v>
      </c>
      <c r="B70" s="2" t="s">
        <v>1</v>
      </c>
      <c r="C70" s="1">
        <v>60</v>
      </c>
      <c r="D70" s="1">
        <v>37.751269531250003</v>
      </c>
      <c r="E70" s="1">
        <v>53.871801757812506</v>
      </c>
      <c r="F70" s="3">
        <f t="shared" si="13"/>
        <v>-16.120532226562503</v>
      </c>
      <c r="G70" s="3">
        <v>-0.45986083984375031</v>
      </c>
      <c r="H70" s="3">
        <v>1.0105322265624996</v>
      </c>
      <c r="I70" s="4">
        <f t="shared" si="14"/>
        <v>-1.4703930664062499</v>
      </c>
      <c r="J70" s="4">
        <v>0.55466064453124986</v>
      </c>
      <c r="K70" s="4">
        <v>0.10707763671874991</v>
      </c>
      <c r="L70" s="5">
        <f t="shared" si="15"/>
        <v>0.44758300781249993</v>
      </c>
      <c r="M70" s="6">
        <v>23.984072265624999</v>
      </c>
      <c r="N70" s="6">
        <v>16.100000000000001</v>
      </c>
      <c r="O70" s="7">
        <f t="shared" si="16"/>
        <v>1.2194221000000001</v>
      </c>
      <c r="P70" s="6">
        <f t="shared" si="17"/>
        <v>19.644181258191221</v>
      </c>
      <c r="Q70">
        <f xml:space="preserve"> (2*($J70))/(($O70)*(($P70)^2)*($U$2))</f>
        <v>0.29058286679774525</v>
      </c>
      <c r="R70">
        <f t="shared" si="18"/>
        <v>-7.8288682744871108E-2</v>
      </c>
      <c r="S70">
        <f>(2*($I70))/(($O70)*(($P70)^2)*($U$2))</f>
        <v>-0.7703287348193727</v>
      </c>
      <c r="T70">
        <f t="shared" si="19"/>
        <v>-2.6509778202289729</v>
      </c>
      <c r="W70">
        <f t="shared" si="20"/>
        <v>-0.28409614904694086</v>
      </c>
    </row>
    <row r="71" spans="1:23" x14ac:dyDescent="0.3">
      <c r="A71" s="1" t="s">
        <v>70</v>
      </c>
      <c r="B71" s="2" t="s">
        <v>1</v>
      </c>
      <c r="C71" s="1">
        <v>61</v>
      </c>
      <c r="D71" s="1">
        <v>36.630590820312506</v>
      </c>
      <c r="E71" s="1">
        <v>53.871801757812506</v>
      </c>
      <c r="F71" s="3">
        <f t="shared" si="13"/>
        <v>-17.2412109375</v>
      </c>
      <c r="G71" s="3">
        <v>-0.85273925781250026</v>
      </c>
      <c r="H71" s="3">
        <v>1.0072167968749997</v>
      </c>
      <c r="I71" s="4">
        <f t="shared" si="14"/>
        <v>-1.8599560546874998</v>
      </c>
      <c r="J71" s="4">
        <v>0.60604980468749992</v>
      </c>
      <c r="K71" s="4">
        <v>9.7131347656249908E-2</v>
      </c>
      <c r="L71" s="5">
        <f t="shared" si="15"/>
        <v>0.50891845703125005</v>
      </c>
      <c r="M71" s="6">
        <v>24.687988281249996</v>
      </c>
      <c r="N71" s="6">
        <v>16.100000000000001</v>
      </c>
      <c r="O71" s="7">
        <f t="shared" si="16"/>
        <v>1.2194221000000001</v>
      </c>
      <c r="P71" s="6">
        <f t="shared" si="17"/>
        <v>19.930368196597161</v>
      </c>
      <c r="Q71">
        <f xml:space="preserve"> (2*($J71))/(($O71)*(($P71)^2)*($U$2))</f>
        <v>0.30845242516945132</v>
      </c>
      <c r="R71">
        <f t="shared" si="18"/>
        <v>-7.8616374370867492E-2</v>
      </c>
      <c r="S71">
        <f>(2*($I71))/(($O71)*(($P71)^2)*($U$2))</f>
        <v>-0.94663499821237873</v>
      </c>
      <c r="T71">
        <f t="shared" si="19"/>
        <v>-3.0689821864501003</v>
      </c>
      <c r="W71">
        <f t="shared" si="20"/>
        <v>-0.35420378252705315</v>
      </c>
    </row>
    <row r="72" spans="1:23" x14ac:dyDescent="0.3">
      <c r="A72" s="1" t="s">
        <v>71</v>
      </c>
      <c r="B72" s="2" t="s">
        <v>1</v>
      </c>
      <c r="C72" s="1">
        <v>61</v>
      </c>
      <c r="D72" s="1">
        <v>36.630590820312506</v>
      </c>
      <c r="E72" s="1">
        <v>53.871801757812506</v>
      </c>
      <c r="F72" s="3">
        <f t="shared" si="13"/>
        <v>-17.2412109375</v>
      </c>
      <c r="G72" s="3">
        <v>-0.64220947265625028</v>
      </c>
      <c r="H72" s="3">
        <v>1.0072167968749997</v>
      </c>
      <c r="I72" s="4">
        <f t="shared" si="14"/>
        <v>-1.6494262695312498</v>
      </c>
      <c r="J72" s="4">
        <v>0.57621093749999996</v>
      </c>
      <c r="K72" s="4">
        <v>9.7131347656249908E-2</v>
      </c>
      <c r="L72" s="5">
        <f t="shared" si="15"/>
        <v>0.47907958984375004</v>
      </c>
      <c r="M72" s="6">
        <v>24.336030273437498</v>
      </c>
      <c r="N72" s="6">
        <v>16.100000000000001</v>
      </c>
      <c r="O72" s="7">
        <f t="shared" si="16"/>
        <v>1.2194221000000001</v>
      </c>
      <c r="P72" s="6">
        <f t="shared" si="17"/>
        <v>19.787792117320755</v>
      </c>
      <c r="Q72">
        <f xml:space="preserve"> (2*($J72))/(($O72)*(($P72)^2)*($U$2))</f>
        <v>0.29750710155282517</v>
      </c>
      <c r="R72">
        <f t="shared" si="18"/>
        <v>-0.10941229106896461</v>
      </c>
      <c r="S72">
        <f>(2*($I72))/(($O72)*(($P72)^2)*($U$2))</f>
        <v>-0.85162567514319565</v>
      </c>
      <c r="T72">
        <f t="shared" si="19"/>
        <v>-2.8625389804081083</v>
      </c>
      <c r="W72">
        <f t="shared" si="20"/>
        <v>-0.31637444865383085</v>
      </c>
    </row>
    <row r="73" spans="1:23" x14ac:dyDescent="0.3">
      <c r="A73" s="1" t="s">
        <v>72</v>
      </c>
      <c r="B73" s="2" t="s">
        <v>1</v>
      </c>
      <c r="C73" s="1">
        <v>61</v>
      </c>
      <c r="D73" s="1">
        <v>36.630590820312506</v>
      </c>
      <c r="E73" s="1">
        <v>53.871801757812506</v>
      </c>
      <c r="F73" s="3">
        <f t="shared" si="13"/>
        <v>-17.2412109375</v>
      </c>
      <c r="G73" s="3">
        <v>-0.66707519531250037</v>
      </c>
      <c r="H73" s="3">
        <v>1.0072167968749997</v>
      </c>
      <c r="I73" s="4">
        <f t="shared" si="14"/>
        <v>-1.6742919921874999</v>
      </c>
      <c r="J73" s="4">
        <v>0.61433837890624987</v>
      </c>
      <c r="K73" s="4">
        <v>9.7131347656249908E-2</v>
      </c>
      <c r="L73" s="5">
        <f t="shared" si="15"/>
        <v>0.51720703125</v>
      </c>
      <c r="M73" s="6">
        <v>24.687988281249996</v>
      </c>
      <c r="N73" s="6">
        <v>16.100000000000001</v>
      </c>
      <c r="O73" s="7">
        <f t="shared" si="16"/>
        <v>1.2194221000000001</v>
      </c>
      <c r="P73" s="6">
        <f t="shared" si="17"/>
        <v>19.930368196597161</v>
      </c>
      <c r="Q73">
        <f xml:space="preserve"> (2*($J73))/(($O73)*(($P73)^2)*($U$2))</f>
        <v>0.31267094120426581</v>
      </c>
      <c r="R73">
        <f t="shared" si="18"/>
        <v>-7.4095343663839186E-2</v>
      </c>
      <c r="S73">
        <f>(2*($I73))/(($O73)*(($P73)^2)*($U$2))</f>
        <v>-0.85214023903253344</v>
      </c>
      <c r="T73">
        <f t="shared" si="19"/>
        <v>-2.725357961793565</v>
      </c>
      <c r="W73">
        <f t="shared" si="20"/>
        <v>-0.31884654220349706</v>
      </c>
    </row>
    <row r="74" spans="1:23" x14ac:dyDescent="0.3">
      <c r="A74" s="1" t="s">
        <v>73</v>
      </c>
      <c r="B74" s="2" t="s">
        <v>1</v>
      </c>
      <c r="C74" s="1">
        <v>61</v>
      </c>
      <c r="D74" s="1">
        <v>35.739794921875003</v>
      </c>
      <c r="E74" s="1">
        <v>53.871801757812506</v>
      </c>
      <c r="F74" s="3">
        <f t="shared" si="13"/>
        <v>-18.132006835937503</v>
      </c>
      <c r="G74" s="3">
        <v>-0.57921630859375028</v>
      </c>
      <c r="H74" s="3">
        <v>1.0072167968749997</v>
      </c>
      <c r="I74" s="4">
        <f t="shared" si="14"/>
        <v>-1.5864331054687499</v>
      </c>
      <c r="J74" s="4">
        <v>0.63588867187499987</v>
      </c>
      <c r="K74" s="4">
        <v>0.10210449218749991</v>
      </c>
      <c r="L74" s="5">
        <f t="shared" si="15"/>
        <v>0.53378417968749992</v>
      </c>
      <c r="M74" s="6">
        <v>25.039946289062499</v>
      </c>
      <c r="N74" s="6">
        <v>16.100000000000001</v>
      </c>
      <c r="O74" s="7">
        <f t="shared" si="16"/>
        <v>1.2194221000000001</v>
      </c>
      <c r="P74" s="6">
        <f t="shared" si="17"/>
        <v>20.071931546952868</v>
      </c>
      <c r="Q74">
        <f xml:space="preserve"> (2*($J74))/(($O74)*(($P74)^2)*($U$2))</f>
        <v>0.31909005688845915</v>
      </c>
      <c r="R74">
        <f t="shared" si="18"/>
        <v>-0.10713697826768359</v>
      </c>
      <c r="S74">
        <f>(2*($I74))/(($O74)*(($P74)^2)*($U$2))</f>
        <v>-0.79607492987902739</v>
      </c>
      <c r="T74">
        <f t="shared" si="19"/>
        <v>-2.4948283805574758</v>
      </c>
      <c r="W74">
        <f t="shared" si="20"/>
        <v>-0.29998423389583234</v>
      </c>
    </row>
    <row r="75" spans="1:23" x14ac:dyDescent="0.3">
      <c r="A75" s="1" t="s">
        <v>74</v>
      </c>
      <c r="B75" s="2" t="s">
        <v>1</v>
      </c>
      <c r="C75" s="1">
        <v>61</v>
      </c>
      <c r="D75" s="1">
        <v>35.739794921875003</v>
      </c>
      <c r="E75" s="1">
        <v>53.871801757812506</v>
      </c>
      <c r="F75" s="3">
        <f t="shared" si="13"/>
        <v>-18.132006835937503</v>
      </c>
      <c r="G75" s="3">
        <v>-0.63392089843750032</v>
      </c>
      <c r="H75" s="3">
        <v>1.0072167968749997</v>
      </c>
      <c r="I75" s="4">
        <f t="shared" si="14"/>
        <v>-1.6411376953125001</v>
      </c>
      <c r="J75" s="4">
        <v>0.65743896484374986</v>
      </c>
      <c r="K75" s="4">
        <v>0.10210449218749991</v>
      </c>
      <c r="L75" s="5">
        <f t="shared" si="15"/>
        <v>0.55533447265624991</v>
      </c>
      <c r="M75" s="6">
        <v>24.687988281249996</v>
      </c>
      <c r="N75" s="6">
        <v>16.100000000000001</v>
      </c>
      <c r="O75" s="7">
        <f t="shared" si="16"/>
        <v>1.2194221000000001</v>
      </c>
      <c r="P75" s="6">
        <f t="shared" si="17"/>
        <v>19.930368196597161</v>
      </c>
      <c r="Q75">
        <f xml:space="preserve"> (2*($J75))/(($O75)*(($P75)^2)*($U$2))</f>
        <v>0.33460722458530134</v>
      </c>
      <c r="R75">
        <f t="shared" si="18"/>
        <v>-8.8905429234625966E-2</v>
      </c>
      <c r="S75">
        <f>(2*($I75))/(($O75)*(($P75)^2)*($U$2))</f>
        <v>-0.83526617489327548</v>
      </c>
      <c r="T75">
        <f t="shared" si="19"/>
        <v>-2.49625863855292</v>
      </c>
      <c r="W75">
        <f t="shared" si="20"/>
        <v>-0.31253274928857633</v>
      </c>
    </row>
    <row r="76" spans="1:23" x14ac:dyDescent="0.3">
      <c r="A76" s="1" t="s">
        <v>75</v>
      </c>
      <c r="B76" s="2" t="s">
        <v>1</v>
      </c>
      <c r="C76" s="1">
        <v>61</v>
      </c>
      <c r="D76" s="1">
        <v>35.739794921875003</v>
      </c>
      <c r="E76" s="1">
        <v>53.871801757812506</v>
      </c>
      <c r="F76" s="3">
        <f t="shared" si="13"/>
        <v>-18.132006835937503</v>
      </c>
      <c r="G76" s="3">
        <v>-0.82953125000000028</v>
      </c>
      <c r="H76" s="3">
        <v>1.0072167968749997</v>
      </c>
      <c r="I76" s="4">
        <f t="shared" si="14"/>
        <v>-1.8367480468749999</v>
      </c>
      <c r="J76" s="4">
        <v>0.61102294921874989</v>
      </c>
      <c r="K76" s="4">
        <v>0.10210449218749991</v>
      </c>
      <c r="L76" s="5">
        <f t="shared" si="15"/>
        <v>0.50891845703124994</v>
      </c>
      <c r="M76" s="6">
        <v>25.626542968749998</v>
      </c>
      <c r="N76" s="6">
        <v>16.100000000000001</v>
      </c>
      <c r="O76" s="7">
        <f t="shared" si="16"/>
        <v>1.2194221000000001</v>
      </c>
      <c r="P76" s="6">
        <f t="shared" si="17"/>
        <v>20.305677415810226</v>
      </c>
      <c r="Q76">
        <f xml:space="preserve"> (2*($J76))/(($O76)*(($P76)^2)*($U$2))</f>
        <v>0.29959397457268927</v>
      </c>
      <c r="R76">
        <f t="shared" si="18"/>
        <v>-0.11781335678466243</v>
      </c>
      <c r="S76">
        <f>(2*($I76))/(($O76)*(($P76)^2)*($U$2))</f>
        <v>-0.90058589183186688</v>
      </c>
      <c r="T76">
        <f t="shared" si="19"/>
        <v>-3.0060213764858656</v>
      </c>
      <c r="W76">
        <f t="shared" si="20"/>
        <v>-0.34331907807742668</v>
      </c>
    </row>
    <row r="77" spans="1:23" x14ac:dyDescent="0.3">
      <c r="A77" s="1" t="s">
        <v>76</v>
      </c>
      <c r="B77" s="2" t="s">
        <v>1</v>
      </c>
      <c r="C77" s="1">
        <v>62</v>
      </c>
      <c r="D77" s="1">
        <v>34.791528320312501</v>
      </c>
      <c r="E77" s="1">
        <v>53.871801757812506</v>
      </c>
      <c r="F77" s="3">
        <f t="shared" si="13"/>
        <v>-19.080273437500004</v>
      </c>
      <c r="G77" s="3">
        <v>-0.68862548828125036</v>
      </c>
      <c r="H77" s="3">
        <v>1.0072167968749997</v>
      </c>
      <c r="I77" s="4">
        <f t="shared" si="14"/>
        <v>-1.69584228515625</v>
      </c>
      <c r="J77" s="4">
        <v>0.73866699218749987</v>
      </c>
      <c r="K77" s="4">
        <v>0.10210449218749991</v>
      </c>
      <c r="L77" s="5">
        <f t="shared" si="15"/>
        <v>0.63656249999999992</v>
      </c>
      <c r="M77" s="6">
        <v>25.743862304687497</v>
      </c>
      <c r="N77" s="6">
        <v>16.100000000000001</v>
      </c>
      <c r="O77" s="7">
        <f t="shared" si="16"/>
        <v>1.2194221000000001</v>
      </c>
      <c r="P77" s="6">
        <f t="shared" si="17"/>
        <v>20.352104440888223</v>
      </c>
      <c r="Q77">
        <f xml:space="preserve"> (2*($J77))/(($O77)*(($P77)^2)*($U$2))</f>
        <v>0.36052929972068865</v>
      </c>
      <c r="R77">
        <f t="shared" si="18"/>
        <v>-0.10029215747604475</v>
      </c>
      <c r="S77">
        <f>(2*($I77))/(($O77)*(($P77)^2)*($U$2))</f>
        <v>-0.8277083421495568</v>
      </c>
      <c r="T77">
        <f t="shared" si="19"/>
        <v>-2.2958143562556601</v>
      </c>
      <c r="W77">
        <f t="shared" si="20"/>
        <v>-0.31625832819424538</v>
      </c>
    </row>
    <row r="78" spans="1:23" x14ac:dyDescent="0.3">
      <c r="A78" s="1" t="s">
        <v>77</v>
      </c>
      <c r="B78" s="2" t="s">
        <v>1</v>
      </c>
      <c r="C78" s="1">
        <v>62</v>
      </c>
      <c r="D78" s="1">
        <v>34.820263671875004</v>
      </c>
      <c r="E78" s="1">
        <v>53.871801757812506</v>
      </c>
      <c r="F78" s="3">
        <f t="shared" si="13"/>
        <v>-19.051538085937501</v>
      </c>
      <c r="G78" s="3">
        <v>-0.69691406250000032</v>
      </c>
      <c r="H78" s="3">
        <v>1.0072167968749997</v>
      </c>
      <c r="I78" s="4">
        <f t="shared" si="14"/>
        <v>-1.704130859375</v>
      </c>
      <c r="J78" s="4">
        <v>0.78839843749999994</v>
      </c>
      <c r="K78" s="4">
        <v>0.10210449218749991</v>
      </c>
      <c r="L78" s="5">
        <f t="shared" si="15"/>
        <v>0.68629394531249999</v>
      </c>
      <c r="M78" s="6">
        <v>25.861181640624999</v>
      </c>
      <c r="N78" s="6">
        <v>16.100000000000001</v>
      </c>
      <c r="O78" s="7">
        <f t="shared" si="16"/>
        <v>1.2194221000000001</v>
      </c>
      <c r="P78" s="6">
        <f t="shared" si="17"/>
        <v>20.398425797857513</v>
      </c>
      <c r="Q78">
        <f xml:space="preserve"> (2*($J78))/(($O78)*(($P78)^2)*($U$2))</f>
        <v>0.38305661485489656</v>
      </c>
      <c r="R78">
        <f t="shared" si="18"/>
        <v>-7.7764842341836837E-2</v>
      </c>
      <c r="S78">
        <f>(2*($I78))/(($O78)*(($P78)^2)*($U$2))</f>
        <v>-0.82798058343685299</v>
      </c>
      <c r="T78">
        <f t="shared" si="19"/>
        <v>-2.1615096863697172</v>
      </c>
      <c r="W78">
        <f t="shared" si="20"/>
        <v>-0.31708238881684636</v>
      </c>
    </row>
    <row r="79" spans="1:23" x14ac:dyDescent="0.3">
      <c r="A79" s="1" t="s">
        <v>78</v>
      </c>
      <c r="B79" s="2" t="s">
        <v>1</v>
      </c>
      <c r="C79" s="1">
        <v>62</v>
      </c>
      <c r="D79" s="1">
        <v>34.820263671875004</v>
      </c>
      <c r="E79" s="1">
        <v>53.871801757812506</v>
      </c>
      <c r="F79" s="3">
        <f t="shared" si="13"/>
        <v>-19.051538085937501</v>
      </c>
      <c r="G79" s="3">
        <v>-0.69691406250000032</v>
      </c>
      <c r="H79" s="3">
        <v>1.0072167968749997</v>
      </c>
      <c r="I79" s="4">
        <f t="shared" si="14"/>
        <v>-1.704130859375</v>
      </c>
      <c r="J79" s="4">
        <v>0.78839843749999994</v>
      </c>
      <c r="K79" s="4">
        <v>0.10210449218749991</v>
      </c>
      <c r="L79" s="5">
        <f t="shared" si="15"/>
        <v>0.68629394531249999</v>
      </c>
      <c r="M79" s="6">
        <v>25.861181640624999</v>
      </c>
      <c r="N79" s="6">
        <v>16.100000000000001</v>
      </c>
      <c r="O79" s="7">
        <f t="shared" si="16"/>
        <v>1.2194221000000001</v>
      </c>
      <c r="P79" s="6">
        <f t="shared" si="17"/>
        <v>20.398425797857513</v>
      </c>
      <c r="Q79">
        <f xml:space="preserve"> (2*($J79))/(($O79)*(($P79)^2)*($U$2))</f>
        <v>0.38305661485489656</v>
      </c>
      <c r="R79">
        <f t="shared" si="18"/>
        <v>-6.7847746996384017E-2</v>
      </c>
      <c r="S79">
        <f>(2*($I79))/(($O79)*(($P79)^2)*($U$2))</f>
        <v>-0.82798058343685299</v>
      </c>
      <c r="T79">
        <f t="shared" si="19"/>
        <v>-2.1615096863697172</v>
      </c>
      <c r="W79">
        <f t="shared" si="20"/>
        <v>-0.31708238881684636</v>
      </c>
    </row>
    <row r="80" spans="1:23" x14ac:dyDescent="0.3">
      <c r="A80" s="1" t="s">
        <v>79</v>
      </c>
      <c r="B80" s="2" t="s">
        <v>1</v>
      </c>
      <c r="C80" s="1">
        <v>61</v>
      </c>
      <c r="D80" s="1">
        <v>33.527172851562504</v>
      </c>
      <c r="E80" s="1">
        <v>53.871801757812506</v>
      </c>
      <c r="F80" s="3">
        <f t="shared" si="13"/>
        <v>-20.344628906250001</v>
      </c>
      <c r="G80" s="3">
        <v>-0.74001464843750031</v>
      </c>
      <c r="H80" s="3">
        <v>1.0088745117187496</v>
      </c>
      <c r="I80" s="4">
        <f t="shared" si="14"/>
        <v>-1.74888916015625</v>
      </c>
      <c r="J80" s="4">
        <v>0.77347900390624991</v>
      </c>
      <c r="K80" s="4">
        <v>9.3815917968749912E-2</v>
      </c>
      <c r="L80" s="5">
        <f t="shared" si="15"/>
        <v>0.67966308593750002</v>
      </c>
      <c r="M80" s="6">
        <v>25.039946289062499</v>
      </c>
      <c r="N80" s="6">
        <v>16.100000000000001</v>
      </c>
      <c r="O80" s="7">
        <f t="shared" si="16"/>
        <v>1.2194221000000001</v>
      </c>
      <c r="P80" s="6">
        <f t="shared" si="17"/>
        <v>20.071931546952868</v>
      </c>
      <c r="Q80">
        <f xml:space="preserve"> (2*($J80))/(($O80)*(($P80)^2)*($U$2))</f>
        <v>0.38813312813188583</v>
      </c>
      <c r="R80">
        <f t="shared" si="18"/>
        <v>-0.10065315205367015</v>
      </c>
      <c r="S80">
        <f>(2*($I80))/(($O80)*(($P80)^2)*($U$2))</f>
        <v>-0.87759566460018168</v>
      </c>
      <c r="T80">
        <f t="shared" si="19"/>
        <v>-2.2610686926522252</v>
      </c>
      <c r="W80">
        <f t="shared" si="20"/>
        <v>-0.33070362252884339</v>
      </c>
    </row>
    <row r="81" spans="1:23" x14ac:dyDescent="0.3">
      <c r="A81" s="1" t="s">
        <v>80</v>
      </c>
      <c r="B81" s="2" t="s">
        <v>1</v>
      </c>
      <c r="C81" s="1">
        <v>61</v>
      </c>
      <c r="D81" s="1">
        <v>33.527172851562504</v>
      </c>
      <c r="E81" s="1">
        <v>53.871801757812506</v>
      </c>
      <c r="F81" s="3">
        <f t="shared" si="13"/>
        <v>-20.344628906250001</v>
      </c>
      <c r="G81" s="3">
        <v>-0.76819580078125027</v>
      </c>
      <c r="H81" s="3">
        <v>1.0088745117187496</v>
      </c>
      <c r="I81" s="4">
        <f t="shared" si="14"/>
        <v>-1.7770703124999998</v>
      </c>
      <c r="J81" s="4">
        <v>0.7535864257812499</v>
      </c>
      <c r="K81" s="4">
        <v>9.3815917968749912E-2</v>
      </c>
      <c r="L81" s="5">
        <f t="shared" si="15"/>
        <v>0.65977050781250002</v>
      </c>
      <c r="M81" s="6">
        <v>24.922626953124997</v>
      </c>
      <c r="N81" s="6">
        <v>16.100000000000001</v>
      </c>
      <c r="O81" s="7">
        <f t="shared" si="16"/>
        <v>1.2194221000000001</v>
      </c>
      <c r="P81" s="6">
        <f t="shared" si="17"/>
        <v>20.024854959966252</v>
      </c>
      <c r="Q81">
        <f xml:space="preserve"> (2*($J81))/(($O81)*(($P81)^2)*($U$2))</f>
        <v>0.37993108353309885</v>
      </c>
      <c r="R81">
        <f t="shared" si="18"/>
        <v>-9.6112400849071411E-2</v>
      </c>
      <c r="S81">
        <f>(2*($I81))/(($O81)*(($P81)^2)*($U$2))</f>
        <v>-0.8959347279148222</v>
      </c>
      <c r="T81">
        <f t="shared" si="19"/>
        <v>-2.3581506403299328</v>
      </c>
      <c r="W81">
        <f t="shared" si="20"/>
        <v>-0.33682247747098654</v>
      </c>
    </row>
    <row r="82" spans="1:23" x14ac:dyDescent="0.3">
      <c r="A82" s="1" t="s">
        <v>81</v>
      </c>
      <c r="B82" s="2" t="s">
        <v>1</v>
      </c>
      <c r="C82" s="1">
        <v>61</v>
      </c>
      <c r="D82" s="1">
        <v>33.498437500000001</v>
      </c>
      <c r="E82" s="1">
        <v>53.871801757812506</v>
      </c>
      <c r="F82" s="3">
        <f t="shared" si="13"/>
        <v>-20.373364257812504</v>
      </c>
      <c r="G82" s="3">
        <v>-0.77814208984375033</v>
      </c>
      <c r="H82" s="3">
        <v>1.0088745117187496</v>
      </c>
      <c r="I82" s="4">
        <f t="shared" si="14"/>
        <v>-1.7870166015625</v>
      </c>
      <c r="J82" s="4">
        <v>0.75524414062499989</v>
      </c>
      <c r="K82" s="4">
        <v>9.3815917968749912E-2</v>
      </c>
      <c r="L82" s="5">
        <f t="shared" si="15"/>
        <v>0.66142822265625001</v>
      </c>
      <c r="M82" s="6">
        <v>24.922626953124997</v>
      </c>
      <c r="N82" s="6">
        <v>16.100000000000001</v>
      </c>
      <c r="O82" s="7">
        <f t="shared" si="16"/>
        <v>1.2194221000000001</v>
      </c>
      <c r="P82" s="6">
        <f t="shared" si="17"/>
        <v>20.024854959966252</v>
      </c>
      <c r="Q82">
        <f xml:space="preserve"> (2*($J82))/(($O82)*(($P82)^2)*($U$2))</f>
        <v>0.38076684354048207</v>
      </c>
      <c r="R82">
        <f t="shared" si="18"/>
        <v>-0.10614152093767015</v>
      </c>
      <c r="S82">
        <f>(2*($I82))/(($O82)*(($P82)^2)*($U$2))</f>
        <v>-0.90094928795912166</v>
      </c>
      <c r="T82">
        <f t="shared" si="19"/>
        <v>-2.3661442776420087</v>
      </c>
      <c r="W82">
        <f t="shared" si="20"/>
        <v>-0.33870767790459283</v>
      </c>
    </row>
    <row r="83" spans="1:23" x14ac:dyDescent="0.3">
      <c r="A83" s="1" t="s">
        <v>82</v>
      </c>
      <c r="B83" s="2" t="s">
        <v>1</v>
      </c>
      <c r="C83" s="1">
        <v>61</v>
      </c>
      <c r="D83" s="1">
        <v>32.866259765625003</v>
      </c>
      <c r="E83" s="1">
        <v>53.871801757812506</v>
      </c>
      <c r="F83" s="3">
        <f t="shared" si="13"/>
        <v>-21.005541992187503</v>
      </c>
      <c r="G83" s="3">
        <v>-0.71183349609375035</v>
      </c>
      <c r="H83" s="3">
        <v>1.0121899414062496</v>
      </c>
      <c r="I83" s="4">
        <f t="shared" si="14"/>
        <v>-1.7240234375000001</v>
      </c>
      <c r="J83" s="4">
        <v>0.6707006835937499</v>
      </c>
      <c r="K83" s="4">
        <v>0.10707763671874991</v>
      </c>
      <c r="L83" s="5">
        <f t="shared" si="15"/>
        <v>0.56362304687499998</v>
      </c>
      <c r="M83" s="6">
        <v>24.453349609374996</v>
      </c>
      <c r="N83" s="6">
        <v>16.100000000000001</v>
      </c>
      <c r="O83" s="7">
        <f t="shared" si="16"/>
        <v>1.2194221000000001</v>
      </c>
      <c r="P83" s="6">
        <f t="shared" si="17"/>
        <v>19.835431347368729</v>
      </c>
      <c r="Q83">
        <f xml:space="preserve"> (2*($J83))/(($O83)*(($P83)^2)*($U$2))</f>
        <v>0.34463229181671723</v>
      </c>
      <c r="R83">
        <f t="shared" si="18"/>
        <v>0.34463229181671723</v>
      </c>
      <c r="S83">
        <f>(2*($I83))/(($O83)*(($P83)^2)*($U$2))</f>
        <v>-0.88587079593800599</v>
      </c>
      <c r="T83">
        <f t="shared" si="19"/>
        <v>-2.570481109788548</v>
      </c>
      <c r="W83">
        <f t="shared" si="20"/>
        <v>-0.32988863191335305</v>
      </c>
    </row>
    <row r="84" spans="1:23" x14ac:dyDescent="0.3">
      <c r="A84" s="1" t="s">
        <v>83</v>
      </c>
      <c r="B84" s="2" t="s">
        <v>1</v>
      </c>
      <c r="C84" s="1">
        <v>61</v>
      </c>
      <c r="D84" s="1">
        <v>32.866259765625003</v>
      </c>
      <c r="E84" s="1">
        <v>53.871801757812506</v>
      </c>
      <c r="F84" s="3">
        <f t="shared" si="13"/>
        <v>-21.005541992187503</v>
      </c>
      <c r="G84" s="3">
        <v>-0.65049804687500035</v>
      </c>
      <c r="H84" s="3">
        <v>1.0121899414062496</v>
      </c>
      <c r="I84" s="4">
        <f t="shared" si="14"/>
        <v>-1.66268798828125</v>
      </c>
      <c r="J84" s="4">
        <v>0.71711669921874988</v>
      </c>
      <c r="K84" s="4">
        <v>0.10707763671874991</v>
      </c>
      <c r="L84" s="5">
        <f t="shared" si="15"/>
        <v>0.61003906249999995</v>
      </c>
      <c r="M84" s="6">
        <v>23.866752929687497</v>
      </c>
      <c r="N84" s="6">
        <v>16.100000000000001</v>
      </c>
      <c r="O84" s="7">
        <f t="shared" si="16"/>
        <v>1.2194221000000001</v>
      </c>
      <c r="P84" s="6">
        <f t="shared" si="17"/>
        <v>19.596077093306057</v>
      </c>
      <c r="Q84">
        <f xml:space="preserve"> (2*($J84))/(($O84)*(($P84)^2)*($U$2))</f>
        <v>0.37753922043094634</v>
      </c>
      <c r="R84">
        <f t="shared" si="18"/>
        <v>0.37753922043094634</v>
      </c>
      <c r="S84">
        <f>(2*($I84))/(($O84)*(($P84)^2)*($U$2))</f>
        <v>-0.87535254387392025</v>
      </c>
      <c r="T84">
        <f t="shared" si="19"/>
        <v>-2.3185737971136864</v>
      </c>
      <c r="W84">
        <f t="shared" si="20"/>
        <v>-0.3220382466424494</v>
      </c>
    </row>
    <row r="85" spans="1:23" x14ac:dyDescent="0.3">
      <c r="A85" s="1" t="s">
        <v>84</v>
      </c>
      <c r="B85" s="2" t="s">
        <v>1</v>
      </c>
      <c r="C85" s="1">
        <v>61</v>
      </c>
      <c r="D85" s="1">
        <v>32.866259765625003</v>
      </c>
      <c r="E85" s="1">
        <v>53.871801757812506</v>
      </c>
      <c r="F85" s="3">
        <f t="shared" si="13"/>
        <v>-21.005541992187503</v>
      </c>
      <c r="G85" s="3">
        <v>-0.51125000000000032</v>
      </c>
      <c r="H85" s="3">
        <v>1.0121899414062496</v>
      </c>
      <c r="I85" s="4">
        <f t="shared" si="14"/>
        <v>-1.5234399414062501</v>
      </c>
      <c r="J85" s="4">
        <v>0.66904296874999991</v>
      </c>
      <c r="K85" s="4">
        <v>0.10707763671874991</v>
      </c>
      <c r="L85" s="5">
        <f t="shared" si="15"/>
        <v>0.56196533203124999</v>
      </c>
      <c r="M85" s="6">
        <v>24.687988281249996</v>
      </c>
      <c r="N85" s="6">
        <v>16.100000000000001</v>
      </c>
      <c r="O85" s="7">
        <f t="shared" si="16"/>
        <v>1.2194221000000001</v>
      </c>
      <c r="P85" s="6">
        <f t="shared" si="17"/>
        <v>19.930368196597161</v>
      </c>
      <c r="Q85">
        <f xml:space="preserve"> (2*($J85))/(($O85)*(($P85)^2)*($U$2))</f>
        <v>0.34051314703404167</v>
      </c>
      <c r="R85">
        <f t="shared" si="18"/>
        <v>0.34051314703404167</v>
      </c>
      <c r="S85">
        <f>(2*($I85))/(($O85)*(($P85)^2)*($U$2))</f>
        <v>-0.77536324719890926</v>
      </c>
      <c r="T85">
        <f t="shared" si="19"/>
        <v>-2.2770434972996649</v>
      </c>
      <c r="W85">
        <f t="shared" si="20"/>
        <v>-0.29011878444060774</v>
      </c>
    </row>
    <row r="86" spans="1:23" x14ac:dyDescent="0.3">
      <c r="A86" s="1" t="s">
        <v>85</v>
      </c>
      <c r="B86" s="2" t="s">
        <v>1</v>
      </c>
      <c r="C86" s="1">
        <v>62</v>
      </c>
      <c r="D86" s="1">
        <v>31.774316406250005</v>
      </c>
      <c r="E86" s="1">
        <v>53.871801757812506</v>
      </c>
      <c r="F86" s="3">
        <f t="shared" si="13"/>
        <v>-22.097485351562501</v>
      </c>
      <c r="G86" s="3">
        <v>-0.63723632812500031</v>
      </c>
      <c r="H86" s="3">
        <v>1.0088745117187496</v>
      </c>
      <c r="I86" s="4">
        <f t="shared" si="14"/>
        <v>-1.6461108398437498</v>
      </c>
      <c r="J86" s="4">
        <v>0.8364721679687499</v>
      </c>
      <c r="K86" s="4">
        <v>0.10707763671874991</v>
      </c>
      <c r="L86" s="5">
        <f t="shared" si="15"/>
        <v>0.72939453124999998</v>
      </c>
      <c r="M86" s="6">
        <v>25.509223632812496</v>
      </c>
      <c r="N86" s="6">
        <v>16.100000000000001</v>
      </c>
      <c r="O86" s="7">
        <f t="shared" si="16"/>
        <v>1.2194221000000001</v>
      </c>
      <c r="P86" s="6">
        <f t="shared" si="17"/>
        <v>20.259143996158098</v>
      </c>
      <c r="Q86">
        <f xml:space="preserve"> (2*($J86))/(($O86)*(($P86)^2)*($U$2))</f>
        <v>0.41202145382387112</v>
      </c>
      <c r="R86">
        <f t="shared" si="18"/>
        <v>0.41202145382387112</v>
      </c>
      <c r="S86">
        <f>(2*($I86))/(($O86)*(($P86)^2)*($U$2))</f>
        <v>-0.8108255209909071</v>
      </c>
      <c r="T86">
        <f t="shared" si="19"/>
        <v>-1.9679206348743061</v>
      </c>
      <c r="W86">
        <f t="shared" si="20"/>
        <v>-0.30839250664429074</v>
      </c>
    </row>
    <row r="87" spans="1:23" x14ac:dyDescent="0.3">
      <c r="A87" s="1" t="s">
        <v>86</v>
      </c>
      <c r="B87" s="2" t="s">
        <v>1</v>
      </c>
      <c r="C87" s="1">
        <v>62</v>
      </c>
      <c r="D87" s="1">
        <v>31.774316406250005</v>
      </c>
      <c r="E87" s="1">
        <v>53.871801757812506</v>
      </c>
      <c r="F87" s="3">
        <f t="shared" si="13"/>
        <v>-22.097485351562501</v>
      </c>
      <c r="G87" s="3">
        <v>-0.63723632812500031</v>
      </c>
      <c r="H87" s="3">
        <v>1.0088745117187496</v>
      </c>
      <c r="I87" s="4">
        <f t="shared" si="14"/>
        <v>-1.6461108398437498</v>
      </c>
      <c r="J87" s="4">
        <v>0.8364721679687499</v>
      </c>
      <c r="K87" s="4">
        <v>0.10707763671874991</v>
      </c>
      <c r="L87" s="5">
        <f t="shared" si="15"/>
        <v>0.72939453124999998</v>
      </c>
      <c r="M87" s="6">
        <v>25.509223632812496</v>
      </c>
      <c r="N87" s="6">
        <v>16.100000000000001</v>
      </c>
      <c r="O87" s="7">
        <f t="shared" si="16"/>
        <v>1.2194221000000001</v>
      </c>
      <c r="P87" s="6">
        <f t="shared" si="17"/>
        <v>20.259143996158098</v>
      </c>
      <c r="Q87">
        <f xml:space="preserve"> (2*($J87))/(($O87)*(($P87)^2)*($U$2))</f>
        <v>0.41202145382387112</v>
      </c>
      <c r="R87">
        <f t="shared" si="18"/>
        <v>0.41202145382387112</v>
      </c>
      <c r="S87">
        <f>(2*($I87))/(($O87)*(($P87)^2)*($U$2))</f>
        <v>-0.8108255209909071</v>
      </c>
      <c r="T87">
        <f t="shared" si="19"/>
        <v>-1.9679206348743061</v>
      </c>
      <c r="W87">
        <f t="shared" si="20"/>
        <v>-0.30839250664429074</v>
      </c>
    </row>
    <row r="88" spans="1:23" x14ac:dyDescent="0.3">
      <c r="A88" s="1" t="s">
        <v>87</v>
      </c>
      <c r="B88" s="2" t="s">
        <v>1</v>
      </c>
      <c r="C88" s="1">
        <v>62</v>
      </c>
      <c r="D88" s="1">
        <v>31.774316406250005</v>
      </c>
      <c r="E88" s="1">
        <v>53.871801757812506</v>
      </c>
      <c r="F88" s="3">
        <f t="shared" si="13"/>
        <v>-22.097485351562501</v>
      </c>
      <c r="G88" s="3">
        <v>-0.68531005859375027</v>
      </c>
      <c r="H88" s="3">
        <v>1.0088745117187496</v>
      </c>
      <c r="I88" s="4">
        <f t="shared" si="14"/>
        <v>-1.6941845703124998</v>
      </c>
      <c r="J88" s="4">
        <v>0.74198242187499996</v>
      </c>
      <c r="K88" s="4">
        <v>0.10707763671874991</v>
      </c>
      <c r="L88" s="5">
        <f t="shared" si="15"/>
        <v>0.63490478515625004</v>
      </c>
      <c r="M88" s="6">
        <v>25.274584960937496</v>
      </c>
      <c r="N88" s="6">
        <v>16.100000000000001</v>
      </c>
      <c r="O88" s="7">
        <f t="shared" si="16"/>
        <v>1.2194221000000001</v>
      </c>
      <c r="P88" s="6">
        <f t="shared" si="17"/>
        <v>20.16575502532239</v>
      </c>
      <c r="Q88">
        <f xml:space="preserve"> (2*($J88))/(($O88)*(($P88)^2)*($U$2))</f>
        <v>0.36887154954261636</v>
      </c>
      <c r="R88">
        <f t="shared" si="18"/>
        <v>0.36887154954261636</v>
      </c>
      <c r="S88">
        <f>(2*($I88))/(($O88)*(($P88)^2)*($U$2))</f>
        <v>-0.84225241628115699</v>
      </c>
      <c r="T88">
        <f t="shared" si="19"/>
        <v>-2.283321707313863</v>
      </c>
      <c r="W88">
        <f t="shared" si="20"/>
        <v>-0.3188688301905826</v>
      </c>
    </row>
    <row r="89" spans="1:23" x14ac:dyDescent="0.3">
      <c r="A89" s="1" t="s">
        <v>88</v>
      </c>
      <c r="B89" s="2" t="s">
        <v>1</v>
      </c>
      <c r="C89" s="1">
        <v>62</v>
      </c>
      <c r="D89" s="1">
        <v>30.711108398437503</v>
      </c>
      <c r="E89" s="1">
        <v>53.871801757812506</v>
      </c>
      <c r="F89" s="3">
        <f t="shared" si="13"/>
        <v>-23.160693359375003</v>
      </c>
      <c r="G89" s="3">
        <v>-0.64884033203125036</v>
      </c>
      <c r="H89" s="3">
        <v>1.0105322265624996</v>
      </c>
      <c r="I89" s="4">
        <f t="shared" si="14"/>
        <v>-1.65937255859375</v>
      </c>
      <c r="J89" s="4">
        <v>0.75690185546874988</v>
      </c>
      <c r="K89" s="4">
        <v>9.2158203124999907E-2</v>
      </c>
      <c r="L89" s="5">
        <f t="shared" si="15"/>
        <v>0.66474365234374999</v>
      </c>
      <c r="M89" s="6">
        <v>24.570668945312498</v>
      </c>
      <c r="N89" s="6">
        <v>16.100000000000001</v>
      </c>
      <c r="O89" s="7">
        <f t="shared" si="16"/>
        <v>1.2194221000000001</v>
      </c>
      <c r="P89" s="6">
        <f t="shared" si="17"/>
        <v>19.882956434948373</v>
      </c>
      <c r="Q89">
        <f xml:space="preserve"> (2*($J89))/(($O89)*(($P89)^2)*($U$2))</f>
        <v>0.38706879954031881</v>
      </c>
      <c r="R89">
        <f t="shared" si="18"/>
        <v>0.38706879954031881</v>
      </c>
      <c r="S89">
        <f>(2*($I89))/(($O89)*(($P89)^2)*($U$2))</f>
        <v>-0.84857942889736826</v>
      </c>
      <c r="T89">
        <f t="shared" si="19"/>
        <v>-2.1923219590551795</v>
      </c>
      <c r="W89">
        <f t="shared" si="20"/>
        <v>-0.31675886365556777</v>
      </c>
    </row>
    <row r="90" spans="1:23" x14ac:dyDescent="0.3">
      <c r="A90" s="1" t="s">
        <v>89</v>
      </c>
      <c r="B90" s="2" t="s">
        <v>1</v>
      </c>
      <c r="C90" s="1">
        <v>62</v>
      </c>
      <c r="D90" s="1">
        <v>30.682373046875004</v>
      </c>
      <c r="E90" s="1">
        <v>53.871801757812506</v>
      </c>
      <c r="F90" s="3">
        <f t="shared" si="13"/>
        <v>-23.189428710937502</v>
      </c>
      <c r="G90" s="3">
        <v>-0.69359863281250034</v>
      </c>
      <c r="H90" s="3">
        <v>1.0105322265624996</v>
      </c>
      <c r="I90" s="4">
        <f t="shared" si="14"/>
        <v>-1.704130859375</v>
      </c>
      <c r="J90" s="4">
        <v>0.80331787109374997</v>
      </c>
      <c r="K90" s="4">
        <v>9.2158203124999907E-2</v>
      </c>
      <c r="L90" s="5">
        <f t="shared" si="15"/>
        <v>0.71115966796875008</v>
      </c>
      <c r="M90" s="6">
        <v>24.805307617187498</v>
      </c>
      <c r="N90" s="6">
        <v>16.100000000000001</v>
      </c>
      <c r="O90" s="7">
        <f t="shared" si="16"/>
        <v>1.2194221000000001</v>
      </c>
      <c r="P90" s="6">
        <f t="shared" si="17"/>
        <v>19.977667439163369</v>
      </c>
      <c r="Q90">
        <f xml:space="preserve"> (2*($J90))/(($O90)*(($P90)^2)*($U$2))</f>
        <v>0.40691939262178978</v>
      </c>
      <c r="R90">
        <f t="shared" si="18"/>
        <v>0.40691939262178978</v>
      </c>
      <c r="S90">
        <f>(2*($I90))/(($O90)*(($P90)^2)*($U$2))</f>
        <v>-0.86322478211616471</v>
      </c>
      <c r="T90">
        <f t="shared" si="19"/>
        <v>-2.1213655524117203</v>
      </c>
      <c r="W90">
        <f t="shared" si="20"/>
        <v>-0.32376059916826372</v>
      </c>
    </row>
    <row r="91" spans="1:23" x14ac:dyDescent="0.3">
      <c r="A91" s="1" t="s">
        <v>90</v>
      </c>
      <c r="B91" s="2" t="s">
        <v>1</v>
      </c>
      <c r="C91" s="1">
        <v>62</v>
      </c>
      <c r="D91" s="1">
        <v>30.711108398437503</v>
      </c>
      <c r="E91" s="1">
        <v>53.871801757812506</v>
      </c>
      <c r="F91" s="3">
        <f t="shared" si="13"/>
        <v>-23.160693359375003</v>
      </c>
      <c r="G91" s="3">
        <v>-0.67536376953125032</v>
      </c>
      <c r="H91" s="3">
        <v>1.0105322265624996</v>
      </c>
      <c r="I91" s="4">
        <f t="shared" si="14"/>
        <v>-1.6858959960937501</v>
      </c>
      <c r="J91" s="4">
        <v>0.76353271484374996</v>
      </c>
      <c r="K91" s="4">
        <v>9.2158203124999907E-2</v>
      </c>
      <c r="L91" s="5">
        <f t="shared" si="15"/>
        <v>0.67137451171875007</v>
      </c>
      <c r="M91" s="6">
        <v>24.805307617187498</v>
      </c>
      <c r="N91" s="6">
        <v>16.100000000000001</v>
      </c>
      <c r="O91" s="7">
        <f t="shared" si="16"/>
        <v>1.2194221000000001</v>
      </c>
      <c r="P91" s="6">
        <f t="shared" si="17"/>
        <v>19.977667439163369</v>
      </c>
      <c r="Q91">
        <f xml:space="preserve"> (2*($J91))/(($O91)*(($P91)^2)*($U$2))</f>
        <v>0.38676628486810499</v>
      </c>
      <c r="R91">
        <f t="shared" si="18"/>
        <v>0.38676628486810499</v>
      </c>
      <c r="S91">
        <f>(2*($I91))/(($O91)*(($P91)^2)*($U$2))</f>
        <v>-0.85398794106239262</v>
      </c>
      <c r="T91">
        <f t="shared" si="19"/>
        <v>-2.2080206431478886</v>
      </c>
      <c r="W91">
        <f t="shared" si="20"/>
        <v>-0.32029623478027647</v>
      </c>
    </row>
    <row r="92" spans="1:23" x14ac:dyDescent="0.3">
      <c r="A92" s="1" t="s">
        <v>91</v>
      </c>
      <c r="B92" s="2" t="s">
        <v>1</v>
      </c>
      <c r="C92" s="1">
        <v>64</v>
      </c>
      <c r="D92" s="1">
        <v>29.820312500000004</v>
      </c>
      <c r="E92" s="1">
        <v>53.871801757812506</v>
      </c>
      <c r="F92" s="3">
        <f t="shared" si="13"/>
        <v>-24.051489257812502</v>
      </c>
      <c r="G92" s="3">
        <v>-0.66873291015625036</v>
      </c>
      <c r="H92" s="3">
        <v>1.0105322265624996</v>
      </c>
      <c r="I92" s="4">
        <f t="shared" si="14"/>
        <v>-1.6792651367187501</v>
      </c>
      <c r="J92" s="4">
        <v>0.88123046874999988</v>
      </c>
      <c r="K92" s="4">
        <v>0.10210449218749991</v>
      </c>
      <c r="L92" s="5">
        <f t="shared" si="15"/>
        <v>0.77912597656249993</v>
      </c>
      <c r="M92" s="6">
        <v>25.978500976562497</v>
      </c>
      <c r="N92" s="6">
        <v>16.100000000000001</v>
      </c>
      <c r="O92" s="7">
        <f t="shared" si="16"/>
        <v>1.2194221000000001</v>
      </c>
      <c r="P92" s="6">
        <f t="shared" si="17"/>
        <v>20.444642204953738</v>
      </c>
      <c r="Q92">
        <f xml:space="preserve"> (2*($J92))/(($O92)*(($P92)^2)*($U$2))</f>
        <v>0.42622703515614274</v>
      </c>
      <c r="R92">
        <f t="shared" si="18"/>
        <v>0.42622703515614274</v>
      </c>
      <c r="S92">
        <f>(2*($I92))/(($O92)*(($P92)^2)*($U$2))</f>
        <v>-0.81221454074321309</v>
      </c>
      <c r="T92">
        <f t="shared" si="19"/>
        <v>-1.9055913251623489</v>
      </c>
      <c r="W92">
        <f t="shared" si="20"/>
        <v>-0.31174937438670092</v>
      </c>
    </row>
    <row r="93" spans="1:23" x14ac:dyDescent="0.3">
      <c r="A93" s="1" t="s">
        <v>92</v>
      </c>
      <c r="B93" s="2" t="s">
        <v>1</v>
      </c>
      <c r="C93" s="1">
        <v>64</v>
      </c>
      <c r="D93" s="1">
        <v>29.820312500000004</v>
      </c>
      <c r="E93" s="1">
        <v>53.871801757812506</v>
      </c>
      <c r="F93" s="3">
        <f t="shared" si="13"/>
        <v>-24.051489257812502</v>
      </c>
      <c r="G93" s="3">
        <v>-0.72509521484375028</v>
      </c>
      <c r="H93" s="3">
        <v>1.0105322265624996</v>
      </c>
      <c r="I93" s="4">
        <f t="shared" si="14"/>
        <v>-1.7356274414062498</v>
      </c>
      <c r="J93" s="4">
        <v>0.87957275390624989</v>
      </c>
      <c r="K93" s="4">
        <v>0.10210449218749991</v>
      </c>
      <c r="L93" s="5">
        <f t="shared" si="15"/>
        <v>0.77746826171874994</v>
      </c>
      <c r="M93" s="6">
        <v>26.095820312499995</v>
      </c>
      <c r="N93" s="6">
        <v>16.100000000000001</v>
      </c>
      <c r="O93" s="7">
        <f t="shared" si="16"/>
        <v>1.2194221000000001</v>
      </c>
      <c r="P93" s="6">
        <f t="shared" si="17"/>
        <v>20.490754372312708</v>
      </c>
      <c r="Q93">
        <f xml:space="preserve"> (2*($J93))/(($O93)*(($P93)^2)*($U$2))</f>
        <v>0.42351265381992731</v>
      </c>
      <c r="R93">
        <f t="shared" si="18"/>
        <v>0.42351265381992731</v>
      </c>
      <c r="S93">
        <f>(2*($I93))/(($O93)*(($P93)^2)*($U$2))</f>
        <v>-0.83570140217303535</v>
      </c>
      <c r="T93">
        <f t="shared" si="19"/>
        <v>-1.9732619430265381</v>
      </c>
      <c r="W93">
        <f t="shared" si="20"/>
        <v>-0.32148772402566272</v>
      </c>
    </row>
    <row r="94" spans="1:23" x14ac:dyDescent="0.3">
      <c r="A94" s="1" t="s">
        <v>93</v>
      </c>
      <c r="B94" s="2" t="s">
        <v>1</v>
      </c>
      <c r="C94" s="1">
        <v>64</v>
      </c>
      <c r="D94" s="1">
        <v>29.820312500000004</v>
      </c>
      <c r="E94" s="1">
        <v>53.871801757812506</v>
      </c>
      <c r="F94" s="3">
        <f t="shared" si="13"/>
        <v>-24.051489257812502</v>
      </c>
      <c r="G94" s="3">
        <v>-0.7416723632812503</v>
      </c>
      <c r="H94" s="3">
        <v>1.0105322265624996</v>
      </c>
      <c r="I94" s="4">
        <f t="shared" si="14"/>
        <v>-1.7522045898437499</v>
      </c>
      <c r="J94" s="4">
        <v>0.86299560546874987</v>
      </c>
      <c r="K94" s="4">
        <v>0.10210449218749991</v>
      </c>
      <c r="L94" s="5">
        <f t="shared" si="15"/>
        <v>0.76089111328124992</v>
      </c>
      <c r="M94" s="6">
        <v>25.978500976562497</v>
      </c>
      <c r="N94" s="6">
        <v>16.100000000000001</v>
      </c>
      <c r="O94" s="7">
        <f t="shared" si="16"/>
        <v>1.2194221000000001</v>
      </c>
      <c r="P94" s="6">
        <f t="shared" si="17"/>
        <v>20.444642204953738</v>
      </c>
      <c r="Q94">
        <f xml:space="preserve"> (2*($J94))/(($O94)*(($P94)^2)*($U$2))</f>
        <v>0.4174073313573517</v>
      </c>
      <c r="R94">
        <f t="shared" si="18"/>
        <v>0.4174073313573517</v>
      </c>
      <c r="S94">
        <f>(2*($I94))/(($O94)*(($P94)^2)*($U$2))</f>
        <v>-0.84749335593837727</v>
      </c>
      <c r="T94">
        <f t="shared" si="19"/>
        <v>-2.0303748695128196</v>
      </c>
      <c r="W94">
        <f t="shared" si="20"/>
        <v>-0.32529031463646874</v>
      </c>
    </row>
    <row r="95" spans="1:23" x14ac:dyDescent="0.3">
      <c r="A95" s="1" t="s">
        <v>94</v>
      </c>
      <c r="B95" s="2" t="s">
        <v>1</v>
      </c>
      <c r="C95" s="1">
        <v>63</v>
      </c>
      <c r="D95" s="1">
        <v>28.670898437500004</v>
      </c>
      <c r="E95" s="1">
        <v>53.871801757812506</v>
      </c>
      <c r="F95" s="3">
        <f t="shared" si="13"/>
        <v>-25.200903320312502</v>
      </c>
      <c r="G95" s="3">
        <v>-0.73006835937500036</v>
      </c>
      <c r="H95" s="3">
        <v>1.0105322265624996</v>
      </c>
      <c r="I95" s="4">
        <f t="shared" si="14"/>
        <v>-1.7406005859375</v>
      </c>
      <c r="J95" s="4">
        <v>0.90112304687499989</v>
      </c>
      <c r="K95" s="4">
        <v>0.10376220703124991</v>
      </c>
      <c r="L95" s="5">
        <f t="shared" si="15"/>
        <v>0.79736083984374995</v>
      </c>
      <c r="M95" s="6">
        <v>24.570668945312498</v>
      </c>
      <c r="N95" s="6">
        <v>16.100000000000001</v>
      </c>
      <c r="O95" s="7">
        <f t="shared" si="16"/>
        <v>1.2194221000000001</v>
      </c>
      <c r="P95" s="6">
        <f t="shared" si="17"/>
        <v>19.882956434948373</v>
      </c>
      <c r="Q95">
        <f xml:space="preserve"> (2*($J95))/(($O95)*(($P95)^2)*($U$2))</f>
        <v>0.4608214571967334</v>
      </c>
      <c r="R95">
        <f t="shared" si="18"/>
        <v>0.4608214571967334</v>
      </c>
      <c r="S95">
        <f>(2*($I95))/(($O95)*(($P95)^2)*($U$2))</f>
        <v>-0.89011828206017651</v>
      </c>
      <c r="T95">
        <f t="shared" si="19"/>
        <v>-1.931590354917367</v>
      </c>
      <c r="W95">
        <f t="shared" si="20"/>
        <v>-0.33226454229605007</v>
      </c>
    </row>
    <row r="96" spans="1:23" x14ac:dyDescent="0.3">
      <c r="A96" s="1" t="s">
        <v>95</v>
      </c>
      <c r="B96" s="2" t="s">
        <v>1</v>
      </c>
      <c r="C96" s="1">
        <v>63</v>
      </c>
      <c r="D96" s="1">
        <v>28.670898437500004</v>
      </c>
      <c r="E96" s="1">
        <v>53.871801757812506</v>
      </c>
      <c r="F96" s="3">
        <f t="shared" si="13"/>
        <v>-25.200903320312502</v>
      </c>
      <c r="G96" s="3">
        <v>-0.73006835937500036</v>
      </c>
      <c r="H96" s="3">
        <v>1.0105322265624996</v>
      </c>
      <c r="I96" s="4">
        <f t="shared" si="14"/>
        <v>-1.7406005859375</v>
      </c>
      <c r="J96" s="4">
        <v>0.90112304687499989</v>
      </c>
      <c r="K96" s="4">
        <v>0.10376220703124991</v>
      </c>
      <c r="L96" s="5">
        <f t="shared" si="15"/>
        <v>0.79736083984374995</v>
      </c>
      <c r="M96" s="6">
        <v>24.570668945312498</v>
      </c>
      <c r="N96" s="6">
        <v>16.100000000000001</v>
      </c>
      <c r="O96" s="7">
        <f t="shared" si="16"/>
        <v>1.2194221000000001</v>
      </c>
      <c r="P96" s="6">
        <f t="shared" si="17"/>
        <v>19.882956434948373</v>
      </c>
      <c r="Q96">
        <f xml:space="preserve"> (2*($J96))/(($O96)*(($P96)^2)*($U$2))</f>
        <v>0.4608214571967334</v>
      </c>
      <c r="R96">
        <f t="shared" si="18"/>
        <v>0.4608214571967334</v>
      </c>
      <c r="S96">
        <f>(2*($I96))/(($O96)*(($P96)^2)*($U$2))</f>
        <v>-0.89011828206017651</v>
      </c>
      <c r="T96">
        <f t="shared" si="19"/>
        <v>-1.931590354917367</v>
      </c>
      <c r="W96">
        <f t="shared" si="20"/>
        <v>-0.33226454229605007</v>
      </c>
    </row>
    <row r="97" spans="1:23" x14ac:dyDescent="0.3">
      <c r="A97" s="1" t="s">
        <v>96</v>
      </c>
      <c r="B97" s="2" t="s">
        <v>1</v>
      </c>
      <c r="C97" s="1">
        <v>63</v>
      </c>
      <c r="D97" s="1">
        <v>28.670898437500004</v>
      </c>
      <c r="E97" s="1">
        <v>53.871801757812506</v>
      </c>
      <c r="F97" s="3">
        <f t="shared" si="13"/>
        <v>-25.200903320312502</v>
      </c>
      <c r="G97" s="3">
        <v>-0.7217797851562503</v>
      </c>
      <c r="H97" s="3">
        <v>1.0105322265624996</v>
      </c>
      <c r="I97" s="4">
        <f t="shared" si="14"/>
        <v>-1.7323120117187498</v>
      </c>
      <c r="J97" s="4">
        <v>0.90278076171874988</v>
      </c>
      <c r="K97" s="4">
        <v>0.10376220703124991</v>
      </c>
      <c r="L97" s="5">
        <f t="shared" si="15"/>
        <v>0.79901855468749994</v>
      </c>
      <c r="M97" s="6">
        <v>25.157265624999997</v>
      </c>
      <c r="N97" s="6">
        <v>16.100000000000001</v>
      </c>
      <c r="O97" s="7">
        <f t="shared" si="16"/>
        <v>1.2194221000000001</v>
      </c>
      <c r="P97" s="6">
        <f t="shared" si="17"/>
        <v>20.118897978851589</v>
      </c>
      <c r="Q97">
        <f xml:space="preserve"> (2*($J97))/(($O97)*(($P97)^2)*($U$2))</f>
        <v>0.45090436185128058</v>
      </c>
      <c r="R97">
        <f t="shared" si="18"/>
        <v>0.45090436185128058</v>
      </c>
      <c r="S97">
        <f>(2*($I97))/(($O97)*(($P97)^2)*($U$2))</f>
        <v>-0.86522340228456829</v>
      </c>
      <c r="T97">
        <f t="shared" si="19"/>
        <v>-1.9188623475102695</v>
      </c>
      <c r="W97">
        <f t="shared" si="20"/>
        <v>-0.32680429971283503</v>
      </c>
    </row>
    <row r="98" spans="1:23" x14ac:dyDescent="0.3">
      <c r="A98" s="1" t="s">
        <v>97</v>
      </c>
      <c r="B98" s="2" t="s">
        <v>1</v>
      </c>
      <c r="C98" s="1">
        <v>64</v>
      </c>
      <c r="D98" s="1">
        <v>27.665161132812504</v>
      </c>
      <c r="E98" s="1">
        <v>53.871801757812506</v>
      </c>
      <c r="F98" s="3">
        <f t="shared" ref="F98:F100" si="21">IF(ISNUMBER(D98),D98-E98,"")</f>
        <v>-26.206640625000002</v>
      </c>
      <c r="G98" s="3">
        <v>-0.77979980468750032</v>
      </c>
      <c r="H98" s="3">
        <v>1.0039013671874997</v>
      </c>
      <c r="I98" s="4">
        <f>IF(ISNUMBER(G98),G98-H98,"")</f>
        <v>-1.783701171875</v>
      </c>
      <c r="J98" s="4">
        <v>0.97406249999999994</v>
      </c>
      <c r="K98" s="4">
        <v>9.7131347656249908E-2</v>
      </c>
      <c r="L98" s="5">
        <f>IF(ISNUMBER(J98),J98-K98,"")</f>
        <v>0.87693115234375008</v>
      </c>
      <c r="M98" s="6">
        <v>25.039946289062499</v>
      </c>
      <c r="N98" s="6">
        <v>16.100000000000001</v>
      </c>
      <c r="O98" s="7">
        <f>IF(ISNUMBER(N98),((10^-5)*(N98^2))-(0.0047*N98)+1.2925,"")</f>
        <v>1.2194221000000001</v>
      </c>
      <c r="P98" s="6">
        <f>IF(ISNUMBER(M98),IF(M98&gt;0,SQRT(2*9.81*M98/O98),0),"")</f>
        <v>20.071931546952868</v>
      </c>
      <c r="Q98">
        <f xml:space="preserve"> (2*($J98))/(($O98)*(($P98)^2)*($U$2))</f>
        <v>0.48878628018555598</v>
      </c>
      <c r="R98">
        <f t="shared" si="18"/>
        <v>0.48878628018555598</v>
      </c>
      <c r="S98">
        <f>(2*($I98))/(($O98)*(($P98)^2)*($U$2))</f>
        <v>-0.89506439346900046</v>
      </c>
      <c r="T98">
        <f t="shared" si="19"/>
        <v>-1.8311978665383382</v>
      </c>
      <c r="W98">
        <f t="shared" si="20"/>
        <v>-0.33728634866448859</v>
      </c>
    </row>
    <row r="99" spans="1:23" x14ac:dyDescent="0.3">
      <c r="A99" s="1" t="s">
        <v>98</v>
      </c>
      <c r="B99" s="2" t="s">
        <v>1</v>
      </c>
      <c r="C99" s="1">
        <v>64</v>
      </c>
      <c r="D99" s="1">
        <v>27.665161132812504</v>
      </c>
      <c r="E99" s="1">
        <v>53.871801757812506</v>
      </c>
      <c r="F99" s="3">
        <f t="shared" si="21"/>
        <v>-26.206640625000002</v>
      </c>
      <c r="G99" s="3">
        <v>-0.88092041015625033</v>
      </c>
      <c r="H99" s="3">
        <v>1.0039013671874997</v>
      </c>
      <c r="I99" s="4">
        <f>IF(ISNUMBER(G99),G99-H99,"")</f>
        <v>-1.8848217773437499</v>
      </c>
      <c r="J99" s="4">
        <v>0.94422363281249988</v>
      </c>
      <c r="K99" s="4">
        <v>9.7131347656249908E-2</v>
      </c>
      <c r="L99" s="5">
        <f>IF(ISNUMBER(J99),J99-K99,"")</f>
        <v>0.84709228515625001</v>
      </c>
      <c r="M99" s="6">
        <v>24.922626953124997</v>
      </c>
      <c r="N99" s="6">
        <v>16.100000000000001</v>
      </c>
      <c r="O99" s="7">
        <f>IF(ISNUMBER(N99),((10^-5)*(N99^2))-(0.0047*N99)+1.2925,"")</f>
        <v>1.2194221000000001</v>
      </c>
      <c r="P99" s="6">
        <f>IF(ISNUMBER(M99),IF(M99&gt;0,SQRT(2*9.81*M99/O99),0),"")</f>
        <v>20.024854959966252</v>
      </c>
      <c r="Q99">
        <f xml:space="preserve"> (2*($J99))/(($O99)*(($P99)^2)*($U$2))</f>
        <v>0.47604348438217026</v>
      </c>
      <c r="R99">
        <f t="shared" si="18"/>
        <v>0.47604348438217026</v>
      </c>
      <c r="S99">
        <f>(2*($I99))/(($O99)*(($P99)^2)*($U$2))</f>
        <v>-0.95025912839473214</v>
      </c>
      <c r="T99">
        <f t="shared" si="19"/>
        <v>-1.9961603499899161</v>
      </c>
      <c r="W99">
        <f t="shared" si="20"/>
        <v>-0.35724548216838781</v>
      </c>
    </row>
    <row r="100" spans="1:23" x14ac:dyDescent="0.3">
      <c r="A100" s="1" t="s">
        <v>99</v>
      </c>
      <c r="B100" s="2" t="s">
        <v>1</v>
      </c>
      <c r="C100" s="1">
        <v>64</v>
      </c>
      <c r="D100" s="1">
        <v>27.665161132812504</v>
      </c>
      <c r="E100" s="1">
        <v>53.871801757812506</v>
      </c>
      <c r="F100" s="3">
        <f t="shared" si="21"/>
        <v>-26.206640625000002</v>
      </c>
      <c r="G100" s="3">
        <v>-0.83781982421875034</v>
      </c>
      <c r="H100" s="3">
        <v>1.0039013671874997</v>
      </c>
      <c r="I100" s="4">
        <f>IF(ISNUMBER(G100),G100-H100,"")</f>
        <v>-1.8417211914062501</v>
      </c>
      <c r="J100" s="4">
        <v>0.96577392578124988</v>
      </c>
      <c r="K100" s="4">
        <v>9.7131347656249908E-2</v>
      </c>
      <c r="L100" s="5">
        <f>IF(ISNUMBER(J100),J100-K100,"")</f>
        <v>0.86864257812500001</v>
      </c>
      <c r="M100" s="6">
        <v>24.922626953124997</v>
      </c>
      <c r="N100" s="6">
        <v>16.100000000000001</v>
      </c>
      <c r="O100" s="7">
        <f>IF(ISNUMBER(N100),((10^-5)*(N100^2))-(0.0047*N100)+1.2925,"")</f>
        <v>1.2194221000000001</v>
      </c>
      <c r="P100" s="6">
        <f>IF(ISNUMBER(M100),IF(M100&gt;0,SQRT(2*9.81*M100/O100),0),"")</f>
        <v>20.024854959966252</v>
      </c>
      <c r="Q100">
        <f xml:space="preserve"> (2*($J100))/(($O100)*(($P100)^2)*($U$2))</f>
        <v>0.48690836447815222</v>
      </c>
      <c r="R100">
        <f t="shared" si="18"/>
        <v>0.48690836447815222</v>
      </c>
      <c r="S100">
        <f>(2*($I100))/(($O100)*(($P100)^2)*($U$2))</f>
        <v>-0.92852936820276832</v>
      </c>
      <c r="T100">
        <f t="shared" si="19"/>
        <v>-1.9069899717124943</v>
      </c>
      <c r="W100">
        <f t="shared" si="20"/>
        <v>-0.34907628028942733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Gibbs</dc:creator>
  <cp:lastModifiedBy>Adam</cp:lastModifiedBy>
  <dcterms:created xsi:type="dcterms:W3CDTF">2020-08-05T03:51:50Z</dcterms:created>
  <dcterms:modified xsi:type="dcterms:W3CDTF">2020-11-14T22:46:19Z</dcterms:modified>
</cp:coreProperties>
</file>