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Documents/proyectos/dm50-calculator/hardware/"/>
    </mc:Choice>
  </mc:AlternateContent>
  <xr:revisionPtr revIDLastSave="0" documentId="13_ncr:1_{69776EB8-9245-7F42-A988-15C37D182AB6}" xr6:coauthVersionLast="47" xr6:coauthVersionMax="47" xr10:uidLastSave="{00000000-0000-0000-0000-000000000000}"/>
  <bookViews>
    <workbookView xWindow="0" yWindow="500" windowWidth="25340" windowHeight="19800" xr2:uid="{4F63E3C3-42C3-4BC7-BA48-4B174E6DC651}"/>
  </bookViews>
  <sheets>
    <sheet name="DM50" sheetId="2" r:id="rId1"/>
    <sheet name="Hoja1" sheetId="1" r:id="rId2"/>
  </sheets>
  <definedNames>
    <definedName name="DatosExternos_1" localSheetId="0" hidden="1">'DM50'!$A$1:$F$37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M46" i="2"/>
  <c r="L46" i="2"/>
  <c r="M12" i="2"/>
  <c r="M9" i="2"/>
  <c r="I56" i="2"/>
  <c r="L37" i="2"/>
  <c r="M3" i="2"/>
  <c r="M4" i="2"/>
  <c r="M5" i="2"/>
  <c r="M6" i="2"/>
  <c r="M7" i="2"/>
  <c r="M8" i="2"/>
  <c r="M10" i="2"/>
  <c r="M1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8" i="2"/>
  <c r="M39" i="2"/>
  <c r="M40" i="2"/>
  <c r="M41" i="2"/>
  <c r="M42" i="2"/>
  <c r="M2" i="2"/>
  <c r="I37" i="2"/>
  <c r="L7" i="2"/>
  <c r="L26" i="2"/>
  <c r="L39" i="2"/>
  <c r="I40" i="2"/>
  <c r="L40" i="2" s="1"/>
  <c r="I43" i="2"/>
  <c r="M43" i="2" s="1"/>
  <c r="I42" i="2"/>
  <c r="L42" i="2" s="1"/>
  <c r="I41" i="2"/>
  <c r="L41" i="2" s="1"/>
  <c r="I39" i="2"/>
  <c r="I24" i="2"/>
  <c r="L24" i="2" s="1"/>
  <c r="I3" i="2"/>
  <c r="L3" i="2" s="1"/>
  <c r="I4" i="2"/>
  <c r="L4" i="2" s="1"/>
  <c r="I5" i="2"/>
  <c r="L5" i="2" s="1"/>
  <c r="I6" i="2"/>
  <c r="L6" i="2" s="1"/>
  <c r="I8" i="2"/>
  <c r="L8" i="2" s="1"/>
  <c r="I9" i="2"/>
  <c r="I10" i="2"/>
  <c r="L10" i="2" s="1"/>
  <c r="I11" i="2"/>
  <c r="L11" i="2" s="1"/>
  <c r="I12" i="2"/>
  <c r="I13" i="2"/>
  <c r="L13" i="2" s="1"/>
  <c r="I14" i="2"/>
  <c r="I15" i="2"/>
  <c r="I17" i="2"/>
  <c r="I18" i="2"/>
  <c r="I19" i="2"/>
  <c r="L19" i="2" s="1"/>
  <c r="I20" i="2"/>
  <c r="L20" i="2" s="1"/>
  <c r="I21" i="2"/>
  <c r="L21" i="2" s="1"/>
  <c r="I22" i="2"/>
  <c r="L22" i="2" s="1"/>
  <c r="I23" i="2"/>
  <c r="L23" i="2" s="1"/>
  <c r="I25" i="2"/>
  <c r="L25" i="2" s="1"/>
  <c r="I26" i="2"/>
  <c r="I27" i="2"/>
  <c r="L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I35" i="2"/>
  <c r="I36" i="2"/>
  <c r="L36" i="2" s="1"/>
  <c r="I2" i="2"/>
  <c r="L2" i="2" s="1"/>
  <c r="M45" i="2" l="1"/>
  <c r="L45" i="2"/>
  <c r="I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B556E-8789-4A90-BB7A-8B188195FDBF}" keepAlive="1" name="Consulta - DM50" description="Conexión a la consulta 'DM50' en el libro." type="5" refreshedVersion="8" background="1" saveData="1">
    <dbPr connection="Provider=Microsoft.Mashup.OleDb.1;Data Source=$Workbook$;Location=DM50;Extended Properties=&quot;&quot;" command="SELECT * FROM [DM50]"/>
  </connection>
</connections>
</file>

<file path=xl/sharedStrings.xml><?xml version="1.0" encoding="utf-8"?>
<sst xmlns="http://schemas.openxmlformats.org/spreadsheetml/2006/main" count="299" uniqueCount="227">
  <si>
    <t>Reference</t>
  </si>
  <si>
    <t>Value</t>
  </si>
  <si>
    <t>Datasheet</t>
  </si>
  <si>
    <t>Footprint</t>
  </si>
  <si>
    <t>Qty</t>
  </si>
  <si>
    <t>Digikey</t>
  </si>
  <si>
    <t>C1,C2,C3,C4,C5,C6,C7,C8,C9,C25</t>
  </si>
  <si>
    <t>1uF</t>
  </si>
  <si>
    <t>https://www.digikey.es/en/products/detail/yageo/CC0603KRX7R7BB105/2833611</t>
  </si>
  <si>
    <t>Capacitor_SMD:C_0603_1608Metric</t>
  </si>
  <si>
    <t/>
  </si>
  <si>
    <t>C10,C12,C14,C15,C16,C17,C24,C26</t>
  </si>
  <si>
    <t>100nF</t>
  </si>
  <si>
    <t>https://www.digikey.es/es/products/detail/yageo/CC0603KRX7R7BB104/302822</t>
  </si>
  <si>
    <t>C11,C13</t>
  </si>
  <si>
    <t>6pF</t>
  </si>
  <si>
    <t>C18,C20,C22,C23</t>
  </si>
  <si>
    <t>4.7 uF</t>
  </si>
  <si>
    <t>https://www.digikey.es/es/products/detail/samsung-electro-mechanics/CL10A475KP8NNNC/3886702</t>
  </si>
  <si>
    <t>C19</t>
  </si>
  <si>
    <t>10 uF</t>
  </si>
  <si>
    <t>https://www.digikey.es/es/products/detail/taiyo-yuden/LMK107BBJ106MALT/3662195</t>
  </si>
  <si>
    <t>C27,C28,C30</t>
  </si>
  <si>
    <t>68µF</t>
  </si>
  <si>
    <t>C29</t>
  </si>
  <si>
    <t>1µF</t>
  </si>
  <si>
    <t>Capacitor_SMD:C_1206_3216Metric</t>
  </si>
  <si>
    <t>D1</t>
  </si>
  <si>
    <t>https://www.digikey.es/es/products/detail/liteon/LTST-C190GKT/269230</t>
  </si>
  <si>
    <t>LED_SMD:LED_0603_1608Metric</t>
  </si>
  <si>
    <t>D2</t>
  </si>
  <si>
    <t>BAT54C</t>
  </si>
  <si>
    <t>https://www.digikey.es/es/products/detail/evvo/BAT54C/21407177</t>
  </si>
  <si>
    <t>Package_TO_SOT_SMD:SOT-23</t>
  </si>
  <si>
    <t>D3</t>
  </si>
  <si>
    <t>D4</t>
  </si>
  <si>
    <t>schottky</t>
  </si>
  <si>
    <t>https://www.digikey.es/es/products/detail/nexperia-usa-inc/1PS76SB10-115/1127159</t>
  </si>
  <si>
    <t>Diode_SMD:D_SOD-323</t>
  </si>
  <si>
    <t>J2</t>
  </si>
  <si>
    <t>USB_C_Receptacle_USB2.0_14P</t>
  </si>
  <si>
    <t>https://www.digikey.es/es/products/detail/amphenol-cs-commercial-products/12402012E212A/13683192</t>
  </si>
  <si>
    <t>Connector_USB:USB_C_Receptacle_GCT_USB4105-xx-A_16P_TopMnt_Horizontal</t>
  </si>
  <si>
    <t>J3</t>
  </si>
  <si>
    <t>Speaker</t>
  </si>
  <si>
    <t>DM50:Buzzer</t>
  </si>
  <si>
    <t>J4</t>
  </si>
  <si>
    <t>LiPO 3,7V</t>
  </si>
  <si>
    <t>https://www.digikey.es/es/products/detail/jst-sales-america-inc/S2B-PH-K-S/926626</t>
  </si>
  <si>
    <t>DM50:CONN_S2B-PH-K-S_JST</t>
  </si>
  <si>
    <t>J5</t>
  </si>
  <si>
    <t>Micro_SD_Card</t>
  </si>
  <si>
    <t>J6</t>
  </si>
  <si>
    <t>DEBUG, SERIAL</t>
  </si>
  <si>
    <t>DM50:610110249221</t>
  </si>
  <si>
    <t>J7</t>
  </si>
  <si>
    <t>SJ-43516-SMT-TR</t>
  </si>
  <si>
    <t>DM50:SJ-43516-SMT_CUD</t>
  </si>
  <si>
    <t>L1</t>
  </si>
  <si>
    <t>1uH</t>
  </si>
  <si>
    <t>https://www.digikey.es/es/products/detail/tdk-corporation/MLZ1608A1R0WT000/2465143</t>
  </si>
  <si>
    <t>Inductor_SMD:L_0805_2012Metric_Pad1.15x1.40mm_HandSolder</t>
  </si>
  <si>
    <t>R1,R2,R11,R16,R17,R18,R19,R20</t>
  </si>
  <si>
    <t>10K</t>
  </si>
  <si>
    <t>Resistor_SMD:R_0603_1608Metric</t>
  </si>
  <si>
    <t>R3,R9,R10</t>
  </si>
  <si>
    <t>5.1K</t>
  </si>
  <si>
    <t>https://www.digikey.es/es/products/detail/yageo/RC0603FR-075K1L/727268</t>
  </si>
  <si>
    <t>R4,R6,R14,R15</t>
  </si>
  <si>
    <t>1M</t>
  </si>
  <si>
    <t>https://www.digikey.es/es/products/detail/stackpole-electronics-inc/RMCF0603FT1M00/1761036</t>
  </si>
  <si>
    <t>R5</t>
  </si>
  <si>
    <t>100K</t>
  </si>
  <si>
    <t>https://www.digikey.es/es/products/detail/yageo/RC0603FR-07100KL/726889</t>
  </si>
  <si>
    <t>R7,R8,R21,R22</t>
  </si>
  <si>
    <t>20K</t>
  </si>
  <si>
    <t>https://www.digikey.es/es/products/detail/stackpole-electronics-inc/RMCF0603JT10K0/1758104</t>
  </si>
  <si>
    <t>R12</t>
  </si>
  <si>
    <t>2K</t>
  </si>
  <si>
    <t>R13</t>
  </si>
  <si>
    <t>1.5K</t>
  </si>
  <si>
    <t>SW1,SW42</t>
  </si>
  <si>
    <t>SW_SPST</t>
  </si>
  <si>
    <t>https://www.digikey.es/es/products/detail/c-k/PTS526-SK15-SMTR2-LFS/10056626</t>
  </si>
  <si>
    <t>Button_Switch_SMD:SW_SPST_CK_KMS2xxG</t>
  </si>
  <si>
    <t>SW2,SW3,SW4,SW5,SW6,SW7,SW8,SW9,SW10,SW11,SW12,SW13,SW14,SW15,SW16,SW17,SW18,SW19,SW20,SW21,SW22,SW23,SW24,SW25,SW26,SW27,SW28,SW29,SW30,SW31,SW32,SW33,SW34,SW35,SW36,SW37,SW38,SW39,SW40,SW41,SW43,SW44,SW45,SW46,SW47,SW48,SW49,SW50,SW51,SW52</t>
  </si>
  <si>
    <t>BT_SMD</t>
  </si>
  <si>
    <t>dome 7.0mm, three dimple</t>
  </si>
  <si>
    <t>DM50:dm50-button</t>
  </si>
  <si>
    <t>U1</t>
  </si>
  <si>
    <t>EA_DOGL128X-6</t>
  </si>
  <si>
    <t>https://www.digikey.es/es/products/detail/display-visions/EA-DOGL128L-6/4896695</t>
  </si>
  <si>
    <t>DM50:EA_DOGL128-6</t>
  </si>
  <si>
    <t>U2</t>
  </si>
  <si>
    <t>STM32U595RJTx</t>
  </si>
  <si>
    <t>https://www.st.com/resource/en/datasheet/stm32u595rj.pdf</t>
  </si>
  <si>
    <t>Package_QFP:LQFP-64_10x10mm_P0.5mm</t>
  </si>
  <si>
    <t>U3</t>
  </si>
  <si>
    <t>W25Q128JVSIQ</t>
  </si>
  <si>
    <t>https://www.digikey.es/es/products/detail/winbond-electronics/W25Q128JVSIQ/5803943</t>
  </si>
  <si>
    <t>Package_SO:SOIC-8_3.9x4.9mm_P1.27mm</t>
  </si>
  <si>
    <t>U4</t>
  </si>
  <si>
    <t>USBLC6-2SC6</t>
  </si>
  <si>
    <t>https://www.digikey.es/es/products/detail/stmicroelectronics/USBLC6-2SC6/1040559</t>
  </si>
  <si>
    <t>Package_TO_SOT_SMD:SOT-23-6</t>
  </si>
  <si>
    <t>U5</t>
  </si>
  <si>
    <t>ADP2108AUJ-3.3</t>
  </si>
  <si>
    <t>https://www.digikey.es/es/products/detail/analog-devices-inc/ADP2108AUJZ-3-3-R7/2042669</t>
  </si>
  <si>
    <t>Package_TO_SOT_SMD:TSOT-23-5</t>
  </si>
  <si>
    <t>U6</t>
  </si>
  <si>
    <t>MCP73831</t>
  </si>
  <si>
    <t>Package_TO_SOT_SMD:SOT-23-5</t>
  </si>
  <si>
    <t>U7</t>
  </si>
  <si>
    <t>TPA6111A2DR</t>
  </si>
  <si>
    <t>Package_SO:SOIC-8-1EP_3.9x4.9mm_P1.27mm_EP2.41x3.81mm_ThermalVias</t>
  </si>
  <si>
    <t>Y1</t>
  </si>
  <si>
    <t>32768</t>
  </si>
  <si>
    <t>https://www.digikey.es/es/products/detail/abracon-llc/ABS05-32-768KHZ-9-T/3508064</t>
  </si>
  <si>
    <t>DM50:XTAL_ABS05-32.768KHZ-9-T</t>
  </si>
  <si>
    <t>1PS76SB10,115</t>
  </si>
  <si>
    <t>Package</t>
  </si>
  <si>
    <t>SOD-323</t>
  </si>
  <si>
    <t>Price €</t>
  </si>
  <si>
    <t>S2B-PH-K-S</t>
  </si>
  <si>
    <t>MLZ1608A1R0WT000</t>
  </si>
  <si>
    <t>RC0603FR-075K1L</t>
  </si>
  <si>
    <t>RMCF0603FT1M00</t>
  </si>
  <si>
    <t>RC0603FR-07100KL</t>
  </si>
  <si>
    <t>RMCF0603JT10K0</t>
  </si>
  <si>
    <t>S2B-PH-K</t>
  </si>
  <si>
    <t>8-SOIC</t>
  </si>
  <si>
    <t>KMS223GPLFG</t>
  </si>
  <si>
    <t>KMS223</t>
  </si>
  <si>
    <t>610110249221</t>
  </si>
  <si>
    <t>SOT-23-6</t>
  </si>
  <si>
    <t>TSOT-23-5</t>
  </si>
  <si>
    <t>SOT-23-5</t>
  </si>
  <si>
    <t>https://www.digikey.es/es/products/detail/w%C3%BCrth-elektronik/610110249221/5047732</t>
  </si>
  <si>
    <t>CONN 2x10</t>
  </si>
  <si>
    <t>CMS-15113-078L100</t>
  </si>
  <si>
    <t>https://www.digikey.es/es/products/detail/cui-devices/CMS-15113-078L100/8581916</t>
  </si>
  <si>
    <t>15x11x3 mm</t>
  </si>
  <si>
    <t>https://www.digikey.es/es/products/detail/texas-instruments/TPA6111A2DR/382220</t>
  </si>
  <si>
    <t>https://www.digikey.es/es/products/detail/cui-devices/SJ-43516-SMT-TR/669721</t>
  </si>
  <si>
    <t>CL10A475KP8NNNC</t>
  </si>
  <si>
    <t>0603</t>
  </si>
  <si>
    <t>1206</t>
  </si>
  <si>
    <t>EA DOGL128L-6</t>
  </si>
  <si>
    <t>ADP2108AUJZ-3.3-R7</t>
  </si>
  <si>
    <t>12402012E212A</t>
  </si>
  <si>
    <t>USBC 24p</t>
  </si>
  <si>
    <t>CC0603KRX7R7BB104</t>
  </si>
  <si>
    <t>LMK107BBJ106MALT</t>
  </si>
  <si>
    <t>LTST-C190GKT</t>
  </si>
  <si>
    <t>GREEN LED</t>
  </si>
  <si>
    <t>CC0603KRX7R7BB105</t>
  </si>
  <si>
    <t>https://www.digikey.es/es/products/detail/yageo/CC0603KRX7R7BB105/2833611</t>
  </si>
  <si>
    <t>SOT-23</t>
  </si>
  <si>
    <t>ABS05-32.768KHZ-9-T</t>
  </si>
  <si>
    <t>1.6x1.0</t>
  </si>
  <si>
    <t>MCP73831T-2ACI/OT</t>
  </si>
  <si>
    <t>https://www.digikey.es/es/products/detail/microchip-technology/MCP73831T-2ACI-OT/964301</t>
  </si>
  <si>
    <t>RED LED</t>
  </si>
  <si>
    <t>LTST-S270KRKT</t>
  </si>
  <si>
    <t>https://www.digikey.es/es/products/detail/liteon/LTST-S270KRKT/386895</t>
  </si>
  <si>
    <t>https://www.digikey.es/es/products/detail/panasonic-electronic-components/ERJ-3EKF2001V/196183</t>
  </si>
  <si>
    <t>ERJ-3EKF2001V</t>
  </si>
  <si>
    <t>RC0603JR-071K5L</t>
  </si>
  <si>
    <t>https://www.digikey.es/es/products/detail/yageo/RC0603JR-071K5L/726689</t>
  </si>
  <si>
    <t>https://www.digikey.es/es/products/detail/samsung-electro-mechanics/CL10C060DB8NNNC/3887792</t>
  </si>
  <si>
    <t>CL10C060DB8NNNC</t>
  </si>
  <si>
    <t>TOTAL</t>
  </si>
  <si>
    <t>LQFP64</t>
  </si>
  <si>
    <t>TOTAL +IVA</t>
  </si>
  <si>
    <t>UNION 1uF (A8)</t>
  </si>
  <si>
    <t>https://es.aliexpress.com/item/1005001444483167.html?srcSns=sns_Copy&amp;spreadType=socialShare&amp;bizType=ProductDetail&amp;social_params=60761572877&amp;aff_fcid=82ad6b024ef64329b9a3f231cbbe7ada-1724664961500-01641-_EjuOqEh&amp;tt=MG&amp;aff_fsk=_EjuOqEh&amp;aff_platform=default&amp;sk=_EjuOqEh&amp;aff_trace_key=82ad6b024ef64329b9a3f231cbbe7ada-1724664961500-01641-_EjuOqEh&amp;shareId=60761572877&amp;businessType=ProductDetail&amp;platform=AE&amp;terminal_id=42038b6ebd534a9a890429925e048dbb&amp;afSmartRedirect=y</t>
  </si>
  <si>
    <t>RESIN CASE</t>
  </si>
  <si>
    <t>ELECTRONIC</t>
  </si>
  <si>
    <t>PCB</t>
  </si>
  <si>
    <t>CASE</t>
  </si>
  <si>
    <t>PCB jlcpcb</t>
  </si>
  <si>
    <t xml:space="preserve">33€ / 5 PCBs + SMT Stencil + shipping </t>
  </si>
  <si>
    <t>https://jlcpcb.com</t>
  </si>
  <si>
    <t>https://www.elegoo.com/products/abs-like-photopolymer-resin-v3</t>
  </si>
  <si>
    <t>20€ / 1kg</t>
  </si>
  <si>
    <t>Screws</t>
  </si>
  <si>
    <t>Nuts</t>
  </si>
  <si>
    <t>M2 x 3mm</t>
  </si>
  <si>
    <t>M2 x 4mm</t>
  </si>
  <si>
    <t>https://a.aliexpress.com/_EHVNaDX</t>
  </si>
  <si>
    <t>https://a.aliexpress.com/_EyaJlxR</t>
  </si>
  <si>
    <t>3€ / 50 pieces</t>
  </si>
  <si>
    <t>2€ / 100 pieces</t>
  </si>
  <si>
    <t>Adhesive paper for domes</t>
  </si>
  <si>
    <t>Acrylic paints (Vallejo, etc)</t>
  </si>
  <si>
    <t>Black EVA foam</t>
  </si>
  <si>
    <t>Photo paper for bezel</t>
  </si>
  <si>
    <t>Acrylic grip mix on plastics</t>
  </si>
  <si>
    <t>Superfluous not accounted:</t>
  </si>
  <si>
    <t>Function</t>
  </si>
  <si>
    <t>Core</t>
  </si>
  <si>
    <t>AUDIO</t>
  </si>
  <si>
    <t>LIPO</t>
  </si>
  <si>
    <t>MICROSD</t>
  </si>
  <si>
    <t>LiPO</t>
  </si>
  <si>
    <t>DEBUG-SERIAL</t>
  </si>
  <si>
    <t>AUDIO (2/3)</t>
  </si>
  <si>
    <t>https://www.digikey.es/es/products/detail/gct/MEM2075-00-140-01-A/9859614</t>
  </si>
  <si>
    <t>MEM2075-00-140-01-A</t>
  </si>
  <si>
    <t>MEM2075</t>
  </si>
  <si>
    <t>CAMBIOS PROPUESTOS:</t>
  </si>
  <si>
    <t>C3216X5R0J686M160AB</t>
  </si>
  <si>
    <t>https://www.digikey.es/es/products/detail/tdk-corporation/C3216X5R0J686M160AB/3951907</t>
  </si>
  <si>
    <t>MODIFICADO</t>
  </si>
  <si>
    <t>402025, 3,7 V, 150mAh</t>
  </si>
  <si>
    <t>https://a.aliexpress.com/_Ez9zchP</t>
  </si>
  <si>
    <t>20x25</t>
  </si>
  <si>
    <t>CONN AAA</t>
  </si>
  <si>
    <t>BK-82</t>
  </si>
  <si>
    <t>https://www.digikey.es/es/products/detail/mpd-memory-protection-devices/BK-82/2079903</t>
  </si>
  <si>
    <t>BASIC (AAA)</t>
  </si>
  <si>
    <t>AAA</t>
  </si>
  <si>
    <t>PRO (LiPO+microSD)</t>
  </si>
  <si>
    <t>MCP1603T-330I/OS</t>
  </si>
  <si>
    <t>https://www.digikey.es/es/products/detail/microchip-technology/MCP1603T-330I-OS/1098431</t>
  </si>
  <si>
    <t>MODIFICAR</t>
  </si>
  <si>
    <t>CONN JACK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</si>
</sst>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2" borderId="1" xfId="0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161A23A-8264-4404-8C22-DC3C2CD01785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igikey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445B4-7475-45E1-9B8D-A40994A42F52}" name="_DM50" displayName="_DM50" ref="A1:H37" tableType="queryTable" totalsRowShown="0">
  <autoFilter ref="A1:H37" xr:uid="{725445B4-7475-45E1-9B8D-A40994A42F52}"/>
  <tableColumns count="8">
    <tableColumn id="1" xr3:uid="{BA01D600-A9E2-4772-AF51-CF61B2069EAB}" uniqueName="1" name="Reference" queryTableFieldId="1" dataDxfId="6"/>
    <tableColumn id="2" xr3:uid="{BE869F1E-6384-4D90-A8B2-7DE73A366D93}" uniqueName="2" name="Value" queryTableFieldId="2" dataDxfId="5"/>
    <tableColumn id="3" xr3:uid="{8940916F-43E5-49ED-8C07-C61684D20B1A}" uniqueName="3" name="Datasheet" queryTableFieldId="3" dataDxfId="4"/>
    <tableColumn id="4" xr3:uid="{4E8357BC-F9DB-482C-9E8B-66E1F6EED000}" uniqueName="4" name="Footprint" queryTableFieldId="4" dataDxfId="3"/>
    <tableColumn id="5" xr3:uid="{729AD0FE-458C-439B-82B3-E8A7CC8E317D}" uniqueName="5" name="Qty" queryTableFieldId="5"/>
    <tableColumn id="6" xr3:uid="{7014715F-FEB7-46A1-8018-33B003B34F60}" uniqueName="6" name="Digikey" queryTableFieldId="6" dataDxfId="2"/>
    <tableColumn id="7" xr3:uid="{D839E8B9-B723-4C56-8A88-7E2A6F267DA2}" uniqueName="7" name="Package" queryTableFieldId="7" dataDxfId="1"/>
    <tableColumn id="8" xr3:uid="{1DD14FCB-57B5-42E8-AAF9-446AC4D923A0}" uniqueName="8" name="Price €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5256-AEB8-4BA8-8C81-4FDCE36DCD58}">
  <dimension ref="A1:M56"/>
  <sheetViews>
    <sheetView tabSelected="1" zoomScale="110" zoomScaleNormal="110" workbookViewId="0">
      <selection activeCell="C17" sqref="C17"/>
    </sheetView>
  </sheetViews>
  <sheetFormatPr baseColWidth="10" defaultRowHeight="15" x14ac:dyDescent="0.2"/>
  <cols>
    <col min="1" max="1" width="15.83203125" customWidth="1"/>
    <col min="2" max="2" width="17.83203125" customWidth="1"/>
    <col min="3" max="3" width="25.1640625" customWidth="1"/>
    <col min="4" max="4" width="32.1640625" bestFit="1" customWidth="1"/>
    <col min="5" max="5" width="6.5" bestFit="1" customWidth="1"/>
    <col min="6" max="6" width="20.33203125" style="1" bestFit="1" customWidth="1"/>
    <col min="7" max="7" width="17.33203125" style="5" customWidth="1"/>
    <col min="9" max="9" width="9.83203125" customWidth="1"/>
    <col min="10" max="10" width="14.83203125" bestFit="1" customWidth="1"/>
    <col min="11" max="11" width="14" customWidth="1"/>
    <col min="12" max="12" width="13" customWidth="1"/>
    <col min="13" max="13" width="20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5" t="s">
        <v>120</v>
      </c>
      <c r="H1" t="s">
        <v>122</v>
      </c>
      <c r="I1" s="3" t="s">
        <v>171</v>
      </c>
      <c r="J1" s="8" t="s">
        <v>199</v>
      </c>
      <c r="L1" s="3" t="s">
        <v>220</v>
      </c>
      <c r="M1" s="3" t="s">
        <v>222</v>
      </c>
    </row>
    <row r="2" spans="1:13" x14ac:dyDescent="0.2">
      <c r="A2" t="s">
        <v>6</v>
      </c>
      <c r="B2" t="s">
        <v>7</v>
      </c>
      <c r="C2" t="s">
        <v>8</v>
      </c>
      <c r="D2" t="s">
        <v>9</v>
      </c>
      <c r="E2">
        <v>10</v>
      </c>
      <c r="F2" s="1" t="s">
        <v>155</v>
      </c>
      <c r="G2" s="5" t="s">
        <v>145</v>
      </c>
      <c r="H2">
        <v>0.09</v>
      </c>
      <c r="I2">
        <f>_DM50[[#This Row],[Qty]]*_DM50[[#This Row],[Price €]]</f>
        <v>0.89999999999999991</v>
      </c>
      <c r="J2" t="s">
        <v>200</v>
      </c>
      <c r="K2" s="6" t="s">
        <v>174</v>
      </c>
      <c r="L2">
        <f>I2</f>
        <v>0.89999999999999991</v>
      </c>
      <c r="M2">
        <f>I2</f>
        <v>0.89999999999999991</v>
      </c>
    </row>
    <row r="3" spans="1:13" x14ac:dyDescent="0.2">
      <c r="A3" t="s">
        <v>11</v>
      </c>
      <c r="B3" t="s">
        <v>12</v>
      </c>
      <c r="C3" t="s">
        <v>13</v>
      </c>
      <c r="D3" s="2" t="s">
        <v>9</v>
      </c>
      <c r="E3">
        <v>8</v>
      </c>
      <c r="F3" s="1" t="s">
        <v>151</v>
      </c>
      <c r="G3" s="5" t="s">
        <v>145</v>
      </c>
      <c r="H3">
        <v>0.09</v>
      </c>
      <c r="I3">
        <f>_DM50[[#This Row],[Qty]]*_DM50[[#This Row],[Price €]]</f>
        <v>0.72</v>
      </c>
      <c r="J3" t="s">
        <v>200</v>
      </c>
      <c r="L3">
        <f t="shared" ref="L3:L42" si="0">I3</f>
        <v>0.72</v>
      </c>
      <c r="M3">
        <f t="shared" ref="M3:M43" si="1">I3</f>
        <v>0.72</v>
      </c>
    </row>
    <row r="4" spans="1:13" x14ac:dyDescent="0.2">
      <c r="A4" t="s">
        <v>14</v>
      </c>
      <c r="B4" t="s">
        <v>15</v>
      </c>
      <c r="C4" t="s">
        <v>169</v>
      </c>
      <c r="D4" t="s">
        <v>9</v>
      </c>
      <c r="E4">
        <v>2</v>
      </c>
      <c r="F4" s="1" t="s">
        <v>170</v>
      </c>
      <c r="G4" s="5" t="s">
        <v>145</v>
      </c>
      <c r="H4">
        <v>0.09</v>
      </c>
      <c r="I4">
        <f>_DM50[[#This Row],[Qty]]*_DM50[[#This Row],[Price €]]</f>
        <v>0.18</v>
      </c>
      <c r="J4" t="s">
        <v>200</v>
      </c>
      <c r="L4">
        <f t="shared" si="0"/>
        <v>0.18</v>
      </c>
      <c r="M4">
        <f t="shared" si="1"/>
        <v>0.18</v>
      </c>
    </row>
    <row r="5" spans="1:13" x14ac:dyDescent="0.2">
      <c r="A5" t="s">
        <v>16</v>
      </c>
      <c r="B5" t="s">
        <v>17</v>
      </c>
      <c r="C5" t="s">
        <v>18</v>
      </c>
      <c r="D5" t="s">
        <v>9</v>
      </c>
      <c r="E5">
        <v>4</v>
      </c>
      <c r="F5" s="1" t="s">
        <v>144</v>
      </c>
      <c r="G5" s="5" t="s">
        <v>145</v>
      </c>
      <c r="H5">
        <v>0.09</v>
      </c>
      <c r="I5">
        <f>_DM50[[#This Row],[Qty]]*_DM50[[#This Row],[Price €]]</f>
        <v>0.36</v>
      </c>
      <c r="J5" t="s">
        <v>200</v>
      </c>
      <c r="L5">
        <f t="shared" si="0"/>
        <v>0.36</v>
      </c>
      <c r="M5">
        <f t="shared" si="1"/>
        <v>0.36</v>
      </c>
    </row>
    <row r="6" spans="1:13" x14ac:dyDescent="0.2">
      <c r="A6" t="s">
        <v>19</v>
      </c>
      <c r="B6" t="s">
        <v>20</v>
      </c>
      <c r="C6" t="s">
        <v>21</v>
      </c>
      <c r="D6" t="s">
        <v>9</v>
      </c>
      <c r="E6">
        <v>1</v>
      </c>
      <c r="F6" s="1" t="s">
        <v>152</v>
      </c>
      <c r="G6" s="5" t="s">
        <v>145</v>
      </c>
      <c r="H6">
        <v>0.14000000000000001</v>
      </c>
      <c r="I6">
        <f>_DM50[[#This Row],[Qty]]*_DM50[[#This Row],[Price €]]</f>
        <v>0.14000000000000001</v>
      </c>
      <c r="J6" t="s">
        <v>200</v>
      </c>
      <c r="L6">
        <f t="shared" si="0"/>
        <v>0.14000000000000001</v>
      </c>
      <c r="M6">
        <f t="shared" si="1"/>
        <v>0.14000000000000001</v>
      </c>
    </row>
    <row r="7" spans="1:13" x14ac:dyDescent="0.2">
      <c r="A7" t="s">
        <v>22</v>
      </c>
      <c r="B7" t="s">
        <v>23</v>
      </c>
      <c r="C7" t="s">
        <v>212</v>
      </c>
      <c r="E7">
        <v>3</v>
      </c>
      <c r="F7" s="1" t="s">
        <v>211</v>
      </c>
      <c r="G7" s="5" t="s">
        <v>146</v>
      </c>
      <c r="H7">
        <v>0.49</v>
      </c>
      <c r="I7">
        <v>1.47</v>
      </c>
      <c r="J7" t="s">
        <v>206</v>
      </c>
      <c r="K7" s="2" t="s">
        <v>213</v>
      </c>
      <c r="L7">
        <f>_DM50[[#This Row],[Price €]]</f>
        <v>0.49</v>
      </c>
      <c r="M7">
        <f t="shared" si="1"/>
        <v>1.47</v>
      </c>
    </row>
    <row r="8" spans="1:13" x14ac:dyDescent="0.2">
      <c r="A8" t="s">
        <v>24</v>
      </c>
      <c r="B8" t="s">
        <v>25</v>
      </c>
      <c r="C8" t="s">
        <v>156</v>
      </c>
      <c r="D8" t="s">
        <v>26</v>
      </c>
      <c r="E8">
        <v>1</v>
      </c>
      <c r="F8" s="1" t="s">
        <v>155</v>
      </c>
      <c r="G8" s="5" t="s">
        <v>145</v>
      </c>
      <c r="H8">
        <v>0.09</v>
      </c>
      <c r="I8">
        <f>_DM50[[#This Row],[Qty]]*_DM50[[#This Row],[Price €]]</f>
        <v>0.09</v>
      </c>
      <c r="J8" t="s">
        <v>200</v>
      </c>
      <c r="L8">
        <f t="shared" si="0"/>
        <v>0.09</v>
      </c>
      <c r="M8">
        <f t="shared" si="1"/>
        <v>0.09</v>
      </c>
    </row>
    <row r="9" spans="1:13" x14ac:dyDescent="0.2">
      <c r="A9" t="s">
        <v>27</v>
      </c>
      <c r="B9" t="s">
        <v>154</v>
      </c>
      <c r="C9" t="s">
        <v>28</v>
      </c>
      <c r="D9" t="s">
        <v>29</v>
      </c>
      <c r="E9">
        <v>1</v>
      </c>
      <c r="F9" s="1" t="s">
        <v>153</v>
      </c>
      <c r="G9" s="5" t="s">
        <v>145</v>
      </c>
      <c r="H9">
        <v>0.19</v>
      </c>
      <c r="I9">
        <f>_DM50[[#This Row],[Qty]]*_DM50[[#This Row],[Price €]]</f>
        <v>0.19</v>
      </c>
      <c r="J9" t="s">
        <v>200</v>
      </c>
      <c r="M9">
        <f t="shared" si="1"/>
        <v>0.19</v>
      </c>
    </row>
    <row r="10" spans="1:13" x14ac:dyDescent="0.2">
      <c r="A10" t="s">
        <v>30</v>
      </c>
      <c r="B10" t="s">
        <v>31</v>
      </c>
      <c r="C10" t="s">
        <v>32</v>
      </c>
      <c r="D10" t="s">
        <v>33</v>
      </c>
      <c r="E10">
        <v>1</v>
      </c>
      <c r="F10" s="1" t="s">
        <v>31</v>
      </c>
      <c r="G10" s="5" t="s">
        <v>157</v>
      </c>
      <c r="H10">
        <v>0.1</v>
      </c>
      <c r="I10">
        <f>_DM50[[#This Row],[Qty]]*_DM50[[#This Row],[Price €]]</f>
        <v>0.1</v>
      </c>
      <c r="J10" t="s">
        <v>200</v>
      </c>
      <c r="L10">
        <f t="shared" si="0"/>
        <v>0.1</v>
      </c>
      <c r="M10">
        <f t="shared" si="1"/>
        <v>0.1</v>
      </c>
    </row>
    <row r="11" spans="1:13" x14ac:dyDescent="0.2">
      <c r="A11" t="s">
        <v>34</v>
      </c>
      <c r="B11" t="s">
        <v>162</v>
      </c>
      <c r="C11" t="s">
        <v>164</v>
      </c>
      <c r="D11" t="s">
        <v>29</v>
      </c>
      <c r="E11">
        <v>1</v>
      </c>
      <c r="F11" s="1" t="s">
        <v>163</v>
      </c>
      <c r="G11" s="5" t="s">
        <v>145</v>
      </c>
      <c r="H11">
        <v>0.19</v>
      </c>
      <c r="I11">
        <f>_DM50[[#This Row],[Qty]]*_DM50[[#This Row],[Price €]]</f>
        <v>0.19</v>
      </c>
      <c r="J11" t="s">
        <v>200</v>
      </c>
      <c r="L11">
        <f t="shared" si="0"/>
        <v>0.19</v>
      </c>
      <c r="M11">
        <f t="shared" si="1"/>
        <v>0.19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>
        <v>1</v>
      </c>
      <c r="F12" s="1" t="s">
        <v>119</v>
      </c>
      <c r="G12" s="5" t="s">
        <v>121</v>
      </c>
      <c r="H12">
        <v>0.17</v>
      </c>
      <c r="I12">
        <f>_DM50[[#This Row],[Qty]]*_DM50[[#This Row],[Price €]]</f>
        <v>0.17</v>
      </c>
      <c r="J12" t="s">
        <v>200</v>
      </c>
      <c r="M12">
        <f t="shared" si="1"/>
        <v>0.17</v>
      </c>
    </row>
    <row r="13" spans="1:13" x14ac:dyDescent="0.2">
      <c r="A13" t="s">
        <v>39</v>
      </c>
      <c r="B13" t="s">
        <v>40</v>
      </c>
      <c r="C13" t="s">
        <v>41</v>
      </c>
      <c r="D13" t="s">
        <v>42</v>
      </c>
      <c r="E13">
        <v>1</v>
      </c>
      <c r="F13" s="1" t="s">
        <v>149</v>
      </c>
      <c r="G13" s="5" t="s">
        <v>150</v>
      </c>
      <c r="H13">
        <v>0.76</v>
      </c>
      <c r="I13">
        <f>_DM50[[#This Row],[Qty]]*_DM50[[#This Row],[Price €]]</f>
        <v>0.76</v>
      </c>
      <c r="J13" t="s">
        <v>200</v>
      </c>
      <c r="L13">
        <f t="shared" si="0"/>
        <v>0.76</v>
      </c>
      <c r="M13">
        <f t="shared" si="1"/>
        <v>0.76</v>
      </c>
    </row>
    <row r="14" spans="1:13" x14ac:dyDescent="0.2">
      <c r="A14" t="s">
        <v>43</v>
      </c>
      <c r="B14" t="s">
        <v>44</v>
      </c>
      <c r="C14" t="s">
        <v>140</v>
      </c>
      <c r="D14" t="s">
        <v>45</v>
      </c>
      <c r="E14">
        <v>1</v>
      </c>
      <c r="F14" s="1" t="s">
        <v>139</v>
      </c>
      <c r="G14" s="5" t="s">
        <v>141</v>
      </c>
      <c r="H14">
        <v>1.39</v>
      </c>
      <c r="I14">
        <f>_DM50[[#This Row],[Qty]]*_DM50[[#This Row],[Price €]]</f>
        <v>1.39</v>
      </c>
      <c r="J14" t="s">
        <v>201</v>
      </c>
      <c r="M14">
        <f t="shared" si="1"/>
        <v>1.39</v>
      </c>
    </row>
    <row r="15" spans="1:13" x14ac:dyDescent="0.2">
      <c r="A15" t="s">
        <v>46</v>
      </c>
      <c r="B15" t="s">
        <v>47</v>
      </c>
      <c r="C15" t="s">
        <v>48</v>
      </c>
      <c r="D15" t="s">
        <v>49</v>
      </c>
      <c r="E15">
        <v>1</v>
      </c>
      <c r="F15" s="1" t="s">
        <v>123</v>
      </c>
      <c r="G15" s="5" t="s">
        <v>129</v>
      </c>
      <c r="H15">
        <v>0.11</v>
      </c>
      <c r="I15">
        <f>_DM50[[#This Row],[Qty]]*_DM50[[#This Row],[Price €]]</f>
        <v>0.11</v>
      </c>
      <c r="J15" t="s">
        <v>202</v>
      </c>
      <c r="M15">
        <f t="shared" si="1"/>
        <v>0.11</v>
      </c>
    </row>
    <row r="16" spans="1:13" x14ac:dyDescent="0.2">
      <c r="A16" t="s">
        <v>50</v>
      </c>
      <c r="B16" t="s">
        <v>51</v>
      </c>
      <c r="C16" t="s">
        <v>207</v>
      </c>
      <c r="E16">
        <v>1</v>
      </c>
      <c r="F16" s="1" t="s">
        <v>208</v>
      </c>
      <c r="G16" s="5" t="s">
        <v>209</v>
      </c>
      <c r="H16">
        <v>1.78</v>
      </c>
      <c r="I16">
        <v>1.78</v>
      </c>
      <c r="J16" t="s">
        <v>203</v>
      </c>
      <c r="K16" s="2" t="s">
        <v>213</v>
      </c>
      <c r="M16">
        <f t="shared" si="1"/>
        <v>1.78</v>
      </c>
    </row>
    <row r="17" spans="1:13" x14ac:dyDescent="0.2">
      <c r="A17" t="s">
        <v>52</v>
      </c>
      <c r="B17" t="s">
        <v>53</v>
      </c>
      <c r="C17" t="s">
        <v>137</v>
      </c>
      <c r="D17" t="s">
        <v>54</v>
      </c>
      <c r="E17">
        <v>1</v>
      </c>
      <c r="F17" s="1" t="s">
        <v>133</v>
      </c>
      <c r="G17" s="5" t="s">
        <v>138</v>
      </c>
      <c r="H17">
        <v>1.94</v>
      </c>
      <c r="I17">
        <f>_DM50[[#This Row],[Qty]]*_DM50[[#This Row],[Price €]]</f>
        <v>1.94</v>
      </c>
      <c r="J17" t="s">
        <v>205</v>
      </c>
      <c r="K17" s="2" t="s">
        <v>213</v>
      </c>
      <c r="M17">
        <f t="shared" si="1"/>
        <v>1.94</v>
      </c>
    </row>
    <row r="18" spans="1:13" x14ac:dyDescent="0.2">
      <c r="A18" t="s">
        <v>55</v>
      </c>
      <c r="B18" t="s">
        <v>56</v>
      </c>
      <c r="C18" t="s">
        <v>143</v>
      </c>
      <c r="D18" t="s">
        <v>57</v>
      </c>
      <c r="E18">
        <v>1</v>
      </c>
      <c r="F18" s="1" t="s">
        <v>56</v>
      </c>
      <c r="G18" s="5" t="s">
        <v>226</v>
      </c>
      <c r="H18">
        <v>0.94</v>
      </c>
      <c r="I18">
        <f>_DM50[[#This Row],[Qty]]*_DM50[[#This Row],[Price €]]</f>
        <v>0.94</v>
      </c>
      <c r="J18" t="s">
        <v>201</v>
      </c>
      <c r="M18">
        <f t="shared" si="1"/>
        <v>0.94</v>
      </c>
    </row>
    <row r="19" spans="1:13" x14ac:dyDescent="0.2">
      <c r="A19" t="s">
        <v>58</v>
      </c>
      <c r="B19" t="s">
        <v>59</v>
      </c>
      <c r="C19" t="s">
        <v>60</v>
      </c>
      <c r="D19" t="s">
        <v>61</v>
      </c>
      <c r="E19">
        <v>1</v>
      </c>
      <c r="F19" s="1" t="s">
        <v>124</v>
      </c>
      <c r="G19" s="5" t="s">
        <v>145</v>
      </c>
      <c r="H19">
        <v>0.13</v>
      </c>
      <c r="I19">
        <f>_DM50[[#This Row],[Qty]]*_DM50[[#This Row],[Price €]]</f>
        <v>0.13</v>
      </c>
      <c r="J19" t="s">
        <v>200</v>
      </c>
      <c r="L19">
        <f t="shared" si="0"/>
        <v>0.13</v>
      </c>
      <c r="M19">
        <f t="shared" si="1"/>
        <v>0.13</v>
      </c>
    </row>
    <row r="20" spans="1:13" x14ac:dyDescent="0.2">
      <c r="A20" t="s">
        <v>62</v>
      </c>
      <c r="B20" t="s">
        <v>63</v>
      </c>
      <c r="C20" t="s">
        <v>76</v>
      </c>
      <c r="D20" t="s">
        <v>64</v>
      </c>
      <c r="E20">
        <v>8</v>
      </c>
      <c r="F20" s="1" t="s">
        <v>128</v>
      </c>
      <c r="G20" s="5" t="s">
        <v>145</v>
      </c>
      <c r="H20">
        <v>0.09</v>
      </c>
      <c r="I20">
        <f>_DM50[[#This Row],[Qty]]*_DM50[[#This Row],[Price €]]</f>
        <v>0.72</v>
      </c>
      <c r="J20" t="s">
        <v>200</v>
      </c>
      <c r="L20">
        <f t="shared" si="0"/>
        <v>0.72</v>
      </c>
      <c r="M20">
        <f t="shared" si="1"/>
        <v>0.72</v>
      </c>
    </row>
    <row r="21" spans="1:13" x14ac:dyDescent="0.2">
      <c r="A21" t="s">
        <v>65</v>
      </c>
      <c r="B21" t="s">
        <v>66</v>
      </c>
      <c r="C21" t="s">
        <v>67</v>
      </c>
      <c r="D21" t="s">
        <v>64</v>
      </c>
      <c r="E21">
        <v>3</v>
      </c>
      <c r="F21" s="1" t="s">
        <v>125</v>
      </c>
      <c r="G21" s="5" t="s">
        <v>145</v>
      </c>
      <c r="H21">
        <v>0.09</v>
      </c>
      <c r="I21">
        <f>_DM50[[#This Row],[Qty]]*_DM50[[#This Row],[Price €]]</f>
        <v>0.27</v>
      </c>
      <c r="J21" t="s">
        <v>200</v>
      </c>
      <c r="L21">
        <f t="shared" si="0"/>
        <v>0.27</v>
      </c>
      <c r="M21">
        <f t="shared" si="1"/>
        <v>0.27</v>
      </c>
    </row>
    <row r="22" spans="1:13" x14ac:dyDescent="0.2">
      <c r="A22" t="s">
        <v>68</v>
      </c>
      <c r="B22" t="s">
        <v>69</v>
      </c>
      <c r="C22" t="s">
        <v>70</v>
      </c>
      <c r="D22" t="s">
        <v>64</v>
      </c>
      <c r="E22">
        <v>4</v>
      </c>
      <c r="F22" s="1" t="s">
        <v>126</v>
      </c>
      <c r="G22" s="5" t="s">
        <v>145</v>
      </c>
      <c r="H22">
        <v>0.09</v>
      </c>
      <c r="I22">
        <f>_DM50[[#This Row],[Qty]]*_DM50[[#This Row],[Price €]]</f>
        <v>0.36</v>
      </c>
      <c r="J22" t="s">
        <v>200</v>
      </c>
      <c r="L22">
        <f t="shared" si="0"/>
        <v>0.36</v>
      </c>
      <c r="M22">
        <f t="shared" si="1"/>
        <v>0.36</v>
      </c>
    </row>
    <row r="23" spans="1:13" x14ac:dyDescent="0.2">
      <c r="A23" t="s">
        <v>71</v>
      </c>
      <c r="B23" t="s">
        <v>72</v>
      </c>
      <c r="C23" t="s">
        <v>73</v>
      </c>
      <c r="D23" t="s">
        <v>64</v>
      </c>
      <c r="E23">
        <v>1</v>
      </c>
      <c r="F23" s="1" t="s">
        <v>127</v>
      </c>
      <c r="G23" s="5" t="s">
        <v>145</v>
      </c>
      <c r="H23">
        <v>0.09</v>
      </c>
      <c r="I23">
        <f>_DM50[[#This Row],[Qty]]*_DM50[[#This Row],[Price €]]</f>
        <v>0.09</v>
      </c>
      <c r="J23" t="s">
        <v>200</v>
      </c>
      <c r="L23">
        <f t="shared" si="0"/>
        <v>0.09</v>
      </c>
      <c r="M23">
        <f t="shared" si="1"/>
        <v>0.09</v>
      </c>
    </row>
    <row r="24" spans="1:13" x14ac:dyDescent="0.2">
      <c r="A24" t="s">
        <v>74</v>
      </c>
      <c r="B24" t="s">
        <v>75</v>
      </c>
      <c r="C24" t="s">
        <v>76</v>
      </c>
      <c r="D24" t="s">
        <v>64</v>
      </c>
      <c r="E24">
        <v>4</v>
      </c>
      <c r="F24" s="1" t="s">
        <v>128</v>
      </c>
      <c r="G24" s="5" t="s">
        <v>145</v>
      </c>
      <c r="H24">
        <v>0.09</v>
      </c>
      <c r="I24">
        <f>_DM50[[#This Row],[Qty]]*_DM50[[#This Row],[Price €]]</f>
        <v>0.36</v>
      </c>
      <c r="J24" t="s">
        <v>200</v>
      </c>
      <c r="L24">
        <f t="shared" si="0"/>
        <v>0.36</v>
      </c>
      <c r="M24">
        <f t="shared" si="1"/>
        <v>0.36</v>
      </c>
    </row>
    <row r="25" spans="1:13" x14ac:dyDescent="0.2">
      <c r="A25" t="s">
        <v>77</v>
      </c>
      <c r="B25" t="s">
        <v>78</v>
      </c>
      <c r="C25" t="s">
        <v>165</v>
      </c>
      <c r="D25" t="s">
        <v>64</v>
      </c>
      <c r="E25">
        <v>1</v>
      </c>
      <c r="F25" s="1" t="s">
        <v>166</v>
      </c>
      <c r="G25" s="5" t="s">
        <v>145</v>
      </c>
      <c r="H25">
        <v>0.09</v>
      </c>
      <c r="I25">
        <f>_DM50[[#This Row],[Qty]]*_DM50[[#This Row],[Price €]]</f>
        <v>0.09</v>
      </c>
      <c r="J25" t="s">
        <v>200</v>
      </c>
      <c r="L25">
        <f t="shared" si="0"/>
        <v>0.09</v>
      </c>
      <c r="M25">
        <f t="shared" si="1"/>
        <v>0.09</v>
      </c>
    </row>
    <row r="26" spans="1:13" x14ac:dyDescent="0.2">
      <c r="A26" t="s">
        <v>79</v>
      </c>
      <c r="B26" t="s">
        <v>80</v>
      </c>
      <c r="C26" t="s">
        <v>168</v>
      </c>
      <c r="D26" t="s">
        <v>64</v>
      </c>
      <c r="E26">
        <v>1</v>
      </c>
      <c r="F26" s="1" t="s">
        <v>167</v>
      </c>
      <c r="G26" s="5" t="s">
        <v>145</v>
      </c>
      <c r="H26">
        <v>0.09</v>
      </c>
      <c r="I26">
        <f>_DM50[[#This Row],[Qty]]*_DM50[[#This Row],[Price €]]</f>
        <v>0.09</v>
      </c>
      <c r="J26" t="s">
        <v>200</v>
      </c>
      <c r="L26">
        <f t="shared" si="0"/>
        <v>0.09</v>
      </c>
      <c r="M26">
        <f t="shared" si="1"/>
        <v>0.09</v>
      </c>
    </row>
    <row r="27" spans="1:13" x14ac:dyDescent="0.2">
      <c r="A27" t="s">
        <v>81</v>
      </c>
      <c r="B27" t="s">
        <v>82</v>
      </c>
      <c r="C27" t="s">
        <v>83</v>
      </c>
      <c r="D27" t="s">
        <v>84</v>
      </c>
      <c r="E27">
        <v>2</v>
      </c>
      <c r="F27" s="1" t="s">
        <v>131</v>
      </c>
      <c r="G27" s="5" t="s">
        <v>132</v>
      </c>
      <c r="H27">
        <v>0.61</v>
      </c>
      <c r="I27">
        <f>_DM50[[#This Row],[Qty]]*_DM50[[#This Row],[Price €]]</f>
        <v>1.22</v>
      </c>
      <c r="J27" t="s">
        <v>200</v>
      </c>
      <c r="L27">
        <f t="shared" si="0"/>
        <v>1.22</v>
      </c>
      <c r="M27">
        <f t="shared" si="1"/>
        <v>1.22</v>
      </c>
    </row>
    <row r="28" spans="1:13" x14ac:dyDescent="0.2">
      <c r="A28" t="s">
        <v>85</v>
      </c>
      <c r="B28" t="s">
        <v>86</v>
      </c>
      <c r="C28" t="s">
        <v>175</v>
      </c>
      <c r="D28" t="s">
        <v>88</v>
      </c>
      <c r="E28">
        <v>50</v>
      </c>
      <c r="F28" s="1" t="s">
        <v>10</v>
      </c>
      <c r="G28" s="5" t="s">
        <v>87</v>
      </c>
      <c r="H28">
        <v>0.02</v>
      </c>
      <c r="I28">
        <f>_DM50[[#This Row],[Qty]]*_DM50[[#This Row],[Price €]]</f>
        <v>1</v>
      </c>
      <c r="J28" t="s">
        <v>200</v>
      </c>
      <c r="L28">
        <f t="shared" si="0"/>
        <v>1</v>
      </c>
      <c r="M28">
        <f t="shared" si="1"/>
        <v>1</v>
      </c>
    </row>
    <row r="29" spans="1:13" x14ac:dyDescent="0.2">
      <c r="A29" t="s">
        <v>89</v>
      </c>
      <c r="B29" t="s">
        <v>90</v>
      </c>
      <c r="C29" t="s">
        <v>91</v>
      </c>
      <c r="D29" t="s">
        <v>92</v>
      </c>
      <c r="E29">
        <v>1</v>
      </c>
      <c r="F29" s="1" t="s">
        <v>147</v>
      </c>
      <c r="G29" s="5" t="s">
        <v>147</v>
      </c>
      <c r="H29">
        <v>11.22</v>
      </c>
      <c r="I29">
        <f>_DM50[[#This Row],[Qty]]*_DM50[[#This Row],[Price €]]</f>
        <v>11.22</v>
      </c>
      <c r="J29" t="s">
        <v>200</v>
      </c>
      <c r="L29">
        <f t="shared" si="0"/>
        <v>11.22</v>
      </c>
      <c r="M29">
        <f t="shared" si="1"/>
        <v>11.22</v>
      </c>
    </row>
    <row r="30" spans="1:13" x14ac:dyDescent="0.2">
      <c r="A30" t="s">
        <v>93</v>
      </c>
      <c r="B30" t="s">
        <v>94</v>
      </c>
      <c r="C30" t="s">
        <v>95</v>
      </c>
      <c r="D30" t="s">
        <v>96</v>
      </c>
      <c r="E30">
        <v>1</v>
      </c>
      <c r="F30" s="1" t="s">
        <v>94</v>
      </c>
      <c r="G30" s="5" t="s">
        <v>172</v>
      </c>
      <c r="H30">
        <v>13.7</v>
      </c>
      <c r="I30">
        <f>_DM50[[#This Row],[Qty]]*_DM50[[#This Row],[Price €]]</f>
        <v>13.7</v>
      </c>
      <c r="J30" t="s">
        <v>200</v>
      </c>
      <c r="L30">
        <f t="shared" si="0"/>
        <v>13.7</v>
      </c>
      <c r="M30">
        <f t="shared" si="1"/>
        <v>13.7</v>
      </c>
    </row>
    <row r="31" spans="1:13" x14ac:dyDescent="0.2">
      <c r="A31" t="s">
        <v>97</v>
      </c>
      <c r="B31" t="s">
        <v>98</v>
      </c>
      <c r="C31" t="s">
        <v>99</v>
      </c>
      <c r="D31" t="s">
        <v>100</v>
      </c>
      <c r="E31">
        <v>1</v>
      </c>
      <c r="F31" s="1" t="s">
        <v>98</v>
      </c>
      <c r="G31" s="5" t="s">
        <v>130</v>
      </c>
      <c r="H31">
        <v>1.55</v>
      </c>
      <c r="I31">
        <f>_DM50[[#This Row],[Qty]]*_DM50[[#This Row],[Price €]]</f>
        <v>1.55</v>
      </c>
      <c r="J31" t="s">
        <v>200</v>
      </c>
      <c r="L31">
        <f t="shared" si="0"/>
        <v>1.55</v>
      </c>
      <c r="M31">
        <f t="shared" si="1"/>
        <v>1.55</v>
      </c>
    </row>
    <row r="32" spans="1:13" x14ac:dyDescent="0.2">
      <c r="A32" t="s">
        <v>101</v>
      </c>
      <c r="B32" t="s">
        <v>102</v>
      </c>
      <c r="C32" t="s">
        <v>103</v>
      </c>
      <c r="D32" t="s">
        <v>104</v>
      </c>
      <c r="E32">
        <v>1</v>
      </c>
      <c r="F32" s="1" t="s">
        <v>102</v>
      </c>
      <c r="G32" s="5" t="s">
        <v>134</v>
      </c>
      <c r="H32">
        <v>0.31</v>
      </c>
      <c r="I32">
        <f>_DM50[[#This Row],[Qty]]*_DM50[[#This Row],[Price €]]</f>
        <v>0.31</v>
      </c>
      <c r="J32" t="s">
        <v>200</v>
      </c>
      <c r="L32">
        <f t="shared" si="0"/>
        <v>0.31</v>
      </c>
      <c r="M32">
        <f t="shared" si="1"/>
        <v>0.31</v>
      </c>
    </row>
    <row r="33" spans="1:13" x14ac:dyDescent="0.2">
      <c r="A33" t="s">
        <v>105</v>
      </c>
      <c r="B33" t="s">
        <v>106</v>
      </c>
      <c r="C33" t="s">
        <v>107</v>
      </c>
      <c r="D33" t="s">
        <v>108</v>
      </c>
      <c r="E33">
        <v>1</v>
      </c>
      <c r="F33" s="1" t="s">
        <v>148</v>
      </c>
      <c r="G33" s="5" t="s">
        <v>135</v>
      </c>
      <c r="H33">
        <v>3.13</v>
      </c>
      <c r="I33">
        <f>_DM50[[#This Row],[Qty]]*_DM50[[#This Row],[Price €]]</f>
        <v>3.13</v>
      </c>
      <c r="J33" t="s">
        <v>200</v>
      </c>
      <c r="K33" s="2" t="s">
        <v>225</v>
      </c>
      <c r="L33">
        <f t="shared" si="0"/>
        <v>3.13</v>
      </c>
      <c r="M33">
        <f t="shared" si="1"/>
        <v>3.13</v>
      </c>
    </row>
    <row r="34" spans="1:13" x14ac:dyDescent="0.2">
      <c r="A34" t="s">
        <v>109</v>
      </c>
      <c r="B34" t="s">
        <v>110</v>
      </c>
      <c r="C34" t="s">
        <v>161</v>
      </c>
      <c r="D34" t="s">
        <v>111</v>
      </c>
      <c r="E34">
        <v>1</v>
      </c>
      <c r="F34" s="1" t="s">
        <v>160</v>
      </c>
      <c r="G34" s="5" t="s">
        <v>136</v>
      </c>
      <c r="H34">
        <v>0.68</v>
      </c>
      <c r="I34">
        <f>_DM50[[#This Row],[Qty]]*_DM50[[#This Row],[Price €]]</f>
        <v>0.68</v>
      </c>
      <c r="J34" t="s">
        <v>202</v>
      </c>
      <c r="M34">
        <f t="shared" si="1"/>
        <v>0.68</v>
      </c>
    </row>
    <row r="35" spans="1:13" x14ac:dyDescent="0.2">
      <c r="A35" t="s">
        <v>112</v>
      </c>
      <c r="B35" t="s">
        <v>113</v>
      </c>
      <c r="C35" t="s">
        <v>142</v>
      </c>
      <c r="D35" t="s">
        <v>114</v>
      </c>
      <c r="E35">
        <v>1</v>
      </c>
      <c r="F35" s="1" t="s">
        <v>113</v>
      </c>
      <c r="G35" s="5" t="s">
        <v>130</v>
      </c>
      <c r="H35">
        <v>0.76</v>
      </c>
      <c r="I35">
        <f>_DM50[[#This Row],[Qty]]*_DM50[[#This Row],[Price €]]</f>
        <v>0.76</v>
      </c>
      <c r="J35" t="s">
        <v>201</v>
      </c>
      <c r="M35">
        <f t="shared" si="1"/>
        <v>0.76</v>
      </c>
    </row>
    <row r="36" spans="1:13" x14ac:dyDescent="0.2">
      <c r="A36" t="s">
        <v>115</v>
      </c>
      <c r="B36" t="s">
        <v>116</v>
      </c>
      <c r="C36" t="s">
        <v>117</v>
      </c>
      <c r="D36" t="s">
        <v>118</v>
      </c>
      <c r="E36">
        <v>1</v>
      </c>
      <c r="F36" s="1" t="s">
        <v>158</v>
      </c>
      <c r="G36" s="5" t="s">
        <v>159</v>
      </c>
      <c r="H36">
        <v>0.78</v>
      </c>
      <c r="I36">
        <f>_DM50[[#This Row],[Qty]]*_DM50[[#This Row],[Price €]]</f>
        <v>0.78</v>
      </c>
      <c r="J36" t="s">
        <v>200</v>
      </c>
      <c r="L36">
        <f t="shared" si="0"/>
        <v>0.78</v>
      </c>
      <c r="M36">
        <f t="shared" si="1"/>
        <v>0.78</v>
      </c>
    </row>
    <row r="37" spans="1:13" x14ac:dyDescent="0.2">
      <c r="A37" t="s">
        <v>217</v>
      </c>
      <c r="B37" t="s">
        <v>217</v>
      </c>
      <c r="C37" t="s">
        <v>219</v>
      </c>
      <c r="E37">
        <v>4</v>
      </c>
      <c r="F37" s="1" t="s">
        <v>218</v>
      </c>
      <c r="H37">
        <v>0.4</v>
      </c>
      <c r="I37">
        <f>_DM50[[#This Row],[Qty]]*_DM50[[#This Row],[Price €]]</f>
        <v>1.6</v>
      </c>
      <c r="J37" t="s">
        <v>221</v>
      </c>
      <c r="L37">
        <f>I37</f>
        <v>1.6</v>
      </c>
    </row>
    <row r="38" spans="1:13" x14ac:dyDescent="0.2">
      <c r="I38" s="4"/>
      <c r="M38">
        <f t="shared" si="1"/>
        <v>0</v>
      </c>
    </row>
    <row r="39" spans="1:13" x14ac:dyDescent="0.2">
      <c r="A39" t="s">
        <v>180</v>
      </c>
      <c r="C39" t="s">
        <v>182</v>
      </c>
      <c r="D39" t="s">
        <v>181</v>
      </c>
      <c r="E39">
        <v>1</v>
      </c>
      <c r="H39">
        <v>7</v>
      </c>
      <c r="I39">
        <f>E39*H39</f>
        <v>7</v>
      </c>
      <c r="J39" t="s">
        <v>178</v>
      </c>
      <c r="L39">
        <f t="shared" si="0"/>
        <v>7</v>
      </c>
      <c r="M39">
        <f t="shared" si="1"/>
        <v>7</v>
      </c>
    </row>
    <row r="40" spans="1:13" x14ac:dyDescent="0.2">
      <c r="A40" t="s">
        <v>176</v>
      </c>
      <c r="C40" t="s">
        <v>183</v>
      </c>
      <c r="D40" t="s">
        <v>184</v>
      </c>
      <c r="E40">
        <v>1</v>
      </c>
      <c r="H40">
        <v>6</v>
      </c>
      <c r="I40">
        <f>E40*H40</f>
        <v>6</v>
      </c>
      <c r="J40" t="s">
        <v>179</v>
      </c>
      <c r="L40">
        <f t="shared" si="0"/>
        <v>6</v>
      </c>
      <c r="M40">
        <f t="shared" si="1"/>
        <v>6</v>
      </c>
    </row>
    <row r="41" spans="1:13" x14ac:dyDescent="0.2">
      <c r="A41" t="s">
        <v>185</v>
      </c>
      <c r="C41" t="s">
        <v>189</v>
      </c>
      <c r="D41" t="s">
        <v>192</v>
      </c>
      <c r="E41">
        <v>6</v>
      </c>
      <c r="G41" s="5" t="s">
        <v>188</v>
      </c>
      <c r="H41">
        <v>0.02</v>
      </c>
      <c r="I41">
        <f>E41*H41</f>
        <v>0.12</v>
      </c>
      <c r="L41">
        <f t="shared" si="0"/>
        <v>0.12</v>
      </c>
      <c r="M41">
        <f t="shared" si="1"/>
        <v>0.12</v>
      </c>
    </row>
    <row r="42" spans="1:13" x14ac:dyDescent="0.2">
      <c r="A42" t="s">
        <v>186</v>
      </c>
      <c r="C42" t="s">
        <v>190</v>
      </c>
      <c r="D42" t="s">
        <v>191</v>
      </c>
      <c r="E42">
        <v>6</v>
      </c>
      <c r="G42" s="5" t="s">
        <v>187</v>
      </c>
      <c r="H42">
        <v>0.06</v>
      </c>
      <c r="I42">
        <f>E42*H42</f>
        <v>0.36</v>
      </c>
      <c r="L42">
        <f t="shared" si="0"/>
        <v>0.36</v>
      </c>
      <c r="M42">
        <f t="shared" si="1"/>
        <v>0.36</v>
      </c>
    </row>
    <row r="43" spans="1:13" x14ac:dyDescent="0.2">
      <c r="A43" t="s">
        <v>204</v>
      </c>
      <c r="C43" t="s">
        <v>215</v>
      </c>
      <c r="D43" t="s">
        <v>214</v>
      </c>
      <c r="E43">
        <v>1</v>
      </c>
      <c r="G43" s="5" t="s">
        <v>216</v>
      </c>
      <c r="H43">
        <v>4</v>
      </c>
      <c r="I43">
        <f>E43*H43</f>
        <v>4</v>
      </c>
      <c r="J43" t="s">
        <v>202</v>
      </c>
      <c r="M43">
        <f t="shared" si="1"/>
        <v>4</v>
      </c>
    </row>
    <row r="45" spans="1:13" x14ac:dyDescent="0.2">
      <c r="I45" s="4">
        <f>SUM(I2:I36)</f>
        <v>47.889999999999993</v>
      </c>
      <c r="J45" t="s">
        <v>177</v>
      </c>
      <c r="L45" s="4">
        <f>SUM(L2:L36)</f>
        <v>38.949999999999996</v>
      </c>
      <c r="M45" s="4">
        <f>SUM(M2:M36)</f>
        <v>47.889999999999993</v>
      </c>
    </row>
    <row r="46" spans="1:13" x14ac:dyDescent="0.2">
      <c r="A46" t="s">
        <v>198</v>
      </c>
      <c r="I46" s="4">
        <f>(I45)*1.21+I39+I40+I41+I42+I43</f>
        <v>75.426900000000003</v>
      </c>
      <c r="J46" s="1" t="s">
        <v>173</v>
      </c>
      <c r="L46" s="4">
        <f>(L45)*1.21+L39+L40+L41+L42+L43</f>
        <v>60.60949999999999</v>
      </c>
      <c r="M46" s="4">
        <f>(M45)*1.21+M39+M40+M41+M42+M43</f>
        <v>75.426900000000003</v>
      </c>
    </row>
    <row r="48" spans="1:13" x14ac:dyDescent="0.2">
      <c r="A48" t="s">
        <v>193</v>
      </c>
    </row>
    <row r="49" spans="1:9" x14ac:dyDescent="0.2">
      <c r="A49" t="s">
        <v>194</v>
      </c>
    </row>
    <row r="50" spans="1:9" x14ac:dyDescent="0.2">
      <c r="A50" t="s">
        <v>197</v>
      </c>
    </row>
    <row r="51" spans="1:9" x14ac:dyDescent="0.2">
      <c r="A51" t="s">
        <v>195</v>
      </c>
    </row>
    <row r="52" spans="1:9" x14ac:dyDescent="0.2">
      <c r="A52" t="s">
        <v>196</v>
      </c>
    </row>
    <row r="55" spans="1:9" x14ac:dyDescent="0.2">
      <c r="A55" s="4" t="s">
        <v>210</v>
      </c>
    </row>
    <row r="56" spans="1:9" x14ac:dyDescent="0.2">
      <c r="A56" s="7" t="s">
        <v>109</v>
      </c>
      <c r="B56" t="s">
        <v>223</v>
      </c>
      <c r="C56" t="s">
        <v>224</v>
      </c>
      <c r="E56">
        <v>1</v>
      </c>
      <c r="G56" s="5" t="s">
        <v>135</v>
      </c>
      <c r="H56">
        <v>1.19</v>
      </c>
      <c r="I56">
        <f>E56*H56</f>
        <v>1.19</v>
      </c>
    </row>
  </sheetData>
  <conditionalFormatting sqref="I39:I43 I2:I3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FCCB-1B8C-4F2F-87B3-59A5304316F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E U Q a W X L B 4 t i k A A A A 9 w A A A B I A H A B D b 2 5 m a W c v U G F j a 2 F n Z S 5 4 b W w g o h g A K K A U A A A A A A A A A A A A A A A A A A A A A A A A A A A A h Y + 9 D o I w G E V f h X S n f z o o + S i D c Z P E h M S 4 N r V C I x R D i + X d H H w k X 0 G M o m 6 O 9 9 w z 3 H u / 3 i A b m j q 6 6 M 6 Z 1 q a I Y Y o i b V V 7 M L Z M U e + P 8 Q J l A r Z S n W S p o 1 G 2 L h n c I U W V 9 + e E k B A C D j P c d i X h l D K y z z e F q n Q j 0 U c 2 / + X Y W O e l V R o J 2 L 3 G C I 4 Z m + M l p + M o I B O F 3 N i v w c f u 2 f 5 A W P W 1 7 z s t t I v X B Z A p A n m f E A 9 Q S w M E F A A C A A g A E U Q a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E G l l n Z V B u N A E A A P g B A A A T A B w A R m 9 y b X V s Y X M v U 2 V j d G l v b j E u b S C i G A A o o B Q A A A A A A A A A A A A A A A A A A A A A A A A A A A B 1 j 8 1 O w z A Q h O + R 8 g 6 W u a S S F T W I l k K V A 0 q o 4 I D 4 a e D S c H C d b W v h 2 J G 9 K b R V 3 x 1 X Q Q J U 2 I v X M 6 v Z b x 0 I l E a T a f c m 4 z A I A 7 f i F i q S 3 w 3 6 J C U K M A y I r 3 s r l 6 C 9 k r l 1 n B v R 1 q A x m k g F c W Y 0 + o + L a H Z Z P j u w r j y 9 S J J R M j o v c / O u l e G V K w + B s X B r 2 m O z H J S s J Y J N K a O M Z E a 1 t X b p k J F r L U w l 9 T I d D v r 9 5 L X H u u 0 n 1 B t 8 D l t e G U c a a 2 q z l r 6 l H q j g c w / x c N A Q b o B X H i D q c B m Z f e l X S k 0 F V 9 y 6 F G 0 L P 4 I L 2 R g i e D 2 X P v s 7 r 7 B c u 4 W x d Q d X b B p w 0 b 8 Y b L e j T 7 A A C 1 q A v w j 9 O E H 4 w D 0 j O / r C V X u s 5 h y 5 W w H g k T M x B h s r 9 b H z i B u v 3 W o c n s U H p C 5 I L u U b b H 4 N 7 3 t h I P X f N 4 4 / A V B L A Q I t A B Q A A g A I A B F E G l l y w e L Y p A A A A P c A A A A S A A A A A A A A A A A A A A A A A A A A A A B D b 2 5 m a W c v U G F j a 2 F n Z S 5 4 b W x Q S w E C L Q A U A A I A C A A R R B p Z D 8 r p q 6 Q A A A D p A A A A E w A A A A A A A A A A A A A A A A D w A A A A W 0 N v b n R l b n R f V H l w Z X N d L n h t b F B L A Q I t A B Q A A g A I A B F E G l l n Z V B u N A E A A P g B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K A A A A A A A A w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R N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D Y 6 M z I 6 M z Q u N j Y 1 M z M 5 O V o i I C 8 + P E V u d H J 5 I F R 5 c G U 9 I k Z p b G x D b 2 x 1 b W 5 U e X B l c y I g V m F s d W U 9 I n N C Z 1 l H Q m d N R y I g L z 4 8 R W 5 0 c n k g V H l w Z T 0 i R m l s b E N v b H V t b k 5 h b W V z I i B W Y W x 1 Z T 0 i c 1 s m c X V v d D t S Z W Z l c m V u Y 2 U m c X V v d D s s J n F 1 b 3 Q 7 V m F s d W U m c X V v d D s s J n F 1 b 3 Q 7 R G F 0 Y X N o Z W V 0 J n F 1 b 3 Q 7 L C Z x d W 9 0 O 0 Z v b 3 R w c m l u d C Z x d W 9 0 O y w m c X V v d D t R d H k m c X V v d D s s J n F 1 b 3 Q 7 R G l n a W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N N T A v Q X V 0 b 1 J l b W 9 2 Z W R D b 2 x 1 b W 5 z M S 5 7 U m V m Z X J l b m N l L D B 9 J n F 1 b 3 Q 7 L C Z x d W 9 0 O 1 N l Y 3 R p b 2 4 x L 0 R N N T A v Q X V 0 b 1 J l b W 9 2 Z W R D b 2 x 1 b W 5 z M S 5 7 V m F s d W U s M X 0 m c X V v d D s s J n F 1 b 3 Q 7 U 2 V j d G l v b j E v R E 0 1 M C 9 B d X R v U m V t b 3 Z l Z E N v b H V t b n M x L n t E Y X R h c 2 h l Z X Q s M n 0 m c X V v d D s s J n F 1 b 3 Q 7 U 2 V j d G l v b j E v R E 0 1 M C 9 B d X R v U m V t b 3 Z l Z E N v b H V t b n M x L n t G b 2 9 0 c H J p b n Q s M 3 0 m c X V v d D s s J n F 1 b 3 Q 7 U 2 V j d G l v b j E v R E 0 1 M C 9 B d X R v U m V t b 3 Z l Z E N v b H V t b n M x L n t R d H k s N H 0 m c X V v d D s s J n F 1 b 3 Q 7 U 2 V j d G l v b j E v R E 0 1 M C 9 B d X R v U m V t b 3 Z l Z E N v b H V t b n M x L n t E a W d p a 2 V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N N T A v Q X V 0 b 1 J l b W 9 2 Z W R D b 2 x 1 b W 5 z M S 5 7 U m V m Z X J l b m N l L D B 9 J n F 1 b 3 Q 7 L C Z x d W 9 0 O 1 N l Y 3 R p b 2 4 x L 0 R N N T A v Q X V 0 b 1 J l b W 9 2 Z W R D b 2 x 1 b W 5 z M S 5 7 V m F s d W U s M X 0 m c X V v d D s s J n F 1 b 3 Q 7 U 2 V j d G l v b j E v R E 0 1 M C 9 B d X R v U m V t b 3 Z l Z E N v b H V t b n M x L n t E Y X R h c 2 h l Z X Q s M n 0 m c X V v d D s s J n F 1 b 3 Q 7 U 2 V j d G l v b j E v R E 0 1 M C 9 B d X R v U m V t b 3 Z l Z E N v b H V t b n M x L n t G b 2 9 0 c H J p b n Q s M 3 0 m c X V v d D s s J n F 1 b 3 Q 7 U 2 V j d G l v b j E v R E 0 1 M C 9 B d X R v U m V t b 3 Z l Z E N v b H V t b n M x L n t R d H k s N H 0 m c X V v d D s s J n F 1 b 3 Q 7 U 2 V j d G l v b j E v R E 0 1 M C 9 B d X R v U m V t b 3 Z l Z E N v b H V t b n M x L n t E a W d p a 2 V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T U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N T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1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3 t 1 P 7 S 3 / 0 6 s C x X n Q 1 G V b w A A A A A C A A A A A A A D Z g A A w A A A A B A A A A A n d Q d g C W i E 0 9 D z V o c 0 u Q z 0 A A A A A A S A A A C g A A A A E A A A A P f x + I b i I d E V U b / v c v 3 v h x d Q A A A A j 9 n n U K i g o M s b H U / t q l 6 T N c 9 s b m 8 i g x 7 z E a i x h B S R 3 h 1 D e n m G 0 a 7 2 u y L o W T f z G v m O 4 / O l B Z c s 5 y G Y X K r J S W Y h L k c H G Y E 6 N q T P f L J I D K F Z 8 9 8 U A A A A W s S J N T C e i A q W j l n r O x o p R r l N Q p Q = < / D a t a M a s h u p > 
</file>

<file path=customXml/itemProps1.xml><?xml version="1.0" encoding="utf-8"?>
<ds:datastoreItem xmlns:ds="http://schemas.openxmlformats.org/officeDocument/2006/customXml" ds:itemID="{35C038D7-F76A-477C-BD40-FD373C0290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DM50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Bascones Velazquez, Javier</dc:creator>
  <cp:lastModifiedBy>Javier Báscones Velázquez</cp:lastModifiedBy>
  <dcterms:created xsi:type="dcterms:W3CDTF">2024-08-26T06:31:50Z</dcterms:created>
  <dcterms:modified xsi:type="dcterms:W3CDTF">2024-08-26T19:17:29Z</dcterms:modified>
</cp:coreProperties>
</file>