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表单1" sheetId="1" r:id="rId1"/>
    <sheet name="表单2" sheetId="2" r:id="rId2"/>
    <sheet name="表单3" sheetId="3" r:id="rId3"/>
    <sheet name="表单2铅钡" sheetId="4" r:id="rId4"/>
    <sheet name="表单二高钾" sheetId="5" r:id="rId5"/>
    <sheet name="文物风化" sheetId="6" r:id="rId6"/>
  </sheets>
  <definedNames>
    <definedName name="_xlnm._FilterDatabase" localSheetId="0" hidden="1">表单1!$E$1:$E$59</definedName>
    <definedName name="_xlnm._FilterDatabase" localSheetId="1" hidden="1">表单2!$R$1:$R$131</definedName>
    <definedName name="_xlnm._FilterDatabase" localSheetId="3" hidden="1">表单2铅钡!$Q$1:$Q$50</definedName>
    <definedName name="_xlnm._FilterDatabase" localSheetId="5" hidden="1">文物风化!$A$1:$T$74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<sst xmlns="http://schemas.openxmlformats.org/spreadsheetml/2006/main" count="1355" uniqueCount="155">
  <si>
    <t>文物编号</t>
  </si>
  <si>
    <t>纹饰</t>
  </si>
  <si>
    <t>类型</t>
  </si>
  <si>
    <t>颜色</t>
  </si>
  <si>
    <t>表面风化</t>
  </si>
  <si>
    <t>01</t>
  </si>
  <si>
    <t>C</t>
  </si>
  <si>
    <t>高钾</t>
  </si>
  <si>
    <t>蓝绿</t>
  </si>
  <si>
    <t>无风化</t>
  </si>
  <si>
    <t>02</t>
  </si>
  <si>
    <t>A</t>
  </si>
  <si>
    <t>铅钡</t>
  </si>
  <si>
    <t>浅蓝</t>
  </si>
  <si>
    <t>风化</t>
  </si>
  <si>
    <t>03</t>
  </si>
  <si>
    <t>04</t>
  </si>
  <si>
    <t>05</t>
  </si>
  <si>
    <t>06</t>
  </si>
  <si>
    <t>07</t>
  </si>
  <si>
    <t>B</t>
  </si>
  <si>
    <t>08</t>
  </si>
  <si>
    <t>紫</t>
  </si>
  <si>
    <t>09</t>
  </si>
  <si>
    <t>10</t>
  </si>
  <si>
    <t>11</t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</si>
  <si>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</si>
  <si>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</si>
  <si>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</si>
  <si>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</si>
  <si>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</si>
  <si>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</si>
  <si>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</si>
  <si>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</si>
  <si>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</si>
  <si>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</si>
  <si>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</si>
  <si>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</si>
  <si>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</si>
  <si>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</si>
  <si>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</si>
  <si>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</si>
  <si>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</si>
  <si>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</si>
  <si>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</si>
  <si>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</si>
  <si>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</si>
  <si>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</si>
  <si>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</si>
  <si>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</si>
  <si>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</si>
  <si>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</si>
  <si>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</si>
  <si>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</si>
  <si>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</si>
  <si>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</si>
  <si>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</si>
  <si>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</si>
  <si>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</si>
  <si>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</si>
  <si>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</si>
  <si>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</si>
  <si>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</si>
  <si>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</si>
  <si>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</si>
  <si>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</si>
  <si>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</si>
  <si>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</si>
  <si>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</si>
  <si>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</si>
  <si>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</si>
  <si>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</si>
  <si>
    <t>54</t>
  </si>
  <si>
    <t>55</t>
  </si>
  <si>
    <t>绿</t>
  </si>
  <si>
    <t>56</t>
  </si>
  <si>
    <t>57</t>
  </si>
  <si>
    <t>58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</si>
  <si>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</si>
  <si>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</si>
  <si>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</si>
  <si>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</si>
  <si>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</si>
  <si>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</si>
  <si>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</si>
  <si>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</si>
  <si>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</si>
  <si>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</si>
  <si>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</si>
  <si>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</si>
  <si>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</si>
  <si>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</si>
  <si>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</si>
  <si>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03部位1</t>
  </si>
  <si>
    <t>03部位2</t>
  </si>
  <si>
    <t>06部位1</t>
  </si>
  <si>
    <t>06部位2</t>
  </si>
  <si>
    <t>08严重风化点</t>
  </si>
  <si>
    <t>严重风化点</t>
  </si>
  <si>
    <t>23未风化点</t>
  </si>
  <si>
    <t>25未风化点</t>
  </si>
  <si>
    <t>26严重风化点</t>
  </si>
  <si>
    <t>28未风化点</t>
  </si>
  <si>
    <t>29未风化点</t>
  </si>
  <si>
    <t>30部位1</t>
  </si>
  <si>
    <t>30部位2</t>
  </si>
  <si>
    <t>42未风化点1</t>
  </si>
  <si>
    <t>42未风化点2</t>
  </si>
  <si>
    <t>43部位1</t>
  </si>
  <si>
    <t>43部位2</t>
  </si>
  <si>
    <t>44未风化点</t>
  </si>
  <si>
    <t>49未风化点</t>
  </si>
  <si>
    <t>50未风化点</t>
  </si>
  <si>
    <t>51部位1</t>
  </si>
  <si>
    <t>51部位2</t>
  </si>
  <si>
    <t>53未风化点</t>
  </si>
  <si>
    <t>54严重风化点</t>
  </si>
  <si>
    <r>
      <rPr>
        <b/>
        <sz val="11"/>
        <color rgb="FFC00000"/>
        <rFont val="宋体"/>
        <charset val="134"/>
      </rPr>
      <t>二氧化硅</t>
    </r>
    <r>
      <rPr>
        <b/>
        <sz val="11"/>
        <color rgb="FFC00000"/>
        <rFont val="Times New Roman"/>
        <charset val="134"/>
      </rPr>
      <t>(SiO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</si>
  <si>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氧化钠</t>
    </r>
    <r>
      <rPr>
        <b/>
        <sz val="11"/>
        <color rgb="FFC00000"/>
        <rFont val="Times New Roman"/>
        <charset val="134"/>
      </rPr>
      <t>(Na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</si>
  <si>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氧化钾</t>
    </r>
    <r>
      <rPr>
        <b/>
        <sz val="11"/>
        <color rgb="FFC00000"/>
        <rFont val="Times New Roman"/>
        <charset val="134"/>
      </rPr>
      <t>(K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O)</t>
    </r>
  </si>
  <si>
    <r>
      <rPr>
        <b/>
        <sz val="11"/>
        <color rgb="FFC00000"/>
        <rFont val="宋体"/>
        <charset val="134"/>
      </rPr>
      <t>氧化钙</t>
    </r>
    <r>
      <rPr>
        <b/>
        <sz val="11"/>
        <color rgb="FFC00000"/>
        <rFont val="Times New Roman"/>
        <charset val="134"/>
      </rPr>
      <t>(CaO)</t>
    </r>
  </si>
  <si>
    <r>
      <rPr>
        <b/>
        <sz val="11"/>
        <color rgb="FFC00000"/>
        <rFont val="宋体"/>
        <charset val="134"/>
      </rPr>
      <t>氧化镁</t>
    </r>
    <r>
      <rPr>
        <b/>
        <sz val="11"/>
        <color rgb="FFC00000"/>
        <rFont val="Times New Roman"/>
        <charset val="134"/>
      </rPr>
      <t>(MgO)</t>
    </r>
  </si>
  <si>
    <r>
      <rPr>
        <b/>
        <sz val="11"/>
        <color rgb="FFC00000"/>
        <rFont val="宋体"/>
        <charset val="134"/>
      </rPr>
      <t>氧化铝</t>
    </r>
    <r>
      <rPr>
        <b/>
        <sz val="11"/>
        <color rgb="FFC00000"/>
        <rFont val="Times New Roman"/>
        <charset val="134"/>
      </rPr>
      <t>(Al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</si>
  <si>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氧化铁</t>
    </r>
    <r>
      <rPr>
        <b/>
        <sz val="11"/>
        <color rgb="FFC00000"/>
        <rFont val="Times New Roman"/>
        <charset val="134"/>
      </rPr>
      <t>(Fe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3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</si>
  <si>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氧化铜</t>
    </r>
    <r>
      <rPr>
        <b/>
        <sz val="11"/>
        <color rgb="FFC00000"/>
        <rFont val="Times New Roman"/>
        <charset val="134"/>
      </rPr>
      <t>(CuO)</t>
    </r>
  </si>
  <si>
    <r>
      <rPr>
        <b/>
        <sz val="11"/>
        <color rgb="FFC00000"/>
        <rFont val="宋体"/>
        <charset val="134"/>
      </rPr>
      <t>氧化铅</t>
    </r>
    <r>
      <rPr>
        <b/>
        <sz val="11"/>
        <color rgb="FFC00000"/>
        <rFont val="Times New Roman"/>
        <charset val="134"/>
      </rPr>
      <t>(PbO)</t>
    </r>
  </si>
  <si>
    <r>
      <rPr>
        <b/>
        <sz val="11"/>
        <color rgb="FFC00000"/>
        <rFont val="宋体"/>
        <charset val="134"/>
      </rPr>
      <t>氧化钡</t>
    </r>
    <r>
      <rPr>
        <b/>
        <sz val="11"/>
        <color rgb="FFC00000"/>
        <rFont val="Times New Roman"/>
        <charset val="134"/>
      </rPr>
      <t>(BaO)</t>
    </r>
  </si>
  <si>
    <r>
      <rPr>
        <b/>
        <sz val="11"/>
        <color rgb="FFC00000"/>
        <rFont val="宋体"/>
        <charset val="134"/>
      </rPr>
      <t>五氧化二磷</t>
    </r>
    <r>
      <rPr>
        <b/>
        <sz val="11"/>
        <color rgb="FFC00000"/>
        <rFont val="Times New Roman"/>
        <charset val="134"/>
      </rPr>
      <t>(P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O</t>
    </r>
    <r>
      <rPr>
        <b/>
        <vertAlign val="subscript"/>
        <sz val="11"/>
        <color rgb="FFC00000"/>
        <rFont val="Times New Roman"/>
        <charset val="134"/>
      </rPr>
      <t>5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</si>
  <si>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氧化锶</t>
    </r>
    <r>
      <rPr>
        <b/>
        <sz val="11"/>
        <color rgb="FFC00000"/>
        <rFont val="Times New Roman"/>
        <charset val="134"/>
      </rPr>
      <t>(SrO)</t>
    </r>
  </si>
  <si>
    <r>
      <rPr>
        <b/>
        <sz val="11"/>
        <color rgb="FFC00000"/>
        <rFont val="宋体"/>
        <charset val="134"/>
      </rPr>
      <t>氧化锡</t>
    </r>
    <r>
      <rPr>
        <b/>
        <sz val="11"/>
        <color rgb="FFC00000"/>
        <rFont val="Times New Roman"/>
        <charset val="134"/>
      </rPr>
      <t>(SnO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</si>
  <si>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r>
      <rPr>
        <b/>
        <sz val="11"/>
        <color rgb="FFC00000"/>
        <rFont val="宋体"/>
        <charset val="134"/>
      </rPr>
      <t>二氧化硫</t>
    </r>
    <r>
      <rPr>
        <b/>
        <sz val="11"/>
        <color rgb="FFC00000"/>
        <rFont val="Times New Roman"/>
        <charset val="134"/>
      </rPr>
      <t>(SO</t>
    </r>
    <r>
      <rPr>
        <b/>
        <vertAlign val="subscript"/>
        <sz val="11"/>
        <color rgb="FFC00000"/>
        <rFont val="Times New Roman"/>
        <charset val="134"/>
      </rPr>
      <t>2</t>
    </r>
    <r>
      <rPr>
        <b/>
        <sz val="11"/>
        <color rgb="FFC00000"/>
        <rFont val="Times New Roman"/>
        <charset val="134"/>
      </rPr>
      <t>)</t>
    </r>
  </si>
  <si>
    <t>A1</t>
  </si>
  <si>
    <t>A2</t>
  </si>
  <si>
    <t>A3</t>
  </si>
  <si>
    <t>A4</t>
  </si>
  <si>
    <t>A5</t>
  </si>
  <si>
    <t>A6</t>
  </si>
  <si>
    <t>A7</t>
  </si>
  <si>
    <t>A8</t>
  </si>
  <si>
    <t>部位1</t>
  </si>
  <si>
    <t>部位2</t>
  </si>
  <si>
    <t>无风化1</t>
  </si>
  <si>
    <t>无风化2</t>
  </si>
  <si>
    <t>氧化钠(Na2O)</t>
  </si>
  <si>
    <t>氧化镁(MgO)</t>
  </si>
  <si>
    <t>氧化铝(Al2O3)</t>
  </si>
  <si>
    <t>氧化铜(CuO)</t>
  </si>
  <si>
    <t>氧化铅(PbO)</t>
  </si>
  <si>
    <t>五氧化二磷(P2O5)</t>
  </si>
  <si>
    <t>氧化锡(SnO2)</t>
  </si>
  <si>
    <t>二氧化硫(SO2)</t>
  </si>
  <si>
    <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</si>
  <si>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</si>
  <si>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t>氧化钙</t>
    </r>
    <r>
      <rPr>
        <b/>
        <sz val="10"/>
        <color rgb="FFC00000"/>
        <rFont val="Times New Roman"/>
        <charset val="134"/>
      </rPr>
      <t>(CaO)</t>
    </r>
  </si>
  <si>
    <t>未风化概率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</si>
</sst>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  <numFmt numFmtId="177" formatCode="0.00_ "/>
    <numFmt numFmtId="178" formatCode="0.0000_);[Red]\(0.0000\)"/>
  </numFmts>
  <fonts count="33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10"/>
      <color rgb="FFC00000"/>
      <name val="宋体"/>
      <charset val="134"/>
    </font>
    <font>
      <b/>
      <sz val="11"/>
      <color rgb="FFC00000"/>
      <name val="宋体"/>
      <charset val="134"/>
      <scheme val="minor"/>
    </font>
    <font>
      <b/>
      <sz val="11"/>
      <color rgb="FFC00000"/>
      <name val="Times New Roman"/>
      <charset val="134"/>
    </font>
    <font>
      <sz val="1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  <font>
      <b/>
      <sz val="11"/>
      <color rgb="FFC00000"/>
      <name val="宋体"/>
      <charset val="134"/>
    </font>
    <font>
      <b/>
      <vertAlign val="subscript"/>
      <sz val="11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3" fillId="0" borderId="0" xfId="0" applyNumberFormat="1" applyFont="1" applyFill="1">
      <alignment vertical="center"/>
    </xf>
    <xf numFmtId="0" fontId="3" fillId="0" borderId="0" xfId="0" applyNumberFormat="1" applyFont="1" applyFill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9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eetMetadata" Target="metadata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表单二高钾!$A$32:$A$45</c:f>
              <c:strCache>
                <c:ptCount val="14"/>
                <c:pt idx="0">
                  <c:v>二氧化硅(SiO2)</c:v>
                </c:pt>
                <c:pt idx="1">
                  <c:v>氧化钠(Na2O)</c:v>
                </c:pt>
                <c:pt idx="2">
                  <c:v>氧化钾(K2O)</c:v>
                </c:pt>
                <c:pt idx="3">
                  <c:v>氧化钙(CaO)</c:v>
                </c:pt>
                <c:pt idx="4">
                  <c:v>氧化镁(MgO)</c:v>
                </c:pt>
                <c:pt idx="5">
                  <c:v>氧化铝(Al2O3)</c:v>
                </c:pt>
                <c:pt idx="6">
                  <c:v>氧化铁(Fe2O3)</c:v>
                </c:pt>
                <c:pt idx="7">
                  <c:v>氧化铜(CuO)</c:v>
                </c:pt>
                <c:pt idx="8">
                  <c:v>氧化铅(PbO)</c:v>
                </c:pt>
                <c:pt idx="9">
                  <c:v>氧化钡(BaO)</c:v>
                </c:pt>
                <c:pt idx="10">
                  <c:v>五氧化二磷(P2O5)</c:v>
                </c:pt>
                <c:pt idx="11">
                  <c:v>氧化锶(SrO)</c:v>
                </c:pt>
                <c:pt idx="12">
                  <c:v>氧化锡(SnO2)</c:v>
                </c:pt>
                <c:pt idx="13">
                  <c:v>二氧化硫(SO2)</c:v>
                </c:pt>
              </c:strCache>
            </c:strRef>
          </c:cat>
          <c:val>
            <c:numRef>
              <c:f>表单二高钾!$B$32:$B$45</c:f>
              <c:numCache>
                <c:formatCode>General</c:formatCode>
                <c:ptCount val="14"/>
                <c:pt idx="0">
                  <c:v>-0.748674</c:v>
                </c:pt>
                <c:pt idx="1">
                  <c:v>0.305883</c:v>
                </c:pt>
                <c:pt idx="2">
                  <c:v>0.0743711</c:v>
                </c:pt>
                <c:pt idx="3">
                  <c:v>0.137164</c:v>
                </c:pt>
                <c:pt idx="4">
                  <c:v>0.200897</c:v>
                </c:pt>
                <c:pt idx="5">
                  <c:v>0.851061</c:v>
                </c:pt>
                <c:pt idx="6">
                  <c:v>0.110334</c:v>
                </c:pt>
                <c:pt idx="7">
                  <c:v>-0.277625</c:v>
                </c:pt>
                <c:pt idx="8">
                  <c:v>0.0759064</c:v>
                </c:pt>
                <c:pt idx="9">
                  <c:v>-0.349139</c:v>
                </c:pt>
                <c:pt idx="10">
                  <c:v>-0.201097</c:v>
                </c:pt>
                <c:pt idx="11">
                  <c:v>-0.0788497</c:v>
                </c:pt>
                <c:pt idx="12">
                  <c:v>0.224202</c:v>
                </c:pt>
                <c:pt idx="13">
                  <c:v>0.118884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929485025"/>
        <c:axId val="991587618"/>
      </c:lineChart>
      <c:catAx>
        <c:axId val="92948502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元素类型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1587618"/>
        <c:crosses val="autoZero"/>
        <c:auto val="1"/>
        <c:lblAlgn val="ctr"/>
        <c:lblOffset val="100"/>
        <c:noMultiLvlLbl val="0"/>
      </c:catAx>
      <c:valAx>
        <c:axId val="99158761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回归系数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2948502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表单二高钾!$A$51:$A$64</c:f>
              <c:strCache>
                <c:ptCount val="14"/>
                <c:pt idx="0">
                  <c:v>二氧化硅(SiO2)</c:v>
                </c:pt>
                <c:pt idx="1">
                  <c:v>氧化钠(Na2O)</c:v>
                </c:pt>
                <c:pt idx="2">
                  <c:v>氧化钾(K2O)</c:v>
                </c:pt>
                <c:pt idx="3">
                  <c:v>氧化钙(CaO)</c:v>
                </c:pt>
                <c:pt idx="4">
                  <c:v>氧化镁(MgO)</c:v>
                </c:pt>
                <c:pt idx="5">
                  <c:v>氧化铝(Al2O3)</c:v>
                </c:pt>
                <c:pt idx="6">
                  <c:v>氧化铁(Fe2O3)</c:v>
                </c:pt>
                <c:pt idx="7">
                  <c:v>氧化铜(CuO)</c:v>
                </c:pt>
                <c:pt idx="8">
                  <c:v>氧化铅(PbO)</c:v>
                </c:pt>
                <c:pt idx="9">
                  <c:v>氧化钡(BaO)</c:v>
                </c:pt>
                <c:pt idx="10">
                  <c:v>五氧化二磷(P2O5)</c:v>
                </c:pt>
                <c:pt idx="11">
                  <c:v>氧化锶(SrO)</c:v>
                </c:pt>
                <c:pt idx="12">
                  <c:v>氧化锡(SnO2)</c:v>
                </c:pt>
                <c:pt idx="13">
                  <c:v>二氧化硫(SO2)</c:v>
                </c:pt>
              </c:strCache>
            </c:strRef>
          </c:cat>
          <c:val>
            <c:numRef>
              <c:f>表单二高钾!$B$51:$B$64</c:f>
              <c:numCache>
                <c:formatCode>General</c:formatCode>
                <c:ptCount val="14"/>
                <c:pt idx="0">
                  <c:v>0.135075</c:v>
                </c:pt>
                <c:pt idx="1">
                  <c:v>-0.318064</c:v>
                </c:pt>
                <c:pt idx="2">
                  <c:v>-0.408421</c:v>
                </c:pt>
                <c:pt idx="3">
                  <c:v>-0.189384</c:v>
                </c:pt>
                <c:pt idx="4">
                  <c:v>-0.165976</c:v>
                </c:pt>
                <c:pt idx="5">
                  <c:v>0.26317</c:v>
                </c:pt>
                <c:pt idx="6">
                  <c:v>0.328963</c:v>
                </c:pt>
                <c:pt idx="7">
                  <c:v>0.703538</c:v>
                </c:pt>
                <c:pt idx="8">
                  <c:v>0.373624</c:v>
                </c:pt>
                <c:pt idx="9">
                  <c:v>0.805569</c:v>
                </c:pt>
                <c:pt idx="10">
                  <c:v>0.248055</c:v>
                </c:pt>
                <c:pt idx="11">
                  <c:v>0.00108101</c:v>
                </c:pt>
                <c:pt idx="12">
                  <c:v>-0.234437</c:v>
                </c:pt>
                <c:pt idx="13">
                  <c:v>-0.0739865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819049025"/>
        <c:axId val="830421265"/>
      </c:lineChart>
      <c:catAx>
        <c:axId val="8190490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0421265"/>
        <c:crosses val="autoZero"/>
        <c:auto val="1"/>
        <c:lblAlgn val="ctr"/>
        <c:lblOffset val="100"/>
        <c:noMultiLvlLbl val="0"/>
      </c:catAx>
      <c:valAx>
        <c:axId val="83042126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904902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表单二高钾!$A$106:$A$117</c:f>
              <c:strCache>
                <c:ptCount val="12"/>
                <c:pt idx="0">
                  <c:v>二氧化硅(SiO2)</c:v>
                </c:pt>
                <c:pt idx="1">
                  <c:v>氧化钠(Na2O)</c:v>
                </c:pt>
                <c:pt idx="2">
                  <c:v>氧化钾(K2O)</c:v>
                </c:pt>
                <c:pt idx="3">
                  <c:v>氧化钙(CaO)</c:v>
                </c:pt>
                <c:pt idx="4">
                  <c:v>氧化镁(MgO)</c:v>
                </c:pt>
                <c:pt idx="5">
                  <c:v>氧化铝(Al2O3)</c:v>
                </c:pt>
                <c:pt idx="6">
                  <c:v>氧化铁(Fe2O3)</c:v>
                </c:pt>
                <c:pt idx="7">
                  <c:v>氧化铜(CuO)</c:v>
                </c:pt>
                <c:pt idx="8">
                  <c:v>五氧化二磷(P2O5)</c:v>
                </c:pt>
                <c:pt idx="9">
                  <c:v>氧化锶(SrO)</c:v>
                </c:pt>
                <c:pt idx="10">
                  <c:v>氧化锡(SnO2)</c:v>
                </c:pt>
                <c:pt idx="11">
                  <c:v>二氧化硫(SO2)</c:v>
                </c:pt>
              </c:strCache>
            </c:strRef>
          </c:cat>
          <c:val>
            <c:numRef>
              <c:f>表单二高钾!$B$106:$B$117</c:f>
              <c:numCache>
                <c:formatCode>General</c:formatCode>
                <c:ptCount val="12"/>
                <c:pt idx="0">
                  <c:v>0.121897</c:v>
                </c:pt>
                <c:pt idx="1">
                  <c:v>-0.495746</c:v>
                </c:pt>
                <c:pt idx="2">
                  <c:v>-0.323789</c:v>
                </c:pt>
                <c:pt idx="3">
                  <c:v>-0.32658</c:v>
                </c:pt>
                <c:pt idx="4">
                  <c:v>-0.136945</c:v>
                </c:pt>
                <c:pt idx="5">
                  <c:v>0.167177</c:v>
                </c:pt>
                <c:pt idx="6">
                  <c:v>0.448814</c:v>
                </c:pt>
                <c:pt idx="7">
                  <c:v>1.03119</c:v>
                </c:pt>
                <c:pt idx="8">
                  <c:v>0.267508</c:v>
                </c:pt>
                <c:pt idx="9">
                  <c:v>0.0144675</c:v>
                </c:pt>
                <c:pt idx="10">
                  <c:v>-0.299951</c:v>
                </c:pt>
                <c:pt idx="11">
                  <c:v>-0.123771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669946613"/>
        <c:axId val="870859130"/>
      </c:lineChart>
      <c:catAx>
        <c:axId val="66994661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0859130"/>
        <c:crosses val="autoZero"/>
        <c:auto val="1"/>
        <c:lblAlgn val="ctr"/>
        <c:lblOffset val="100"/>
        <c:noMultiLvlLbl val="0"/>
      </c:catAx>
      <c:valAx>
        <c:axId val="8708591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994661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表单二高钾!$A$92:$A$104</c:f>
              <c:strCache>
                <c:ptCount val="13"/>
                <c:pt idx="0">
                  <c:v>二氧化硅(SiO2)</c:v>
                </c:pt>
                <c:pt idx="1">
                  <c:v>氧化钠(Na2O)</c:v>
                </c:pt>
                <c:pt idx="2">
                  <c:v>氧化钙(CaO)</c:v>
                </c:pt>
                <c:pt idx="3">
                  <c:v>氧化镁(MgO)</c:v>
                </c:pt>
                <c:pt idx="4">
                  <c:v>氧化铝(Al2O3)</c:v>
                </c:pt>
                <c:pt idx="5">
                  <c:v>氧化铁(Fe2O3)</c:v>
                </c:pt>
                <c:pt idx="6">
                  <c:v>氧化铜(CuO)</c:v>
                </c:pt>
                <c:pt idx="7">
                  <c:v>氧化铅(PbO)</c:v>
                </c:pt>
                <c:pt idx="8">
                  <c:v>氧化钡(BaO)</c:v>
                </c:pt>
                <c:pt idx="9">
                  <c:v>五氧化二磷(P2O5)</c:v>
                </c:pt>
                <c:pt idx="10">
                  <c:v>氧化锶(SrO)</c:v>
                </c:pt>
                <c:pt idx="11">
                  <c:v>氧化锡(SnO2)</c:v>
                </c:pt>
                <c:pt idx="12">
                  <c:v>二氧化硫(SO2)</c:v>
                </c:pt>
              </c:strCache>
            </c:strRef>
          </c:cat>
          <c:val>
            <c:numRef>
              <c:f>表单二高钾!$B$92:$B$104</c:f>
              <c:numCache>
                <c:formatCode>General</c:formatCode>
                <c:ptCount val="13"/>
                <c:pt idx="0">
                  <c:v>-0.624927</c:v>
                </c:pt>
                <c:pt idx="1">
                  <c:v>0.289653</c:v>
                </c:pt>
                <c:pt idx="2">
                  <c:v>0.271944</c:v>
                </c:pt>
                <c:pt idx="3">
                  <c:v>0.236175</c:v>
                </c:pt>
                <c:pt idx="4">
                  <c:v>1.01597</c:v>
                </c:pt>
                <c:pt idx="5">
                  <c:v>0.0673494</c:v>
                </c:pt>
                <c:pt idx="6">
                  <c:v>-0.106964</c:v>
                </c:pt>
                <c:pt idx="7">
                  <c:v>0.196361</c:v>
                </c:pt>
                <c:pt idx="8">
                  <c:v>-0.232809</c:v>
                </c:pt>
                <c:pt idx="9">
                  <c:v>-0.0790441</c:v>
                </c:pt>
                <c:pt idx="10">
                  <c:v>-0.0744453</c:v>
                </c:pt>
                <c:pt idx="11">
                  <c:v>0.224778</c:v>
                </c:pt>
                <c:pt idx="12">
                  <c:v>0.140767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993835180"/>
        <c:axId val="614970072"/>
      </c:lineChart>
      <c:catAx>
        <c:axId val="9938351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4970072"/>
        <c:crosses val="autoZero"/>
        <c:auto val="1"/>
        <c:lblAlgn val="ctr"/>
        <c:lblOffset val="100"/>
        <c:noMultiLvlLbl val="0"/>
      </c:catAx>
      <c:valAx>
        <c:axId val="61497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38351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142240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142240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142240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46530" y="142240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831850</xdr:colOff>
      <xdr:row>31</xdr:row>
      <xdr:rowOff>101600</xdr:rowOff>
    </xdr:from>
    <xdr:to>
      <xdr:col>14</xdr:col>
      <xdr:colOff>171450</xdr:colOff>
      <xdr:row>44</xdr:row>
      <xdr:rowOff>177800</xdr:rowOff>
    </xdr:to>
    <xdr:graphicFrame>
      <xdr:nvGraphicFramePr>
        <xdr:cNvPr id="2" name="图表 1"/>
        <xdr:cNvGraphicFramePr/>
      </xdr:nvGraphicFramePr>
      <xdr:xfrm>
        <a:off x="4578350" y="5803900"/>
        <a:ext cx="8026400" cy="2895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330200</xdr:colOff>
      <xdr:row>45</xdr:row>
      <xdr:rowOff>165100</xdr:rowOff>
    </xdr:from>
    <xdr:to>
      <xdr:col>12</xdr:col>
      <xdr:colOff>48895</xdr:colOff>
      <xdr:row>64</xdr:row>
      <xdr:rowOff>12700</xdr:rowOff>
    </xdr:to>
    <xdr:graphicFrame>
      <xdr:nvGraphicFramePr>
        <xdr:cNvPr id="3" name="图表 2"/>
        <xdr:cNvGraphicFramePr/>
      </xdr:nvGraphicFramePr>
      <xdr:xfrm>
        <a:off x="4076700" y="8890000"/>
        <a:ext cx="6735445" cy="375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628015</xdr:colOff>
      <xdr:row>102</xdr:row>
      <xdr:rowOff>21590</xdr:rowOff>
    </xdr:from>
    <xdr:to>
      <xdr:col>12</xdr:col>
      <xdr:colOff>136525</xdr:colOff>
      <xdr:row>121</xdr:row>
      <xdr:rowOff>173355</xdr:rowOff>
    </xdr:to>
    <xdr:graphicFrame>
      <xdr:nvGraphicFramePr>
        <xdr:cNvPr id="5" name="图表 4"/>
        <xdr:cNvGraphicFramePr/>
      </xdr:nvGraphicFramePr>
      <xdr:xfrm>
        <a:off x="4374515" y="20062190"/>
        <a:ext cx="6525260" cy="41141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590550</xdr:colOff>
      <xdr:row>82</xdr:row>
      <xdr:rowOff>12065</xdr:rowOff>
    </xdr:from>
    <xdr:to>
      <xdr:col>12</xdr:col>
      <xdr:colOff>257810</xdr:colOff>
      <xdr:row>100</xdr:row>
      <xdr:rowOff>174625</xdr:rowOff>
    </xdr:to>
    <xdr:graphicFrame>
      <xdr:nvGraphicFramePr>
        <xdr:cNvPr id="6" name="图表 5"/>
        <xdr:cNvGraphicFramePr/>
      </xdr:nvGraphicFramePr>
      <xdr:xfrm>
        <a:off x="5232400" y="16039465"/>
        <a:ext cx="5788660" cy="3629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59"/>
  <sheetViews>
    <sheetView tabSelected="1" zoomScale="130" zoomScaleNormal="130" topLeftCell="B1" workbookViewId="0">
      <pane ySplit="1" topLeftCell="A2" activePane="bottomLeft" state="frozen"/>
      <selection/>
      <selection pane="bottomLeft" activeCell="D20" sqref="D20"/>
    </sheetView>
  </sheetViews>
  <sheetFormatPr defaultColWidth="8.72727272727273" defaultRowHeight="14" outlineLevelCol="4"/>
  <cols>
    <col min="1" max="1" width="10.6363636363636" style="19" customWidth="1"/>
    <col min="2" max="5" width="10.6363636363636" style="20" customWidth="1"/>
    <col min="6" max="16384" width="8.72727272727273" style="20"/>
  </cols>
  <sheetData>
    <row r="1" s="30" customFormat="1" customHeight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hidden="1" spans="1:5">
      <c r="A2" s="31" t="s">
        <v>5</v>
      </c>
      <c r="B2" s="24" t="s">
        <v>6</v>
      </c>
      <c r="C2" s="32" t="s">
        <v>7</v>
      </c>
      <c r="D2" s="24" t="s">
        <v>8</v>
      </c>
      <c r="E2" s="32" t="s">
        <v>9</v>
      </c>
    </row>
    <row r="3" spans="1:5">
      <c r="A3" s="31" t="s">
        <v>10</v>
      </c>
      <c r="B3" s="32" t="s">
        <v>11</v>
      </c>
      <c r="C3" s="24" t="s">
        <v>12</v>
      </c>
      <c r="D3" s="32" t="s">
        <v>13</v>
      </c>
      <c r="E3" s="32" t="s">
        <v>14</v>
      </c>
    </row>
    <row r="4" hidden="1" spans="1:5">
      <c r="A4" s="31" t="s">
        <v>15</v>
      </c>
      <c r="B4" s="32" t="s">
        <v>11</v>
      </c>
      <c r="C4" s="32" t="s">
        <v>7</v>
      </c>
      <c r="D4" s="32" t="s">
        <v>8</v>
      </c>
      <c r="E4" s="32" t="s">
        <v>9</v>
      </c>
    </row>
    <row r="5" hidden="1" spans="1:5">
      <c r="A5" s="31" t="s">
        <v>16</v>
      </c>
      <c r="B5" s="32" t="s">
        <v>11</v>
      </c>
      <c r="C5" s="32" t="s">
        <v>7</v>
      </c>
      <c r="D5" s="24" t="s">
        <v>8</v>
      </c>
      <c r="E5" s="32" t="s">
        <v>9</v>
      </c>
    </row>
    <row r="6" hidden="1" spans="1:5">
      <c r="A6" s="31" t="s">
        <v>17</v>
      </c>
      <c r="B6" s="32" t="s">
        <v>11</v>
      </c>
      <c r="C6" s="32" t="s">
        <v>7</v>
      </c>
      <c r="D6" s="24" t="s">
        <v>8</v>
      </c>
      <c r="E6" s="32" t="s">
        <v>9</v>
      </c>
    </row>
    <row r="7" hidden="1" spans="1:5">
      <c r="A7" s="31" t="s">
        <v>18</v>
      </c>
      <c r="B7" s="32" t="s">
        <v>11</v>
      </c>
      <c r="C7" s="32" t="s">
        <v>7</v>
      </c>
      <c r="D7" s="32" t="s">
        <v>8</v>
      </c>
      <c r="E7" s="32" t="s">
        <v>9</v>
      </c>
    </row>
    <row r="8" spans="1:5">
      <c r="A8" s="31" t="s">
        <v>19</v>
      </c>
      <c r="B8" s="24" t="s">
        <v>20</v>
      </c>
      <c r="C8" s="32" t="s">
        <v>7</v>
      </c>
      <c r="D8" s="24" t="s">
        <v>8</v>
      </c>
      <c r="E8" s="32" t="s">
        <v>14</v>
      </c>
    </row>
    <row r="9" spans="1:5">
      <c r="A9" s="31" t="s">
        <v>21</v>
      </c>
      <c r="B9" s="32" t="s">
        <v>6</v>
      </c>
      <c r="C9" s="24" t="s">
        <v>12</v>
      </c>
      <c r="D9" s="32" t="s">
        <v>22</v>
      </c>
      <c r="E9" s="32" t="s">
        <v>14</v>
      </c>
    </row>
    <row r="10" spans="1:5">
      <c r="A10" s="31" t="s">
        <v>23</v>
      </c>
      <c r="B10" s="24" t="s">
        <v>20</v>
      </c>
      <c r="C10" s="32" t="s">
        <v>7</v>
      </c>
      <c r="D10" s="24" t="s">
        <v>8</v>
      </c>
      <c r="E10" s="32" t="s">
        <v>14</v>
      </c>
    </row>
    <row r="11" spans="1:5">
      <c r="A11" s="31" t="s">
        <v>24</v>
      </c>
      <c r="B11" s="24" t="s">
        <v>20</v>
      </c>
      <c r="C11" s="32" t="s">
        <v>7</v>
      </c>
      <c r="D11" s="24" t="s">
        <v>8</v>
      </c>
      <c r="E11" s="32" t="s">
        <v>14</v>
      </c>
    </row>
    <row r="12" spans="1:5">
      <c r="A12" s="31" t="s">
        <v>25</v>
      </c>
      <c r="B12" s="32" t="s">
        <v>6</v>
      </c>
      <c r="C12" s="24" t="s">
        <v>12</v>
      </c>
      <c r="D12" s="32" t="s">
        <v>13</v>
      </c>
      <c r="E12" s="32" t="s">
        <v>14</v>
      </c>
    </row>
    <row r="13" spans="1:5">
      <c r="A13" s="31" t="s">
        <v>26</v>
      </c>
      <c r="B13" s="24" t="s">
        <v>20</v>
      </c>
      <c r="C13" s="32" t="s">
        <v>7</v>
      </c>
      <c r="D13" s="24" t="s">
        <v>8</v>
      </c>
      <c r="E13" s="32" t="s">
        <v>14</v>
      </c>
    </row>
    <row r="14" hidden="1" spans="1:5">
      <c r="A14" s="31" t="s">
        <v>27</v>
      </c>
      <c r="B14" s="32" t="s">
        <v>6</v>
      </c>
      <c r="C14" s="32" t="s">
        <v>7</v>
      </c>
      <c r="D14" s="32" t="s">
        <v>13</v>
      </c>
      <c r="E14" s="32" t="s">
        <v>9</v>
      </c>
    </row>
    <row r="15" hidden="1" spans="1:5">
      <c r="A15" s="31" t="s">
        <v>28</v>
      </c>
      <c r="B15" s="32" t="s">
        <v>6</v>
      </c>
      <c r="C15" s="32" t="s">
        <v>7</v>
      </c>
      <c r="D15" s="32" t="s">
        <v>29</v>
      </c>
      <c r="E15" s="32" t="s">
        <v>9</v>
      </c>
    </row>
    <row r="16" hidden="1" spans="1:5">
      <c r="A16" s="31" t="s">
        <v>30</v>
      </c>
      <c r="B16" s="32" t="s">
        <v>6</v>
      </c>
      <c r="C16" s="32" t="s">
        <v>7</v>
      </c>
      <c r="D16" s="32" t="s">
        <v>13</v>
      </c>
      <c r="E16" s="32" t="s">
        <v>9</v>
      </c>
    </row>
    <row r="17" hidden="1" spans="1:5">
      <c r="A17" s="31" t="s">
        <v>31</v>
      </c>
      <c r="B17" s="32" t="s">
        <v>6</v>
      </c>
      <c r="C17" s="32" t="s">
        <v>7</v>
      </c>
      <c r="D17" s="32" t="s">
        <v>13</v>
      </c>
      <c r="E17" s="32" t="s">
        <v>9</v>
      </c>
    </row>
    <row r="18" hidden="1" spans="1:5">
      <c r="A18" s="31" t="s">
        <v>32</v>
      </c>
      <c r="B18" s="32" t="s">
        <v>6</v>
      </c>
      <c r="C18" s="32" t="s">
        <v>7</v>
      </c>
      <c r="D18" s="32" t="s">
        <v>13</v>
      </c>
      <c r="E18" s="32" t="s">
        <v>9</v>
      </c>
    </row>
    <row r="19" hidden="1" spans="1:5">
      <c r="A19" s="31" t="s">
        <v>33</v>
      </c>
      <c r="B19" s="32" t="s">
        <v>11</v>
      </c>
      <c r="C19" s="32" t="s">
        <v>7</v>
      </c>
      <c r="D19" s="32" t="s">
        <v>34</v>
      </c>
      <c r="E19" s="32" t="s">
        <v>9</v>
      </c>
    </row>
    <row r="20" spans="1:5">
      <c r="A20" s="31" t="s">
        <v>35</v>
      </c>
      <c r="B20" s="24" t="s">
        <v>11</v>
      </c>
      <c r="C20" s="24" t="s">
        <v>12</v>
      </c>
      <c r="D20" s="24"/>
      <c r="E20" s="32" t="s">
        <v>14</v>
      </c>
    </row>
    <row r="21" hidden="1" spans="1:5">
      <c r="A21" s="31" t="s">
        <v>36</v>
      </c>
      <c r="B21" s="32" t="s">
        <v>11</v>
      </c>
      <c r="C21" s="24" t="s">
        <v>12</v>
      </c>
      <c r="D21" s="32" t="s">
        <v>13</v>
      </c>
      <c r="E21" s="32" t="s">
        <v>9</v>
      </c>
    </row>
    <row r="22" hidden="1" spans="1:5">
      <c r="A22" s="31" t="s">
        <v>37</v>
      </c>
      <c r="B22" s="32" t="s">
        <v>11</v>
      </c>
      <c r="C22" s="32" t="s">
        <v>7</v>
      </c>
      <c r="D22" s="32" t="s">
        <v>8</v>
      </c>
      <c r="E22" s="32" t="s">
        <v>9</v>
      </c>
    </row>
    <row r="23" spans="1:5">
      <c r="A23" s="31" t="s">
        <v>38</v>
      </c>
      <c r="B23" s="24" t="s">
        <v>20</v>
      </c>
      <c r="C23" s="32" t="s">
        <v>7</v>
      </c>
      <c r="D23" s="24" t="s">
        <v>8</v>
      </c>
      <c r="E23" s="32" t="s">
        <v>14</v>
      </c>
    </row>
    <row r="24" spans="1:5">
      <c r="A24" s="31" t="s">
        <v>39</v>
      </c>
      <c r="B24" s="32" t="s">
        <v>11</v>
      </c>
      <c r="C24" s="24" t="s">
        <v>12</v>
      </c>
      <c r="D24" s="32" t="s">
        <v>8</v>
      </c>
      <c r="E24" s="32" t="s">
        <v>14</v>
      </c>
    </row>
    <row r="25" hidden="1" spans="1:5">
      <c r="A25" s="31" t="s">
        <v>40</v>
      </c>
      <c r="B25" s="32" t="s">
        <v>6</v>
      </c>
      <c r="C25" s="24" t="s">
        <v>12</v>
      </c>
      <c r="D25" s="32" t="s">
        <v>22</v>
      </c>
      <c r="E25" s="32" t="s">
        <v>9</v>
      </c>
    </row>
    <row r="26" spans="1:5">
      <c r="A26" s="31" t="s">
        <v>41</v>
      </c>
      <c r="B26" s="32" t="s">
        <v>6</v>
      </c>
      <c r="C26" s="24" t="s">
        <v>12</v>
      </c>
      <c r="D26" s="32" t="s">
        <v>13</v>
      </c>
      <c r="E26" s="32" t="s">
        <v>14</v>
      </c>
    </row>
    <row r="27" spans="1:5">
      <c r="A27" s="31" t="s">
        <v>42</v>
      </c>
      <c r="B27" s="32" t="s">
        <v>6</v>
      </c>
      <c r="C27" s="24" t="s">
        <v>12</v>
      </c>
      <c r="D27" s="32" t="s">
        <v>22</v>
      </c>
      <c r="E27" s="32" t="s">
        <v>14</v>
      </c>
    </row>
    <row r="28" spans="1:5">
      <c r="A28" s="31" t="s">
        <v>43</v>
      </c>
      <c r="B28" s="24" t="s">
        <v>20</v>
      </c>
      <c r="C28" s="32" t="s">
        <v>7</v>
      </c>
      <c r="D28" s="24" t="s">
        <v>8</v>
      </c>
      <c r="E28" s="32" t="s">
        <v>14</v>
      </c>
    </row>
    <row r="29" spans="1:5">
      <c r="A29" s="31" t="s">
        <v>44</v>
      </c>
      <c r="B29" s="32" t="s">
        <v>11</v>
      </c>
      <c r="C29" s="24" t="s">
        <v>12</v>
      </c>
      <c r="D29" s="32" t="s">
        <v>13</v>
      </c>
      <c r="E29" s="32" t="s">
        <v>14</v>
      </c>
    </row>
    <row r="30" spans="1:5">
      <c r="A30" s="31" t="s">
        <v>45</v>
      </c>
      <c r="B30" s="32" t="s">
        <v>11</v>
      </c>
      <c r="C30" s="24" t="s">
        <v>12</v>
      </c>
      <c r="D30" s="32" t="s">
        <v>13</v>
      </c>
      <c r="E30" s="32" t="s">
        <v>14</v>
      </c>
    </row>
    <row r="31" hidden="1" spans="1:5">
      <c r="A31" s="31" t="s">
        <v>46</v>
      </c>
      <c r="B31" s="32" t="s">
        <v>11</v>
      </c>
      <c r="C31" s="24" t="s">
        <v>12</v>
      </c>
      <c r="D31" s="32" t="s">
        <v>34</v>
      </c>
      <c r="E31" s="32" t="s">
        <v>9</v>
      </c>
    </row>
    <row r="32" hidden="1" spans="1:5">
      <c r="A32" s="31" t="s">
        <v>47</v>
      </c>
      <c r="B32" s="32" t="s">
        <v>6</v>
      </c>
      <c r="C32" s="24" t="s">
        <v>12</v>
      </c>
      <c r="D32" s="32" t="s">
        <v>22</v>
      </c>
      <c r="E32" s="32" t="s">
        <v>9</v>
      </c>
    </row>
    <row r="33" hidden="1" spans="1:5">
      <c r="A33" s="31" t="s">
        <v>48</v>
      </c>
      <c r="B33" s="32" t="s">
        <v>6</v>
      </c>
      <c r="C33" s="24" t="s">
        <v>12</v>
      </c>
      <c r="D33" s="32" t="s">
        <v>49</v>
      </c>
      <c r="E33" s="32" t="s">
        <v>9</v>
      </c>
    </row>
    <row r="34" hidden="1" spans="1:5">
      <c r="A34" s="31" t="s">
        <v>50</v>
      </c>
      <c r="B34" s="32" t="s">
        <v>6</v>
      </c>
      <c r="C34" s="24" t="s">
        <v>12</v>
      </c>
      <c r="D34" s="32" t="s">
        <v>29</v>
      </c>
      <c r="E34" s="32" t="s">
        <v>9</v>
      </c>
    </row>
    <row r="35" spans="1:5">
      <c r="A35" s="31" t="s">
        <v>51</v>
      </c>
      <c r="B35" s="32" t="s">
        <v>6</v>
      </c>
      <c r="C35" s="24" t="s">
        <v>12</v>
      </c>
      <c r="D35" s="32" t="s">
        <v>29</v>
      </c>
      <c r="E35" s="32" t="s">
        <v>14</v>
      </c>
    </row>
    <row r="36" hidden="1" spans="1:5">
      <c r="A36" s="31" t="s">
        <v>52</v>
      </c>
      <c r="B36" s="32" t="s">
        <v>6</v>
      </c>
      <c r="C36" s="24" t="s">
        <v>12</v>
      </c>
      <c r="D36" s="32" t="s">
        <v>49</v>
      </c>
      <c r="E36" s="32" t="s">
        <v>9</v>
      </c>
    </row>
    <row r="37" spans="1:5">
      <c r="A37" s="31" t="s">
        <v>53</v>
      </c>
      <c r="B37" s="32" t="s">
        <v>6</v>
      </c>
      <c r="C37" s="24" t="s">
        <v>12</v>
      </c>
      <c r="D37" s="32" t="s">
        <v>29</v>
      </c>
      <c r="E37" s="32" t="s">
        <v>14</v>
      </c>
    </row>
    <row r="38" hidden="1" spans="1:5">
      <c r="A38" s="31" t="s">
        <v>54</v>
      </c>
      <c r="B38" s="32" t="s">
        <v>6</v>
      </c>
      <c r="C38" s="24" t="s">
        <v>12</v>
      </c>
      <c r="D38" s="32" t="s">
        <v>29</v>
      </c>
      <c r="E38" s="32" t="s">
        <v>9</v>
      </c>
    </row>
    <row r="39" spans="1:5">
      <c r="A39" s="31" t="s">
        <v>55</v>
      </c>
      <c r="B39" s="32" t="s">
        <v>6</v>
      </c>
      <c r="C39" s="24" t="s">
        <v>12</v>
      </c>
      <c r="D39" s="32" t="s">
        <v>29</v>
      </c>
      <c r="E39" s="32" t="s">
        <v>14</v>
      </c>
    </row>
    <row r="40" spans="1:5">
      <c r="A40" s="31" t="s">
        <v>56</v>
      </c>
      <c r="B40" s="32" t="s">
        <v>6</v>
      </c>
      <c r="C40" s="24" t="s">
        <v>12</v>
      </c>
      <c r="D40" s="32" t="s">
        <v>29</v>
      </c>
      <c r="E40" s="32" t="s">
        <v>14</v>
      </c>
    </row>
    <row r="41" spans="1:5">
      <c r="A41" s="31" t="s">
        <v>57</v>
      </c>
      <c r="B41" s="32" t="s">
        <v>6</v>
      </c>
      <c r="C41" s="24" t="s">
        <v>12</v>
      </c>
      <c r="D41" s="32"/>
      <c r="E41" s="32" t="s">
        <v>14</v>
      </c>
    </row>
    <row r="42" spans="1:5">
      <c r="A42" s="31" t="s">
        <v>58</v>
      </c>
      <c r="B42" s="32" t="s">
        <v>6</v>
      </c>
      <c r="C42" s="24" t="s">
        <v>12</v>
      </c>
      <c r="D42" s="32" t="s">
        <v>49</v>
      </c>
      <c r="E42" s="32" t="s">
        <v>14</v>
      </c>
    </row>
    <row r="43" spans="1:5">
      <c r="A43" s="31" t="s">
        <v>59</v>
      </c>
      <c r="B43" s="32" t="s">
        <v>11</v>
      </c>
      <c r="C43" s="24" t="s">
        <v>12</v>
      </c>
      <c r="D43" s="32" t="s">
        <v>13</v>
      </c>
      <c r="E43" s="32" t="s">
        <v>14</v>
      </c>
    </row>
    <row r="44" spans="1:5">
      <c r="A44" s="31" t="s">
        <v>60</v>
      </c>
      <c r="B44" s="32" t="s">
        <v>6</v>
      </c>
      <c r="C44" s="24" t="s">
        <v>12</v>
      </c>
      <c r="D44" s="32" t="s">
        <v>13</v>
      </c>
      <c r="E44" s="32" t="s">
        <v>14</v>
      </c>
    </row>
    <row r="45" spans="1:5">
      <c r="A45" s="31" t="s">
        <v>61</v>
      </c>
      <c r="B45" s="32" t="s">
        <v>11</v>
      </c>
      <c r="C45" s="24" t="s">
        <v>12</v>
      </c>
      <c r="D45" s="32" t="s">
        <v>13</v>
      </c>
      <c r="E45" s="32" t="s">
        <v>14</v>
      </c>
    </row>
    <row r="46" hidden="1" spans="1:5">
      <c r="A46" s="31" t="s">
        <v>62</v>
      </c>
      <c r="B46" s="32" t="s">
        <v>11</v>
      </c>
      <c r="C46" s="24" t="s">
        <v>12</v>
      </c>
      <c r="D46" s="32" t="s">
        <v>13</v>
      </c>
      <c r="E46" s="32" t="s">
        <v>9</v>
      </c>
    </row>
    <row r="47" hidden="1" spans="1:5">
      <c r="A47" s="31" t="s">
        <v>63</v>
      </c>
      <c r="B47" s="32" t="s">
        <v>11</v>
      </c>
      <c r="C47" s="24" t="s">
        <v>12</v>
      </c>
      <c r="D47" s="32" t="s">
        <v>13</v>
      </c>
      <c r="E47" s="32" t="s">
        <v>9</v>
      </c>
    </row>
    <row r="48" hidden="1" spans="1:5">
      <c r="A48" s="31" t="s">
        <v>64</v>
      </c>
      <c r="B48" s="32" t="s">
        <v>11</v>
      </c>
      <c r="C48" s="24" t="s">
        <v>12</v>
      </c>
      <c r="D48" s="32" t="s">
        <v>13</v>
      </c>
      <c r="E48" s="32" t="s">
        <v>9</v>
      </c>
    </row>
    <row r="49" spans="1:5">
      <c r="A49" s="31" t="s">
        <v>65</v>
      </c>
      <c r="B49" s="32" t="s">
        <v>11</v>
      </c>
      <c r="C49" s="24" t="s">
        <v>12</v>
      </c>
      <c r="D49" s="32"/>
      <c r="E49" s="32" t="s">
        <v>14</v>
      </c>
    </row>
    <row r="50" spans="1:5">
      <c r="A50" s="31" t="s">
        <v>66</v>
      </c>
      <c r="B50" s="32" t="s">
        <v>11</v>
      </c>
      <c r="C50" s="24" t="s">
        <v>12</v>
      </c>
      <c r="D50" s="32" t="s">
        <v>67</v>
      </c>
      <c r="E50" s="32" t="s">
        <v>14</v>
      </c>
    </row>
    <row r="51" spans="1:5">
      <c r="A51" s="31" t="s">
        <v>68</v>
      </c>
      <c r="B51" s="32" t="s">
        <v>11</v>
      </c>
      <c r="C51" s="24" t="s">
        <v>12</v>
      </c>
      <c r="D51" s="32" t="s">
        <v>67</v>
      </c>
      <c r="E51" s="32" t="s">
        <v>14</v>
      </c>
    </row>
    <row r="52" spans="1:5">
      <c r="A52" s="31" t="s">
        <v>69</v>
      </c>
      <c r="B52" s="32" t="s">
        <v>6</v>
      </c>
      <c r="C52" s="24" t="s">
        <v>12</v>
      </c>
      <c r="D52" s="32" t="s">
        <v>13</v>
      </c>
      <c r="E52" s="32" t="s">
        <v>14</v>
      </c>
    </row>
    <row r="53" spans="1:5">
      <c r="A53" s="31" t="s">
        <v>70</v>
      </c>
      <c r="B53" s="32" t="s">
        <v>6</v>
      </c>
      <c r="C53" s="24" t="s">
        <v>12</v>
      </c>
      <c r="D53" s="32" t="s">
        <v>13</v>
      </c>
      <c r="E53" s="32" t="s">
        <v>14</v>
      </c>
    </row>
    <row r="54" spans="1:5">
      <c r="A54" s="31" t="s">
        <v>71</v>
      </c>
      <c r="B54" s="32" t="s">
        <v>11</v>
      </c>
      <c r="C54" s="24" t="s">
        <v>12</v>
      </c>
      <c r="D54" s="32" t="s">
        <v>13</v>
      </c>
      <c r="E54" s="32" t="s">
        <v>14</v>
      </c>
    </row>
    <row r="55" spans="1:5">
      <c r="A55" s="31" t="s">
        <v>72</v>
      </c>
      <c r="B55" s="32" t="s">
        <v>6</v>
      </c>
      <c r="C55" s="24" t="s">
        <v>12</v>
      </c>
      <c r="D55" s="32" t="s">
        <v>13</v>
      </c>
      <c r="E55" s="32" t="s">
        <v>14</v>
      </c>
    </row>
    <row r="56" hidden="1" spans="1:5">
      <c r="A56" s="31" t="s">
        <v>73</v>
      </c>
      <c r="B56" s="32" t="s">
        <v>6</v>
      </c>
      <c r="C56" s="24" t="s">
        <v>12</v>
      </c>
      <c r="D56" s="32" t="s">
        <v>74</v>
      </c>
      <c r="E56" s="32" t="s">
        <v>9</v>
      </c>
    </row>
    <row r="57" spans="1:5">
      <c r="A57" s="31" t="s">
        <v>75</v>
      </c>
      <c r="B57" s="32" t="s">
        <v>6</v>
      </c>
      <c r="C57" s="24" t="s">
        <v>12</v>
      </c>
      <c r="D57" s="32" t="s">
        <v>8</v>
      </c>
      <c r="E57" s="32" t="s">
        <v>14</v>
      </c>
    </row>
    <row r="58" spans="1:5">
      <c r="A58" s="31" t="s">
        <v>76</v>
      </c>
      <c r="B58" s="32" t="s">
        <v>6</v>
      </c>
      <c r="C58" s="24" t="s">
        <v>12</v>
      </c>
      <c r="D58" s="32" t="s">
        <v>8</v>
      </c>
      <c r="E58" s="32" t="s">
        <v>14</v>
      </c>
    </row>
    <row r="59" spans="1:5">
      <c r="A59" s="31" t="s">
        <v>77</v>
      </c>
      <c r="B59" s="32" t="s">
        <v>6</v>
      </c>
      <c r="C59" s="32" t="s">
        <v>12</v>
      </c>
      <c r="D59" s="32"/>
      <c r="E59" s="32" t="s">
        <v>14</v>
      </c>
    </row>
  </sheetData>
  <autoFilter ref="E1:E59">
    <filterColumn colId="0">
      <filters>
        <filter val="风化"/>
      </filters>
    </filterColumn>
    <extLst/>
  </autoFilter>
  <sortState ref="A2:K59">
    <sortCondition ref="A2:A59"/>
  </sortState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131"/>
  <sheetViews>
    <sheetView topLeftCell="C1" workbookViewId="0">
      <pane ySplit="1" topLeftCell="A2" activePane="bottomLeft" state="frozen"/>
      <selection/>
      <selection pane="bottomLeft" activeCell="R1" sqref="R$1:R$1048576"/>
    </sheetView>
  </sheetViews>
  <sheetFormatPr defaultColWidth="8.72727272727273" defaultRowHeight="13"/>
  <cols>
    <col min="1" max="1" width="8.72727272727273" style="12"/>
    <col min="2" max="2" width="12.6363636363636" style="28" customWidth="1"/>
    <col min="3" max="4" width="10.6363636363636" style="12" customWidth="1"/>
    <col min="5" max="5" width="10.6363636363636" style="29" customWidth="1"/>
    <col min="6" max="16" width="10.6363636363636" style="12" customWidth="1"/>
    <col min="17" max="16384" width="8.72727272727273" style="12"/>
  </cols>
  <sheetData>
    <row r="1" s="11" customFormat="1" ht="29" spans="1:18">
      <c r="A1" s="1" t="s">
        <v>0</v>
      </c>
      <c r="B1" s="1" t="s">
        <v>78</v>
      </c>
      <c r="C1" s="2" t="s">
        <v>79</v>
      </c>
      <c r="D1" s="2" t="s">
        <v>80</v>
      </c>
      <c r="E1" s="3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9" t="s">
        <v>92</v>
      </c>
      <c r="Q1" s="2" t="s">
        <v>14</v>
      </c>
      <c r="R1" s="2" t="s">
        <v>2</v>
      </c>
    </row>
    <row r="2" spans="1:19">
      <c r="A2" s="4" t="s">
        <v>5</v>
      </c>
      <c r="B2" s="5" t="s">
        <v>5</v>
      </c>
      <c r="C2" s="6">
        <v>69.33</v>
      </c>
      <c r="D2" s="6"/>
      <c r="E2" s="7">
        <v>9.99</v>
      </c>
      <c r="F2" s="6">
        <v>6.32</v>
      </c>
      <c r="G2" s="6">
        <v>0.87</v>
      </c>
      <c r="H2" s="6">
        <v>3.93</v>
      </c>
      <c r="I2" s="6">
        <v>1.74</v>
      </c>
      <c r="J2" s="6">
        <v>3.87</v>
      </c>
      <c r="K2" s="6"/>
      <c r="L2" s="6"/>
      <c r="M2" s="6">
        <v>1.17</v>
      </c>
      <c r="N2" s="6"/>
      <c r="O2" s="6"/>
      <c r="P2" s="6">
        <v>0.39</v>
      </c>
      <c r="Q2" s="12" t="str">
        <f>_xlfn.XLOOKUP(A2,表单1!A$2:A$59,表单1!E$2:E$59)</f>
        <v>无风化</v>
      </c>
      <c r="R2" s="12" t="str">
        <f>_xlfn.XLOOKUP(A2,表单1!A$2:A$59,表单1!C$2:C$59)</f>
        <v>高钾</v>
      </c>
      <c r="S2" s="12" t="str">
        <f>Q2</f>
        <v>无风化</v>
      </c>
    </row>
    <row r="3" hidden="1" spans="1:19">
      <c r="A3" s="8" t="s">
        <v>10</v>
      </c>
      <c r="B3" s="5" t="s">
        <v>10</v>
      </c>
      <c r="C3" s="6">
        <v>36.28</v>
      </c>
      <c r="D3" s="6"/>
      <c r="E3" s="6">
        <v>1.05</v>
      </c>
      <c r="F3" s="6">
        <v>2.34</v>
      </c>
      <c r="G3" s="6">
        <v>1.18</v>
      </c>
      <c r="H3" s="6">
        <v>5.73</v>
      </c>
      <c r="I3" s="6">
        <v>1.86</v>
      </c>
      <c r="J3" s="6">
        <v>0.26</v>
      </c>
      <c r="K3" s="6">
        <v>47.43</v>
      </c>
      <c r="L3" s="6"/>
      <c r="M3" s="6">
        <v>3.57</v>
      </c>
      <c r="N3" s="6">
        <v>0.19</v>
      </c>
      <c r="O3" s="6"/>
      <c r="P3" s="6"/>
      <c r="Q3" s="12" t="str">
        <f>_xlfn.XLOOKUP(A3,表单1!A$2:A$59,表单1!E$2:E$59)</f>
        <v>风化</v>
      </c>
      <c r="R3" s="12" t="str">
        <f>_xlfn.XLOOKUP(A3,表单1!A$2:A$59,表单1!C$2:C$59)</f>
        <v>铅钡</v>
      </c>
      <c r="S3" s="12" t="str">
        <f>Q3</f>
        <v>风化</v>
      </c>
    </row>
    <row r="4" s="11" customFormat="1" spans="1:19">
      <c r="A4" s="4" t="s">
        <v>15</v>
      </c>
      <c r="B4" s="5" t="s">
        <v>93</v>
      </c>
      <c r="C4" s="6">
        <v>87.05</v>
      </c>
      <c r="D4" s="6"/>
      <c r="E4" s="7">
        <v>5.19</v>
      </c>
      <c r="F4" s="6">
        <v>2.01</v>
      </c>
      <c r="G4" s="6"/>
      <c r="H4" s="6">
        <v>4.06</v>
      </c>
      <c r="I4" s="6"/>
      <c r="J4" s="6">
        <v>0.78</v>
      </c>
      <c r="K4" s="6">
        <v>0.25</v>
      </c>
      <c r="L4" s="6"/>
      <c r="M4" s="6">
        <v>0.66</v>
      </c>
      <c r="N4" s="6"/>
      <c r="O4" s="6"/>
      <c r="P4" s="6"/>
      <c r="Q4" s="12" t="str">
        <f>_xlfn.XLOOKUP(A4,表单1!A$2:A$59,表单1!E$2:E$59)</f>
        <v>无风化</v>
      </c>
      <c r="R4" s="12" t="str">
        <f>_xlfn.XLOOKUP(A4,表单1!A$2:A$59,表单1!C$2:C$59)</f>
        <v>高钾</v>
      </c>
      <c r="S4" s="11" t="s">
        <v>14</v>
      </c>
    </row>
    <row r="5" spans="1:19">
      <c r="A5" s="4" t="s">
        <v>15</v>
      </c>
      <c r="B5" s="5" t="s">
        <v>94</v>
      </c>
      <c r="C5" s="6">
        <v>61.71</v>
      </c>
      <c r="D5" s="6"/>
      <c r="E5" s="7">
        <v>12.37</v>
      </c>
      <c r="F5" s="6">
        <v>5.87</v>
      </c>
      <c r="G5" s="6">
        <v>1.11</v>
      </c>
      <c r="H5" s="6">
        <v>5.5</v>
      </c>
      <c r="I5" s="6">
        <v>2.16</v>
      </c>
      <c r="J5" s="6">
        <v>5.09</v>
      </c>
      <c r="K5" s="6">
        <v>1.41</v>
      </c>
      <c r="L5" s="6">
        <v>2.86</v>
      </c>
      <c r="M5" s="6">
        <v>0.7</v>
      </c>
      <c r="N5" s="6">
        <v>0.1</v>
      </c>
      <c r="O5" s="6"/>
      <c r="P5" s="6"/>
      <c r="Q5" s="12" t="str">
        <f>_xlfn.XLOOKUP(A5,表单1!A$2:A$59,表单1!E$2:E$59)</f>
        <v>无风化</v>
      </c>
      <c r="R5" s="12" t="str">
        <f>_xlfn.XLOOKUP(A5,表单1!A$2:A$59,表单1!C$2:C$59)</f>
        <v>高钾</v>
      </c>
      <c r="S5" s="12" t="s">
        <v>14</v>
      </c>
    </row>
    <row r="6" spans="1:19">
      <c r="A6" s="4" t="s">
        <v>16</v>
      </c>
      <c r="B6" s="5" t="s">
        <v>16</v>
      </c>
      <c r="C6" s="6">
        <v>65.88</v>
      </c>
      <c r="D6" s="6"/>
      <c r="E6" s="7">
        <v>9.67</v>
      </c>
      <c r="F6" s="6">
        <v>7.12</v>
      </c>
      <c r="G6" s="6">
        <v>1.56</v>
      </c>
      <c r="H6" s="6">
        <v>6.44</v>
      </c>
      <c r="I6" s="6">
        <v>2.06</v>
      </c>
      <c r="J6" s="6">
        <v>2.18</v>
      </c>
      <c r="K6" s="6"/>
      <c r="L6" s="6"/>
      <c r="M6" s="6">
        <v>0.79</v>
      </c>
      <c r="N6" s="6"/>
      <c r="O6" s="6"/>
      <c r="P6" s="6">
        <v>0.36</v>
      </c>
      <c r="Q6" s="12" t="str">
        <f>_xlfn.XLOOKUP(A6,表单1!A$2:A$59,表单1!E$2:E$59)</f>
        <v>无风化</v>
      </c>
      <c r="R6" s="12" t="str">
        <f>_xlfn.XLOOKUP(A6,表单1!A$2:A$59,表单1!C$2:C$59)</f>
        <v>高钾</v>
      </c>
      <c r="S6" s="12" t="str">
        <f>Q6</f>
        <v>无风化</v>
      </c>
    </row>
    <row r="7" spans="1:19">
      <c r="A7" s="4" t="s">
        <v>17</v>
      </c>
      <c r="B7" s="5" t="s">
        <v>17</v>
      </c>
      <c r="C7" s="6">
        <v>61.58</v>
      </c>
      <c r="D7" s="6"/>
      <c r="E7" s="7">
        <v>10.95</v>
      </c>
      <c r="F7" s="6">
        <v>7.35</v>
      </c>
      <c r="G7" s="6">
        <v>1.77</v>
      </c>
      <c r="H7" s="6">
        <v>7.5</v>
      </c>
      <c r="I7" s="6">
        <v>2.62</v>
      </c>
      <c r="J7" s="6">
        <v>3.27</v>
      </c>
      <c r="K7" s="6"/>
      <c r="L7" s="6"/>
      <c r="M7" s="6">
        <v>0.94</v>
      </c>
      <c r="N7" s="6">
        <v>0.06</v>
      </c>
      <c r="O7" s="6"/>
      <c r="P7" s="6">
        <v>0.47</v>
      </c>
      <c r="Q7" s="12" t="str">
        <f>_xlfn.XLOOKUP(A7,表单1!A$2:A$59,表单1!E$2:E$59)</f>
        <v>无风化</v>
      </c>
      <c r="R7" s="12" t="str">
        <f>_xlfn.XLOOKUP(A7,表单1!A$2:A$59,表单1!C$2:C$59)</f>
        <v>高钾</v>
      </c>
      <c r="S7" s="12" t="str">
        <f>Q7</f>
        <v>无风化</v>
      </c>
    </row>
    <row r="8" spans="1:19">
      <c r="A8" s="4" t="s">
        <v>18</v>
      </c>
      <c r="B8" s="5" t="s">
        <v>95</v>
      </c>
      <c r="C8" s="6">
        <v>67.65</v>
      </c>
      <c r="D8" s="6"/>
      <c r="E8" s="7">
        <v>7.37</v>
      </c>
      <c r="F8" s="6"/>
      <c r="G8" s="6">
        <v>1.98</v>
      </c>
      <c r="H8" s="6">
        <v>11.15</v>
      </c>
      <c r="I8" s="6">
        <v>2.39</v>
      </c>
      <c r="J8" s="6">
        <v>2.51</v>
      </c>
      <c r="K8" s="6">
        <v>0.2</v>
      </c>
      <c r="L8" s="6">
        <v>1.38</v>
      </c>
      <c r="M8" s="6">
        <v>4.18</v>
      </c>
      <c r="N8" s="6">
        <v>0.11</v>
      </c>
      <c r="O8" s="6"/>
      <c r="P8" s="6"/>
      <c r="Q8" s="12" t="str">
        <f>_xlfn.XLOOKUP(A8,表单1!A$2:A$59,表单1!E$2:E$59)</f>
        <v>无风化</v>
      </c>
      <c r="R8" s="12" t="str">
        <f>_xlfn.XLOOKUP(A8,表单1!A$2:A$59,表单1!C$2:C$59)</f>
        <v>高钾</v>
      </c>
      <c r="S8" s="12" t="s">
        <v>14</v>
      </c>
    </row>
    <row r="9" s="11" customFormat="1" spans="1:19">
      <c r="A9" s="4" t="s">
        <v>18</v>
      </c>
      <c r="B9" s="5" t="s">
        <v>96</v>
      </c>
      <c r="C9" s="6">
        <v>59.81</v>
      </c>
      <c r="D9" s="6"/>
      <c r="E9" s="7">
        <v>7.68</v>
      </c>
      <c r="F9" s="6">
        <v>5.41</v>
      </c>
      <c r="G9" s="6">
        <v>1.73</v>
      </c>
      <c r="H9" s="6">
        <v>10.05</v>
      </c>
      <c r="I9" s="6">
        <v>6.04</v>
      </c>
      <c r="J9" s="6">
        <v>2.18</v>
      </c>
      <c r="K9" s="6">
        <v>0.35</v>
      </c>
      <c r="L9" s="6">
        <v>0.97</v>
      </c>
      <c r="M9" s="6">
        <v>4.5</v>
      </c>
      <c r="N9" s="6">
        <v>0.12</v>
      </c>
      <c r="O9" s="6"/>
      <c r="P9" s="6"/>
      <c r="Q9" s="12" t="str">
        <f>_xlfn.XLOOKUP(A9,表单1!A$2:A$59,表单1!E$2:E$59)</f>
        <v>无风化</v>
      </c>
      <c r="R9" s="12" t="str">
        <f>_xlfn.XLOOKUP(A9,表单1!A$2:A$59,表单1!C$2:C$59)</f>
        <v>高钾</v>
      </c>
      <c r="S9" s="11" t="s">
        <v>14</v>
      </c>
    </row>
    <row r="10" s="11" customFormat="1" spans="1:19">
      <c r="A10" s="4" t="s">
        <v>19</v>
      </c>
      <c r="B10" s="5" t="s">
        <v>19</v>
      </c>
      <c r="C10" s="6">
        <v>92.63</v>
      </c>
      <c r="D10" s="6"/>
      <c r="E10" s="7"/>
      <c r="F10" s="6">
        <v>1.07</v>
      </c>
      <c r="G10" s="6"/>
      <c r="H10" s="6">
        <v>1.98</v>
      </c>
      <c r="I10" s="6">
        <v>0.17</v>
      </c>
      <c r="J10" s="6">
        <v>3.24</v>
      </c>
      <c r="K10" s="6"/>
      <c r="L10" s="6"/>
      <c r="M10" s="6">
        <v>0.61</v>
      </c>
      <c r="N10" s="6"/>
      <c r="O10" s="6"/>
      <c r="P10" s="6"/>
      <c r="Q10" s="12" t="str">
        <f>_xlfn.XLOOKUP(A10,表单1!A$2:A$59,表单1!E$2:E$59)</f>
        <v>风化</v>
      </c>
      <c r="R10" s="12" t="str">
        <f>_xlfn.XLOOKUP(A10,表单1!A$2:A$59,表单1!C$2:C$59)</f>
        <v>高钾</v>
      </c>
      <c r="S10" s="12" t="str">
        <f>Q10</f>
        <v>风化</v>
      </c>
    </row>
    <row r="11" s="11" customFormat="1" hidden="1" spans="1:19">
      <c r="A11" s="4" t="s">
        <v>21</v>
      </c>
      <c r="B11" s="5" t="s">
        <v>21</v>
      </c>
      <c r="C11" s="6">
        <v>20.14</v>
      </c>
      <c r="D11" s="6"/>
      <c r="E11" s="6"/>
      <c r="F11" s="6">
        <v>1.48</v>
      </c>
      <c r="G11" s="6"/>
      <c r="H11" s="6">
        <v>1.34</v>
      </c>
      <c r="I11" s="6"/>
      <c r="J11" s="6">
        <v>10.41</v>
      </c>
      <c r="K11" s="6">
        <v>28.68</v>
      </c>
      <c r="L11" s="6">
        <v>31.23</v>
      </c>
      <c r="M11" s="6">
        <v>3.59</v>
      </c>
      <c r="N11" s="6">
        <v>0.37</v>
      </c>
      <c r="O11" s="6"/>
      <c r="P11" s="6">
        <v>2.58</v>
      </c>
      <c r="Q11" s="12" t="str">
        <f>_xlfn.XLOOKUP(A11,表单1!A$2:A$59,表单1!E$2:E$59)</f>
        <v>风化</v>
      </c>
      <c r="R11" s="12" t="str">
        <f>_xlfn.XLOOKUP(A11,表单1!A$2:A$59,表单1!C$2:C$59)</f>
        <v>铅钡</v>
      </c>
      <c r="S11" s="12" t="str">
        <f>Q11</f>
        <v>风化</v>
      </c>
    </row>
    <row r="12" hidden="1" spans="1:19">
      <c r="A12" s="4" t="s">
        <v>21</v>
      </c>
      <c r="B12" s="5" t="s">
        <v>97</v>
      </c>
      <c r="C12" s="6">
        <v>4.61</v>
      </c>
      <c r="D12" s="6"/>
      <c r="E12" s="6"/>
      <c r="F12" s="6">
        <v>3.19</v>
      </c>
      <c r="G12" s="6"/>
      <c r="H12" s="6">
        <v>1.11</v>
      </c>
      <c r="I12" s="6"/>
      <c r="J12" s="6">
        <v>3.14</v>
      </c>
      <c r="K12" s="6">
        <v>32.45</v>
      </c>
      <c r="L12" s="6">
        <v>30.62</v>
      </c>
      <c r="M12" s="6">
        <v>7.56</v>
      </c>
      <c r="N12" s="6">
        <v>0.53</v>
      </c>
      <c r="O12" s="6"/>
      <c r="P12" s="6">
        <v>15.03</v>
      </c>
      <c r="Q12" s="12" t="str">
        <f>_xlfn.XLOOKUP(A12,表单1!A$2:A$59,表单1!E$2:E$59)</f>
        <v>风化</v>
      </c>
      <c r="R12" s="12" t="str">
        <f>_xlfn.XLOOKUP(A12,表单1!A$2:A$59,表单1!C$2:C$59)</f>
        <v>铅钡</v>
      </c>
      <c r="S12" s="12" t="s">
        <v>98</v>
      </c>
    </row>
    <row r="13" spans="1:19">
      <c r="A13" s="4" t="s">
        <v>23</v>
      </c>
      <c r="B13" s="5" t="s">
        <v>23</v>
      </c>
      <c r="C13" s="6">
        <v>95.02</v>
      </c>
      <c r="D13" s="6"/>
      <c r="E13" s="7">
        <v>0.59</v>
      </c>
      <c r="F13" s="6">
        <v>0.62</v>
      </c>
      <c r="G13" s="6"/>
      <c r="H13" s="6">
        <v>1.32</v>
      </c>
      <c r="I13" s="6">
        <v>0.32</v>
      </c>
      <c r="J13" s="6">
        <v>1.55</v>
      </c>
      <c r="K13" s="6"/>
      <c r="L13" s="6"/>
      <c r="M13" s="6">
        <v>0.35</v>
      </c>
      <c r="N13" s="6"/>
      <c r="O13" s="6"/>
      <c r="P13" s="6"/>
      <c r="Q13" s="12" t="str">
        <f>_xlfn.XLOOKUP(A13,表单1!A$2:A$59,表单1!E$2:E$59)</f>
        <v>风化</v>
      </c>
      <c r="R13" s="12" t="str">
        <f>_xlfn.XLOOKUP(A13,表单1!A$2:A$59,表单1!C$2:C$59)</f>
        <v>高钾</v>
      </c>
      <c r="S13" s="12" t="str">
        <f t="shared" ref="S13:S26" si="0">Q13</f>
        <v>风化</v>
      </c>
    </row>
    <row r="14" spans="1:19">
      <c r="A14" s="4" t="s">
        <v>24</v>
      </c>
      <c r="B14" s="5" t="s">
        <v>24</v>
      </c>
      <c r="C14" s="6">
        <v>96.77</v>
      </c>
      <c r="D14" s="6"/>
      <c r="E14" s="7">
        <v>0.92</v>
      </c>
      <c r="F14" s="6">
        <v>0.21</v>
      </c>
      <c r="G14" s="6"/>
      <c r="H14" s="6">
        <v>0.81</v>
      </c>
      <c r="I14" s="6">
        <v>0.26</v>
      </c>
      <c r="J14" s="6">
        <v>0.84</v>
      </c>
      <c r="K14" s="6"/>
      <c r="L14" s="6"/>
      <c r="M14" s="6"/>
      <c r="N14" s="6"/>
      <c r="O14" s="6"/>
      <c r="P14" s="6"/>
      <c r="Q14" s="12" t="str">
        <f>_xlfn.XLOOKUP(A14,表单1!A$2:A$59,表单1!E$2:E$59)</f>
        <v>风化</v>
      </c>
      <c r="R14" s="12" t="str">
        <f>_xlfn.XLOOKUP(A14,表单1!A$2:A$59,表单1!C$2:C$59)</f>
        <v>高钾</v>
      </c>
      <c r="S14" s="12" t="str">
        <f t="shared" si="0"/>
        <v>风化</v>
      </c>
    </row>
    <row r="15" s="11" customFormat="1" hidden="1" spans="1:19">
      <c r="A15" s="4" t="s">
        <v>25</v>
      </c>
      <c r="B15" s="5" t="s">
        <v>25</v>
      </c>
      <c r="C15" s="6">
        <v>33.59</v>
      </c>
      <c r="D15" s="6"/>
      <c r="E15" s="6">
        <v>0.21</v>
      </c>
      <c r="F15" s="6">
        <v>3.51</v>
      </c>
      <c r="G15" s="6">
        <v>0.71</v>
      </c>
      <c r="H15" s="6">
        <v>2.69</v>
      </c>
      <c r="I15" s="6"/>
      <c r="J15" s="6">
        <v>4.93</v>
      </c>
      <c r="K15" s="6">
        <v>25.39</v>
      </c>
      <c r="L15" s="6">
        <v>14.61</v>
      </c>
      <c r="M15" s="6">
        <v>9.38</v>
      </c>
      <c r="N15" s="6">
        <v>0.37</v>
      </c>
      <c r="O15" s="6"/>
      <c r="P15" s="6"/>
      <c r="Q15" s="12" t="str">
        <f>_xlfn.XLOOKUP(A15,表单1!A$2:A$59,表单1!E$2:E$59)</f>
        <v>风化</v>
      </c>
      <c r="R15" s="12" t="str">
        <f>_xlfn.XLOOKUP(A15,表单1!A$2:A$59,表单1!C$2:C$59)</f>
        <v>铅钡</v>
      </c>
      <c r="S15" s="12" t="str">
        <f t="shared" si="0"/>
        <v>风化</v>
      </c>
    </row>
    <row r="16" spans="1:19">
      <c r="A16" s="4" t="s">
        <v>26</v>
      </c>
      <c r="B16" s="5" t="s">
        <v>26</v>
      </c>
      <c r="C16" s="6">
        <v>94.29</v>
      </c>
      <c r="D16" s="6"/>
      <c r="E16" s="7">
        <v>1.01</v>
      </c>
      <c r="F16" s="6">
        <v>0.72</v>
      </c>
      <c r="G16" s="6"/>
      <c r="H16" s="6">
        <v>1.46</v>
      </c>
      <c r="I16" s="6">
        <v>0.29</v>
      </c>
      <c r="J16" s="6">
        <v>1.65</v>
      </c>
      <c r="K16" s="6"/>
      <c r="L16" s="6"/>
      <c r="M16" s="6">
        <v>0.15</v>
      </c>
      <c r="N16" s="6"/>
      <c r="O16" s="6"/>
      <c r="P16" s="6"/>
      <c r="Q16" s="12" t="str">
        <f>_xlfn.XLOOKUP(A16,表单1!A$2:A$59,表单1!E$2:E$59)</f>
        <v>风化</v>
      </c>
      <c r="R16" s="12" t="str">
        <f>_xlfn.XLOOKUP(A16,表单1!A$2:A$59,表单1!C$2:C$59)</f>
        <v>高钾</v>
      </c>
      <c r="S16" s="12" t="str">
        <f t="shared" si="0"/>
        <v>风化</v>
      </c>
    </row>
    <row r="17" s="11" customFormat="1" spans="1:19">
      <c r="A17" s="4" t="s">
        <v>27</v>
      </c>
      <c r="B17" s="5" t="s">
        <v>27</v>
      </c>
      <c r="C17" s="6">
        <v>59.01</v>
      </c>
      <c r="D17" s="6">
        <v>2.86</v>
      </c>
      <c r="E17" s="7">
        <v>12.53</v>
      </c>
      <c r="F17" s="6">
        <v>8.7</v>
      </c>
      <c r="G17" s="6"/>
      <c r="H17" s="6">
        <v>6.16</v>
      </c>
      <c r="I17" s="6">
        <v>2.88</v>
      </c>
      <c r="J17" s="6">
        <v>4.73</v>
      </c>
      <c r="K17" s="6"/>
      <c r="L17" s="6"/>
      <c r="M17" s="6">
        <v>1.27</v>
      </c>
      <c r="N17" s="6"/>
      <c r="O17" s="6"/>
      <c r="P17" s="10"/>
      <c r="Q17" s="12" t="str">
        <f>_xlfn.XLOOKUP(A17,表单1!A$2:A$59,表单1!E$2:E$59)</f>
        <v>无风化</v>
      </c>
      <c r="R17" s="12" t="str">
        <f>_xlfn.XLOOKUP(A17,表单1!A$2:A$59,表单1!C$2:C$59)</f>
        <v>高钾</v>
      </c>
      <c r="S17" s="12" t="str">
        <f t="shared" si="0"/>
        <v>无风化</v>
      </c>
    </row>
    <row r="18" s="11" customFormat="1" spans="1:19">
      <c r="A18" s="4" t="s">
        <v>28</v>
      </c>
      <c r="B18" s="5" t="s">
        <v>28</v>
      </c>
      <c r="C18" s="6">
        <v>62.47</v>
      </c>
      <c r="D18" s="6">
        <v>3.38</v>
      </c>
      <c r="E18" s="7">
        <v>12.28</v>
      </c>
      <c r="F18" s="6">
        <v>8.23</v>
      </c>
      <c r="G18" s="6">
        <v>0.66</v>
      </c>
      <c r="H18" s="6">
        <v>9.23</v>
      </c>
      <c r="I18" s="6">
        <v>0.5</v>
      </c>
      <c r="J18" s="6">
        <v>0.47</v>
      </c>
      <c r="K18" s="6">
        <v>1.62</v>
      </c>
      <c r="L18" s="6"/>
      <c r="M18" s="6">
        <v>0.16</v>
      </c>
      <c r="N18" s="6"/>
      <c r="O18" s="6"/>
      <c r="P18" s="10"/>
      <c r="Q18" s="12" t="str">
        <f>_xlfn.XLOOKUP(A18,表单1!A$2:A$59,表单1!E$2:E$59)</f>
        <v>无风化</v>
      </c>
      <c r="R18" s="12" t="str">
        <f>_xlfn.XLOOKUP(A18,表单1!A$2:A$59,表单1!C$2:C$59)</f>
        <v>高钾</v>
      </c>
      <c r="S18" s="12" t="str">
        <f t="shared" si="0"/>
        <v>无风化</v>
      </c>
    </row>
    <row r="19" s="11" customFormat="1" spans="1:19">
      <c r="A19" s="4" t="s">
        <v>30</v>
      </c>
      <c r="B19" s="5" t="s">
        <v>30</v>
      </c>
      <c r="C19" s="6">
        <v>61.87</v>
      </c>
      <c r="D19" s="6">
        <v>3.21</v>
      </c>
      <c r="E19" s="7">
        <v>7.44</v>
      </c>
      <c r="F19" s="6"/>
      <c r="G19" s="6">
        <v>1.02</v>
      </c>
      <c r="H19" s="6">
        <v>3.15</v>
      </c>
      <c r="I19" s="6">
        <v>1.04</v>
      </c>
      <c r="J19" s="6">
        <v>1.29</v>
      </c>
      <c r="K19" s="6">
        <v>0.19</v>
      </c>
      <c r="L19" s="6">
        <v>0</v>
      </c>
      <c r="M19" s="6">
        <v>0.26</v>
      </c>
      <c r="N19" s="6"/>
      <c r="O19" s="6"/>
      <c r="P19" s="10"/>
      <c r="Q19" s="12" t="str">
        <f>_xlfn.XLOOKUP(A19,表单1!A$2:A$59,表单1!E$2:E$59)</f>
        <v>无风化</v>
      </c>
      <c r="R19" s="12" t="str">
        <f>_xlfn.XLOOKUP(A19,表单1!A$2:A$59,表单1!C$2:C$59)</f>
        <v>高钾</v>
      </c>
      <c r="S19" s="12" t="str">
        <f t="shared" si="0"/>
        <v>无风化</v>
      </c>
    </row>
    <row r="20" s="11" customFormat="1" spans="1:19">
      <c r="A20" s="4" t="s">
        <v>31</v>
      </c>
      <c r="B20" s="5" t="s">
        <v>31</v>
      </c>
      <c r="C20" s="6">
        <v>65.18</v>
      </c>
      <c r="D20" s="6">
        <v>2.1</v>
      </c>
      <c r="E20" s="7">
        <v>14.52</v>
      </c>
      <c r="F20" s="6">
        <v>8.27</v>
      </c>
      <c r="G20" s="6">
        <v>0.52</v>
      </c>
      <c r="H20" s="6">
        <v>6.18</v>
      </c>
      <c r="I20" s="6">
        <v>0.42</v>
      </c>
      <c r="J20" s="6">
        <v>1.07</v>
      </c>
      <c r="K20" s="6">
        <v>0.11</v>
      </c>
      <c r="L20" s="6">
        <v>0</v>
      </c>
      <c r="M20" s="6"/>
      <c r="N20" s="6">
        <v>0.04</v>
      </c>
      <c r="O20" s="6"/>
      <c r="P20" s="10"/>
      <c r="Q20" s="12" t="str">
        <f>_xlfn.XLOOKUP(A20,表单1!A$2:A$59,表单1!E$2:E$59)</f>
        <v>无风化</v>
      </c>
      <c r="R20" s="12" t="str">
        <f>_xlfn.XLOOKUP(A20,表单1!A$2:A$59,表单1!C$2:C$59)</f>
        <v>高钾</v>
      </c>
      <c r="S20" s="12" t="str">
        <f t="shared" si="0"/>
        <v>无风化</v>
      </c>
    </row>
    <row r="21" s="11" customFormat="1" spans="1:19">
      <c r="A21" s="4" t="s">
        <v>32</v>
      </c>
      <c r="B21" s="5" t="s">
        <v>32</v>
      </c>
      <c r="C21" s="6">
        <v>60.71</v>
      </c>
      <c r="D21" s="6">
        <v>2.12</v>
      </c>
      <c r="E21" s="7">
        <v>5.71</v>
      </c>
      <c r="F21" s="6"/>
      <c r="G21" s="6">
        <v>0.85</v>
      </c>
      <c r="H21" s="6"/>
      <c r="I21" s="6">
        <v>1.04</v>
      </c>
      <c r="J21" s="6">
        <v>1.09</v>
      </c>
      <c r="K21" s="6">
        <v>0.19</v>
      </c>
      <c r="L21" s="6">
        <v>0</v>
      </c>
      <c r="M21" s="6">
        <v>0.18</v>
      </c>
      <c r="N21" s="6"/>
      <c r="O21" s="6">
        <v>0</v>
      </c>
      <c r="P21" s="10"/>
      <c r="Q21" s="12" t="str">
        <f>_xlfn.XLOOKUP(A21,表单1!A$2:A$59,表单1!E$2:E$59)</f>
        <v>无风化</v>
      </c>
      <c r="R21" s="12" t="str">
        <f>_xlfn.XLOOKUP(A21,表单1!A$2:A$59,表单1!C$2:C$59)</f>
        <v>高钾</v>
      </c>
      <c r="S21" s="12" t="str">
        <f t="shared" si="0"/>
        <v>无风化</v>
      </c>
    </row>
    <row r="22" s="11" customFormat="1" spans="1:19">
      <c r="A22" s="4" t="s">
        <v>33</v>
      </c>
      <c r="B22" s="5" t="s">
        <v>33</v>
      </c>
      <c r="C22" s="6">
        <v>79.46</v>
      </c>
      <c r="D22" s="6"/>
      <c r="E22" s="7">
        <v>9.42</v>
      </c>
      <c r="F22" s="6"/>
      <c r="G22" s="6">
        <v>1.53</v>
      </c>
      <c r="H22" s="6">
        <v>3.05</v>
      </c>
      <c r="I22" s="6"/>
      <c r="J22" s="6"/>
      <c r="K22" s="6"/>
      <c r="L22" s="6"/>
      <c r="M22" s="6">
        <v>1.36</v>
      </c>
      <c r="N22" s="6">
        <v>0.07</v>
      </c>
      <c r="O22" s="6">
        <v>2.36</v>
      </c>
      <c r="P22" s="10"/>
      <c r="Q22" s="12" t="str">
        <f>_xlfn.XLOOKUP(A22,表单1!A$2:A$59,表单1!E$2:E$59)</f>
        <v>无风化</v>
      </c>
      <c r="R22" s="12" t="str">
        <f>_xlfn.XLOOKUP(A22,表单1!A$2:A$59,表单1!C$2:C$59)</f>
        <v>高钾</v>
      </c>
      <c r="S22" s="12" t="str">
        <f t="shared" si="0"/>
        <v>无风化</v>
      </c>
    </row>
    <row r="23" s="11" customFormat="1" hidden="1" spans="1:19">
      <c r="A23" s="4" t="s">
        <v>35</v>
      </c>
      <c r="B23" s="5" t="s">
        <v>35</v>
      </c>
      <c r="C23" s="6">
        <v>29.64</v>
      </c>
      <c r="D23" s="6"/>
      <c r="E23" s="6"/>
      <c r="F23" s="6">
        <v>2.93</v>
      </c>
      <c r="G23" s="6">
        <v>0.59</v>
      </c>
      <c r="H23" s="6">
        <v>3.57</v>
      </c>
      <c r="I23" s="6">
        <v>1.33</v>
      </c>
      <c r="J23" s="6">
        <v>3.51</v>
      </c>
      <c r="K23" s="6">
        <v>42.82</v>
      </c>
      <c r="L23" s="6">
        <v>5.35</v>
      </c>
      <c r="M23" s="6">
        <v>8.83</v>
      </c>
      <c r="N23" s="6">
        <v>0.19</v>
      </c>
      <c r="O23" s="6"/>
      <c r="P23" s="6"/>
      <c r="Q23" s="12" t="str">
        <f>_xlfn.XLOOKUP(A23,表单1!A$2:A$59,表单1!E$2:E$59)</f>
        <v>风化</v>
      </c>
      <c r="R23" s="12" t="str">
        <f>_xlfn.XLOOKUP(A23,表单1!A$2:A$59,表单1!C$2:C$59)</f>
        <v>铅钡</v>
      </c>
      <c r="S23" s="12" t="str">
        <f t="shared" si="0"/>
        <v>风化</v>
      </c>
    </row>
    <row r="24" s="11" customFormat="1" hidden="1" spans="1:19">
      <c r="A24" s="4" t="s">
        <v>36</v>
      </c>
      <c r="B24" s="5" t="s">
        <v>36</v>
      </c>
      <c r="C24" s="6">
        <v>37.36</v>
      </c>
      <c r="D24" s="6"/>
      <c r="E24" s="6">
        <v>0.71</v>
      </c>
      <c r="F24" s="6"/>
      <c r="G24" s="6"/>
      <c r="H24" s="6">
        <v>5.45</v>
      </c>
      <c r="I24" s="6">
        <v>1.51</v>
      </c>
      <c r="J24" s="6">
        <v>4.78</v>
      </c>
      <c r="K24" s="6">
        <v>9.3</v>
      </c>
      <c r="L24" s="6">
        <v>23.55</v>
      </c>
      <c r="M24" s="6">
        <v>5.75</v>
      </c>
      <c r="N24" s="6"/>
      <c r="O24" s="6"/>
      <c r="P24" s="6"/>
      <c r="Q24" s="12" t="str">
        <f>_xlfn.XLOOKUP(A24,表单1!A$2:A$59,表单1!E$2:E$59)</f>
        <v>无风化</v>
      </c>
      <c r="R24" s="12" t="str">
        <f>_xlfn.XLOOKUP(A24,表单1!A$2:A$59,表单1!C$2:C$59)</f>
        <v>铅钡</v>
      </c>
      <c r="S24" s="12" t="str">
        <f t="shared" si="0"/>
        <v>无风化</v>
      </c>
    </row>
    <row r="25" s="11" customFormat="1" spans="1:19">
      <c r="A25" s="4" t="s">
        <v>37</v>
      </c>
      <c r="B25" s="5" t="s">
        <v>37</v>
      </c>
      <c r="C25" s="6">
        <v>76.68</v>
      </c>
      <c r="D25" s="6"/>
      <c r="E25" s="7"/>
      <c r="F25" s="6">
        <v>4.71</v>
      </c>
      <c r="G25" s="6">
        <v>1.22</v>
      </c>
      <c r="H25" s="6">
        <v>6.19</v>
      </c>
      <c r="I25" s="6">
        <v>2.37</v>
      </c>
      <c r="J25" s="6">
        <v>3.28</v>
      </c>
      <c r="K25" s="6">
        <v>1</v>
      </c>
      <c r="L25" s="6">
        <v>1.97</v>
      </c>
      <c r="M25" s="6">
        <v>1.1</v>
      </c>
      <c r="N25" s="6"/>
      <c r="O25" s="6"/>
      <c r="P25" s="6"/>
      <c r="Q25" s="12" t="str">
        <f>_xlfn.XLOOKUP(A25,表单1!A$2:A$59,表单1!E$2:E$59)</f>
        <v>无风化</v>
      </c>
      <c r="R25" s="12" t="str">
        <f>_xlfn.XLOOKUP(A25,表单1!A$2:A$59,表单1!C$2:C$59)</f>
        <v>高钾</v>
      </c>
      <c r="S25" s="12" t="str">
        <f t="shared" si="0"/>
        <v>无风化</v>
      </c>
    </row>
    <row r="26" s="11" customFormat="1" spans="1:19">
      <c r="A26" s="4" t="s">
        <v>38</v>
      </c>
      <c r="B26" s="5" t="s">
        <v>38</v>
      </c>
      <c r="C26" s="6">
        <v>92.35</v>
      </c>
      <c r="D26" s="6"/>
      <c r="E26" s="7">
        <v>0.74</v>
      </c>
      <c r="F26" s="6">
        <v>1.66</v>
      </c>
      <c r="G26" s="6">
        <v>0.64</v>
      </c>
      <c r="H26" s="6">
        <v>3.5</v>
      </c>
      <c r="I26" s="6">
        <v>0.35</v>
      </c>
      <c r="J26" s="6">
        <v>0.55</v>
      </c>
      <c r="K26" s="6"/>
      <c r="L26" s="6"/>
      <c r="M26" s="6">
        <v>0.21</v>
      </c>
      <c r="N26" s="6"/>
      <c r="O26" s="6"/>
      <c r="P26" s="6"/>
      <c r="Q26" s="12" t="str">
        <f>_xlfn.XLOOKUP(A26,表单1!A$2:A$59,表单1!E$2:E$59)</f>
        <v>风化</v>
      </c>
      <c r="R26" s="12" t="str">
        <f>_xlfn.XLOOKUP(A26,表单1!A$2:A$59,表单1!C$2:C$59)</f>
        <v>高钾</v>
      </c>
      <c r="S26" s="12" t="str">
        <f t="shared" si="0"/>
        <v>风化</v>
      </c>
    </row>
    <row r="27" s="11" customFormat="1" hidden="1" spans="1:19">
      <c r="A27" s="4" t="s">
        <v>39</v>
      </c>
      <c r="B27" s="5" t="s">
        <v>99</v>
      </c>
      <c r="C27" s="6">
        <v>53.79</v>
      </c>
      <c r="D27" s="6">
        <v>7.92</v>
      </c>
      <c r="E27" s="6"/>
      <c r="F27" s="6">
        <v>0.5</v>
      </c>
      <c r="G27" s="6">
        <v>0.71</v>
      </c>
      <c r="H27" s="6">
        <v>1.42</v>
      </c>
      <c r="I27" s="6"/>
      <c r="J27" s="6">
        <v>2.99</v>
      </c>
      <c r="K27" s="6">
        <v>16.98</v>
      </c>
      <c r="L27" s="6">
        <v>11.86</v>
      </c>
      <c r="M27" s="6"/>
      <c r="N27" s="6">
        <v>0.33</v>
      </c>
      <c r="O27" s="6"/>
      <c r="P27" s="10"/>
      <c r="Q27" s="12" t="str">
        <f>_xlfn.XLOOKUP(A27,表单1!A$2:A$59,表单1!E$2:E$59)</f>
        <v>风化</v>
      </c>
      <c r="R27" s="12" t="str">
        <f>_xlfn.XLOOKUP(A27,表单1!A$2:A$59,表单1!C$2:C$59)</f>
        <v>铅钡</v>
      </c>
      <c r="S27" s="11" t="s">
        <v>9</v>
      </c>
    </row>
    <row r="28" s="11" customFormat="1" hidden="1" spans="1:19">
      <c r="A28" s="4" t="s">
        <v>40</v>
      </c>
      <c r="B28" s="5" t="s">
        <v>40</v>
      </c>
      <c r="C28" s="6">
        <v>31.94</v>
      </c>
      <c r="D28" s="6"/>
      <c r="E28" s="6"/>
      <c r="F28" s="6">
        <v>0.47</v>
      </c>
      <c r="G28" s="6"/>
      <c r="H28" s="6">
        <v>1.59</v>
      </c>
      <c r="I28" s="6"/>
      <c r="J28" s="6">
        <v>8.46</v>
      </c>
      <c r="K28" s="6">
        <v>29.14</v>
      </c>
      <c r="L28" s="6">
        <v>26.23</v>
      </c>
      <c r="M28" s="6">
        <v>0.14</v>
      </c>
      <c r="N28" s="6">
        <v>0.91</v>
      </c>
      <c r="O28" s="6"/>
      <c r="P28" s="6"/>
      <c r="Q28" s="12" t="str">
        <f>_xlfn.XLOOKUP(A28,表单1!A$2:A$59,表单1!E$2:E$59)</f>
        <v>无风化</v>
      </c>
      <c r="R28" s="12" t="str">
        <f>_xlfn.XLOOKUP(A28,表单1!A$2:A$59,表单1!C$2:C$59)</f>
        <v>铅钡</v>
      </c>
      <c r="S28" s="12" t="str">
        <f>Q28</f>
        <v>无风化</v>
      </c>
    </row>
    <row r="29" s="11" customFormat="1" hidden="1" spans="1:19">
      <c r="A29" s="4" t="s">
        <v>41</v>
      </c>
      <c r="B29" s="5" t="s">
        <v>100</v>
      </c>
      <c r="C29" s="6">
        <v>50.61</v>
      </c>
      <c r="D29" s="6">
        <v>2.31</v>
      </c>
      <c r="E29" s="6"/>
      <c r="F29" s="6">
        <v>0.63</v>
      </c>
      <c r="G29" s="6"/>
      <c r="H29" s="6">
        <v>1.9</v>
      </c>
      <c r="I29" s="6">
        <v>1.55</v>
      </c>
      <c r="J29" s="6">
        <v>1.12</v>
      </c>
      <c r="K29" s="6">
        <v>31.9</v>
      </c>
      <c r="L29" s="6">
        <v>6.65</v>
      </c>
      <c r="M29" s="6">
        <v>0.19</v>
      </c>
      <c r="N29" s="6">
        <v>0.2</v>
      </c>
      <c r="O29" s="6"/>
      <c r="P29" s="10"/>
      <c r="Q29" s="12" t="str">
        <f>_xlfn.XLOOKUP(A29,表单1!A$2:A$59,表单1!E$2:E$59)</f>
        <v>风化</v>
      </c>
      <c r="R29" s="12" t="str">
        <f>_xlfn.XLOOKUP(A29,表单1!A$2:A$59,表单1!C$2:C$59)</f>
        <v>铅钡</v>
      </c>
      <c r="S29" s="11" t="s">
        <v>9</v>
      </c>
    </row>
    <row r="30" s="11" customFormat="1" hidden="1" spans="1:19">
      <c r="A30" s="4" t="s">
        <v>42</v>
      </c>
      <c r="B30" s="5" t="s">
        <v>42</v>
      </c>
      <c r="C30" s="6">
        <v>19.79</v>
      </c>
      <c r="D30" s="6"/>
      <c r="E30" s="6"/>
      <c r="F30" s="6">
        <v>1.44</v>
      </c>
      <c r="G30" s="6"/>
      <c r="H30" s="6">
        <v>0.7</v>
      </c>
      <c r="I30" s="6"/>
      <c r="J30" s="6">
        <v>10.57</v>
      </c>
      <c r="K30" s="6">
        <v>29.53</v>
      </c>
      <c r="L30" s="6">
        <v>32.25</v>
      </c>
      <c r="M30" s="6">
        <v>3.13</v>
      </c>
      <c r="N30" s="6">
        <v>0.45</v>
      </c>
      <c r="O30" s="6"/>
      <c r="P30" s="6">
        <v>1.96</v>
      </c>
      <c r="Q30" s="12" t="str">
        <f>_xlfn.XLOOKUP(A30,表单1!A$2:A$59,表单1!E$2:E$59)</f>
        <v>风化</v>
      </c>
      <c r="R30" s="12" t="str">
        <f>_xlfn.XLOOKUP(A30,表单1!A$2:A$59,表单1!C$2:C$59)</f>
        <v>铅钡</v>
      </c>
      <c r="S30" s="12" t="str">
        <f>Q30</f>
        <v>风化</v>
      </c>
    </row>
    <row r="31" s="11" customFormat="1" hidden="1" spans="1:19">
      <c r="A31" s="4" t="s">
        <v>42</v>
      </c>
      <c r="B31" s="5" t="s">
        <v>101</v>
      </c>
      <c r="C31" s="6">
        <v>3.72</v>
      </c>
      <c r="D31" s="6"/>
      <c r="E31" s="6">
        <v>0.4</v>
      </c>
      <c r="F31" s="6">
        <v>3.01</v>
      </c>
      <c r="G31" s="6"/>
      <c r="H31" s="6">
        <v>1.18</v>
      </c>
      <c r="I31" s="6"/>
      <c r="J31" s="6">
        <v>3.6</v>
      </c>
      <c r="K31" s="6">
        <v>29.92</v>
      </c>
      <c r="L31" s="6">
        <v>35.45</v>
      </c>
      <c r="M31" s="6">
        <v>6.04</v>
      </c>
      <c r="N31" s="6">
        <v>0.62</v>
      </c>
      <c r="O31" s="6"/>
      <c r="P31" s="6">
        <v>15.95</v>
      </c>
      <c r="Q31" s="12" t="str">
        <f>_xlfn.XLOOKUP(A31,表单1!A$2:A$59,表单1!E$2:E$59)</f>
        <v>风化</v>
      </c>
      <c r="R31" s="12" t="str">
        <f>_xlfn.XLOOKUP(A31,表单1!A$2:A$59,表单1!C$2:C$59)</f>
        <v>铅钡</v>
      </c>
      <c r="S31" s="11" t="s">
        <v>98</v>
      </c>
    </row>
    <row r="32" s="11" customFormat="1" spans="1:19">
      <c r="A32" s="4" t="s">
        <v>43</v>
      </c>
      <c r="B32" s="5" t="s">
        <v>43</v>
      </c>
      <c r="C32" s="6">
        <v>92.72</v>
      </c>
      <c r="D32" s="6"/>
      <c r="E32" s="7"/>
      <c r="F32" s="6">
        <v>0.94</v>
      </c>
      <c r="G32" s="6">
        <v>0.54</v>
      </c>
      <c r="H32" s="6">
        <v>2.51</v>
      </c>
      <c r="I32" s="6">
        <v>0.2</v>
      </c>
      <c r="J32" s="6">
        <v>1.54</v>
      </c>
      <c r="K32" s="6"/>
      <c r="L32" s="6"/>
      <c r="M32" s="6">
        <v>0.36</v>
      </c>
      <c r="N32" s="6"/>
      <c r="O32" s="6"/>
      <c r="P32" s="6"/>
      <c r="Q32" s="12" t="str">
        <f>_xlfn.XLOOKUP(A32,表单1!A$2:A$59,表单1!E$2:E$59)</f>
        <v>风化</v>
      </c>
      <c r="R32" s="12" t="str">
        <f>_xlfn.XLOOKUP(A32,表单1!A$2:A$59,表单1!C$2:C$59)</f>
        <v>高钾</v>
      </c>
      <c r="S32" s="12" t="str">
        <f>Q32</f>
        <v>风化</v>
      </c>
    </row>
    <row r="33" s="11" customFormat="1" hidden="1" spans="1:19">
      <c r="A33" s="4" t="s">
        <v>44</v>
      </c>
      <c r="B33" s="5" t="s">
        <v>102</v>
      </c>
      <c r="C33" s="6">
        <v>68.08</v>
      </c>
      <c r="D33" s="6"/>
      <c r="E33" s="6">
        <v>0.26</v>
      </c>
      <c r="F33" s="6">
        <v>1.34</v>
      </c>
      <c r="G33" s="6">
        <v>1</v>
      </c>
      <c r="H33" s="6">
        <v>4.7</v>
      </c>
      <c r="I33" s="6">
        <v>0.41</v>
      </c>
      <c r="J33" s="6">
        <v>0.33</v>
      </c>
      <c r="K33" s="6">
        <v>17.14</v>
      </c>
      <c r="L33" s="6">
        <v>4.04</v>
      </c>
      <c r="M33" s="6">
        <v>1.04</v>
      </c>
      <c r="N33" s="6">
        <v>0.12</v>
      </c>
      <c r="O33" s="6">
        <v>0.23</v>
      </c>
      <c r="P33" s="10"/>
      <c r="Q33" s="12" t="str">
        <f>_xlfn.XLOOKUP(A33,表单1!A$2:A$59,表单1!E$2:E$59)</f>
        <v>风化</v>
      </c>
      <c r="R33" s="12" t="str">
        <f>_xlfn.XLOOKUP(A33,表单1!A$2:A$59,表单1!C$2:C$59)</f>
        <v>铅钡</v>
      </c>
      <c r="S33" s="11" t="s">
        <v>9</v>
      </c>
    </row>
    <row r="34" s="11" customFormat="1" hidden="1" spans="1:19">
      <c r="A34" s="4" t="s">
        <v>45</v>
      </c>
      <c r="B34" s="5" t="s">
        <v>103</v>
      </c>
      <c r="C34" s="6">
        <v>63.3</v>
      </c>
      <c r="D34" s="6">
        <v>0.92</v>
      </c>
      <c r="E34" s="6">
        <v>0.3</v>
      </c>
      <c r="F34" s="6">
        <v>2.98</v>
      </c>
      <c r="G34" s="6">
        <v>1.49</v>
      </c>
      <c r="H34" s="6">
        <v>14.34</v>
      </c>
      <c r="I34" s="6">
        <v>0.81</v>
      </c>
      <c r="J34" s="6">
        <v>0.74</v>
      </c>
      <c r="K34" s="6">
        <v>12.31</v>
      </c>
      <c r="L34" s="6">
        <v>2.03</v>
      </c>
      <c r="M34" s="6">
        <v>0.41</v>
      </c>
      <c r="N34" s="6">
        <v>0.25</v>
      </c>
      <c r="O34" s="6"/>
      <c r="P34" s="10"/>
      <c r="Q34" s="12" t="str">
        <f>_xlfn.XLOOKUP(A34,表单1!A$2:A$59,表单1!E$2:E$59)</f>
        <v>风化</v>
      </c>
      <c r="R34" s="12" t="str">
        <f>_xlfn.XLOOKUP(A34,表单1!A$2:A$59,表单1!C$2:C$59)</f>
        <v>铅钡</v>
      </c>
      <c r="S34" s="11" t="s">
        <v>9</v>
      </c>
    </row>
    <row r="35" s="11" customFormat="1" hidden="1" spans="1:19">
      <c r="A35" s="4" t="s">
        <v>46</v>
      </c>
      <c r="B35" s="5" t="s">
        <v>104</v>
      </c>
      <c r="C35" s="6">
        <v>34.34</v>
      </c>
      <c r="D35" s="6"/>
      <c r="E35" s="6">
        <v>1.41</v>
      </c>
      <c r="F35" s="6">
        <v>4.49</v>
      </c>
      <c r="G35" s="6">
        <v>0.98</v>
      </c>
      <c r="H35" s="6">
        <v>4.35</v>
      </c>
      <c r="I35" s="6">
        <v>2.12</v>
      </c>
      <c r="J35" s="6"/>
      <c r="K35" s="6">
        <v>39.22</v>
      </c>
      <c r="L35" s="6">
        <v>10.29</v>
      </c>
      <c r="M35" s="6"/>
      <c r="N35" s="6">
        <v>0.35</v>
      </c>
      <c r="O35" s="6">
        <v>0.4</v>
      </c>
      <c r="P35" s="10"/>
      <c r="Q35" s="12" t="str">
        <f>_xlfn.XLOOKUP(A35,表单1!A$2:A$59,表单1!E$2:E$59)</f>
        <v>无风化</v>
      </c>
      <c r="R35" s="12" t="str">
        <f>_xlfn.XLOOKUP(A35,表单1!A$2:A$59,表单1!C$2:C$59)</f>
        <v>铅钡</v>
      </c>
      <c r="S35" s="11" t="s">
        <v>14</v>
      </c>
    </row>
    <row r="36" s="11" customFormat="1" hidden="1" spans="1:19">
      <c r="A36" s="4" t="s">
        <v>46</v>
      </c>
      <c r="B36" s="5" t="s">
        <v>105</v>
      </c>
      <c r="C36" s="6">
        <v>36.93</v>
      </c>
      <c r="D36" s="6"/>
      <c r="E36" s="6"/>
      <c r="F36" s="6">
        <v>4.24</v>
      </c>
      <c r="G36" s="6">
        <v>0.51</v>
      </c>
      <c r="H36" s="6">
        <v>3.86</v>
      </c>
      <c r="I36" s="6">
        <v>2.74</v>
      </c>
      <c r="J36" s="6"/>
      <c r="K36" s="6">
        <v>37.74</v>
      </c>
      <c r="L36" s="6">
        <v>10.35</v>
      </c>
      <c r="M36" s="6">
        <v>1.41</v>
      </c>
      <c r="N36" s="6">
        <v>0.48</v>
      </c>
      <c r="O36" s="6">
        <v>0.44</v>
      </c>
      <c r="P36" s="10"/>
      <c r="Q36" s="12" t="str">
        <f>_xlfn.XLOOKUP(A36,表单1!A$2:A$59,表单1!E$2:E$59)</f>
        <v>无风化</v>
      </c>
      <c r="R36" s="12" t="str">
        <f>_xlfn.XLOOKUP(A36,表单1!A$2:A$59,表单1!C$2:C$59)</f>
        <v>铅钡</v>
      </c>
      <c r="S36" s="11" t="s">
        <v>14</v>
      </c>
    </row>
    <row r="37" s="11" customFormat="1" hidden="1" spans="1:19">
      <c r="A37" s="4" t="s">
        <v>47</v>
      </c>
      <c r="B37" s="5" t="s">
        <v>47</v>
      </c>
      <c r="C37" s="6">
        <v>65.91</v>
      </c>
      <c r="D37" s="6"/>
      <c r="E37" s="6"/>
      <c r="F37" s="6">
        <v>1.6</v>
      </c>
      <c r="G37" s="6">
        <v>0.89</v>
      </c>
      <c r="H37" s="6">
        <v>3.11</v>
      </c>
      <c r="I37" s="6">
        <v>4.59</v>
      </c>
      <c r="J37" s="6">
        <v>0.44</v>
      </c>
      <c r="K37" s="6">
        <v>16.55</v>
      </c>
      <c r="L37" s="6">
        <v>3.42</v>
      </c>
      <c r="M37" s="6">
        <v>1.62</v>
      </c>
      <c r="N37" s="6">
        <v>0.3</v>
      </c>
      <c r="O37" s="6"/>
      <c r="P37" s="6"/>
      <c r="Q37" s="12" t="str">
        <f>_xlfn.XLOOKUP(A37,表单1!A$2:A$59,表单1!E$2:E$59)</f>
        <v>无风化</v>
      </c>
      <c r="R37" s="12" t="str">
        <f>_xlfn.XLOOKUP(A37,表单1!A$2:A$59,表单1!C$2:C$59)</f>
        <v>铅钡</v>
      </c>
      <c r="S37" s="12" t="str">
        <f t="shared" ref="S37:S47" si="1">Q37</f>
        <v>无风化</v>
      </c>
    </row>
    <row r="38" s="11" customFormat="1" hidden="1" spans="1:19">
      <c r="A38" s="4" t="s">
        <v>48</v>
      </c>
      <c r="B38" s="5" t="s">
        <v>48</v>
      </c>
      <c r="C38" s="6">
        <v>69.71</v>
      </c>
      <c r="D38" s="6"/>
      <c r="E38" s="6">
        <v>0.21</v>
      </c>
      <c r="F38" s="6">
        <v>0.46</v>
      </c>
      <c r="G38" s="6"/>
      <c r="H38" s="6">
        <v>2.36</v>
      </c>
      <c r="I38" s="6">
        <v>1</v>
      </c>
      <c r="J38" s="6">
        <v>0.11</v>
      </c>
      <c r="K38" s="6">
        <v>19.76</v>
      </c>
      <c r="L38" s="6">
        <v>4.88</v>
      </c>
      <c r="M38" s="6">
        <v>0.17</v>
      </c>
      <c r="N38" s="6"/>
      <c r="O38" s="6"/>
      <c r="P38" s="10"/>
      <c r="Q38" s="12" t="str">
        <f>_xlfn.XLOOKUP(A38,表单1!A$2:A$59,表单1!E$2:E$59)</f>
        <v>无风化</v>
      </c>
      <c r="R38" s="12" t="str">
        <f>_xlfn.XLOOKUP(A38,表单1!A$2:A$59,表单1!C$2:C$59)</f>
        <v>铅钡</v>
      </c>
      <c r="S38" s="12" t="str">
        <f t="shared" si="1"/>
        <v>无风化</v>
      </c>
    </row>
    <row r="39" s="11" customFormat="1" hidden="1" spans="1:19">
      <c r="A39" s="4" t="s">
        <v>50</v>
      </c>
      <c r="B39" s="5" t="s">
        <v>50</v>
      </c>
      <c r="C39" s="6">
        <v>75.51</v>
      </c>
      <c r="D39" s="6"/>
      <c r="E39" s="6">
        <v>0.15</v>
      </c>
      <c r="F39" s="6">
        <v>0.64</v>
      </c>
      <c r="G39" s="6">
        <v>1</v>
      </c>
      <c r="H39" s="6">
        <v>2.35</v>
      </c>
      <c r="I39" s="6"/>
      <c r="J39" s="6">
        <v>0.47</v>
      </c>
      <c r="K39" s="6">
        <v>16.16</v>
      </c>
      <c r="L39" s="6">
        <v>3.55</v>
      </c>
      <c r="M39" s="6">
        <v>0.13</v>
      </c>
      <c r="N39" s="6"/>
      <c r="O39" s="6"/>
      <c r="P39" s="10"/>
      <c r="Q39" s="12" t="str">
        <f>_xlfn.XLOOKUP(A39,表单1!A$2:A$59,表单1!E$2:E$59)</f>
        <v>无风化</v>
      </c>
      <c r="R39" s="12" t="str">
        <f>_xlfn.XLOOKUP(A39,表单1!A$2:A$59,表单1!C$2:C$59)</f>
        <v>铅钡</v>
      </c>
      <c r="S39" s="12" t="str">
        <f t="shared" si="1"/>
        <v>无风化</v>
      </c>
    </row>
    <row r="40" s="11" customFormat="1" hidden="1" spans="1:19">
      <c r="A40" s="4" t="s">
        <v>51</v>
      </c>
      <c r="B40" s="5" t="s">
        <v>51</v>
      </c>
      <c r="C40" s="6">
        <v>35.78</v>
      </c>
      <c r="D40" s="6"/>
      <c r="E40" s="6">
        <v>0.25</v>
      </c>
      <c r="F40" s="6">
        <v>0.78</v>
      </c>
      <c r="G40" s="6"/>
      <c r="H40" s="6">
        <v>1.62</v>
      </c>
      <c r="I40" s="6">
        <v>0.47</v>
      </c>
      <c r="J40" s="6">
        <v>1.51</v>
      </c>
      <c r="K40" s="6">
        <v>46.55</v>
      </c>
      <c r="L40" s="6">
        <v>10</v>
      </c>
      <c r="M40" s="6">
        <v>0.34</v>
      </c>
      <c r="N40" s="6">
        <v>0.22</v>
      </c>
      <c r="O40" s="6"/>
      <c r="P40" s="10"/>
      <c r="Q40" s="12" t="str">
        <f>_xlfn.XLOOKUP(A40,表单1!A$2:A$59,表单1!E$2:E$59)</f>
        <v>风化</v>
      </c>
      <c r="R40" s="12" t="str">
        <f>_xlfn.XLOOKUP(A40,表单1!A$2:A$59,表单1!C$2:C$59)</f>
        <v>铅钡</v>
      </c>
      <c r="S40" s="12" t="str">
        <f t="shared" si="1"/>
        <v>风化</v>
      </c>
    </row>
    <row r="41" s="11" customFormat="1" hidden="1" spans="1:19">
      <c r="A41" s="4" t="s">
        <v>52</v>
      </c>
      <c r="B41" s="5" t="s">
        <v>52</v>
      </c>
      <c r="C41" s="6">
        <v>65.91</v>
      </c>
      <c r="D41" s="6"/>
      <c r="E41" s="6"/>
      <c r="F41" s="6">
        <v>0.38</v>
      </c>
      <c r="G41" s="6"/>
      <c r="H41" s="6">
        <v>1.44</v>
      </c>
      <c r="I41" s="6">
        <v>0.17</v>
      </c>
      <c r="J41" s="6">
        <v>0.16</v>
      </c>
      <c r="K41" s="6">
        <v>22.05</v>
      </c>
      <c r="L41" s="6">
        <v>5.68</v>
      </c>
      <c r="M41" s="6">
        <v>0.42</v>
      </c>
      <c r="N41" s="6"/>
      <c r="O41" s="6"/>
      <c r="P41" s="10"/>
      <c r="Q41" s="12" t="str">
        <f>_xlfn.XLOOKUP(A41,表单1!A$2:A$59,表单1!E$2:E$59)</f>
        <v>无风化</v>
      </c>
      <c r="R41" s="12" t="str">
        <f>_xlfn.XLOOKUP(A41,表单1!A$2:A$59,表单1!C$2:C$59)</f>
        <v>铅钡</v>
      </c>
      <c r="S41" s="12" t="str">
        <f t="shared" si="1"/>
        <v>无风化</v>
      </c>
    </row>
    <row r="42" hidden="1" spans="1:19">
      <c r="A42" s="4" t="s">
        <v>53</v>
      </c>
      <c r="B42" s="5" t="s">
        <v>53</v>
      </c>
      <c r="C42" s="6">
        <v>39.57</v>
      </c>
      <c r="D42" s="6">
        <v>2.22</v>
      </c>
      <c r="E42" s="6">
        <v>0.14</v>
      </c>
      <c r="F42" s="6">
        <v>0.37</v>
      </c>
      <c r="G42" s="6"/>
      <c r="H42" s="6">
        <v>1.6</v>
      </c>
      <c r="I42" s="6">
        <v>0.32</v>
      </c>
      <c r="J42" s="6">
        <v>0.68</v>
      </c>
      <c r="K42" s="6">
        <v>41.61</v>
      </c>
      <c r="L42" s="6">
        <v>10.83</v>
      </c>
      <c r="M42" s="6">
        <v>0.07</v>
      </c>
      <c r="N42" s="6">
        <v>0.22</v>
      </c>
      <c r="O42" s="6"/>
      <c r="P42" s="10"/>
      <c r="Q42" s="12" t="str">
        <f>_xlfn.XLOOKUP(A42,表单1!A$2:A$59,表单1!E$2:E$59)</f>
        <v>风化</v>
      </c>
      <c r="R42" s="12" t="str">
        <f>_xlfn.XLOOKUP(A42,表单1!A$2:A$59,表单1!C$2:C$59)</f>
        <v>铅钡</v>
      </c>
      <c r="S42" s="12" t="str">
        <f t="shared" si="1"/>
        <v>风化</v>
      </c>
    </row>
    <row r="43" hidden="1" spans="1:19">
      <c r="A43" s="4" t="s">
        <v>54</v>
      </c>
      <c r="B43" s="5" t="s">
        <v>54</v>
      </c>
      <c r="C43" s="6">
        <v>60.12</v>
      </c>
      <c r="D43" s="6"/>
      <c r="E43" s="6">
        <v>0.23</v>
      </c>
      <c r="F43" s="6">
        <v>0.89</v>
      </c>
      <c r="G43" s="6"/>
      <c r="H43" s="6">
        <v>2.72</v>
      </c>
      <c r="I43" s="6"/>
      <c r="J43" s="6">
        <v>3.01</v>
      </c>
      <c r="K43" s="6">
        <v>17.24</v>
      </c>
      <c r="L43" s="6">
        <v>10.34</v>
      </c>
      <c r="M43" s="6">
        <v>1.46</v>
      </c>
      <c r="N43" s="6">
        <v>0.31</v>
      </c>
      <c r="O43" s="6"/>
      <c r="P43" s="6">
        <v>3.66</v>
      </c>
      <c r="Q43" s="12" t="str">
        <f>_xlfn.XLOOKUP(A43,表单1!A$2:A$59,表单1!E$2:E$59)</f>
        <v>无风化</v>
      </c>
      <c r="R43" s="12" t="str">
        <f>_xlfn.XLOOKUP(A43,表单1!A$2:A$59,表单1!C$2:C$59)</f>
        <v>铅钡</v>
      </c>
      <c r="S43" s="12" t="str">
        <f t="shared" si="1"/>
        <v>无风化</v>
      </c>
    </row>
    <row r="44" hidden="1" spans="1:19">
      <c r="A44" s="4" t="s">
        <v>55</v>
      </c>
      <c r="B44" s="5" t="s">
        <v>55</v>
      </c>
      <c r="C44" s="6">
        <v>32.93</v>
      </c>
      <c r="D44" s="6">
        <v>1.38</v>
      </c>
      <c r="E44" s="6"/>
      <c r="F44" s="6">
        <v>0.68</v>
      </c>
      <c r="G44" s="6"/>
      <c r="H44" s="6">
        <v>2.57</v>
      </c>
      <c r="I44" s="6">
        <v>0.29</v>
      </c>
      <c r="J44" s="6">
        <v>0.73</v>
      </c>
      <c r="K44" s="6">
        <v>49.31</v>
      </c>
      <c r="L44" s="6">
        <v>9.79</v>
      </c>
      <c r="M44" s="6">
        <v>0.48</v>
      </c>
      <c r="N44" s="6">
        <v>0.41</v>
      </c>
      <c r="O44" s="6"/>
      <c r="P44" s="10"/>
      <c r="Q44" s="12" t="str">
        <f>_xlfn.XLOOKUP(A44,表单1!A$2:A$59,表单1!E$2:E$59)</f>
        <v>风化</v>
      </c>
      <c r="R44" s="12" t="str">
        <f>_xlfn.XLOOKUP(A44,表单1!A$2:A$59,表单1!C$2:C$59)</f>
        <v>铅钡</v>
      </c>
      <c r="S44" s="12" t="str">
        <f t="shared" si="1"/>
        <v>风化</v>
      </c>
    </row>
    <row r="45" hidden="1" spans="1:19">
      <c r="A45" s="4" t="s">
        <v>56</v>
      </c>
      <c r="B45" s="5" t="s">
        <v>56</v>
      </c>
      <c r="C45" s="6">
        <v>26.25</v>
      </c>
      <c r="D45" s="6"/>
      <c r="E45" s="6"/>
      <c r="F45" s="6">
        <v>1.11</v>
      </c>
      <c r="G45" s="6"/>
      <c r="H45" s="6">
        <v>0.5</v>
      </c>
      <c r="I45" s="6"/>
      <c r="J45" s="6">
        <v>0.88</v>
      </c>
      <c r="K45" s="6">
        <v>61.03</v>
      </c>
      <c r="L45" s="6">
        <v>7.22</v>
      </c>
      <c r="M45" s="6">
        <v>1.16</v>
      </c>
      <c r="N45" s="6">
        <v>0.61</v>
      </c>
      <c r="O45" s="6"/>
      <c r="P45" s="10"/>
      <c r="Q45" s="12" t="str">
        <f>_xlfn.XLOOKUP(A45,表单1!A$2:A$59,表单1!E$2:E$59)</f>
        <v>风化</v>
      </c>
      <c r="R45" s="12" t="str">
        <f>_xlfn.XLOOKUP(A45,表单1!A$2:A$59,表单1!C$2:C$59)</f>
        <v>铅钡</v>
      </c>
      <c r="S45" s="12" t="str">
        <f t="shared" si="1"/>
        <v>风化</v>
      </c>
    </row>
    <row r="46" hidden="1" spans="1:19">
      <c r="A46" s="4" t="s">
        <v>57</v>
      </c>
      <c r="B46" s="5" t="s">
        <v>57</v>
      </c>
      <c r="C46" s="6">
        <v>16.71</v>
      </c>
      <c r="D46" s="6"/>
      <c r="E46" s="6"/>
      <c r="F46" s="6">
        <v>1.87</v>
      </c>
      <c r="G46" s="6"/>
      <c r="H46" s="6">
        <v>0.45</v>
      </c>
      <c r="I46" s="6">
        <v>0.19</v>
      </c>
      <c r="J46" s="6"/>
      <c r="K46" s="6">
        <v>70.21</v>
      </c>
      <c r="L46" s="6">
        <v>6.69</v>
      </c>
      <c r="M46" s="6">
        <v>1.77</v>
      </c>
      <c r="N46" s="6">
        <v>0.68</v>
      </c>
      <c r="O46" s="6"/>
      <c r="P46" s="10"/>
      <c r="Q46" s="12" t="str">
        <f>_xlfn.XLOOKUP(A46,表单1!A$2:A$59,表单1!E$2:E$59)</f>
        <v>风化</v>
      </c>
      <c r="R46" s="12" t="str">
        <f>_xlfn.XLOOKUP(A46,表单1!A$2:A$59,表单1!C$2:C$59)</f>
        <v>铅钡</v>
      </c>
      <c r="S46" s="12" t="str">
        <f t="shared" si="1"/>
        <v>风化</v>
      </c>
    </row>
    <row r="47" hidden="1" spans="1:19">
      <c r="A47" s="4" t="s">
        <v>58</v>
      </c>
      <c r="B47" s="5" t="s">
        <v>58</v>
      </c>
      <c r="C47" s="6">
        <v>18.46</v>
      </c>
      <c r="D47" s="6"/>
      <c r="E47" s="6">
        <v>0.44</v>
      </c>
      <c r="F47" s="6">
        <v>4.96</v>
      </c>
      <c r="G47" s="6">
        <v>2.73</v>
      </c>
      <c r="H47" s="6">
        <v>3.33</v>
      </c>
      <c r="I47" s="6">
        <v>1.79</v>
      </c>
      <c r="J47" s="6">
        <v>0.19</v>
      </c>
      <c r="K47" s="6">
        <v>44.12</v>
      </c>
      <c r="L47" s="6">
        <v>9.76</v>
      </c>
      <c r="M47" s="6">
        <v>7.46</v>
      </c>
      <c r="N47" s="6">
        <v>0.47</v>
      </c>
      <c r="O47" s="6"/>
      <c r="P47" s="10"/>
      <c r="Q47" s="12" t="str">
        <f>_xlfn.XLOOKUP(A47,表单1!A$2:A$59,表单1!E$2:E$59)</f>
        <v>风化</v>
      </c>
      <c r="R47" s="12" t="str">
        <f>_xlfn.XLOOKUP(A47,表单1!A$2:A$59,表单1!C$2:C$59)</f>
        <v>铅钡</v>
      </c>
      <c r="S47" s="12" t="str">
        <f t="shared" si="1"/>
        <v>风化</v>
      </c>
    </row>
    <row r="48" hidden="1" spans="1:19">
      <c r="A48" s="4" t="s">
        <v>59</v>
      </c>
      <c r="B48" s="5" t="s">
        <v>106</v>
      </c>
      <c r="C48" s="6">
        <v>51.26</v>
      </c>
      <c r="D48" s="6">
        <v>5.74</v>
      </c>
      <c r="E48" s="6">
        <v>0.15</v>
      </c>
      <c r="F48" s="6">
        <v>0.79</v>
      </c>
      <c r="G48" s="6">
        <v>1.09</v>
      </c>
      <c r="H48" s="6">
        <v>3.53</v>
      </c>
      <c r="I48" s="6"/>
      <c r="J48" s="6">
        <v>2.67</v>
      </c>
      <c r="K48" s="6">
        <v>21.88</v>
      </c>
      <c r="L48" s="6">
        <v>10.47</v>
      </c>
      <c r="M48" s="6">
        <v>0.08</v>
      </c>
      <c r="N48" s="6">
        <v>0.35</v>
      </c>
      <c r="O48" s="6"/>
      <c r="P48" s="10"/>
      <c r="Q48" s="12" t="str">
        <f>_xlfn.XLOOKUP(A48,表单1!A$2:A$59,表单1!E$2:E$59)</f>
        <v>风化</v>
      </c>
      <c r="R48" s="12" t="str">
        <f>_xlfn.XLOOKUP(A48,表单1!A$2:A$59,表单1!C$2:C$59)</f>
        <v>铅钡</v>
      </c>
      <c r="S48" s="12" t="s">
        <v>9</v>
      </c>
    </row>
    <row r="49" hidden="1" spans="1:19">
      <c r="A49" s="4" t="s">
        <v>59</v>
      </c>
      <c r="B49" s="5" t="s">
        <v>107</v>
      </c>
      <c r="C49" s="6">
        <v>51.33</v>
      </c>
      <c r="D49" s="6">
        <v>5.68</v>
      </c>
      <c r="E49" s="6">
        <v>0.35</v>
      </c>
      <c r="F49" s="6"/>
      <c r="G49" s="6">
        <v>1.16</v>
      </c>
      <c r="H49" s="6">
        <v>5.66</v>
      </c>
      <c r="I49" s="6"/>
      <c r="J49" s="6">
        <v>2.72</v>
      </c>
      <c r="K49" s="6">
        <v>20.12</v>
      </c>
      <c r="L49" s="6">
        <v>10.88</v>
      </c>
      <c r="M49" s="6"/>
      <c r="N49" s="6"/>
      <c r="O49" s="6"/>
      <c r="P49" s="10"/>
      <c r="Q49" s="12" t="str">
        <f>_xlfn.XLOOKUP(A49,表单1!A$2:A$59,表单1!E$2:E$59)</f>
        <v>风化</v>
      </c>
      <c r="R49" s="12" t="str">
        <f>_xlfn.XLOOKUP(A49,表单1!A$2:A$59,表单1!C$2:C$59)</f>
        <v>铅钡</v>
      </c>
      <c r="S49" s="12" t="s">
        <v>9</v>
      </c>
    </row>
    <row r="50" hidden="1" spans="1:19">
      <c r="A50" s="4" t="s">
        <v>60</v>
      </c>
      <c r="B50" s="5" t="s">
        <v>108</v>
      </c>
      <c r="C50" s="6">
        <v>12.41</v>
      </c>
      <c r="D50" s="6"/>
      <c r="E50" s="6"/>
      <c r="F50" s="6">
        <v>5.24</v>
      </c>
      <c r="G50" s="6">
        <v>0.89</v>
      </c>
      <c r="H50" s="6">
        <v>2.25</v>
      </c>
      <c r="I50" s="6">
        <v>0.76</v>
      </c>
      <c r="J50" s="6">
        <v>5.35</v>
      </c>
      <c r="K50" s="6">
        <v>59.85</v>
      </c>
      <c r="L50" s="6">
        <v>7.29</v>
      </c>
      <c r="M50" s="6"/>
      <c r="N50" s="6">
        <v>0.64</v>
      </c>
      <c r="O50" s="6"/>
      <c r="P50" s="10"/>
      <c r="Q50" s="12" t="str">
        <f>_xlfn.XLOOKUP(A50,表单1!A$2:A$59,表单1!E$2:E$59)</f>
        <v>风化</v>
      </c>
      <c r="R50" s="12" t="str">
        <f>_xlfn.XLOOKUP(A50,表单1!A$2:A$59,表单1!C$2:C$59)</f>
        <v>铅钡</v>
      </c>
      <c r="S50" s="12" t="s">
        <v>14</v>
      </c>
    </row>
    <row r="51" ht="13.5" hidden="1" customHeight="1" spans="1:19">
      <c r="A51" s="4" t="s">
        <v>60</v>
      </c>
      <c r="B51" s="5" t="s">
        <v>109</v>
      </c>
      <c r="C51" s="6">
        <v>21.7</v>
      </c>
      <c r="D51" s="6"/>
      <c r="E51" s="6"/>
      <c r="F51" s="6">
        <v>6.4</v>
      </c>
      <c r="G51" s="6">
        <v>0.95</v>
      </c>
      <c r="H51" s="6">
        <v>3.41</v>
      </c>
      <c r="I51" s="6">
        <v>1.39</v>
      </c>
      <c r="J51" s="6">
        <v>1.51</v>
      </c>
      <c r="K51" s="6">
        <v>44.75</v>
      </c>
      <c r="L51" s="6">
        <v>3.26</v>
      </c>
      <c r="M51" s="6">
        <v>12.83</v>
      </c>
      <c r="N51" s="6">
        <v>0.47</v>
      </c>
      <c r="O51" s="6"/>
      <c r="P51" s="10"/>
      <c r="Q51" s="12" t="str">
        <f>_xlfn.XLOOKUP(A51,表单1!A$2:A$59,表单1!E$2:E$59)</f>
        <v>风化</v>
      </c>
      <c r="R51" s="12" t="str">
        <f>_xlfn.XLOOKUP(A51,表单1!A$2:A$59,表单1!C$2:C$59)</f>
        <v>铅钡</v>
      </c>
      <c r="S51" s="12" t="s">
        <v>14</v>
      </c>
    </row>
    <row r="52" hidden="1" spans="1:19">
      <c r="A52" s="4" t="s">
        <v>61</v>
      </c>
      <c r="B52" s="5" t="s">
        <v>110</v>
      </c>
      <c r="C52" s="6">
        <v>60.74</v>
      </c>
      <c r="D52" s="6">
        <v>3.06</v>
      </c>
      <c r="E52" s="6">
        <v>0.2</v>
      </c>
      <c r="F52" s="6">
        <v>2.14</v>
      </c>
      <c r="G52" s="6"/>
      <c r="H52" s="6">
        <v>12.69</v>
      </c>
      <c r="I52" s="6">
        <v>0.77</v>
      </c>
      <c r="J52" s="6">
        <v>0.43</v>
      </c>
      <c r="K52" s="6">
        <v>13.61</v>
      </c>
      <c r="L52" s="6">
        <v>5.22</v>
      </c>
      <c r="M52" s="6"/>
      <c r="N52" s="6">
        <v>0.26</v>
      </c>
      <c r="O52" s="6"/>
      <c r="P52" s="10"/>
      <c r="Q52" s="12" t="str">
        <f>_xlfn.XLOOKUP(A52,表单1!A$2:A$59,表单1!E$2:E$59)</f>
        <v>风化</v>
      </c>
      <c r="R52" s="12" t="str">
        <f>_xlfn.XLOOKUP(A52,表单1!A$2:A$59,表单1!C$2:C$59)</f>
        <v>铅钡</v>
      </c>
      <c r="S52" s="12" t="s">
        <v>9</v>
      </c>
    </row>
    <row r="53" hidden="1" spans="1:19">
      <c r="A53" s="4" t="s">
        <v>62</v>
      </c>
      <c r="B53" s="5" t="s">
        <v>62</v>
      </c>
      <c r="C53" s="6">
        <v>61.28</v>
      </c>
      <c r="D53" s="6">
        <v>2.66</v>
      </c>
      <c r="E53" s="6">
        <v>0.11</v>
      </c>
      <c r="F53" s="6">
        <v>0.84</v>
      </c>
      <c r="G53" s="6">
        <v>0.74</v>
      </c>
      <c r="H53" s="6">
        <v>5</v>
      </c>
      <c r="I53" s="6"/>
      <c r="J53" s="6">
        <v>0.53</v>
      </c>
      <c r="K53" s="6">
        <v>15.99</v>
      </c>
      <c r="L53" s="6">
        <v>10.96</v>
      </c>
      <c r="M53" s="6"/>
      <c r="N53" s="6">
        <v>0.23</v>
      </c>
      <c r="O53" s="6"/>
      <c r="P53" s="10"/>
      <c r="Q53" s="12" t="str">
        <f>_xlfn.XLOOKUP(A53,表单1!A$2:A$59,表单1!E$2:E$59)</f>
        <v>无风化</v>
      </c>
      <c r="R53" s="12" t="str">
        <f>_xlfn.XLOOKUP(A53,表单1!A$2:A$59,表单1!C$2:C$59)</f>
        <v>铅钡</v>
      </c>
      <c r="S53" s="12" t="str">
        <f>Q53</f>
        <v>无风化</v>
      </c>
    </row>
    <row r="54" hidden="1" spans="1:19">
      <c r="A54" s="4" t="s">
        <v>63</v>
      </c>
      <c r="B54" s="5" t="s">
        <v>63</v>
      </c>
      <c r="C54" s="6">
        <v>55.21</v>
      </c>
      <c r="D54" s="6"/>
      <c r="E54" s="6">
        <v>0.25</v>
      </c>
      <c r="F54" s="6"/>
      <c r="G54" s="6">
        <v>1.67</v>
      </c>
      <c r="H54" s="6">
        <v>4.79</v>
      </c>
      <c r="I54" s="6"/>
      <c r="J54" s="6">
        <v>0.77</v>
      </c>
      <c r="K54" s="6">
        <v>25.25</v>
      </c>
      <c r="L54" s="6">
        <v>10.06</v>
      </c>
      <c r="M54" s="6">
        <v>0.2</v>
      </c>
      <c r="N54" s="6">
        <v>0.43</v>
      </c>
      <c r="O54" s="6"/>
      <c r="P54" s="10"/>
      <c r="Q54" s="12" t="str">
        <f>_xlfn.XLOOKUP(A54,表单1!A$2:A$59,表单1!E$2:E$59)</f>
        <v>无风化</v>
      </c>
      <c r="R54" s="12" t="str">
        <f>_xlfn.XLOOKUP(A54,表单1!A$2:A$59,表单1!C$2:C$59)</f>
        <v>铅钡</v>
      </c>
      <c r="S54" s="12" t="str">
        <f>Q54</f>
        <v>无风化</v>
      </c>
    </row>
    <row r="55" hidden="1" spans="1:19">
      <c r="A55" s="4" t="s">
        <v>64</v>
      </c>
      <c r="B55" s="5" t="s">
        <v>64</v>
      </c>
      <c r="C55" s="6">
        <v>51.54</v>
      </c>
      <c r="D55" s="6">
        <v>4.66</v>
      </c>
      <c r="E55" s="6">
        <v>0.29</v>
      </c>
      <c r="F55" s="6">
        <v>0.87</v>
      </c>
      <c r="G55" s="6">
        <v>0.61</v>
      </c>
      <c r="H55" s="6">
        <v>3.06</v>
      </c>
      <c r="I55" s="6"/>
      <c r="J55" s="6">
        <v>0.65</v>
      </c>
      <c r="K55" s="6">
        <v>25.4</v>
      </c>
      <c r="L55" s="6">
        <v>9.23</v>
      </c>
      <c r="M55" s="6">
        <v>0.1</v>
      </c>
      <c r="N55" s="6">
        <v>0.85</v>
      </c>
      <c r="O55" s="6"/>
      <c r="P55" s="10"/>
      <c r="Q55" s="12" t="str">
        <f>_xlfn.XLOOKUP(A55,表单1!A$2:A$59,表单1!E$2:E$59)</f>
        <v>无风化</v>
      </c>
      <c r="R55" s="12" t="str">
        <f>_xlfn.XLOOKUP(A55,表单1!A$2:A$59,表单1!C$2:C$59)</f>
        <v>铅钡</v>
      </c>
      <c r="S55" s="12" t="str">
        <f>Q55</f>
        <v>无风化</v>
      </c>
    </row>
    <row r="56" hidden="1" spans="1:19">
      <c r="A56" s="4" t="s">
        <v>65</v>
      </c>
      <c r="B56" s="5" t="s">
        <v>65</v>
      </c>
      <c r="C56" s="6">
        <v>53.33</v>
      </c>
      <c r="D56" s="6">
        <v>0.8</v>
      </c>
      <c r="E56" s="6">
        <v>0.32</v>
      </c>
      <c r="F56" s="6">
        <v>2.82</v>
      </c>
      <c r="G56" s="6">
        <v>1.54</v>
      </c>
      <c r="H56" s="6">
        <v>13.65</v>
      </c>
      <c r="I56" s="6">
        <v>1.03</v>
      </c>
      <c r="J56" s="6"/>
      <c r="K56" s="6">
        <v>15.71</v>
      </c>
      <c r="L56" s="6">
        <v>7.31</v>
      </c>
      <c r="M56" s="6">
        <v>1.1</v>
      </c>
      <c r="N56" s="6">
        <v>0.25</v>
      </c>
      <c r="O56" s="6">
        <v>1.31</v>
      </c>
      <c r="P56" s="10"/>
      <c r="Q56" s="12" t="str">
        <f>_xlfn.XLOOKUP(A56,表单1!A$2:A$59,表单1!E$2:E$59)</f>
        <v>风化</v>
      </c>
      <c r="R56" s="12" t="str">
        <f>_xlfn.XLOOKUP(A56,表单1!A$2:A$59,表单1!C$2:C$59)</f>
        <v>铅钡</v>
      </c>
      <c r="S56" s="12" t="str">
        <f>Q56</f>
        <v>风化</v>
      </c>
    </row>
    <row r="57" hidden="1" spans="1:19">
      <c r="A57" s="4" t="s">
        <v>66</v>
      </c>
      <c r="B57" s="5" t="s">
        <v>66</v>
      </c>
      <c r="C57" s="6">
        <v>28.79</v>
      </c>
      <c r="D57" s="6"/>
      <c r="E57" s="6"/>
      <c r="F57" s="6">
        <v>4.58</v>
      </c>
      <c r="G57" s="6">
        <v>1.47</v>
      </c>
      <c r="H57" s="6">
        <v>5.38</v>
      </c>
      <c r="I57" s="6">
        <v>2.74</v>
      </c>
      <c r="J57" s="6">
        <v>0.7</v>
      </c>
      <c r="K57" s="6">
        <v>34.18</v>
      </c>
      <c r="L57" s="6">
        <v>6.1</v>
      </c>
      <c r="M57" s="6">
        <v>11.1</v>
      </c>
      <c r="N57" s="6">
        <v>0.46</v>
      </c>
      <c r="O57" s="6"/>
      <c r="P57" s="10"/>
      <c r="Q57" s="12" t="str">
        <f>_xlfn.XLOOKUP(A57,表单1!A$2:A$59,表单1!E$2:E$59)</f>
        <v>风化</v>
      </c>
      <c r="R57" s="12" t="str">
        <f>_xlfn.XLOOKUP(A57,表单1!A$2:A$59,表单1!C$2:C$59)</f>
        <v>铅钡</v>
      </c>
      <c r="S57" s="12" t="str">
        <f>Q57</f>
        <v>风化</v>
      </c>
    </row>
    <row r="58" hidden="1" spans="1:19">
      <c r="A58" s="4" t="s">
        <v>66</v>
      </c>
      <c r="B58" s="5" t="s">
        <v>111</v>
      </c>
      <c r="C58" s="6">
        <v>54.61</v>
      </c>
      <c r="D58" s="6"/>
      <c r="E58" s="6">
        <v>0.3</v>
      </c>
      <c r="F58" s="6">
        <v>2.08</v>
      </c>
      <c r="G58" s="6">
        <v>1.2</v>
      </c>
      <c r="H58" s="6">
        <v>6.5</v>
      </c>
      <c r="I58" s="6">
        <v>1.27</v>
      </c>
      <c r="J58" s="6">
        <v>0.45</v>
      </c>
      <c r="K58" s="6">
        <v>23.02</v>
      </c>
      <c r="L58" s="6">
        <v>4.19</v>
      </c>
      <c r="M58" s="6">
        <v>4.32</v>
      </c>
      <c r="N58" s="6">
        <v>0.3</v>
      </c>
      <c r="O58" s="6"/>
      <c r="P58" s="10"/>
      <c r="Q58" s="12" t="str">
        <f>_xlfn.XLOOKUP(A58,表单1!A$2:A$59,表单1!E$2:E$59)</f>
        <v>风化</v>
      </c>
      <c r="R58" s="12" t="str">
        <f>_xlfn.XLOOKUP(A58,表单1!A$2:A$59,表单1!C$2:C$59)</f>
        <v>铅钡</v>
      </c>
      <c r="S58" s="12" t="s">
        <v>9</v>
      </c>
    </row>
    <row r="59" hidden="1" spans="1:19">
      <c r="A59" s="4" t="s">
        <v>68</v>
      </c>
      <c r="B59" s="5" t="s">
        <v>68</v>
      </c>
      <c r="C59" s="6">
        <v>17.98</v>
      </c>
      <c r="D59" s="6"/>
      <c r="E59" s="6"/>
      <c r="F59" s="6">
        <v>3.19</v>
      </c>
      <c r="G59" s="6">
        <v>0.47</v>
      </c>
      <c r="H59" s="6">
        <v>1.87</v>
      </c>
      <c r="I59" s="6">
        <v>0.33</v>
      </c>
      <c r="J59" s="6">
        <v>1.13</v>
      </c>
      <c r="K59" s="6">
        <v>44</v>
      </c>
      <c r="L59" s="6">
        <v>14.2</v>
      </c>
      <c r="M59" s="6">
        <v>6.34</v>
      </c>
      <c r="N59" s="6">
        <v>0.66</v>
      </c>
      <c r="O59" s="6"/>
      <c r="P59" s="10"/>
      <c r="Q59" s="12" t="str">
        <f>_xlfn.XLOOKUP(A59,表单1!A$2:A$59,表单1!E$2:E$59)</f>
        <v>风化</v>
      </c>
      <c r="R59" s="12" t="str">
        <f>_xlfn.XLOOKUP(A59,表单1!A$2:A$59,表单1!C$2:C$59)</f>
        <v>铅钡</v>
      </c>
      <c r="S59" s="12" t="str">
        <f>Q59</f>
        <v>风化</v>
      </c>
    </row>
    <row r="60" hidden="1" spans="1:19">
      <c r="A60" s="4" t="s">
        <v>68</v>
      </c>
      <c r="B60" s="5" t="s">
        <v>112</v>
      </c>
      <c r="C60" s="6">
        <v>45.02</v>
      </c>
      <c r="D60" s="6"/>
      <c r="E60" s="6"/>
      <c r="F60" s="6">
        <v>3.12</v>
      </c>
      <c r="G60" s="6">
        <v>0.54</v>
      </c>
      <c r="H60" s="6">
        <v>4.16</v>
      </c>
      <c r="I60" s="6"/>
      <c r="J60" s="6">
        <v>0.7</v>
      </c>
      <c r="K60" s="6">
        <v>30.61</v>
      </c>
      <c r="L60" s="6">
        <v>6.22</v>
      </c>
      <c r="M60" s="6">
        <v>6.34</v>
      </c>
      <c r="N60" s="6">
        <v>0.23</v>
      </c>
      <c r="O60" s="6"/>
      <c r="P60" s="10"/>
      <c r="Q60" s="12" t="str">
        <f>_xlfn.XLOOKUP(A60,表单1!A$2:A$59,表单1!E$2:E$59)</f>
        <v>风化</v>
      </c>
      <c r="R60" s="12" t="str">
        <f>_xlfn.XLOOKUP(A60,表单1!A$2:A$59,表单1!C$2:C$59)</f>
        <v>铅钡</v>
      </c>
      <c r="S60" s="12" t="s">
        <v>9</v>
      </c>
    </row>
    <row r="61" hidden="1" spans="1:19">
      <c r="A61" s="4" t="s">
        <v>69</v>
      </c>
      <c r="B61" s="5" t="s">
        <v>113</v>
      </c>
      <c r="C61" s="6">
        <v>24.61</v>
      </c>
      <c r="D61" s="6"/>
      <c r="E61" s="6"/>
      <c r="F61" s="6">
        <v>3.58</v>
      </c>
      <c r="G61" s="6">
        <v>1.19</v>
      </c>
      <c r="H61" s="6">
        <v>5.25</v>
      </c>
      <c r="I61" s="6">
        <v>1.19</v>
      </c>
      <c r="J61" s="6">
        <v>1.37</v>
      </c>
      <c r="K61" s="6">
        <v>40.24</v>
      </c>
      <c r="L61" s="6">
        <v>8.94</v>
      </c>
      <c r="M61" s="6">
        <v>8.1</v>
      </c>
      <c r="N61" s="6">
        <v>0.39</v>
      </c>
      <c r="O61" s="6">
        <v>0.47</v>
      </c>
      <c r="P61" s="10"/>
      <c r="Q61" s="12" t="str">
        <f>_xlfn.XLOOKUP(A61,表单1!A$2:A$59,表单1!E$2:E$59)</f>
        <v>风化</v>
      </c>
      <c r="R61" s="12" t="str">
        <f>_xlfn.XLOOKUP(A61,表单1!A$2:A$59,表单1!C$2:C$59)</f>
        <v>铅钡</v>
      </c>
      <c r="S61" s="12" t="s">
        <v>14</v>
      </c>
    </row>
    <row r="62" hidden="1" spans="1:19">
      <c r="A62" s="4" t="s">
        <v>69</v>
      </c>
      <c r="B62" s="5" t="s">
        <v>114</v>
      </c>
      <c r="C62" s="6">
        <v>21.35</v>
      </c>
      <c r="D62" s="6"/>
      <c r="E62" s="6"/>
      <c r="F62" s="6">
        <v>5.13</v>
      </c>
      <c r="G62" s="6">
        <v>1.45</v>
      </c>
      <c r="H62" s="6">
        <v>2.51</v>
      </c>
      <c r="I62" s="6">
        <v>0.42</v>
      </c>
      <c r="J62" s="6">
        <v>0.75</v>
      </c>
      <c r="K62" s="6">
        <v>51.34</v>
      </c>
      <c r="L62" s="6"/>
      <c r="M62" s="6">
        <v>8.75</v>
      </c>
      <c r="N62" s="6"/>
      <c r="O62" s="6"/>
      <c r="P62" s="10"/>
      <c r="Q62" s="12" t="str">
        <f>_xlfn.XLOOKUP(A62,表单1!A$2:A$59,表单1!E$2:E$59)</f>
        <v>风化</v>
      </c>
      <c r="R62" s="12" t="str">
        <f>_xlfn.XLOOKUP(A62,表单1!A$2:A$59,表单1!C$2:C$59)</f>
        <v>铅钡</v>
      </c>
      <c r="S62" s="12" t="s">
        <v>14</v>
      </c>
    </row>
    <row r="63" hidden="1" spans="1:19">
      <c r="A63" s="4" t="s">
        <v>70</v>
      </c>
      <c r="B63" s="5" t="s">
        <v>70</v>
      </c>
      <c r="C63" s="6">
        <v>25.74</v>
      </c>
      <c r="D63" s="6">
        <v>1.22</v>
      </c>
      <c r="E63" s="6"/>
      <c r="F63" s="6">
        <v>2.27</v>
      </c>
      <c r="G63" s="6">
        <v>0.55</v>
      </c>
      <c r="H63" s="6">
        <v>1.16</v>
      </c>
      <c r="I63" s="6">
        <v>0.23</v>
      </c>
      <c r="J63" s="6">
        <v>0.7</v>
      </c>
      <c r="K63" s="6">
        <v>47.42</v>
      </c>
      <c r="L63" s="6">
        <v>8.64</v>
      </c>
      <c r="M63" s="6">
        <v>5.71</v>
      </c>
      <c r="N63" s="6">
        <v>0.44</v>
      </c>
      <c r="O63" s="6"/>
      <c r="P63" s="10"/>
      <c r="Q63" s="12" t="str">
        <f>_xlfn.XLOOKUP(A63,表单1!A$2:A$59,表单1!E$2:E$59)</f>
        <v>风化</v>
      </c>
      <c r="R63" s="12" t="str">
        <f>_xlfn.XLOOKUP(A63,表单1!A$2:A$59,表单1!C$2:C$59)</f>
        <v>铅钡</v>
      </c>
      <c r="S63" s="12" t="str">
        <f>Q63</f>
        <v>风化</v>
      </c>
    </row>
    <row r="64" hidden="1" spans="1:19">
      <c r="A64" s="4" t="s">
        <v>71</v>
      </c>
      <c r="B64" s="5" t="s">
        <v>115</v>
      </c>
      <c r="C64" s="6">
        <v>63.66</v>
      </c>
      <c r="D64" s="6">
        <v>3.04</v>
      </c>
      <c r="E64" s="6">
        <v>0.11</v>
      </c>
      <c r="F64" s="6">
        <v>0.78</v>
      </c>
      <c r="G64" s="6">
        <v>1.14</v>
      </c>
      <c r="H64" s="6">
        <v>6.06</v>
      </c>
      <c r="I64" s="6"/>
      <c r="J64" s="6">
        <v>0.54</v>
      </c>
      <c r="K64" s="6">
        <v>13.66</v>
      </c>
      <c r="L64" s="6">
        <v>8.99</v>
      </c>
      <c r="M64" s="6"/>
      <c r="N64" s="6">
        <v>0.27</v>
      </c>
      <c r="O64" s="6"/>
      <c r="P64" s="10"/>
      <c r="Q64" s="12" t="str">
        <f>_xlfn.XLOOKUP(A64,表单1!A$2:A$59,表单1!E$2:E$59)</f>
        <v>风化</v>
      </c>
      <c r="R64" s="12" t="str">
        <f>_xlfn.XLOOKUP(A64,表单1!A$2:A$59,表单1!C$2:C$59)</f>
        <v>铅钡</v>
      </c>
      <c r="S64" s="12" t="s">
        <v>9</v>
      </c>
    </row>
    <row r="65" hidden="1" spans="1:19">
      <c r="A65" s="4" t="s">
        <v>72</v>
      </c>
      <c r="B65" s="5" t="s">
        <v>72</v>
      </c>
      <c r="C65" s="6">
        <v>22.28</v>
      </c>
      <c r="D65" s="6"/>
      <c r="E65" s="6">
        <v>0.32</v>
      </c>
      <c r="F65" s="6">
        <v>3.19</v>
      </c>
      <c r="G65" s="6">
        <v>1.28</v>
      </c>
      <c r="H65" s="6">
        <v>4.15</v>
      </c>
      <c r="I65" s="6"/>
      <c r="J65" s="6">
        <v>0.83</v>
      </c>
      <c r="K65" s="6">
        <v>55.46</v>
      </c>
      <c r="L65" s="6">
        <v>7.04</v>
      </c>
      <c r="M65" s="6">
        <v>4.24</v>
      </c>
      <c r="N65" s="6">
        <v>0.88</v>
      </c>
      <c r="O65" s="6"/>
      <c r="P65" s="10"/>
      <c r="Q65" s="12" t="str">
        <f>_xlfn.XLOOKUP(A65,表单1!A$2:A$59,表单1!E$2:E$59)</f>
        <v>风化</v>
      </c>
      <c r="R65" s="12" t="str">
        <f>_xlfn.XLOOKUP(A65,表单1!A$2:A$59,表单1!C$2:C$59)</f>
        <v>铅钡</v>
      </c>
      <c r="S65" s="12" t="str">
        <f>Q65</f>
        <v>风化</v>
      </c>
    </row>
    <row r="66" hidden="1" spans="1:19">
      <c r="A66" s="4" t="s">
        <v>72</v>
      </c>
      <c r="B66" s="5" t="s">
        <v>116</v>
      </c>
      <c r="C66" s="6">
        <v>17.11</v>
      </c>
      <c r="D66" s="6"/>
      <c r="E66" s="6"/>
      <c r="F66" s="6"/>
      <c r="G66" s="6">
        <v>1.11</v>
      </c>
      <c r="H66" s="6">
        <v>3.65</v>
      </c>
      <c r="I66" s="6"/>
      <c r="J66" s="6">
        <v>1.34</v>
      </c>
      <c r="K66" s="6">
        <v>58.46</v>
      </c>
      <c r="L66" s="6"/>
      <c r="M66" s="6">
        <v>14.13</v>
      </c>
      <c r="N66" s="6">
        <v>1.12</v>
      </c>
      <c r="O66" s="6"/>
      <c r="P66" s="10"/>
      <c r="Q66" s="12" t="str">
        <f>_xlfn.XLOOKUP(A66,表单1!A$2:A$59,表单1!E$2:E$59)</f>
        <v>风化</v>
      </c>
      <c r="R66" s="12" t="str">
        <f>_xlfn.XLOOKUP(A66,表单1!A$2:A$59,表单1!C$2:C$59)</f>
        <v>铅钡</v>
      </c>
      <c r="S66" s="12" t="s">
        <v>98</v>
      </c>
    </row>
    <row r="67" hidden="1" spans="1:19">
      <c r="A67" s="4" t="s">
        <v>73</v>
      </c>
      <c r="B67" s="5" t="s">
        <v>73</v>
      </c>
      <c r="C67" s="6">
        <v>49.01</v>
      </c>
      <c r="D67" s="6">
        <v>2.71</v>
      </c>
      <c r="E67" s="6"/>
      <c r="F67" s="6">
        <v>1.13</v>
      </c>
      <c r="G67" s="6"/>
      <c r="H67" s="6">
        <v>1.45</v>
      </c>
      <c r="I67" s="6"/>
      <c r="J67" s="6">
        <v>0.86</v>
      </c>
      <c r="K67" s="6">
        <v>32.92</v>
      </c>
      <c r="L67" s="6">
        <v>7.95</v>
      </c>
      <c r="M67" s="6">
        <v>0.35</v>
      </c>
      <c r="N67" s="6"/>
      <c r="O67" s="6"/>
      <c r="P67" s="10"/>
      <c r="Q67" s="12" t="str">
        <f>_xlfn.XLOOKUP(A67,表单1!A$2:A$59,表单1!E$2:E$59)</f>
        <v>无风化</v>
      </c>
      <c r="R67" s="12" t="str">
        <f>_xlfn.XLOOKUP(A67,表单1!A$2:A$59,表单1!C$2:C$59)</f>
        <v>铅钡</v>
      </c>
      <c r="S67" s="12" t="str">
        <f>Q67</f>
        <v>无风化</v>
      </c>
    </row>
    <row r="68" hidden="1" spans="1:19">
      <c r="A68" s="4" t="s">
        <v>75</v>
      </c>
      <c r="B68" s="5" t="s">
        <v>75</v>
      </c>
      <c r="C68" s="6">
        <v>29.15</v>
      </c>
      <c r="D68" s="6"/>
      <c r="E68" s="6"/>
      <c r="F68" s="6">
        <v>1.21</v>
      </c>
      <c r="G68" s="6"/>
      <c r="H68" s="6">
        <v>1.85</v>
      </c>
      <c r="I68" s="6"/>
      <c r="J68" s="6">
        <v>0.79</v>
      </c>
      <c r="K68" s="6">
        <v>41.25</v>
      </c>
      <c r="L68" s="6">
        <v>15.45</v>
      </c>
      <c r="M68" s="6">
        <v>2.54</v>
      </c>
      <c r="N68" s="6"/>
      <c r="O68" s="6"/>
      <c r="P68" s="10"/>
      <c r="Q68" s="12" t="str">
        <f>_xlfn.XLOOKUP(A68,表单1!A$2:A$59,表单1!E$2:E$59)</f>
        <v>风化</v>
      </c>
      <c r="R68" s="12" t="str">
        <f>_xlfn.XLOOKUP(A68,表单1!A$2:A$59,表单1!C$2:C$59)</f>
        <v>铅钡</v>
      </c>
      <c r="S68" s="12" t="str">
        <f>Q68</f>
        <v>风化</v>
      </c>
    </row>
    <row r="69" hidden="1" spans="1:19">
      <c r="A69" s="4" t="s">
        <v>76</v>
      </c>
      <c r="B69" s="5" t="s">
        <v>76</v>
      </c>
      <c r="C69" s="6">
        <v>25.42</v>
      </c>
      <c r="D69" s="6"/>
      <c r="E69" s="6"/>
      <c r="F69" s="6">
        <v>1.31</v>
      </c>
      <c r="G69" s="6"/>
      <c r="H69" s="6">
        <v>2.18</v>
      </c>
      <c r="I69" s="6"/>
      <c r="J69" s="6">
        <v>1.16</v>
      </c>
      <c r="K69" s="6">
        <v>45.1</v>
      </c>
      <c r="L69" s="6">
        <v>17.3</v>
      </c>
      <c r="M69" s="6"/>
      <c r="N69" s="6"/>
      <c r="O69" s="6"/>
      <c r="P69" s="10"/>
      <c r="Q69" s="12" t="str">
        <f>_xlfn.XLOOKUP(A69,表单1!A$2:A$59,表单1!E$2:E$59)</f>
        <v>风化</v>
      </c>
      <c r="R69" s="12" t="str">
        <f>_xlfn.XLOOKUP(A69,表单1!A$2:A$59,表单1!C$2:C$59)</f>
        <v>铅钡</v>
      </c>
      <c r="S69" s="12" t="str">
        <f>Q69</f>
        <v>风化</v>
      </c>
    </row>
    <row r="70" hidden="1" spans="1:19">
      <c r="A70" s="4" t="s">
        <v>77</v>
      </c>
      <c r="B70" s="5" t="s">
        <v>77</v>
      </c>
      <c r="C70" s="6">
        <v>30.39</v>
      </c>
      <c r="D70" s="6"/>
      <c r="E70" s="6">
        <v>0.34</v>
      </c>
      <c r="F70" s="6">
        <v>3.49</v>
      </c>
      <c r="G70" s="6">
        <v>0.79</v>
      </c>
      <c r="H70" s="6">
        <v>3.52</v>
      </c>
      <c r="I70" s="6">
        <v>0.86</v>
      </c>
      <c r="J70" s="6">
        <v>3.13</v>
      </c>
      <c r="K70" s="6">
        <v>39.35</v>
      </c>
      <c r="L70" s="6">
        <v>7.66</v>
      </c>
      <c r="M70" s="6">
        <v>8.99</v>
      </c>
      <c r="N70" s="6">
        <v>0.24</v>
      </c>
      <c r="O70" s="6"/>
      <c r="P70" s="6"/>
      <c r="Q70" s="12" t="str">
        <f>_xlfn.XLOOKUP(A70,表单1!A$2:A$59,表单1!E$2:E$59)</f>
        <v>风化</v>
      </c>
      <c r="R70" s="12" t="str">
        <f>_xlfn.XLOOKUP(A70,表单1!A$2:A$59,表单1!C$2:C$59)</f>
        <v>铅钡</v>
      </c>
      <c r="S70" s="12" t="str">
        <f>Q70</f>
        <v>风化</v>
      </c>
    </row>
    <row r="73" spans="5:5">
      <c r="E73" s="12"/>
    </row>
    <row r="74" spans="5:5">
      <c r="E74" s="12"/>
    </row>
    <row r="75" spans="5:5">
      <c r="E75" s="12"/>
    </row>
    <row r="76" spans="5:5">
      <c r="E76" s="12"/>
    </row>
    <row r="77" spans="5:5">
      <c r="E77" s="12"/>
    </row>
    <row r="78" spans="5:5">
      <c r="E78" s="12"/>
    </row>
    <row r="79" spans="5:5">
      <c r="E79" s="12"/>
    </row>
    <row r="82" spans="5:5">
      <c r="E82" s="12"/>
    </row>
    <row r="83" spans="5:5">
      <c r="E83" s="12"/>
    </row>
    <row r="84" spans="5:5">
      <c r="E84" s="12"/>
    </row>
    <row r="85" spans="5:5">
      <c r="E85" s="12"/>
    </row>
    <row r="86" spans="5:5">
      <c r="E86" s="12"/>
    </row>
    <row r="87" spans="5:5">
      <c r="E87" s="12"/>
    </row>
    <row r="88" spans="5:5">
      <c r="E88" s="12"/>
    </row>
    <row r="89" spans="5:5">
      <c r="E89" s="12"/>
    </row>
    <row r="90" spans="5:5">
      <c r="E90" s="12"/>
    </row>
    <row r="91" spans="5:5">
      <c r="E91" s="12"/>
    </row>
    <row r="93" spans="5:5">
      <c r="E93" s="12"/>
    </row>
    <row r="95" spans="5:5">
      <c r="E95" s="12"/>
    </row>
    <row r="99" spans="5:5">
      <c r="E99" s="12"/>
    </row>
    <row r="101" spans="5:5">
      <c r="E101" s="12"/>
    </row>
    <row r="102" spans="5:5">
      <c r="E102" s="12"/>
    </row>
    <row r="103" spans="5:5">
      <c r="E103" s="12"/>
    </row>
    <row r="105" spans="5:5">
      <c r="E105" s="12"/>
    </row>
    <row r="106" spans="5:5">
      <c r="E106" s="12"/>
    </row>
    <row r="107" spans="5:5">
      <c r="E107" s="12"/>
    </row>
    <row r="109" spans="5:5">
      <c r="E109" s="12"/>
    </row>
    <row r="110" spans="5:5">
      <c r="E110" s="12"/>
    </row>
    <row r="114" spans="5:5">
      <c r="E114" s="12"/>
    </row>
    <row r="115" spans="5:5">
      <c r="E115" s="12"/>
    </row>
    <row r="117" spans="5:5">
      <c r="E117" s="12"/>
    </row>
    <row r="118" spans="5:5">
      <c r="E118" s="12"/>
    </row>
    <row r="119" spans="5:5">
      <c r="E119" s="12"/>
    </row>
    <row r="120" spans="5:5">
      <c r="E120" s="12"/>
    </row>
    <row r="121" spans="5:5">
      <c r="E121" s="12"/>
    </row>
    <row r="122" spans="5:5">
      <c r="E122" s="12"/>
    </row>
    <row r="126" spans="5:5">
      <c r="E126" s="12"/>
    </row>
    <row r="127" spans="5:5">
      <c r="E127" s="12"/>
    </row>
    <row r="131" spans="5:5">
      <c r="E131" s="12"/>
    </row>
  </sheetData>
  <autoFilter ref="R1:R131">
    <filterColumn colId="0">
      <filters blank="1">
        <filter val="高钾"/>
      </filters>
    </filterColumn>
    <extLst/>
  </autoFilter>
  <sortState ref="B2:P71">
    <sortCondition ref="B2:B7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zoomScale="130" zoomScaleNormal="130" workbookViewId="0">
      <selection activeCell="K4" sqref="K4"/>
    </sheetView>
  </sheetViews>
  <sheetFormatPr defaultColWidth="8.72727272727273" defaultRowHeight="14"/>
  <cols>
    <col min="1" max="2" width="9.63636363636364" style="19" customWidth="1"/>
    <col min="3" max="16" width="9.63636363636364" style="20" customWidth="1"/>
    <col min="17" max="16384" width="8.72727272727273" style="20"/>
  </cols>
  <sheetData>
    <row r="1" s="19" customFormat="1" ht="32" spans="1:16">
      <c r="A1" s="21" t="s">
        <v>0</v>
      </c>
      <c r="B1" s="22" t="s">
        <v>4</v>
      </c>
      <c r="C1" s="23" t="s">
        <v>117</v>
      </c>
      <c r="D1" s="23" t="s">
        <v>118</v>
      </c>
      <c r="E1" s="23" t="s">
        <v>119</v>
      </c>
      <c r="F1" s="23" t="s">
        <v>120</v>
      </c>
      <c r="G1" s="23" t="s">
        <v>121</v>
      </c>
      <c r="H1" s="23" t="s">
        <v>122</v>
      </c>
      <c r="I1" s="23" t="s">
        <v>123</v>
      </c>
      <c r="J1" s="23" t="s">
        <v>124</v>
      </c>
      <c r="K1" s="23" t="s">
        <v>125</v>
      </c>
      <c r="L1" s="23" t="s">
        <v>126</v>
      </c>
      <c r="M1" s="23" t="s">
        <v>127</v>
      </c>
      <c r="N1" s="23" t="s">
        <v>128</v>
      </c>
      <c r="O1" s="23" t="s">
        <v>129</v>
      </c>
      <c r="P1" s="23" t="s">
        <v>130</v>
      </c>
    </row>
    <row r="2" spans="1:16">
      <c r="A2" s="24" t="s">
        <v>131</v>
      </c>
      <c r="B2" s="25" t="s">
        <v>9</v>
      </c>
      <c r="C2" s="6">
        <v>78.45</v>
      </c>
      <c r="D2" s="6"/>
      <c r="E2" s="6"/>
      <c r="F2" s="6">
        <v>6.08</v>
      </c>
      <c r="G2" s="6">
        <v>1.86</v>
      </c>
      <c r="H2" s="6">
        <v>7.23</v>
      </c>
      <c r="I2" s="6">
        <v>2.15</v>
      </c>
      <c r="J2" s="6">
        <v>2.11</v>
      </c>
      <c r="K2" s="6"/>
      <c r="L2" s="6"/>
      <c r="M2" s="6">
        <v>1.06</v>
      </c>
      <c r="N2" s="6">
        <v>0.03</v>
      </c>
      <c r="O2" s="6"/>
      <c r="P2" s="6">
        <v>0.51</v>
      </c>
    </row>
    <row r="3" spans="1:16">
      <c r="A3" s="24" t="s">
        <v>132</v>
      </c>
      <c r="B3" s="25" t="s">
        <v>14</v>
      </c>
      <c r="C3" s="6">
        <v>37.75</v>
      </c>
      <c r="D3" s="6"/>
      <c r="E3" s="6"/>
      <c r="F3" s="6">
        <v>7.63</v>
      </c>
      <c r="G3" s="6"/>
      <c r="H3" s="6">
        <v>2.33</v>
      </c>
      <c r="I3" s="6"/>
      <c r="J3" s="6"/>
      <c r="K3" s="6">
        <v>34.3</v>
      </c>
      <c r="L3" s="6"/>
      <c r="M3" s="6">
        <v>14.27</v>
      </c>
      <c r="N3" s="6"/>
      <c r="O3" s="6"/>
      <c r="P3" s="24"/>
    </row>
    <row r="4" spans="1:16">
      <c r="A4" s="24" t="s">
        <v>133</v>
      </c>
      <c r="B4" s="25" t="s">
        <v>9</v>
      </c>
      <c r="C4" s="6">
        <v>31.95</v>
      </c>
      <c r="D4" s="6"/>
      <c r="E4" s="6">
        <v>1.36</v>
      </c>
      <c r="F4" s="6">
        <v>7.19</v>
      </c>
      <c r="G4" s="6">
        <v>0.81</v>
      </c>
      <c r="H4" s="6">
        <v>2.93</v>
      </c>
      <c r="I4" s="6">
        <v>7.06</v>
      </c>
      <c r="J4" s="6">
        <v>0.21</v>
      </c>
      <c r="K4" s="6">
        <v>39.58</v>
      </c>
      <c r="L4" s="6">
        <v>4.69</v>
      </c>
      <c r="M4" s="6">
        <v>2.68</v>
      </c>
      <c r="N4" s="6">
        <v>0.52</v>
      </c>
      <c r="O4" s="6"/>
      <c r="P4" s="24"/>
    </row>
    <row r="5" spans="1:16">
      <c r="A5" s="24" t="s">
        <v>134</v>
      </c>
      <c r="B5" s="25" t="s">
        <v>9</v>
      </c>
      <c r="C5" s="6">
        <v>35.47</v>
      </c>
      <c r="D5" s="6"/>
      <c r="E5" s="6">
        <v>0.79</v>
      </c>
      <c r="F5" s="6">
        <v>2.89</v>
      </c>
      <c r="G5" s="6">
        <v>1.05</v>
      </c>
      <c r="H5" s="6">
        <v>7.07</v>
      </c>
      <c r="I5" s="6">
        <v>6.45</v>
      </c>
      <c r="J5" s="6">
        <v>0.96</v>
      </c>
      <c r="K5" s="6">
        <v>24.28</v>
      </c>
      <c r="L5" s="6">
        <v>8.31</v>
      </c>
      <c r="M5" s="6">
        <v>8.45</v>
      </c>
      <c r="N5" s="6">
        <v>0.28</v>
      </c>
      <c r="O5" s="6"/>
      <c r="P5" s="6"/>
    </row>
    <row r="6" spans="1:16">
      <c r="A6" s="24" t="s">
        <v>135</v>
      </c>
      <c r="B6" s="25" t="s">
        <v>14</v>
      </c>
      <c r="C6" s="6">
        <v>64.29</v>
      </c>
      <c r="D6" s="6">
        <v>1.2</v>
      </c>
      <c r="E6" s="6">
        <v>0.37</v>
      </c>
      <c r="F6" s="6">
        <v>1.64</v>
      </c>
      <c r="G6" s="6">
        <v>2.34</v>
      </c>
      <c r="H6" s="6">
        <v>12.75</v>
      </c>
      <c r="I6" s="6">
        <v>0.81</v>
      </c>
      <c r="J6" s="6">
        <v>0.94</v>
      </c>
      <c r="K6" s="6">
        <v>12.23</v>
      </c>
      <c r="L6" s="6">
        <v>2.16</v>
      </c>
      <c r="M6" s="6">
        <v>0.19</v>
      </c>
      <c r="N6" s="6">
        <v>0.21</v>
      </c>
      <c r="O6" s="6">
        <v>0.49</v>
      </c>
      <c r="P6" s="24"/>
    </row>
    <row r="7" spans="1:16">
      <c r="A7" s="24" t="s">
        <v>136</v>
      </c>
      <c r="B7" s="25" t="s">
        <v>14</v>
      </c>
      <c r="C7" s="24">
        <v>93.17</v>
      </c>
      <c r="D7" s="24"/>
      <c r="E7" s="24">
        <v>1.35</v>
      </c>
      <c r="F7" s="24">
        <v>0.64</v>
      </c>
      <c r="G7" s="24">
        <v>0.21</v>
      </c>
      <c r="H7" s="24">
        <v>1.52</v>
      </c>
      <c r="I7" s="24">
        <v>0.27</v>
      </c>
      <c r="J7" s="24">
        <v>1.73</v>
      </c>
      <c r="K7" s="24"/>
      <c r="L7" s="24"/>
      <c r="M7" s="6">
        <v>0.21</v>
      </c>
      <c r="N7" s="24"/>
      <c r="O7" s="24"/>
      <c r="P7" s="24"/>
    </row>
    <row r="8" spans="1:16">
      <c r="A8" s="24" t="s">
        <v>137</v>
      </c>
      <c r="B8" s="25" t="s">
        <v>14</v>
      </c>
      <c r="C8" s="6">
        <v>90.83</v>
      </c>
      <c r="D8" s="6"/>
      <c r="E8" s="6">
        <v>0.98</v>
      </c>
      <c r="F8" s="6">
        <v>1.12</v>
      </c>
      <c r="G8" s="6"/>
      <c r="H8" s="6">
        <v>5.06</v>
      </c>
      <c r="I8" s="6">
        <v>0.24</v>
      </c>
      <c r="J8" s="6">
        <v>1.17</v>
      </c>
      <c r="K8" s="24"/>
      <c r="L8" s="24"/>
      <c r="M8" s="24">
        <v>0.13</v>
      </c>
      <c r="N8" s="24"/>
      <c r="O8" s="24"/>
      <c r="P8" s="24">
        <v>0.11</v>
      </c>
    </row>
    <row r="9" spans="1:16">
      <c r="A9" s="24" t="s">
        <v>138</v>
      </c>
      <c r="B9" s="25" t="s">
        <v>9</v>
      </c>
      <c r="C9" s="26">
        <v>51.12</v>
      </c>
      <c r="D9" s="26">
        <v>0</v>
      </c>
      <c r="E9" s="27">
        <v>0.23</v>
      </c>
      <c r="F9" s="26">
        <v>0.89</v>
      </c>
      <c r="G9" s="26">
        <v>0</v>
      </c>
      <c r="H9" s="26">
        <v>2.12</v>
      </c>
      <c r="I9" s="26">
        <v>0</v>
      </c>
      <c r="J9" s="26">
        <v>9.01</v>
      </c>
      <c r="K9" s="26">
        <v>21.24</v>
      </c>
      <c r="L9" s="26">
        <v>11.34</v>
      </c>
      <c r="M9" s="26">
        <v>1.46</v>
      </c>
      <c r="N9" s="26">
        <v>0.31</v>
      </c>
      <c r="O9" s="26">
        <v>0</v>
      </c>
      <c r="P9" s="26">
        <v>2.26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opLeftCell="A11" workbookViewId="0">
      <selection activeCell="A1" sqref="A1:B50"/>
    </sheetView>
  </sheetViews>
  <sheetFormatPr defaultColWidth="8.72727272727273" defaultRowHeight="14"/>
  <sheetData>
    <row r="1" ht="29" spans="1:19">
      <c r="A1" s="1" t="s">
        <v>0</v>
      </c>
      <c r="B1" s="1" t="s">
        <v>78</v>
      </c>
      <c r="C1" s="2" t="s">
        <v>79</v>
      </c>
      <c r="D1" s="2" t="s">
        <v>80</v>
      </c>
      <c r="E1" s="3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9" t="s">
        <v>92</v>
      </c>
      <c r="Q1" s="2" t="s">
        <v>14</v>
      </c>
      <c r="R1" s="2" t="s">
        <v>2</v>
      </c>
      <c r="S1" s="11"/>
    </row>
    <row r="2" spans="1:19">
      <c r="A2" s="8" t="s">
        <v>10</v>
      </c>
      <c r="B2" s="5" t="s">
        <v>10</v>
      </c>
      <c r="C2" s="6">
        <v>36.28</v>
      </c>
      <c r="D2" s="6"/>
      <c r="E2" s="6">
        <v>1.05</v>
      </c>
      <c r="F2" s="6">
        <v>2.34</v>
      </c>
      <c r="G2" s="6">
        <v>1.18</v>
      </c>
      <c r="H2" s="6">
        <v>5.73</v>
      </c>
      <c r="I2" s="6">
        <v>1.86</v>
      </c>
      <c r="J2" s="6">
        <v>0.26</v>
      </c>
      <c r="K2" s="6">
        <v>47.43</v>
      </c>
      <c r="L2" s="6"/>
      <c r="M2" s="6">
        <v>3.57</v>
      </c>
      <c r="N2" s="6">
        <v>0.19</v>
      </c>
      <c r="O2" s="6"/>
      <c r="P2" s="6"/>
      <c r="Q2" s="12" t="s">
        <v>14</v>
      </c>
      <c r="R2" s="12" t="s">
        <v>12</v>
      </c>
      <c r="S2" s="15"/>
    </row>
    <row r="3" spans="1:19">
      <c r="A3" s="4" t="s">
        <v>21</v>
      </c>
      <c r="B3" s="5" t="s">
        <v>21</v>
      </c>
      <c r="C3" s="6">
        <v>20.14</v>
      </c>
      <c r="D3" s="6"/>
      <c r="E3" s="6"/>
      <c r="F3" s="6">
        <v>1.48</v>
      </c>
      <c r="G3" s="6"/>
      <c r="H3" s="6">
        <v>1.34</v>
      </c>
      <c r="I3" s="6"/>
      <c r="J3" s="6">
        <v>10.41</v>
      </c>
      <c r="K3" s="6">
        <v>28.68</v>
      </c>
      <c r="L3" s="6">
        <v>31.23</v>
      </c>
      <c r="M3" s="6">
        <v>3.59</v>
      </c>
      <c r="N3" s="6">
        <v>0.37</v>
      </c>
      <c r="O3" s="6"/>
      <c r="P3" s="6">
        <v>2.58</v>
      </c>
      <c r="Q3" s="12" t="s">
        <v>14</v>
      </c>
      <c r="R3" s="12" t="s">
        <v>12</v>
      </c>
      <c r="S3" s="16"/>
    </row>
    <row r="4" spans="1:19">
      <c r="A4" s="4" t="s">
        <v>21</v>
      </c>
      <c r="B4" s="5" t="s">
        <v>97</v>
      </c>
      <c r="C4" s="6">
        <v>4.61</v>
      </c>
      <c r="D4" s="6"/>
      <c r="E4" s="6"/>
      <c r="F4" s="6">
        <v>3.19</v>
      </c>
      <c r="G4" s="6"/>
      <c r="H4" s="6">
        <v>1.11</v>
      </c>
      <c r="I4" s="6"/>
      <c r="J4" s="6">
        <v>3.14</v>
      </c>
      <c r="K4" s="6">
        <v>32.45</v>
      </c>
      <c r="L4" s="6">
        <v>30.62</v>
      </c>
      <c r="M4" s="6">
        <v>7.56</v>
      </c>
      <c r="N4" s="6">
        <v>0.53</v>
      </c>
      <c r="O4" s="6"/>
      <c r="P4" s="6">
        <v>15.03</v>
      </c>
      <c r="Q4" s="12" t="s">
        <v>14</v>
      </c>
      <c r="R4" s="12" t="s">
        <v>12</v>
      </c>
      <c r="S4" s="12" t="s">
        <v>98</v>
      </c>
    </row>
    <row r="5" spans="1:19">
      <c r="A5" s="4" t="s">
        <v>25</v>
      </c>
      <c r="B5" s="5" t="s">
        <v>25</v>
      </c>
      <c r="C5" s="6">
        <v>33.59</v>
      </c>
      <c r="D5" s="6"/>
      <c r="E5" s="6">
        <v>0.21</v>
      </c>
      <c r="F5" s="6">
        <v>3.51</v>
      </c>
      <c r="G5" s="6">
        <v>0.71</v>
      </c>
      <c r="H5" s="6">
        <v>2.69</v>
      </c>
      <c r="I5" s="6"/>
      <c r="J5" s="6">
        <v>4.93</v>
      </c>
      <c r="K5" s="6">
        <v>25.39</v>
      </c>
      <c r="L5" s="6">
        <v>14.61</v>
      </c>
      <c r="M5" s="6">
        <v>9.38</v>
      </c>
      <c r="N5" s="6">
        <v>0.37</v>
      </c>
      <c r="O5" s="6"/>
      <c r="P5" s="6"/>
      <c r="Q5" s="12" t="s">
        <v>14</v>
      </c>
      <c r="R5" s="12" t="s">
        <v>12</v>
      </c>
      <c r="S5" s="16"/>
    </row>
    <row r="6" spans="1:19">
      <c r="A6" s="4" t="s">
        <v>35</v>
      </c>
      <c r="B6" s="5" t="s">
        <v>35</v>
      </c>
      <c r="C6" s="6">
        <v>29.64</v>
      </c>
      <c r="D6" s="6"/>
      <c r="E6" s="6"/>
      <c r="F6" s="6">
        <v>2.93</v>
      </c>
      <c r="G6" s="6">
        <v>0.59</v>
      </c>
      <c r="H6" s="6">
        <v>3.57</v>
      </c>
      <c r="I6" s="6">
        <v>1.33</v>
      </c>
      <c r="J6" s="6">
        <v>3.51</v>
      </c>
      <c r="K6" s="6">
        <v>42.82</v>
      </c>
      <c r="L6" s="6">
        <v>5.35</v>
      </c>
      <c r="M6" s="6">
        <v>8.83</v>
      </c>
      <c r="N6" s="6">
        <v>0.19</v>
      </c>
      <c r="O6" s="6"/>
      <c r="P6" s="6"/>
      <c r="Q6" s="12" t="s">
        <v>14</v>
      </c>
      <c r="R6" s="12" t="s">
        <v>12</v>
      </c>
      <c r="S6" s="16"/>
    </row>
    <row r="7" spans="1:19">
      <c r="A7" s="4" t="s">
        <v>36</v>
      </c>
      <c r="B7" s="5" t="s">
        <v>36</v>
      </c>
      <c r="C7" s="6">
        <v>37.36</v>
      </c>
      <c r="D7" s="6"/>
      <c r="E7" s="6">
        <v>0.71</v>
      </c>
      <c r="F7" s="6"/>
      <c r="G7" s="6"/>
      <c r="H7" s="6">
        <v>5.45</v>
      </c>
      <c r="I7" s="6">
        <v>1.51</v>
      </c>
      <c r="J7" s="6">
        <v>4.78</v>
      </c>
      <c r="K7" s="6">
        <v>9.3</v>
      </c>
      <c r="L7" s="6">
        <v>23.55</v>
      </c>
      <c r="M7" s="6">
        <v>5.75</v>
      </c>
      <c r="N7" s="6"/>
      <c r="O7" s="6"/>
      <c r="P7" s="6"/>
      <c r="Q7" s="12" t="s">
        <v>9</v>
      </c>
      <c r="R7" s="12" t="s">
        <v>12</v>
      </c>
      <c r="S7" s="16"/>
    </row>
    <row r="8" spans="1:19">
      <c r="A8" s="4" t="s">
        <v>39</v>
      </c>
      <c r="B8" s="5" t="s">
        <v>99</v>
      </c>
      <c r="C8" s="6">
        <v>53.79</v>
      </c>
      <c r="D8" s="6">
        <v>7.92</v>
      </c>
      <c r="E8" s="6"/>
      <c r="F8" s="6">
        <v>0.5</v>
      </c>
      <c r="G8" s="6">
        <v>0.71</v>
      </c>
      <c r="H8" s="6">
        <v>1.42</v>
      </c>
      <c r="I8" s="6"/>
      <c r="J8" s="6">
        <v>2.99</v>
      </c>
      <c r="K8" s="6">
        <v>16.98</v>
      </c>
      <c r="L8" s="6">
        <v>11.86</v>
      </c>
      <c r="M8" s="6"/>
      <c r="N8" s="6">
        <v>0.33</v>
      </c>
      <c r="O8" s="6"/>
      <c r="P8" s="10"/>
      <c r="Q8" s="12" t="s">
        <v>14</v>
      </c>
      <c r="R8" s="12" t="s">
        <v>12</v>
      </c>
      <c r="S8" s="16" t="s">
        <v>9</v>
      </c>
    </row>
    <row r="9" spans="1:19">
      <c r="A9" s="4" t="s">
        <v>40</v>
      </c>
      <c r="B9" s="5" t="s">
        <v>40</v>
      </c>
      <c r="C9" s="6">
        <v>31.94</v>
      </c>
      <c r="D9" s="6"/>
      <c r="E9" s="6"/>
      <c r="F9" s="6">
        <v>0.47</v>
      </c>
      <c r="G9" s="6"/>
      <c r="H9" s="6">
        <v>1.59</v>
      </c>
      <c r="I9" s="6"/>
      <c r="J9" s="6">
        <v>8.46</v>
      </c>
      <c r="K9" s="6">
        <v>29.14</v>
      </c>
      <c r="L9" s="6">
        <v>26.23</v>
      </c>
      <c r="M9" s="6">
        <v>0.14</v>
      </c>
      <c r="N9" s="6">
        <v>0.91</v>
      </c>
      <c r="O9" s="6"/>
      <c r="P9" s="6"/>
      <c r="Q9" s="12" t="s">
        <v>9</v>
      </c>
      <c r="R9" s="12" t="s">
        <v>12</v>
      </c>
      <c r="S9" s="16"/>
    </row>
    <row r="10" spans="1:19">
      <c r="A10" s="4" t="s">
        <v>41</v>
      </c>
      <c r="B10" s="5" t="s">
        <v>100</v>
      </c>
      <c r="C10" s="6">
        <v>50.61</v>
      </c>
      <c r="D10" s="6">
        <v>2.31</v>
      </c>
      <c r="E10" s="6"/>
      <c r="F10" s="6">
        <v>0.63</v>
      </c>
      <c r="G10" s="6"/>
      <c r="H10" s="6">
        <v>1.9</v>
      </c>
      <c r="I10" s="6">
        <v>1.55</v>
      </c>
      <c r="J10" s="6">
        <v>1.12</v>
      </c>
      <c r="K10" s="6">
        <v>31.9</v>
      </c>
      <c r="L10" s="6">
        <v>6.65</v>
      </c>
      <c r="M10" s="6">
        <v>0.19</v>
      </c>
      <c r="N10" s="6">
        <v>0.2</v>
      </c>
      <c r="O10" s="6"/>
      <c r="P10" s="10"/>
      <c r="Q10" s="12" t="s">
        <v>14</v>
      </c>
      <c r="R10" s="12" t="s">
        <v>12</v>
      </c>
      <c r="S10" s="16" t="s">
        <v>9</v>
      </c>
    </row>
    <row r="11" spans="1:19">
      <c r="A11" s="4" t="s">
        <v>42</v>
      </c>
      <c r="B11" s="5" t="s">
        <v>42</v>
      </c>
      <c r="C11" s="6">
        <v>19.79</v>
      </c>
      <c r="D11" s="6"/>
      <c r="E11" s="6"/>
      <c r="F11" s="6">
        <v>1.44</v>
      </c>
      <c r="G11" s="6"/>
      <c r="H11" s="6">
        <v>0.7</v>
      </c>
      <c r="I11" s="6"/>
      <c r="J11" s="6">
        <v>10.57</v>
      </c>
      <c r="K11" s="6">
        <v>29.53</v>
      </c>
      <c r="L11" s="6">
        <v>32.25</v>
      </c>
      <c r="M11" s="6">
        <v>3.13</v>
      </c>
      <c r="N11" s="6">
        <v>0.45</v>
      </c>
      <c r="O11" s="6"/>
      <c r="P11" s="6">
        <v>1.96</v>
      </c>
      <c r="Q11" s="12" t="s">
        <v>14</v>
      </c>
      <c r="R11" s="12" t="s">
        <v>12</v>
      </c>
      <c r="S11" s="16"/>
    </row>
    <row r="12" spans="1:19">
      <c r="A12" s="4" t="s">
        <v>42</v>
      </c>
      <c r="B12" s="5" t="s">
        <v>101</v>
      </c>
      <c r="C12" s="6">
        <v>3.72</v>
      </c>
      <c r="D12" s="6"/>
      <c r="E12" s="6">
        <v>0.4</v>
      </c>
      <c r="F12" s="6">
        <v>3.01</v>
      </c>
      <c r="G12" s="6"/>
      <c r="H12" s="6">
        <v>1.18</v>
      </c>
      <c r="I12" s="6"/>
      <c r="J12" s="6">
        <v>3.6</v>
      </c>
      <c r="K12" s="6">
        <v>29.92</v>
      </c>
      <c r="L12" s="6">
        <v>35.45</v>
      </c>
      <c r="M12" s="6">
        <v>6.04</v>
      </c>
      <c r="N12" s="6">
        <v>0.62</v>
      </c>
      <c r="O12" s="6"/>
      <c r="P12" s="6">
        <v>15.95</v>
      </c>
      <c r="Q12" s="12" t="s">
        <v>14</v>
      </c>
      <c r="R12" s="12" t="s">
        <v>12</v>
      </c>
      <c r="S12" s="16" t="s">
        <v>98</v>
      </c>
    </row>
    <row r="13" spans="1:19">
      <c r="A13" s="4" t="s">
        <v>44</v>
      </c>
      <c r="B13" s="5" t="s">
        <v>102</v>
      </c>
      <c r="C13" s="6">
        <v>68.08</v>
      </c>
      <c r="D13" s="6"/>
      <c r="E13" s="6">
        <v>0.26</v>
      </c>
      <c r="F13" s="6">
        <v>1.34</v>
      </c>
      <c r="G13" s="6">
        <v>1</v>
      </c>
      <c r="H13" s="6">
        <v>4.7</v>
      </c>
      <c r="I13" s="6">
        <v>0.41</v>
      </c>
      <c r="J13" s="6">
        <v>0.33</v>
      </c>
      <c r="K13" s="6">
        <v>17.14</v>
      </c>
      <c r="L13" s="6">
        <v>4.04</v>
      </c>
      <c r="M13" s="6">
        <v>1.04</v>
      </c>
      <c r="N13" s="6">
        <v>0.12</v>
      </c>
      <c r="O13" s="6">
        <v>0.23</v>
      </c>
      <c r="P13" s="10"/>
      <c r="Q13" s="12" t="s">
        <v>14</v>
      </c>
      <c r="R13" s="12" t="s">
        <v>12</v>
      </c>
      <c r="S13" s="16" t="s">
        <v>9</v>
      </c>
    </row>
    <row r="14" spans="1:19">
      <c r="A14" s="4" t="s">
        <v>45</v>
      </c>
      <c r="B14" s="5" t="s">
        <v>103</v>
      </c>
      <c r="C14" s="6">
        <v>63.3</v>
      </c>
      <c r="D14" s="6">
        <v>0.92</v>
      </c>
      <c r="E14" s="6">
        <v>0.3</v>
      </c>
      <c r="F14" s="6">
        <v>2.98</v>
      </c>
      <c r="G14" s="6">
        <v>1.49</v>
      </c>
      <c r="H14" s="6">
        <v>14.34</v>
      </c>
      <c r="I14" s="6">
        <v>0.81</v>
      </c>
      <c r="J14" s="6">
        <v>0.74</v>
      </c>
      <c r="K14" s="6">
        <v>12.31</v>
      </c>
      <c r="L14" s="6">
        <v>2.03</v>
      </c>
      <c r="M14" s="6">
        <v>0.41</v>
      </c>
      <c r="N14" s="6">
        <v>0.25</v>
      </c>
      <c r="O14" s="6"/>
      <c r="P14" s="10"/>
      <c r="Q14" s="12" t="s">
        <v>14</v>
      </c>
      <c r="R14" s="12" t="s">
        <v>12</v>
      </c>
      <c r="S14" s="16" t="s">
        <v>9</v>
      </c>
    </row>
    <row r="15" spans="1:19">
      <c r="A15" s="4" t="s">
        <v>46</v>
      </c>
      <c r="B15" s="5" t="s">
        <v>104</v>
      </c>
      <c r="C15" s="6">
        <v>34.34</v>
      </c>
      <c r="D15" s="6"/>
      <c r="E15" s="6">
        <v>1.41</v>
      </c>
      <c r="F15" s="6">
        <v>4.49</v>
      </c>
      <c r="G15" s="6">
        <v>0.98</v>
      </c>
      <c r="H15" s="6">
        <v>4.35</v>
      </c>
      <c r="I15" s="6">
        <v>2.12</v>
      </c>
      <c r="J15" s="6"/>
      <c r="K15" s="6">
        <v>39.22</v>
      </c>
      <c r="L15" s="6">
        <v>10.29</v>
      </c>
      <c r="M15" s="6"/>
      <c r="N15" s="6">
        <v>0.35</v>
      </c>
      <c r="O15" s="6">
        <v>0.4</v>
      </c>
      <c r="P15" s="10"/>
      <c r="Q15" s="12" t="s">
        <v>9</v>
      </c>
      <c r="R15" s="12" t="s">
        <v>12</v>
      </c>
      <c r="S15" s="16" t="s">
        <v>139</v>
      </c>
    </row>
    <row r="16" spans="1:19">
      <c r="A16" s="4" t="s">
        <v>46</v>
      </c>
      <c r="B16" s="5" t="s">
        <v>105</v>
      </c>
      <c r="C16" s="6">
        <v>36.93</v>
      </c>
      <c r="D16" s="6"/>
      <c r="E16" s="6"/>
      <c r="F16" s="6">
        <v>4.24</v>
      </c>
      <c r="G16" s="6">
        <v>0.51</v>
      </c>
      <c r="H16" s="6">
        <v>3.86</v>
      </c>
      <c r="I16" s="6">
        <v>2.74</v>
      </c>
      <c r="J16" s="6"/>
      <c r="K16" s="6">
        <v>37.74</v>
      </c>
      <c r="L16" s="6">
        <v>10.35</v>
      </c>
      <c r="M16" s="6">
        <v>1.41</v>
      </c>
      <c r="N16" s="6">
        <v>0.48</v>
      </c>
      <c r="O16" s="6">
        <v>0.44</v>
      </c>
      <c r="P16" s="10"/>
      <c r="Q16" s="12" t="s">
        <v>9</v>
      </c>
      <c r="R16" s="12" t="s">
        <v>12</v>
      </c>
      <c r="S16" s="16" t="s">
        <v>140</v>
      </c>
    </row>
    <row r="17" spans="1:19">
      <c r="A17" s="4" t="s">
        <v>47</v>
      </c>
      <c r="B17" s="5" t="s">
        <v>47</v>
      </c>
      <c r="C17" s="6">
        <v>65.91</v>
      </c>
      <c r="D17" s="6"/>
      <c r="E17" s="6"/>
      <c r="F17" s="6">
        <v>1.6</v>
      </c>
      <c r="G17" s="6">
        <v>0.89</v>
      </c>
      <c r="H17" s="6">
        <v>3.11</v>
      </c>
      <c r="I17" s="6">
        <v>4.59</v>
      </c>
      <c r="J17" s="6">
        <v>0.44</v>
      </c>
      <c r="K17" s="6">
        <v>16.55</v>
      </c>
      <c r="L17" s="6">
        <v>3.42</v>
      </c>
      <c r="M17" s="6">
        <v>1.62</v>
      </c>
      <c r="N17" s="6">
        <v>0.3</v>
      </c>
      <c r="O17" s="6"/>
      <c r="P17" s="6"/>
      <c r="Q17" s="12" t="s">
        <v>9</v>
      </c>
      <c r="R17" s="12" t="s">
        <v>12</v>
      </c>
      <c r="S17" s="16"/>
    </row>
    <row r="18" spans="1:19">
      <c r="A18" s="4" t="s">
        <v>48</v>
      </c>
      <c r="B18" s="5" t="s">
        <v>48</v>
      </c>
      <c r="C18" s="6">
        <v>69.71</v>
      </c>
      <c r="D18" s="6"/>
      <c r="E18" s="6">
        <v>0.21</v>
      </c>
      <c r="F18" s="6">
        <v>0.46</v>
      </c>
      <c r="G18" s="6"/>
      <c r="H18" s="6">
        <v>2.36</v>
      </c>
      <c r="I18" s="6">
        <v>1</v>
      </c>
      <c r="J18" s="6">
        <v>0.11</v>
      </c>
      <c r="K18" s="6">
        <v>19.76</v>
      </c>
      <c r="L18" s="6">
        <v>4.88</v>
      </c>
      <c r="M18" s="6">
        <v>0.17</v>
      </c>
      <c r="N18" s="6"/>
      <c r="O18" s="6"/>
      <c r="P18" s="10"/>
      <c r="Q18" s="12" t="s">
        <v>9</v>
      </c>
      <c r="R18" s="12" t="s">
        <v>12</v>
      </c>
      <c r="S18" s="16"/>
    </row>
    <row r="19" spans="1:19">
      <c r="A19" s="4" t="s">
        <v>50</v>
      </c>
      <c r="B19" s="5" t="s">
        <v>50</v>
      </c>
      <c r="C19" s="6">
        <v>75.51</v>
      </c>
      <c r="D19" s="6"/>
      <c r="E19" s="6">
        <v>0.15</v>
      </c>
      <c r="F19" s="6">
        <v>0.64</v>
      </c>
      <c r="G19" s="6">
        <v>1</v>
      </c>
      <c r="H19" s="6">
        <v>2.35</v>
      </c>
      <c r="I19" s="6"/>
      <c r="J19" s="6">
        <v>0.47</v>
      </c>
      <c r="K19" s="6">
        <v>16.16</v>
      </c>
      <c r="L19" s="6">
        <v>3.55</v>
      </c>
      <c r="M19" s="6">
        <v>0.13</v>
      </c>
      <c r="N19" s="6"/>
      <c r="O19" s="6"/>
      <c r="P19" s="10"/>
      <c r="Q19" s="12" t="s">
        <v>9</v>
      </c>
      <c r="R19" s="12" t="s">
        <v>12</v>
      </c>
      <c r="S19" s="16"/>
    </row>
    <row r="20" spans="1:19">
      <c r="A20" s="4" t="s">
        <v>51</v>
      </c>
      <c r="B20" s="5" t="s">
        <v>51</v>
      </c>
      <c r="C20" s="6">
        <v>35.78</v>
      </c>
      <c r="D20" s="6"/>
      <c r="E20" s="6">
        <v>0.25</v>
      </c>
      <c r="F20" s="6">
        <v>0.78</v>
      </c>
      <c r="G20" s="6"/>
      <c r="H20" s="6">
        <v>1.62</v>
      </c>
      <c r="I20" s="6">
        <v>0.47</v>
      </c>
      <c r="J20" s="6">
        <v>1.51</v>
      </c>
      <c r="K20" s="6">
        <v>46.55</v>
      </c>
      <c r="L20" s="6">
        <v>10</v>
      </c>
      <c r="M20" s="6">
        <v>0.34</v>
      </c>
      <c r="N20" s="6">
        <v>0.22</v>
      </c>
      <c r="O20" s="6"/>
      <c r="P20" s="10"/>
      <c r="Q20" s="12" t="s">
        <v>14</v>
      </c>
      <c r="R20" s="12" t="s">
        <v>12</v>
      </c>
      <c r="S20" s="16"/>
    </row>
    <row r="21" spans="1:19">
      <c r="A21" s="4" t="s">
        <v>52</v>
      </c>
      <c r="B21" s="5" t="s">
        <v>52</v>
      </c>
      <c r="C21" s="6">
        <v>65.91</v>
      </c>
      <c r="D21" s="6"/>
      <c r="E21" s="6"/>
      <c r="F21" s="6">
        <v>0.38</v>
      </c>
      <c r="G21" s="6"/>
      <c r="H21" s="6">
        <v>1.44</v>
      </c>
      <c r="I21" s="6">
        <v>0.17</v>
      </c>
      <c r="J21" s="6">
        <v>0.16</v>
      </c>
      <c r="K21" s="6">
        <v>22.05</v>
      </c>
      <c r="L21" s="6">
        <v>5.68</v>
      </c>
      <c r="M21" s="6">
        <v>0.42</v>
      </c>
      <c r="N21" s="6"/>
      <c r="O21" s="6"/>
      <c r="P21" s="10"/>
      <c r="Q21" s="12" t="s">
        <v>9</v>
      </c>
      <c r="R21" s="12" t="s">
        <v>12</v>
      </c>
      <c r="S21" s="16"/>
    </row>
    <row r="22" spans="1:19">
      <c r="A22" s="4" t="s">
        <v>53</v>
      </c>
      <c r="B22" s="5" t="s">
        <v>53</v>
      </c>
      <c r="C22" s="6">
        <v>39.57</v>
      </c>
      <c r="D22" s="6">
        <v>2.22</v>
      </c>
      <c r="E22" s="6">
        <v>0.14</v>
      </c>
      <c r="F22" s="6">
        <v>0.37</v>
      </c>
      <c r="G22" s="6"/>
      <c r="H22" s="6">
        <v>1.6</v>
      </c>
      <c r="I22" s="6">
        <v>0.32</v>
      </c>
      <c r="J22" s="6">
        <v>0.68</v>
      </c>
      <c r="K22" s="6">
        <v>41.61</v>
      </c>
      <c r="L22" s="6">
        <v>10.83</v>
      </c>
      <c r="M22" s="6">
        <v>0.07</v>
      </c>
      <c r="N22" s="6">
        <v>0.22</v>
      </c>
      <c r="O22" s="6"/>
      <c r="P22" s="10"/>
      <c r="Q22" s="12" t="s">
        <v>14</v>
      </c>
      <c r="R22" s="12" t="s">
        <v>12</v>
      </c>
      <c r="S22" s="15"/>
    </row>
    <row r="23" spans="1:19">
      <c r="A23" s="4" t="s">
        <v>54</v>
      </c>
      <c r="B23" s="5" t="s">
        <v>54</v>
      </c>
      <c r="C23" s="6">
        <v>60.12</v>
      </c>
      <c r="D23" s="6"/>
      <c r="E23" s="6">
        <v>0.23</v>
      </c>
      <c r="F23" s="6">
        <v>0.89</v>
      </c>
      <c r="G23" s="6"/>
      <c r="H23" s="6">
        <v>2.72</v>
      </c>
      <c r="I23" s="6"/>
      <c r="J23" s="6">
        <v>3.01</v>
      </c>
      <c r="K23" s="6">
        <v>17.24</v>
      </c>
      <c r="L23" s="6">
        <v>10.34</v>
      </c>
      <c r="M23" s="6">
        <v>1.46</v>
      </c>
      <c r="N23" s="6">
        <v>0.31</v>
      </c>
      <c r="O23" s="6"/>
      <c r="P23" s="6">
        <v>3.66</v>
      </c>
      <c r="Q23" s="12" t="s">
        <v>9</v>
      </c>
      <c r="R23" s="12" t="s">
        <v>12</v>
      </c>
      <c r="S23" s="15"/>
    </row>
    <row r="24" spans="1:19">
      <c r="A24" s="4" t="s">
        <v>55</v>
      </c>
      <c r="B24" s="5" t="s">
        <v>55</v>
      </c>
      <c r="C24" s="6">
        <v>32.93</v>
      </c>
      <c r="D24" s="6">
        <v>1.38</v>
      </c>
      <c r="E24" s="6"/>
      <c r="F24" s="6">
        <v>0.68</v>
      </c>
      <c r="G24" s="6"/>
      <c r="H24" s="6">
        <v>2.57</v>
      </c>
      <c r="I24" s="6">
        <v>0.29</v>
      </c>
      <c r="J24" s="6">
        <v>0.73</v>
      </c>
      <c r="K24" s="6">
        <v>49.31</v>
      </c>
      <c r="L24" s="6">
        <v>9.79</v>
      </c>
      <c r="M24" s="6">
        <v>0.48</v>
      </c>
      <c r="N24" s="6">
        <v>0.41</v>
      </c>
      <c r="O24" s="6"/>
      <c r="P24" s="10"/>
      <c r="Q24" s="12" t="s">
        <v>14</v>
      </c>
      <c r="R24" s="12" t="s">
        <v>12</v>
      </c>
      <c r="S24" s="15"/>
    </row>
    <row r="25" spans="1:19">
      <c r="A25" s="4" t="s">
        <v>56</v>
      </c>
      <c r="B25" s="5" t="s">
        <v>56</v>
      </c>
      <c r="C25" s="6">
        <v>26.25</v>
      </c>
      <c r="D25" s="6"/>
      <c r="E25" s="6"/>
      <c r="F25" s="6">
        <v>1.11</v>
      </c>
      <c r="G25" s="6"/>
      <c r="H25" s="6">
        <v>0.5</v>
      </c>
      <c r="I25" s="6"/>
      <c r="J25" s="6">
        <v>0.88</v>
      </c>
      <c r="K25" s="6">
        <v>61.03</v>
      </c>
      <c r="L25" s="6">
        <v>7.22</v>
      </c>
      <c r="M25" s="6">
        <v>1.16</v>
      </c>
      <c r="N25" s="6">
        <v>0.61</v>
      </c>
      <c r="O25" s="6"/>
      <c r="P25" s="10"/>
      <c r="Q25" s="12" t="s">
        <v>14</v>
      </c>
      <c r="R25" s="12" t="s">
        <v>12</v>
      </c>
      <c r="S25" s="15"/>
    </row>
    <row r="26" spans="1:19">
      <c r="A26" s="4" t="s">
        <v>57</v>
      </c>
      <c r="B26" s="5" t="s">
        <v>57</v>
      </c>
      <c r="C26" s="6">
        <v>16.71</v>
      </c>
      <c r="D26" s="6"/>
      <c r="E26" s="6"/>
      <c r="F26" s="6">
        <v>1.87</v>
      </c>
      <c r="G26" s="6"/>
      <c r="H26" s="6">
        <v>0.45</v>
      </c>
      <c r="I26" s="6">
        <v>0.19</v>
      </c>
      <c r="J26" s="6"/>
      <c r="K26" s="6">
        <v>70.21</v>
      </c>
      <c r="L26" s="6">
        <v>6.69</v>
      </c>
      <c r="M26" s="6">
        <v>1.77</v>
      </c>
      <c r="N26" s="6">
        <v>0.68</v>
      </c>
      <c r="O26" s="6"/>
      <c r="P26" s="10"/>
      <c r="Q26" s="12" t="s">
        <v>14</v>
      </c>
      <c r="R26" s="12" t="s">
        <v>12</v>
      </c>
      <c r="S26" s="15"/>
    </row>
    <row r="27" spans="1:19">
      <c r="A27" s="4" t="s">
        <v>58</v>
      </c>
      <c r="B27" s="5" t="s">
        <v>58</v>
      </c>
      <c r="C27" s="6">
        <v>18.46</v>
      </c>
      <c r="D27" s="6"/>
      <c r="E27" s="6">
        <v>0.44</v>
      </c>
      <c r="F27" s="6">
        <v>4.96</v>
      </c>
      <c r="G27" s="6">
        <v>2.73</v>
      </c>
      <c r="H27" s="6">
        <v>3.33</v>
      </c>
      <c r="I27" s="6">
        <v>1.79</v>
      </c>
      <c r="J27" s="6">
        <v>0.19</v>
      </c>
      <c r="K27" s="6">
        <v>44.12</v>
      </c>
      <c r="L27" s="6">
        <v>9.76</v>
      </c>
      <c r="M27" s="6">
        <v>7.46</v>
      </c>
      <c r="N27" s="6">
        <v>0.47</v>
      </c>
      <c r="O27" s="6"/>
      <c r="P27" s="10"/>
      <c r="Q27" s="12" t="s">
        <v>14</v>
      </c>
      <c r="R27" s="12" t="s">
        <v>12</v>
      </c>
      <c r="S27" s="15"/>
    </row>
    <row r="28" spans="1:19">
      <c r="A28" s="4" t="s">
        <v>59</v>
      </c>
      <c r="B28" s="5" t="s">
        <v>106</v>
      </c>
      <c r="C28" s="6">
        <v>51.26</v>
      </c>
      <c r="D28" s="6">
        <v>5.74</v>
      </c>
      <c r="E28" s="6">
        <v>0.15</v>
      </c>
      <c r="F28" s="6">
        <v>0.79</v>
      </c>
      <c r="G28" s="6">
        <v>1.09</v>
      </c>
      <c r="H28" s="6">
        <v>3.53</v>
      </c>
      <c r="I28" s="6"/>
      <c r="J28" s="6">
        <v>2.67</v>
      </c>
      <c r="K28" s="6">
        <v>21.88</v>
      </c>
      <c r="L28" s="6">
        <v>10.47</v>
      </c>
      <c r="M28" s="6">
        <v>0.08</v>
      </c>
      <c r="N28" s="6">
        <v>0.35</v>
      </c>
      <c r="O28" s="6"/>
      <c r="P28" s="10"/>
      <c r="Q28" s="12" t="s">
        <v>14</v>
      </c>
      <c r="R28" s="12" t="s">
        <v>12</v>
      </c>
      <c r="S28" s="15" t="s">
        <v>141</v>
      </c>
    </row>
    <row r="29" spans="1:19">
      <c r="A29" s="4" t="s">
        <v>59</v>
      </c>
      <c r="B29" s="5" t="s">
        <v>107</v>
      </c>
      <c r="C29" s="6">
        <v>51.33</v>
      </c>
      <c r="D29" s="6">
        <v>5.68</v>
      </c>
      <c r="E29" s="6">
        <v>0.35</v>
      </c>
      <c r="F29" s="6"/>
      <c r="G29" s="6">
        <v>1.16</v>
      </c>
      <c r="H29" s="6">
        <v>5.66</v>
      </c>
      <c r="I29" s="6"/>
      <c r="J29" s="6">
        <v>2.72</v>
      </c>
      <c r="K29" s="6">
        <v>20.12</v>
      </c>
      <c r="L29" s="6">
        <v>10.88</v>
      </c>
      <c r="M29" s="6"/>
      <c r="N29" s="6"/>
      <c r="O29" s="6"/>
      <c r="P29" s="10"/>
      <c r="Q29" s="12" t="s">
        <v>14</v>
      </c>
      <c r="R29" s="12" t="s">
        <v>12</v>
      </c>
      <c r="S29" s="15" t="s">
        <v>142</v>
      </c>
    </row>
    <row r="30" spans="1:19">
      <c r="A30" s="4" t="s">
        <v>60</v>
      </c>
      <c r="B30" s="5" t="s">
        <v>108</v>
      </c>
      <c r="C30" s="6">
        <v>12.41</v>
      </c>
      <c r="D30" s="6"/>
      <c r="E30" s="6"/>
      <c r="F30" s="6">
        <v>5.24</v>
      </c>
      <c r="G30" s="6">
        <v>0.89</v>
      </c>
      <c r="H30" s="6">
        <v>2.25</v>
      </c>
      <c r="I30" s="6">
        <v>0.76</v>
      </c>
      <c r="J30" s="6">
        <v>5.35</v>
      </c>
      <c r="K30" s="6">
        <v>59.85</v>
      </c>
      <c r="L30" s="6">
        <v>7.29</v>
      </c>
      <c r="M30" s="6"/>
      <c r="N30" s="6">
        <v>0.64</v>
      </c>
      <c r="O30" s="6"/>
      <c r="P30" s="10"/>
      <c r="Q30" s="12" t="s">
        <v>14</v>
      </c>
      <c r="R30" s="12" t="s">
        <v>12</v>
      </c>
      <c r="S30" s="15" t="s">
        <v>139</v>
      </c>
    </row>
    <row r="31" spans="1:19">
      <c r="A31" s="4" t="s">
        <v>60</v>
      </c>
      <c r="B31" s="5" t="s">
        <v>109</v>
      </c>
      <c r="C31" s="6">
        <v>21.7</v>
      </c>
      <c r="D31" s="6"/>
      <c r="E31" s="6"/>
      <c r="F31" s="6">
        <v>6.4</v>
      </c>
      <c r="G31" s="6">
        <v>0.95</v>
      </c>
      <c r="H31" s="6">
        <v>3.41</v>
      </c>
      <c r="I31" s="6">
        <v>1.39</v>
      </c>
      <c r="J31" s="6">
        <v>1.51</v>
      </c>
      <c r="K31" s="6">
        <v>44.75</v>
      </c>
      <c r="L31" s="6">
        <v>3.26</v>
      </c>
      <c r="M31" s="6">
        <v>12.83</v>
      </c>
      <c r="N31" s="6">
        <v>0.47</v>
      </c>
      <c r="O31" s="6"/>
      <c r="P31" s="10"/>
      <c r="Q31" s="12" t="s">
        <v>14</v>
      </c>
      <c r="R31" s="12" t="s">
        <v>12</v>
      </c>
      <c r="S31" s="15" t="s">
        <v>140</v>
      </c>
    </row>
    <row r="32" spans="1:19">
      <c r="A32" s="4" t="s">
        <v>61</v>
      </c>
      <c r="B32" s="5" t="s">
        <v>110</v>
      </c>
      <c r="C32" s="6">
        <v>60.74</v>
      </c>
      <c r="D32" s="6">
        <v>3.06</v>
      </c>
      <c r="E32" s="6">
        <v>0.2</v>
      </c>
      <c r="F32" s="6">
        <v>2.14</v>
      </c>
      <c r="G32" s="6"/>
      <c r="H32" s="6">
        <v>12.69</v>
      </c>
      <c r="I32" s="6">
        <v>0.77</v>
      </c>
      <c r="J32" s="6">
        <v>0.43</v>
      </c>
      <c r="K32" s="6">
        <v>13.61</v>
      </c>
      <c r="L32" s="6">
        <v>5.22</v>
      </c>
      <c r="M32" s="6"/>
      <c r="N32" s="6">
        <v>0.26</v>
      </c>
      <c r="O32" s="6"/>
      <c r="P32" s="10"/>
      <c r="Q32" s="12" t="s">
        <v>14</v>
      </c>
      <c r="R32" s="12" t="s">
        <v>12</v>
      </c>
      <c r="S32" s="15" t="s">
        <v>9</v>
      </c>
    </row>
    <row r="33" spans="1:19">
      <c r="A33" s="4" t="s">
        <v>62</v>
      </c>
      <c r="B33" s="5" t="s">
        <v>62</v>
      </c>
      <c r="C33" s="6">
        <v>61.28</v>
      </c>
      <c r="D33" s="6">
        <v>2.66</v>
      </c>
      <c r="E33" s="6">
        <v>0.11</v>
      </c>
      <c r="F33" s="6">
        <v>0.84</v>
      </c>
      <c r="G33" s="6">
        <v>0.74</v>
      </c>
      <c r="H33" s="6">
        <v>5</v>
      </c>
      <c r="I33" s="6"/>
      <c r="J33" s="6">
        <v>0.53</v>
      </c>
      <c r="K33" s="6">
        <v>15.99</v>
      </c>
      <c r="L33" s="6">
        <v>10.96</v>
      </c>
      <c r="M33" s="6"/>
      <c r="N33" s="6">
        <v>0.23</v>
      </c>
      <c r="O33" s="6"/>
      <c r="P33" s="10"/>
      <c r="Q33" s="12" t="s">
        <v>9</v>
      </c>
      <c r="R33" s="12" t="s">
        <v>12</v>
      </c>
      <c r="S33" s="15"/>
    </row>
    <row r="34" spans="1:19">
      <c r="A34" s="4" t="s">
        <v>63</v>
      </c>
      <c r="B34" s="5" t="s">
        <v>63</v>
      </c>
      <c r="C34" s="6">
        <v>55.21</v>
      </c>
      <c r="D34" s="6"/>
      <c r="E34" s="6">
        <v>0.25</v>
      </c>
      <c r="F34" s="6"/>
      <c r="G34" s="6">
        <v>1.67</v>
      </c>
      <c r="H34" s="6">
        <v>4.79</v>
      </c>
      <c r="I34" s="6"/>
      <c r="J34" s="6">
        <v>0.77</v>
      </c>
      <c r="K34" s="6">
        <v>25.25</v>
      </c>
      <c r="L34" s="6">
        <v>10.06</v>
      </c>
      <c r="M34" s="6">
        <v>0.2</v>
      </c>
      <c r="N34" s="6">
        <v>0.43</v>
      </c>
      <c r="O34" s="6"/>
      <c r="P34" s="10"/>
      <c r="Q34" s="12" t="s">
        <v>9</v>
      </c>
      <c r="R34" s="12" t="s">
        <v>12</v>
      </c>
      <c r="S34" s="15"/>
    </row>
    <row r="35" spans="1:19">
      <c r="A35" s="4" t="s">
        <v>64</v>
      </c>
      <c r="B35" s="5" t="s">
        <v>64</v>
      </c>
      <c r="C35" s="6">
        <v>51.54</v>
      </c>
      <c r="D35" s="6">
        <v>4.66</v>
      </c>
      <c r="E35" s="6">
        <v>0.29</v>
      </c>
      <c r="F35" s="6">
        <v>0.87</v>
      </c>
      <c r="G35" s="6">
        <v>0.61</v>
      </c>
      <c r="H35" s="6">
        <v>3.06</v>
      </c>
      <c r="I35" s="6"/>
      <c r="J35" s="6">
        <v>0.65</v>
      </c>
      <c r="K35" s="6">
        <v>25.4</v>
      </c>
      <c r="L35" s="6">
        <v>9.23</v>
      </c>
      <c r="M35" s="6">
        <v>0.1</v>
      </c>
      <c r="N35" s="6">
        <v>0.85</v>
      </c>
      <c r="O35" s="6"/>
      <c r="P35" s="10"/>
      <c r="Q35" s="12" t="s">
        <v>9</v>
      </c>
      <c r="R35" s="12" t="s">
        <v>12</v>
      </c>
      <c r="S35" s="15"/>
    </row>
    <row r="36" spans="1:19">
      <c r="A36" s="4" t="s">
        <v>65</v>
      </c>
      <c r="B36" s="5" t="s">
        <v>65</v>
      </c>
      <c r="C36" s="6">
        <v>53.33</v>
      </c>
      <c r="D36" s="6">
        <v>0.8</v>
      </c>
      <c r="E36" s="6">
        <v>0.32</v>
      </c>
      <c r="F36" s="6">
        <v>2.82</v>
      </c>
      <c r="G36" s="6">
        <v>1.54</v>
      </c>
      <c r="H36" s="6">
        <v>13.65</v>
      </c>
      <c r="I36" s="6">
        <v>1.03</v>
      </c>
      <c r="J36" s="6"/>
      <c r="K36" s="6">
        <v>15.71</v>
      </c>
      <c r="L36" s="6">
        <v>7.31</v>
      </c>
      <c r="M36" s="6">
        <v>1.1</v>
      </c>
      <c r="N36" s="6">
        <v>0.25</v>
      </c>
      <c r="O36" s="6">
        <v>1.31</v>
      </c>
      <c r="P36" s="10"/>
      <c r="Q36" s="12" t="s">
        <v>14</v>
      </c>
      <c r="R36" s="12" t="s">
        <v>12</v>
      </c>
      <c r="S36" s="15"/>
    </row>
    <row r="37" spans="1:19">
      <c r="A37" s="4" t="s">
        <v>66</v>
      </c>
      <c r="B37" s="5" t="s">
        <v>66</v>
      </c>
      <c r="C37" s="6">
        <v>28.79</v>
      </c>
      <c r="D37" s="6"/>
      <c r="E37" s="6"/>
      <c r="F37" s="6">
        <v>4.58</v>
      </c>
      <c r="G37" s="6">
        <v>1.47</v>
      </c>
      <c r="H37" s="6">
        <v>5.38</v>
      </c>
      <c r="I37" s="6">
        <v>2.74</v>
      </c>
      <c r="J37" s="6">
        <v>0.7</v>
      </c>
      <c r="K37" s="6">
        <v>34.18</v>
      </c>
      <c r="L37" s="6">
        <v>6.1</v>
      </c>
      <c r="M37" s="6">
        <v>11.1</v>
      </c>
      <c r="N37" s="6">
        <v>0.46</v>
      </c>
      <c r="O37" s="6"/>
      <c r="P37" s="10"/>
      <c r="Q37" s="12" t="s">
        <v>14</v>
      </c>
      <c r="R37" s="12" t="s">
        <v>12</v>
      </c>
      <c r="S37" s="15"/>
    </row>
    <row r="38" spans="1:19">
      <c r="A38" s="4" t="s">
        <v>66</v>
      </c>
      <c r="B38" s="5" t="s">
        <v>111</v>
      </c>
      <c r="C38" s="6">
        <v>54.61</v>
      </c>
      <c r="D38" s="6"/>
      <c r="E38" s="6">
        <v>0.3</v>
      </c>
      <c r="F38" s="6">
        <v>2.08</v>
      </c>
      <c r="G38" s="6">
        <v>1.2</v>
      </c>
      <c r="H38" s="6">
        <v>6.5</v>
      </c>
      <c r="I38" s="6">
        <v>1.27</v>
      </c>
      <c r="J38" s="6">
        <v>0.45</v>
      </c>
      <c r="K38" s="6">
        <v>23.02</v>
      </c>
      <c r="L38" s="6">
        <v>4.19</v>
      </c>
      <c r="M38" s="6">
        <v>4.32</v>
      </c>
      <c r="N38" s="6">
        <v>0.3</v>
      </c>
      <c r="O38" s="6"/>
      <c r="P38" s="10"/>
      <c r="Q38" s="12" t="s">
        <v>14</v>
      </c>
      <c r="R38" s="12" t="s">
        <v>12</v>
      </c>
      <c r="S38" s="15" t="s">
        <v>9</v>
      </c>
    </row>
    <row r="39" spans="1:19">
      <c r="A39" s="4" t="s">
        <v>68</v>
      </c>
      <c r="B39" s="5" t="s">
        <v>68</v>
      </c>
      <c r="C39" s="6">
        <v>17.98</v>
      </c>
      <c r="D39" s="6"/>
      <c r="E39" s="6"/>
      <c r="F39" s="6">
        <v>3.19</v>
      </c>
      <c r="G39" s="6">
        <v>0.47</v>
      </c>
      <c r="H39" s="6">
        <v>1.87</v>
      </c>
      <c r="I39" s="6">
        <v>0.33</v>
      </c>
      <c r="J39" s="6">
        <v>1.13</v>
      </c>
      <c r="K39" s="6">
        <v>44</v>
      </c>
      <c r="L39" s="6">
        <v>14.2</v>
      </c>
      <c r="M39" s="6">
        <v>6.34</v>
      </c>
      <c r="N39" s="6">
        <v>0.66</v>
      </c>
      <c r="O39" s="6"/>
      <c r="P39" s="10"/>
      <c r="Q39" s="12" t="s">
        <v>14</v>
      </c>
      <c r="R39" s="12" t="s">
        <v>12</v>
      </c>
      <c r="S39" s="15"/>
    </row>
    <row r="40" spans="1:19">
      <c r="A40" s="4" t="s">
        <v>68</v>
      </c>
      <c r="B40" s="5" t="s">
        <v>112</v>
      </c>
      <c r="C40" s="6">
        <v>45.02</v>
      </c>
      <c r="D40" s="6"/>
      <c r="E40" s="6"/>
      <c r="F40" s="6">
        <v>3.12</v>
      </c>
      <c r="G40" s="6">
        <v>0.54</v>
      </c>
      <c r="H40" s="6">
        <v>4.16</v>
      </c>
      <c r="I40" s="6"/>
      <c r="J40" s="6">
        <v>0.7</v>
      </c>
      <c r="K40" s="6">
        <v>30.61</v>
      </c>
      <c r="L40" s="6">
        <v>6.22</v>
      </c>
      <c r="M40" s="6">
        <v>6.34</v>
      </c>
      <c r="N40" s="6">
        <v>0.23</v>
      </c>
      <c r="O40" s="6"/>
      <c r="P40" s="10"/>
      <c r="Q40" s="12" t="s">
        <v>14</v>
      </c>
      <c r="R40" s="12" t="s">
        <v>12</v>
      </c>
      <c r="S40" s="15" t="s">
        <v>9</v>
      </c>
    </row>
    <row r="41" spans="1:19">
      <c r="A41" s="4" t="s">
        <v>69</v>
      </c>
      <c r="B41" s="5" t="s">
        <v>113</v>
      </c>
      <c r="C41" s="6">
        <v>24.61</v>
      </c>
      <c r="D41" s="6"/>
      <c r="E41" s="6"/>
      <c r="F41" s="6">
        <v>3.58</v>
      </c>
      <c r="G41" s="6">
        <v>1.19</v>
      </c>
      <c r="H41" s="6">
        <v>5.25</v>
      </c>
      <c r="I41" s="6">
        <v>1.19</v>
      </c>
      <c r="J41" s="6">
        <v>1.37</v>
      </c>
      <c r="K41" s="6">
        <v>40.24</v>
      </c>
      <c r="L41" s="6">
        <v>8.94</v>
      </c>
      <c r="M41" s="6">
        <v>8.1</v>
      </c>
      <c r="N41" s="6">
        <v>0.39</v>
      </c>
      <c r="O41" s="6">
        <v>0.47</v>
      </c>
      <c r="P41" s="10"/>
      <c r="Q41" s="12" t="s">
        <v>14</v>
      </c>
      <c r="R41" s="12" t="s">
        <v>12</v>
      </c>
      <c r="S41" s="15" t="s">
        <v>139</v>
      </c>
    </row>
    <row r="42" spans="1:19">
      <c r="A42" s="4" t="s">
        <v>69</v>
      </c>
      <c r="B42" s="5" t="s">
        <v>114</v>
      </c>
      <c r="C42" s="6">
        <v>21.35</v>
      </c>
      <c r="D42" s="6"/>
      <c r="E42" s="6"/>
      <c r="F42" s="6">
        <v>5.13</v>
      </c>
      <c r="G42" s="6">
        <v>1.45</v>
      </c>
      <c r="H42" s="6">
        <v>2.51</v>
      </c>
      <c r="I42" s="6">
        <v>0.42</v>
      </c>
      <c r="J42" s="6">
        <v>0.75</v>
      </c>
      <c r="K42" s="6">
        <v>51.34</v>
      </c>
      <c r="L42" s="6"/>
      <c r="M42" s="6">
        <v>8.75</v>
      </c>
      <c r="N42" s="6"/>
      <c r="O42" s="6"/>
      <c r="P42" s="10"/>
      <c r="Q42" s="12" t="s">
        <v>14</v>
      </c>
      <c r="R42" s="12" t="s">
        <v>12</v>
      </c>
      <c r="S42" s="15" t="s">
        <v>140</v>
      </c>
    </row>
    <row r="43" spans="1:19">
      <c r="A43" s="4" t="s">
        <v>70</v>
      </c>
      <c r="B43" s="5" t="s">
        <v>70</v>
      </c>
      <c r="C43" s="6">
        <v>25.74</v>
      </c>
      <c r="D43" s="6">
        <v>1.22</v>
      </c>
      <c r="E43" s="6"/>
      <c r="F43" s="6">
        <v>2.27</v>
      </c>
      <c r="G43" s="6">
        <v>0.55</v>
      </c>
      <c r="H43" s="6">
        <v>1.16</v>
      </c>
      <c r="I43" s="6">
        <v>0.23</v>
      </c>
      <c r="J43" s="6">
        <v>0.7</v>
      </c>
      <c r="K43" s="6">
        <v>47.42</v>
      </c>
      <c r="L43" s="6">
        <v>8.64</v>
      </c>
      <c r="M43" s="6">
        <v>5.71</v>
      </c>
      <c r="N43" s="6">
        <v>0.44</v>
      </c>
      <c r="O43" s="6"/>
      <c r="P43" s="10"/>
      <c r="Q43" s="12" t="s">
        <v>14</v>
      </c>
      <c r="R43" s="12" t="s">
        <v>12</v>
      </c>
      <c r="S43" s="15"/>
    </row>
    <row r="44" spans="1:19">
      <c r="A44" s="4" t="s">
        <v>71</v>
      </c>
      <c r="B44" s="5" t="s">
        <v>115</v>
      </c>
      <c r="C44" s="6">
        <v>63.66</v>
      </c>
      <c r="D44" s="6">
        <v>3.04</v>
      </c>
      <c r="E44" s="6">
        <v>0.11</v>
      </c>
      <c r="F44" s="6">
        <v>0.78</v>
      </c>
      <c r="G44" s="6">
        <v>1.14</v>
      </c>
      <c r="H44" s="6">
        <v>6.06</v>
      </c>
      <c r="I44" s="6"/>
      <c r="J44" s="6">
        <v>0.54</v>
      </c>
      <c r="K44" s="6">
        <v>13.66</v>
      </c>
      <c r="L44" s="6">
        <v>8.99</v>
      </c>
      <c r="M44" s="6"/>
      <c r="N44" s="6">
        <v>0.27</v>
      </c>
      <c r="O44" s="6"/>
      <c r="P44" s="10"/>
      <c r="Q44" s="12" t="s">
        <v>14</v>
      </c>
      <c r="R44" s="12" t="s">
        <v>12</v>
      </c>
      <c r="S44" s="15" t="s">
        <v>9</v>
      </c>
    </row>
    <row r="45" spans="1:19">
      <c r="A45" s="4" t="s">
        <v>72</v>
      </c>
      <c r="B45" s="5" t="s">
        <v>72</v>
      </c>
      <c r="C45" s="6">
        <v>22.28</v>
      </c>
      <c r="D45" s="6"/>
      <c r="E45" s="6">
        <v>0.32</v>
      </c>
      <c r="F45" s="6">
        <v>3.19</v>
      </c>
      <c r="G45" s="6">
        <v>1.28</v>
      </c>
      <c r="H45" s="6">
        <v>4.15</v>
      </c>
      <c r="I45" s="6"/>
      <c r="J45" s="6">
        <v>0.83</v>
      </c>
      <c r="K45" s="6">
        <v>55.46</v>
      </c>
      <c r="L45" s="6">
        <v>7.04</v>
      </c>
      <c r="M45" s="6">
        <v>4.24</v>
      </c>
      <c r="N45" s="6">
        <v>0.88</v>
      </c>
      <c r="O45" s="6"/>
      <c r="P45" s="10"/>
      <c r="Q45" s="12" t="s">
        <v>14</v>
      </c>
      <c r="R45" s="12" t="s">
        <v>12</v>
      </c>
      <c r="S45" s="15"/>
    </row>
    <row r="46" spans="1:19">
      <c r="A46" s="4" t="s">
        <v>72</v>
      </c>
      <c r="B46" s="5" t="s">
        <v>116</v>
      </c>
      <c r="C46" s="6">
        <v>17.11</v>
      </c>
      <c r="D46" s="6"/>
      <c r="E46" s="6"/>
      <c r="F46" s="6"/>
      <c r="G46" s="6">
        <v>1.11</v>
      </c>
      <c r="H46" s="6">
        <v>3.65</v>
      </c>
      <c r="I46" s="6"/>
      <c r="J46" s="6">
        <v>1.34</v>
      </c>
      <c r="K46" s="6">
        <v>58.46</v>
      </c>
      <c r="L46" s="6"/>
      <c r="M46" s="6">
        <v>14.13</v>
      </c>
      <c r="N46" s="6">
        <v>1.12</v>
      </c>
      <c r="O46" s="6"/>
      <c r="P46" s="10"/>
      <c r="Q46" s="12" t="s">
        <v>14</v>
      </c>
      <c r="R46" s="12" t="s">
        <v>12</v>
      </c>
      <c r="S46" s="15" t="s">
        <v>98</v>
      </c>
    </row>
    <row r="47" spans="1:19">
      <c r="A47" s="4" t="s">
        <v>73</v>
      </c>
      <c r="B47" s="5" t="s">
        <v>73</v>
      </c>
      <c r="C47" s="6">
        <v>49.01</v>
      </c>
      <c r="D47" s="6">
        <v>2.71</v>
      </c>
      <c r="E47" s="6"/>
      <c r="F47" s="6">
        <v>1.13</v>
      </c>
      <c r="G47" s="6"/>
      <c r="H47" s="6">
        <v>1.45</v>
      </c>
      <c r="I47" s="6"/>
      <c r="J47" s="6">
        <v>0.86</v>
      </c>
      <c r="K47" s="6">
        <v>32.92</v>
      </c>
      <c r="L47" s="6">
        <v>7.95</v>
      </c>
      <c r="M47" s="6">
        <v>0.35</v>
      </c>
      <c r="N47" s="6"/>
      <c r="O47" s="6"/>
      <c r="P47" s="10"/>
      <c r="Q47" s="12" t="s">
        <v>9</v>
      </c>
      <c r="R47" s="12" t="s">
        <v>12</v>
      </c>
      <c r="S47" s="15"/>
    </row>
    <row r="48" spans="1:19">
      <c r="A48" s="4" t="s">
        <v>75</v>
      </c>
      <c r="B48" s="5" t="s">
        <v>75</v>
      </c>
      <c r="C48" s="6">
        <v>29.15</v>
      </c>
      <c r="D48" s="6"/>
      <c r="E48" s="6"/>
      <c r="F48" s="6">
        <v>1.21</v>
      </c>
      <c r="G48" s="6"/>
      <c r="H48" s="6">
        <v>1.85</v>
      </c>
      <c r="I48" s="6"/>
      <c r="J48" s="6">
        <v>0.79</v>
      </c>
      <c r="K48" s="6">
        <v>41.25</v>
      </c>
      <c r="L48" s="6">
        <v>15.45</v>
      </c>
      <c r="M48" s="6">
        <v>2.54</v>
      </c>
      <c r="N48" s="6"/>
      <c r="O48" s="6"/>
      <c r="P48" s="10"/>
      <c r="Q48" s="12" t="s">
        <v>14</v>
      </c>
      <c r="R48" s="12" t="s">
        <v>12</v>
      </c>
      <c r="S48" s="15"/>
    </row>
    <row r="49" spans="1:19">
      <c r="A49" s="4" t="s">
        <v>76</v>
      </c>
      <c r="B49" s="5" t="s">
        <v>76</v>
      </c>
      <c r="C49" s="6">
        <v>25.42</v>
      </c>
      <c r="D49" s="6"/>
      <c r="E49" s="6"/>
      <c r="F49" s="6">
        <v>1.31</v>
      </c>
      <c r="G49" s="6"/>
      <c r="H49" s="6">
        <v>2.18</v>
      </c>
      <c r="I49" s="6"/>
      <c r="J49" s="6">
        <v>1.16</v>
      </c>
      <c r="K49" s="6">
        <v>45.1</v>
      </c>
      <c r="L49" s="6">
        <v>17.3</v>
      </c>
      <c r="M49" s="6"/>
      <c r="N49" s="6"/>
      <c r="O49" s="6"/>
      <c r="P49" s="10"/>
      <c r="Q49" s="12" t="s">
        <v>14</v>
      </c>
      <c r="R49" s="12" t="s">
        <v>12</v>
      </c>
      <c r="S49" s="15"/>
    </row>
    <row r="50" spans="1:19">
      <c r="A50" s="4" t="s">
        <v>77</v>
      </c>
      <c r="B50" s="5" t="s">
        <v>77</v>
      </c>
      <c r="C50" s="6">
        <v>30.39</v>
      </c>
      <c r="D50" s="6"/>
      <c r="E50" s="6">
        <v>0.34</v>
      </c>
      <c r="F50" s="6">
        <v>3.49</v>
      </c>
      <c r="G50" s="6">
        <v>0.79</v>
      </c>
      <c r="H50" s="6">
        <v>3.52</v>
      </c>
      <c r="I50" s="6">
        <v>0.86</v>
      </c>
      <c r="J50" s="6">
        <v>3.13</v>
      </c>
      <c r="K50" s="6">
        <v>39.35</v>
      </c>
      <c r="L50" s="6">
        <v>7.66</v>
      </c>
      <c r="M50" s="6">
        <v>8.99</v>
      </c>
      <c r="N50" s="6">
        <v>0.24</v>
      </c>
      <c r="O50" s="6"/>
      <c r="P50" s="6"/>
      <c r="Q50" s="12" t="s">
        <v>14</v>
      </c>
      <c r="R50" s="12" t="s">
        <v>12</v>
      </c>
      <c r="S50" s="15"/>
    </row>
    <row r="51" spans="9:9">
      <c r="I51">
        <f>AVERAGE(I2:I6)</f>
        <v>1.595</v>
      </c>
    </row>
    <row r="52" spans="9:9">
      <c r="I52">
        <f>AVERAGE(I7:I15)</f>
        <v>1.28</v>
      </c>
    </row>
  </sheetData>
  <autoFilter ref="Q1:Q50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4"/>
  <sheetViews>
    <sheetView zoomScale="85" zoomScaleNormal="85" workbookViewId="0">
      <selection activeCell="G125" sqref="G125:J174"/>
    </sheetView>
  </sheetViews>
  <sheetFormatPr defaultColWidth="8.72727272727273" defaultRowHeight="14"/>
  <cols>
    <col min="1" max="1" width="12.8181818181818"/>
    <col min="2" max="2" width="15.1818181818182"/>
    <col min="3" max="5" width="12.8181818181818"/>
    <col min="6" max="6" width="11.7272727272727"/>
    <col min="7" max="7" width="12.8181818181818"/>
    <col min="8" max="8" width="10.5454545454545"/>
    <col min="9" max="10" width="14"/>
    <col min="11" max="11" width="11.7272727272727"/>
    <col min="12" max="12" width="12.8181818181818"/>
    <col min="13" max="13" width="11.7272727272727"/>
    <col min="14" max="14" width="12.1818181818182" customWidth="1"/>
  </cols>
  <sheetData>
    <row r="1" ht="29" spans="1:19">
      <c r="A1" s="1" t="s">
        <v>0</v>
      </c>
      <c r="B1" s="1" t="s">
        <v>78</v>
      </c>
      <c r="C1" s="2" t="s">
        <v>79</v>
      </c>
      <c r="D1" s="2" t="s">
        <v>80</v>
      </c>
      <c r="E1" s="3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9" t="s">
        <v>92</v>
      </c>
      <c r="Q1" s="2" t="s">
        <v>14</v>
      </c>
      <c r="R1" s="2" t="s">
        <v>2</v>
      </c>
      <c r="S1" s="11"/>
    </row>
    <row r="2" spans="1:19">
      <c r="A2" s="4" t="s">
        <v>5</v>
      </c>
      <c r="B2" s="5" t="s">
        <v>5</v>
      </c>
      <c r="C2" s="6">
        <v>69.33</v>
      </c>
      <c r="D2" s="6"/>
      <c r="E2" s="7">
        <v>9.99</v>
      </c>
      <c r="F2" s="6">
        <v>6.32</v>
      </c>
      <c r="G2" s="6">
        <v>0.87</v>
      </c>
      <c r="H2" s="6">
        <v>3.93</v>
      </c>
      <c r="I2" s="6">
        <v>1.74</v>
      </c>
      <c r="J2" s="6">
        <v>3.87</v>
      </c>
      <c r="K2" s="6"/>
      <c r="L2" s="6"/>
      <c r="M2" s="6">
        <v>1.17</v>
      </c>
      <c r="N2" s="6"/>
      <c r="O2" s="6"/>
      <c r="P2" s="6">
        <v>0.39</v>
      </c>
      <c r="Q2" s="12" t="s">
        <v>9</v>
      </c>
      <c r="R2" s="12" t="s">
        <v>7</v>
      </c>
      <c r="S2" s="15"/>
    </row>
    <row r="3" spans="1:19">
      <c r="A3" s="4" t="s">
        <v>15</v>
      </c>
      <c r="B3" s="5" t="s">
        <v>93</v>
      </c>
      <c r="C3" s="6">
        <v>87.05</v>
      </c>
      <c r="D3" s="6"/>
      <c r="E3" s="7">
        <v>5.19</v>
      </c>
      <c r="F3" s="6">
        <v>2.01</v>
      </c>
      <c r="G3" s="6"/>
      <c r="H3" s="6">
        <v>4.06</v>
      </c>
      <c r="I3" s="6"/>
      <c r="J3" s="6">
        <v>0.78</v>
      </c>
      <c r="K3" s="6">
        <v>0.25</v>
      </c>
      <c r="L3" s="6"/>
      <c r="M3" s="6">
        <v>0.66</v>
      </c>
      <c r="N3" s="6"/>
      <c r="O3" s="6"/>
      <c r="P3" s="6"/>
      <c r="Q3" s="12" t="s">
        <v>9</v>
      </c>
      <c r="R3" s="12" t="s">
        <v>7</v>
      </c>
      <c r="S3" s="16" t="s">
        <v>139</v>
      </c>
    </row>
    <row r="4" spans="1:19">
      <c r="A4" s="4" t="s">
        <v>15</v>
      </c>
      <c r="B4" s="5" t="s">
        <v>94</v>
      </c>
      <c r="C4" s="6">
        <v>61.71</v>
      </c>
      <c r="D4" s="6"/>
      <c r="E4" s="7">
        <v>12.37</v>
      </c>
      <c r="F4" s="6">
        <v>5.87</v>
      </c>
      <c r="G4" s="6">
        <v>1.11</v>
      </c>
      <c r="H4" s="6">
        <v>5.5</v>
      </c>
      <c r="I4" s="6">
        <v>2.16</v>
      </c>
      <c r="J4" s="6">
        <v>5.09</v>
      </c>
      <c r="K4" s="6">
        <v>1.41</v>
      </c>
      <c r="L4" s="6">
        <v>2.86</v>
      </c>
      <c r="M4" s="6">
        <v>0.7</v>
      </c>
      <c r="N4" s="6">
        <v>0.1</v>
      </c>
      <c r="O4" s="6"/>
      <c r="P4" s="6"/>
      <c r="Q4" s="12" t="s">
        <v>9</v>
      </c>
      <c r="R4" s="12" t="s">
        <v>7</v>
      </c>
      <c r="S4" s="15" t="s">
        <v>140</v>
      </c>
    </row>
    <row r="5" spans="1:19">
      <c r="A5" s="4" t="s">
        <v>16</v>
      </c>
      <c r="B5" s="5" t="s">
        <v>16</v>
      </c>
      <c r="C5" s="6">
        <v>65.88</v>
      </c>
      <c r="D5" s="6"/>
      <c r="E5" s="7">
        <v>9.67</v>
      </c>
      <c r="F5" s="6">
        <v>7.12</v>
      </c>
      <c r="G5" s="6">
        <v>1.56</v>
      </c>
      <c r="H5" s="6">
        <v>6.44</v>
      </c>
      <c r="I5" s="6">
        <v>2.06</v>
      </c>
      <c r="J5" s="6">
        <v>2.18</v>
      </c>
      <c r="K5" s="6"/>
      <c r="L5" s="6"/>
      <c r="M5" s="6">
        <v>0.79</v>
      </c>
      <c r="N5" s="6"/>
      <c r="O5" s="6"/>
      <c r="P5" s="6">
        <v>0.36</v>
      </c>
      <c r="Q5" s="12" t="s">
        <v>9</v>
      </c>
      <c r="R5" s="12" t="s">
        <v>7</v>
      </c>
      <c r="S5" s="15"/>
    </row>
    <row r="6" spans="1:19">
      <c r="A6" s="4" t="s">
        <v>17</v>
      </c>
      <c r="B6" s="5" t="s">
        <v>17</v>
      </c>
      <c r="C6" s="6">
        <v>61.58</v>
      </c>
      <c r="D6" s="6"/>
      <c r="E6" s="7">
        <v>10.95</v>
      </c>
      <c r="F6" s="6">
        <v>7.35</v>
      </c>
      <c r="G6" s="6">
        <v>1.77</v>
      </c>
      <c r="H6" s="6">
        <v>7.5</v>
      </c>
      <c r="I6" s="6">
        <v>2.62</v>
      </c>
      <c r="J6" s="6">
        <v>3.27</v>
      </c>
      <c r="K6" s="6"/>
      <c r="L6" s="6"/>
      <c r="M6" s="6">
        <v>0.94</v>
      </c>
      <c r="N6" s="6">
        <v>0.06</v>
      </c>
      <c r="O6" s="6"/>
      <c r="P6" s="6">
        <v>0.47</v>
      </c>
      <c r="Q6" s="12" t="s">
        <v>9</v>
      </c>
      <c r="R6" s="12" t="s">
        <v>7</v>
      </c>
      <c r="S6" s="15"/>
    </row>
    <row r="7" spans="1:19">
      <c r="A7" s="4" t="s">
        <v>18</v>
      </c>
      <c r="B7" s="5" t="s">
        <v>95</v>
      </c>
      <c r="C7" s="6">
        <v>67.65</v>
      </c>
      <c r="D7" s="6"/>
      <c r="E7" s="7">
        <v>7.37</v>
      </c>
      <c r="F7" s="6"/>
      <c r="G7" s="6">
        <v>1.98</v>
      </c>
      <c r="H7" s="6">
        <v>11.15</v>
      </c>
      <c r="I7" s="6">
        <v>2.39</v>
      </c>
      <c r="J7" s="6">
        <v>2.51</v>
      </c>
      <c r="K7" s="6">
        <v>0.2</v>
      </c>
      <c r="L7" s="6">
        <v>1.38</v>
      </c>
      <c r="M7" s="6">
        <v>4.18</v>
      </c>
      <c r="N7" s="6">
        <v>0.11</v>
      </c>
      <c r="O7" s="6"/>
      <c r="P7" s="6"/>
      <c r="Q7" s="12" t="s">
        <v>9</v>
      </c>
      <c r="R7" s="12" t="s">
        <v>7</v>
      </c>
      <c r="S7" s="15" t="s">
        <v>139</v>
      </c>
    </row>
    <row r="8" spans="1:19">
      <c r="A8" s="4" t="s">
        <v>18</v>
      </c>
      <c r="B8" s="5" t="s">
        <v>96</v>
      </c>
      <c r="C8" s="6">
        <v>59.81</v>
      </c>
      <c r="D8" s="6"/>
      <c r="E8" s="7">
        <v>7.68</v>
      </c>
      <c r="F8" s="6">
        <v>5.41</v>
      </c>
      <c r="G8" s="6">
        <v>1.73</v>
      </c>
      <c r="H8" s="6">
        <v>10.05</v>
      </c>
      <c r="I8" s="6">
        <v>6.04</v>
      </c>
      <c r="J8" s="6">
        <v>2.18</v>
      </c>
      <c r="K8" s="6">
        <v>0.35</v>
      </c>
      <c r="L8" s="6">
        <v>0.97</v>
      </c>
      <c r="M8" s="6">
        <v>4.5</v>
      </c>
      <c r="N8" s="6">
        <v>0.12</v>
      </c>
      <c r="O8" s="6"/>
      <c r="P8" s="6"/>
      <c r="Q8" s="12" t="s">
        <v>9</v>
      </c>
      <c r="R8" s="12" t="s">
        <v>7</v>
      </c>
      <c r="S8" s="16" t="s">
        <v>140</v>
      </c>
    </row>
    <row r="9" spans="1:19">
      <c r="A9" s="4" t="s">
        <v>19</v>
      </c>
      <c r="B9" s="5" t="s">
        <v>19</v>
      </c>
      <c r="C9" s="6">
        <v>92.63</v>
      </c>
      <c r="D9" s="6"/>
      <c r="E9" s="7"/>
      <c r="F9" s="6">
        <v>1.07</v>
      </c>
      <c r="G9" s="6"/>
      <c r="H9" s="6">
        <v>1.98</v>
      </c>
      <c r="I9" s="6">
        <v>0.17</v>
      </c>
      <c r="J9" s="6">
        <v>3.24</v>
      </c>
      <c r="K9" s="6"/>
      <c r="L9" s="6"/>
      <c r="M9" s="6">
        <v>0.61</v>
      </c>
      <c r="N9" s="6"/>
      <c r="O9" s="6"/>
      <c r="P9" s="6"/>
      <c r="Q9" s="12" t="s">
        <v>14</v>
      </c>
      <c r="R9" s="12" t="s">
        <v>7</v>
      </c>
      <c r="S9" s="16"/>
    </row>
    <row r="10" spans="1:19">
      <c r="A10" s="4" t="s">
        <v>23</v>
      </c>
      <c r="B10" s="5" t="s">
        <v>23</v>
      </c>
      <c r="C10" s="6">
        <v>95.02</v>
      </c>
      <c r="D10" s="6"/>
      <c r="E10" s="7">
        <v>0.59</v>
      </c>
      <c r="F10" s="6">
        <v>0.62</v>
      </c>
      <c r="G10" s="6"/>
      <c r="H10" s="6">
        <v>1.32</v>
      </c>
      <c r="I10" s="6">
        <v>0.32</v>
      </c>
      <c r="J10" s="6">
        <v>1.55</v>
      </c>
      <c r="K10" s="6"/>
      <c r="L10" s="6"/>
      <c r="M10" s="6">
        <v>0.35</v>
      </c>
      <c r="N10" s="6"/>
      <c r="O10" s="6"/>
      <c r="P10" s="6"/>
      <c r="Q10" s="12" t="s">
        <v>14</v>
      </c>
      <c r="R10" s="12" t="s">
        <v>7</v>
      </c>
      <c r="S10" s="15"/>
    </row>
    <row r="11" spans="1:19">
      <c r="A11" s="4" t="s">
        <v>24</v>
      </c>
      <c r="B11" s="5" t="s">
        <v>24</v>
      </c>
      <c r="C11" s="6">
        <v>96.77</v>
      </c>
      <c r="D11" s="6"/>
      <c r="E11" s="7">
        <v>0.92</v>
      </c>
      <c r="F11" s="6">
        <v>0.21</v>
      </c>
      <c r="G11" s="6"/>
      <c r="H11" s="6">
        <v>0.81</v>
      </c>
      <c r="I11" s="6">
        <v>0.26</v>
      </c>
      <c r="J11" s="6">
        <v>0.84</v>
      </c>
      <c r="K11" s="6"/>
      <c r="L11" s="6"/>
      <c r="M11" s="6"/>
      <c r="N11" s="6"/>
      <c r="O11" s="6"/>
      <c r="P11" s="6"/>
      <c r="Q11" s="12" t="s">
        <v>14</v>
      </c>
      <c r="R11" s="12" t="s">
        <v>7</v>
      </c>
      <c r="S11" s="15"/>
    </row>
    <row r="12" spans="1:19">
      <c r="A12" s="4" t="s">
        <v>26</v>
      </c>
      <c r="B12" s="5" t="s">
        <v>26</v>
      </c>
      <c r="C12" s="6">
        <v>94.29</v>
      </c>
      <c r="D12" s="6"/>
      <c r="E12" s="7">
        <v>1.01</v>
      </c>
      <c r="F12" s="6">
        <v>0.72</v>
      </c>
      <c r="G12" s="6"/>
      <c r="H12" s="6">
        <v>1.46</v>
      </c>
      <c r="I12" s="6">
        <v>0.29</v>
      </c>
      <c r="J12" s="6">
        <v>1.65</v>
      </c>
      <c r="K12" s="6"/>
      <c r="L12" s="6"/>
      <c r="M12" s="6">
        <v>0.15</v>
      </c>
      <c r="N12" s="6"/>
      <c r="O12" s="6"/>
      <c r="P12" s="6"/>
      <c r="Q12" s="12" t="s">
        <v>14</v>
      </c>
      <c r="R12" s="12" t="s">
        <v>7</v>
      </c>
      <c r="S12" s="15"/>
    </row>
    <row r="13" spans="1:19">
      <c r="A13" s="4" t="s">
        <v>27</v>
      </c>
      <c r="B13" s="5" t="s">
        <v>27</v>
      </c>
      <c r="C13" s="6">
        <v>59.01</v>
      </c>
      <c r="D13" s="6">
        <v>2.86</v>
      </c>
      <c r="E13" s="7">
        <v>12.53</v>
      </c>
      <c r="F13" s="6">
        <v>8.7</v>
      </c>
      <c r="G13" s="6"/>
      <c r="H13" s="6">
        <v>6.16</v>
      </c>
      <c r="I13" s="6">
        <v>2.88</v>
      </c>
      <c r="J13" s="6">
        <v>4.73</v>
      </c>
      <c r="K13" s="6"/>
      <c r="L13" s="6"/>
      <c r="M13" s="6">
        <v>1.27</v>
      </c>
      <c r="N13" s="6"/>
      <c r="O13" s="6"/>
      <c r="P13" s="10"/>
      <c r="Q13" s="12" t="s">
        <v>9</v>
      </c>
      <c r="R13" s="12" t="s">
        <v>7</v>
      </c>
      <c r="S13" s="16"/>
    </row>
    <row r="14" spans="1:19">
      <c r="A14" s="4" t="s">
        <v>28</v>
      </c>
      <c r="B14" s="5" t="s">
        <v>28</v>
      </c>
      <c r="C14" s="6">
        <v>62.47</v>
      </c>
      <c r="D14" s="6">
        <v>3.38</v>
      </c>
      <c r="E14" s="7">
        <v>12.28</v>
      </c>
      <c r="F14" s="6">
        <v>8.23</v>
      </c>
      <c r="G14" s="6">
        <v>0.66</v>
      </c>
      <c r="H14" s="6">
        <v>9.23</v>
      </c>
      <c r="I14" s="6">
        <v>0.5</v>
      </c>
      <c r="J14" s="6">
        <v>0.47</v>
      </c>
      <c r="K14" s="6">
        <v>1.62</v>
      </c>
      <c r="L14" s="6"/>
      <c r="M14" s="6">
        <v>0.16</v>
      </c>
      <c r="N14" s="6"/>
      <c r="O14" s="6"/>
      <c r="P14" s="10"/>
      <c r="Q14" s="12" t="s">
        <v>9</v>
      </c>
      <c r="R14" s="12" t="s">
        <v>7</v>
      </c>
      <c r="S14" s="16"/>
    </row>
    <row r="15" spans="1:19">
      <c r="A15" s="4" t="s">
        <v>30</v>
      </c>
      <c r="B15" s="5" t="s">
        <v>30</v>
      </c>
      <c r="C15" s="6">
        <v>61.87</v>
      </c>
      <c r="D15" s="6">
        <v>3.21</v>
      </c>
      <c r="E15" s="7">
        <v>7.44</v>
      </c>
      <c r="F15" s="6"/>
      <c r="G15" s="6">
        <v>1.02</v>
      </c>
      <c r="H15" s="6">
        <v>3.15</v>
      </c>
      <c r="I15" s="6">
        <v>1.04</v>
      </c>
      <c r="J15" s="6">
        <v>1.29</v>
      </c>
      <c r="K15" s="6">
        <v>0.19</v>
      </c>
      <c r="L15" s="6">
        <v>0</v>
      </c>
      <c r="M15" s="6">
        <v>0.26</v>
      </c>
      <c r="N15" s="6"/>
      <c r="O15" s="6"/>
      <c r="P15" s="10"/>
      <c r="Q15" s="12" t="s">
        <v>9</v>
      </c>
      <c r="R15" s="12" t="s">
        <v>7</v>
      </c>
      <c r="S15" s="16"/>
    </row>
    <row r="16" spans="1:19">
      <c r="A16" s="4" t="s">
        <v>31</v>
      </c>
      <c r="B16" s="5" t="s">
        <v>31</v>
      </c>
      <c r="C16" s="6">
        <v>65.18</v>
      </c>
      <c r="D16" s="6">
        <v>2.1</v>
      </c>
      <c r="E16" s="7">
        <v>14.52</v>
      </c>
      <c r="F16" s="6">
        <v>8.27</v>
      </c>
      <c r="G16" s="6">
        <v>0.52</v>
      </c>
      <c r="H16" s="6">
        <v>6.18</v>
      </c>
      <c r="I16" s="6">
        <v>0.42</v>
      </c>
      <c r="J16" s="6">
        <v>1.07</v>
      </c>
      <c r="K16" s="6">
        <v>0.11</v>
      </c>
      <c r="L16" s="6">
        <v>0</v>
      </c>
      <c r="M16" s="6"/>
      <c r="N16" s="6">
        <v>0.04</v>
      </c>
      <c r="O16" s="6"/>
      <c r="P16" s="10"/>
      <c r="Q16" s="12" t="s">
        <v>9</v>
      </c>
      <c r="R16" s="12" t="s">
        <v>7</v>
      </c>
      <c r="S16" s="16"/>
    </row>
    <row r="17" spans="1:19">
      <c r="A17" s="4" t="s">
        <v>32</v>
      </c>
      <c r="B17" s="5" t="s">
        <v>32</v>
      </c>
      <c r="C17" s="6">
        <v>60.71</v>
      </c>
      <c r="D17" s="6">
        <v>2.12</v>
      </c>
      <c r="E17" s="7">
        <v>5.71</v>
      </c>
      <c r="F17" s="6"/>
      <c r="G17" s="6">
        <v>0.85</v>
      </c>
      <c r="H17" s="6"/>
      <c r="I17" s="6">
        <v>1.04</v>
      </c>
      <c r="J17" s="6">
        <v>1.09</v>
      </c>
      <c r="K17" s="6">
        <v>0.19</v>
      </c>
      <c r="L17" s="6">
        <v>0</v>
      </c>
      <c r="M17" s="6">
        <v>0.18</v>
      </c>
      <c r="N17" s="6"/>
      <c r="O17" s="6">
        <v>0</v>
      </c>
      <c r="P17" s="10"/>
      <c r="Q17" s="12" t="s">
        <v>9</v>
      </c>
      <c r="R17" s="12" t="s">
        <v>7</v>
      </c>
      <c r="S17" s="16"/>
    </row>
    <row r="18" spans="1:19">
      <c r="A18" s="4" t="s">
        <v>33</v>
      </c>
      <c r="B18" s="5" t="s">
        <v>33</v>
      </c>
      <c r="C18" s="6">
        <v>79.46</v>
      </c>
      <c r="D18" s="6"/>
      <c r="E18" s="7">
        <v>9.42</v>
      </c>
      <c r="F18" s="6"/>
      <c r="G18" s="6">
        <v>1.53</v>
      </c>
      <c r="H18" s="6">
        <v>3.05</v>
      </c>
      <c r="I18" s="6"/>
      <c r="J18" s="6"/>
      <c r="K18" s="6"/>
      <c r="L18" s="6"/>
      <c r="M18" s="6">
        <v>1.36</v>
      </c>
      <c r="N18" s="6">
        <v>0.07</v>
      </c>
      <c r="O18" s="6">
        <v>2.36</v>
      </c>
      <c r="P18" s="10"/>
      <c r="Q18" s="12" t="s">
        <v>9</v>
      </c>
      <c r="R18" s="12" t="s">
        <v>7</v>
      </c>
      <c r="S18" s="16"/>
    </row>
    <row r="19" spans="1:19">
      <c r="A19" s="4" t="s">
        <v>37</v>
      </c>
      <c r="B19" s="5" t="s">
        <v>37</v>
      </c>
      <c r="C19" s="6">
        <v>76.68</v>
      </c>
      <c r="D19" s="6"/>
      <c r="E19" s="7"/>
      <c r="F19" s="6">
        <v>4.71</v>
      </c>
      <c r="G19" s="6">
        <v>1.22</v>
      </c>
      <c r="H19" s="6">
        <v>6.19</v>
      </c>
      <c r="I19" s="6">
        <v>2.37</v>
      </c>
      <c r="J19" s="6">
        <v>3.28</v>
      </c>
      <c r="K19" s="6">
        <v>1</v>
      </c>
      <c r="L19" s="6">
        <v>1.97</v>
      </c>
      <c r="M19" s="6">
        <v>1.1</v>
      </c>
      <c r="N19" s="6"/>
      <c r="O19" s="6"/>
      <c r="P19" s="6"/>
      <c r="Q19" s="12" t="s">
        <v>9</v>
      </c>
      <c r="R19" s="12" t="s">
        <v>7</v>
      </c>
      <c r="S19" s="16"/>
    </row>
    <row r="20" spans="1:19">
      <c r="A20" s="4" t="s">
        <v>38</v>
      </c>
      <c r="B20" s="5" t="s">
        <v>38</v>
      </c>
      <c r="C20" s="6">
        <v>92.35</v>
      </c>
      <c r="D20" s="6"/>
      <c r="E20" s="7">
        <v>0.74</v>
      </c>
      <c r="F20" s="6">
        <v>1.66</v>
      </c>
      <c r="G20" s="6">
        <v>0.64</v>
      </c>
      <c r="H20" s="6">
        <v>3.5</v>
      </c>
      <c r="I20" s="6">
        <v>0.35</v>
      </c>
      <c r="J20" s="6">
        <v>0.55</v>
      </c>
      <c r="K20" s="6"/>
      <c r="L20" s="6"/>
      <c r="M20" s="6">
        <v>0.21</v>
      </c>
      <c r="N20" s="6"/>
      <c r="O20" s="6"/>
      <c r="P20" s="6"/>
      <c r="Q20" s="12" t="s">
        <v>14</v>
      </c>
      <c r="R20" s="12" t="s">
        <v>7</v>
      </c>
      <c r="S20" s="16"/>
    </row>
    <row r="21" spans="1:19">
      <c r="A21" s="4" t="s">
        <v>43</v>
      </c>
      <c r="B21" s="5" t="s">
        <v>43</v>
      </c>
      <c r="C21" s="6">
        <v>92.72</v>
      </c>
      <c r="D21" s="6"/>
      <c r="E21" s="7"/>
      <c r="F21" s="6">
        <v>0.94</v>
      </c>
      <c r="G21" s="6">
        <v>0.54</v>
      </c>
      <c r="H21" s="6">
        <v>2.51</v>
      </c>
      <c r="I21" s="6">
        <v>0.2</v>
      </c>
      <c r="J21" s="6">
        <v>1.54</v>
      </c>
      <c r="K21" s="6"/>
      <c r="L21" s="6"/>
      <c r="M21" s="6">
        <v>0.36</v>
      </c>
      <c r="N21" s="6"/>
      <c r="O21" s="6"/>
      <c r="P21" s="6"/>
      <c r="Q21" s="12" t="s">
        <v>14</v>
      </c>
      <c r="R21" s="12" t="s">
        <v>7</v>
      </c>
      <c r="S21" s="16"/>
    </row>
    <row r="28" spans="2:7">
      <c r="B28">
        <v>-0.72577537</v>
      </c>
      <c r="C28">
        <v>0.59540477</v>
      </c>
      <c r="D28">
        <v>0.13810181</v>
      </c>
      <c r="E28">
        <v>-0.31840566</v>
      </c>
      <c r="F28">
        <v>0.52793422</v>
      </c>
      <c r="G28">
        <v>-0.75370867</v>
      </c>
    </row>
    <row r="29" spans="2:3">
      <c r="B29">
        <v>0.00476746</v>
      </c>
      <c r="C29">
        <v>0.29729141</v>
      </c>
    </row>
    <row r="31" spans="1:1">
      <c r="A31" t="s">
        <v>12</v>
      </c>
    </row>
    <row r="32" ht="29" spans="1:4">
      <c r="A32" s="2" t="s">
        <v>79</v>
      </c>
      <c r="B32">
        <v>-0.748674</v>
      </c>
      <c r="C32" t="b">
        <f>IF(B32&gt;0,A32)</f>
        <v>0</v>
      </c>
      <c r="D32" t="b">
        <v>0</v>
      </c>
    </row>
    <row r="33" ht="16" spans="1:4">
      <c r="A33" s="2" t="s">
        <v>80</v>
      </c>
      <c r="B33">
        <v>0.305883</v>
      </c>
      <c r="C33" t="str">
        <f>IF(B33&gt;0,A33)</f>
        <v>氧化钠(Na2O)</v>
      </c>
      <c r="D33" t="s">
        <v>143</v>
      </c>
    </row>
    <row r="34" ht="16" spans="1:4">
      <c r="A34" s="3" t="s">
        <v>81</v>
      </c>
      <c r="B34">
        <v>0.0743711</v>
      </c>
      <c r="C34" t="str">
        <f t="shared" ref="C33:C45" si="0">IF(B34&gt;0,A34)</f>
        <v>氧化钾(K2O)</v>
      </c>
      <c r="D34" t="b">
        <v>0</v>
      </c>
    </row>
    <row r="35" spans="1:4">
      <c r="A35" s="2" t="s">
        <v>82</v>
      </c>
      <c r="B35">
        <v>0.137164</v>
      </c>
      <c r="C35" t="str">
        <f t="shared" si="0"/>
        <v>氧化钙(CaO)</v>
      </c>
      <c r="D35" t="b">
        <v>0</v>
      </c>
    </row>
    <row r="36" spans="1:4">
      <c r="A36" s="2" t="s">
        <v>83</v>
      </c>
      <c r="B36">
        <v>0.200897</v>
      </c>
      <c r="C36" t="str">
        <f t="shared" si="0"/>
        <v>氧化镁(MgO)</v>
      </c>
      <c r="D36" t="s">
        <v>144</v>
      </c>
    </row>
    <row r="37" ht="16" spans="1:4">
      <c r="A37" s="2" t="s">
        <v>84</v>
      </c>
      <c r="B37">
        <v>0.851061</v>
      </c>
      <c r="C37" t="str">
        <f t="shared" si="0"/>
        <v>氧化铝(Al2O3)</v>
      </c>
      <c r="D37" t="s">
        <v>145</v>
      </c>
    </row>
    <row r="38" ht="16" spans="1:4">
      <c r="A38" s="2" t="s">
        <v>85</v>
      </c>
      <c r="B38">
        <v>0.110334</v>
      </c>
      <c r="C38" t="str">
        <f t="shared" si="0"/>
        <v>氧化铁(Fe2O3)</v>
      </c>
      <c r="D38" t="b">
        <v>0</v>
      </c>
    </row>
    <row r="39" spans="1:4">
      <c r="A39" s="2" t="s">
        <v>86</v>
      </c>
      <c r="B39">
        <v>-0.277625</v>
      </c>
      <c r="C39" t="b">
        <f t="shared" si="0"/>
        <v>0</v>
      </c>
      <c r="D39" t="s">
        <v>146</v>
      </c>
    </row>
    <row r="40" spans="1:4">
      <c r="A40" s="2" t="s">
        <v>87</v>
      </c>
      <c r="B40">
        <v>0.0759064</v>
      </c>
      <c r="C40" t="str">
        <f t="shared" si="0"/>
        <v>氧化铅(PbO)</v>
      </c>
      <c r="D40" t="s">
        <v>147</v>
      </c>
    </row>
    <row r="41" spans="1:4">
      <c r="A41" s="2" t="s">
        <v>88</v>
      </c>
      <c r="B41">
        <v>-0.349139</v>
      </c>
      <c r="C41" t="b">
        <f t="shared" si="0"/>
        <v>0</v>
      </c>
      <c r="D41" t="b">
        <v>0</v>
      </c>
    </row>
    <row r="42" ht="29" spans="1:4">
      <c r="A42" s="2" t="s">
        <v>89</v>
      </c>
      <c r="B42">
        <v>-0.201097</v>
      </c>
      <c r="C42" t="b">
        <f t="shared" si="0"/>
        <v>0</v>
      </c>
      <c r="D42" t="s">
        <v>148</v>
      </c>
    </row>
    <row r="43" spans="1:4">
      <c r="A43" s="2" t="s">
        <v>90</v>
      </c>
      <c r="B43">
        <v>-0.0788497</v>
      </c>
      <c r="C43" t="b">
        <f t="shared" si="0"/>
        <v>0</v>
      </c>
      <c r="D43" t="b">
        <v>0</v>
      </c>
    </row>
    <row r="44" ht="16" spans="1:4">
      <c r="A44" s="2" t="s">
        <v>91</v>
      </c>
      <c r="B44">
        <v>0.224202</v>
      </c>
      <c r="C44" t="str">
        <f t="shared" si="0"/>
        <v>氧化锡(SnO2)</v>
      </c>
      <c r="D44" t="s">
        <v>149</v>
      </c>
    </row>
    <row r="45" ht="16" spans="1:4">
      <c r="A45" s="9" t="s">
        <v>92</v>
      </c>
      <c r="B45">
        <v>0.118884</v>
      </c>
      <c r="C45" t="str">
        <f t="shared" si="0"/>
        <v>二氧化硫(SO2)</v>
      </c>
      <c r="D45" t="s">
        <v>150</v>
      </c>
    </row>
    <row r="47" spans="14:14">
      <c r="N47" s="14"/>
    </row>
    <row r="48" spans="14:14">
      <c r="N48" s="14"/>
    </row>
    <row r="49" spans="14:14">
      <c r="N49" s="14"/>
    </row>
    <row r="50" spans="14:14">
      <c r="N50" s="14"/>
    </row>
    <row r="51" ht="29" spans="1:3">
      <c r="A51" s="9" t="s">
        <v>151</v>
      </c>
      <c r="B51">
        <v>0.135075</v>
      </c>
      <c r="C51" t="str">
        <f>IF(B51&gt;0,A51)</f>
        <v>二氧化硅(SiO2)</v>
      </c>
    </row>
    <row r="52" ht="16" spans="1:3">
      <c r="A52" s="9" t="s">
        <v>152</v>
      </c>
      <c r="B52">
        <v>-0.318064</v>
      </c>
      <c r="C52" t="b">
        <f t="shared" ref="C52:C64" si="1">IF(B52&gt;0,A52)</f>
        <v>0</v>
      </c>
    </row>
    <row r="53" ht="16" spans="1:3">
      <c r="A53" s="3" t="s">
        <v>81</v>
      </c>
      <c r="B53">
        <v>-0.408421</v>
      </c>
      <c r="C53" t="b">
        <f t="shared" si="1"/>
        <v>0</v>
      </c>
    </row>
    <row r="54" spans="1:3">
      <c r="A54" s="9" t="s">
        <v>153</v>
      </c>
      <c r="B54">
        <v>-0.189384</v>
      </c>
      <c r="C54" t="b">
        <f>IF(B54&gt;0,A54)</f>
        <v>0</v>
      </c>
    </row>
    <row r="55" spans="1:3">
      <c r="A55" s="2" t="s">
        <v>83</v>
      </c>
      <c r="B55">
        <v>-0.165976</v>
      </c>
      <c r="C55" t="b">
        <f t="shared" si="1"/>
        <v>0</v>
      </c>
    </row>
    <row r="56" ht="16" spans="1:3">
      <c r="A56" s="2" t="s">
        <v>84</v>
      </c>
      <c r="B56">
        <v>0.26317</v>
      </c>
      <c r="C56" t="str">
        <f t="shared" si="1"/>
        <v>氧化铝(Al2O3)</v>
      </c>
    </row>
    <row r="57" ht="16" spans="1:3">
      <c r="A57" s="2" t="s">
        <v>85</v>
      </c>
      <c r="B57">
        <v>0.328963</v>
      </c>
      <c r="C57" t="str">
        <f t="shared" si="1"/>
        <v>氧化铁(Fe2O3)</v>
      </c>
    </row>
    <row r="58" spans="1:3">
      <c r="A58" s="2" t="s">
        <v>86</v>
      </c>
      <c r="B58">
        <v>0.703538</v>
      </c>
      <c r="C58" t="str">
        <f t="shared" si="1"/>
        <v>氧化铜(CuO)</v>
      </c>
    </row>
    <row r="59" spans="1:3">
      <c r="A59" s="2" t="s">
        <v>87</v>
      </c>
      <c r="B59">
        <v>0.373624</v>
      </c>
      <c r="C59" t="str">
        <f t="shared" si="1"/>
        <v>氧化铅(PbO)</v>
      </c>
    </row>
    <row r="60" spans="1:3">
      <c r="A60" s="2" t="s">
        <v>88</v>
      </c>
      <c r="B60">
        <v>0.805569</v>
      </c>
      <c r="C60" t="str">
        <f t="shared" si="1"/>
        <v>氧化钡(BaO)</v>
      </c>
    </row>
    <row r="61" ht="29" spans="1:3">
      <c r="A61" s="2" t="s">
        <v>89</v>
      </c>
      <c r="B61">
        <v>0.248055</v>
      </c>
      <c r="C61" t="str">
        <f t="shared" si="1"/>
        <v>五氧化二磷(P2O5)</v>
      </c>
    </row>
    <row r="62" spans="1:3">
      <c r="A62" s="2" t="s">
        <v>90</v>
      </c>
      <c r="B62">
        <v>0.00108101</v>
      </c>
      <c r="C62" t="str">
        <f t="shared" si="1"/>
        <v>氧化锶(SrO)</v>
      </c>
    </row>
    <row r="63" ht="16" spans="1:3">
      <c r="A63" s="2" t="s">
        <v>91</v>
      </c>
      <c r="B63">
        <v>-0.234437</v>
      </c>
      <c r="C63" t="b">
        <f t="shared" si="1"/>
        <v>0</v>
      </c>
    </row>
    <row r="64" ht="16" spans="1:3">
      <c r="A64" s="9" t="s">
        <v>92</v>
      </c>
      <c r="B64">
        <v>-0.0739865</v>
      </c>
      <c r="C64" t="b">
        <f t="shared" si="1"/>
        <v>0</v>
      </c>
    </row>
    <row r="67" ht="29" spans="1:14">
      <c r="A67" s="9" t="s">
        <v>151</v>
      </c>
      <c r="B67" s="9" t="s">
        <v>152</v>
      </c>
      <c r="C67" s="3" t="s">
        <v>81</v>
      </c>
      <c r="D67" s="9" t="s">
        <v>153</v>
      </c>
      <c r="E67" s="2" t="s">
        <v>83</v>
      </c>
      <c r="F67" s="2" t="s">
        <v>84</v>
      </c>
      <c r="G67" s="2" t="s">
        <v>85</v>
      </c>
      <c r="H67" s="2" t="s">
        <v>86</v>
      </c>
      <c r="I67" s="2" t="s">
        <v>87</v>
      </c>
      <c r="J67" s="2" t="s">
        <v>88</v>
      </c>
      <c r="K67" s="2" t="s">
        <v>89</v>
      </c>
      <c r="L67" s="2" t="s">
        <v>90</v>
      </c>
      <c r="M67" s="2" t="s">
        <v>91</v>
      </c>
      <c r="N67" s="9" t="s">
        <v>92</v>
      </c>
    </row>
    <row r="68" spans="1:14">
      <c r="A68" s="17">
        <v>0.424646</v>
      </c>
      <c r="B68" s="17">
        <v>-0.000283492</v>
      </c>
      <c r="C68" s="17">
        <v>-0.270699</v>
      </c>
      <c r="D68" s="17">
        <v>0.0316575</v>
      </c>
      <c r="E68" s="17">
        <v>-0.0368984</v>
      </c>
      <c r="F68" s="17">
        <v>-0.023881</v>
      </c>
      <c r="G68" s="17">
        <v>0.00674719</v>
      </c>
      <c r="H68" s="17">
        <v>0.0454734</v>
      </c>
      <c r="I68" s="17">
        <v>-0.000123183</v>
      </c>
      <c r="J68" s="17">
        <v>-0.000521168</v>
      </c>
      <c r="K68" s="17">
        <v>-0.0324678</v>
      </c>
      <c r="L68" s="17">
        <v>-0.00212003</v>
      </c>
      <c r="M68" s="17">
        <v>-0.0700366</v>
      </c>
      <c r="N68" s="17">
        <v>-6.03058e-5</v>
      </c>
    </row>
    <row r="75" spans="2:15">
      <c r="B75">
        <v>0.121897</v>
      </c>
      <c r="C75">
        <v>-0.495746</v>
      </c>
      <c r="D75">
        <v>-0.323789</v>
      </c>
      <c r="E75">
        <v>-0.32658</v>
      </c>
      <c r="F75">
        <v>-0.136945</v>
      </c>
      <c r="G75">
        <v>0.167177</v>
      </c>
      <c r="H75">
        <v>0.448814</v>
      </c>
      <c r="I75">
        <v>1.03119</v>
      </c>
      <c r="J75">
        <v>0.267508</v>
      </c>
      <c r="K75">
        <v>0.0144675</v>
      </c>
      <c r="L75">
        <v>-0.299951</v>
      </c>
      <c r="M75">
        <v>-0.123771</v>
      </c>
      <c r="N75">
        <v>-0.234437</v>
      </c>
      <c r="O75">
        <v>-0.0739865</v>
      </c>
    </row>
    <row r="76" spans="2:15">
      <c r="B76">
        <v>-0.624927</v>
      </c>
      <c r="C76">
        <v>0.289653</v>
      </c>
      <c r="D76">
        <v>0.271944</v>
      </c>
      <c r="E76">
        <v>0.236175</v>
      </c>
      <c r="F76">
        <v>1.01597</v>
      </c>
      <c r="G76">
        <v>0.0673494</v>
      </c>
      <c r="H76">
        <v>-0.106964</v>
      </c>
      <c r="I76">
        <v>0.196361</v>
      </c>
      <c r="J76">
        <v>-0.232809</v>
      </c>
      <c r="K76">
        <v>-0.0790441</v>
      </c>
      <c r="L76">
        <v>-0.0744453</v>
      </c>
      <c r="M76">
        <v>0.224778</v>
      </c>
      <c r="N76">
        <v>0.140767</v>
      </c>
      <c r="O76">
        <v>0.118884</v>
      </c>
    </row>
    <row r="77" spans="2:14">
      <c r="B77">
        <v>-0.624927</v>
      </c>
      <c r="C77">
        <v>0.289653</v>
      </c>
      <c r="D77">
        <v>0.271944</v>
      </c>
      <c r="E77">
        <v>0.236175</v>
      </c>
      <c r="F77">
        <v>1.01597</v>
      </c>
      <c r="G77">
        <v>0.0673494</v>
      </c>
      <c r="H77">
        <v>-0.106964</v>
      </c>
      <c r="I77">
        <v>0.196361</v>
      </c>
      <c r="J77">
        <v>-0.232809</v>
      </c>
      <c r="K77">
        <v>-0.0790441</v>
      </c>
      <c r="L77">
        <v>-0.0744453</v>
      </c>
      <c r="M77">
        <v>0.224778</v>
      </c>
      <c r="N77">
        <v>0.140767</v>
      </c>
    </row>
    <row r="78" spans="2:3">
      <c r="B78">
        <v>0.289653</v>
      </c>
      <c r="C78">
        <v>-0.495746</v>
      </c>
    </row>
    <row r="79" spans="2:3">
      <c r="B79">
        <v>0.271944</v>
      </c>
      <c r="C79">
        <v>-0.323789</v>
      </c>
    </row>
    <row r="80" spans="2:3">
      <c r="B80">
        <v>0.236175</v>
      </c>
      <c r="C80">
        <v>-0.32658</v>
      </c>
    </row>
    <row r="81" spans="2:3">
      <c r="B81">
        <v>1.01597</v>
      </c>
      <c r="C81">
        <v>-0.136945</v>
      </c>
    </row>
    <row r="82" spans="2:3">
      <c r="B82">
        <v>0.0673494</v>
      </c>
      <c r="C82">
        <v>0.167177</v>
      </c>
    </row>
    <row r="83" spans="2:3">
      <c r="B83">
        <v>-0.106964</v>
      </c>
      <c r="C83">
        <v>0.448814</v>
      </c>
    </row>
    <row r="84" spans="2:3">
      <c r="B84">
        <v>0.196361</v>
      </c>
      <c r="C84">
        <v>1.03119</v>
      </c>
    </row>
    <row r="85" spans="2:3">
      <c r="B85">
        <v>-0.232809</v>
      </c>
      <c r="C85">
        <v>0.267508</v>
      </c>
    </row>
    <row r="86" spans="2:3">
      <c r="B86">
        <v>-0.0790441</v>
      </c>
      <c r="C86">
        <v>0.0144675</v>
      </c>
    </row>
    <row r="87" spans="2:3">
      <c r="B87">
        <v>-0.0744453</v>
      </c>
      <c r="C87">
        <v>-0.299951</v>
      </c>
    </row>
    <row r="88" spans="2:3">
      <c r="B88">
        <v>0.224778</v>
      </c>
      <c r="C88">
        <v>-0.123771</v>
      </c>
    </row>
    <row r="89" spans="2:3">
      <c r="B89">
        <v>0.140767</v>
      </c>
      <c r="C89">
        <v>-0.234437</v>
      </c>
    </row>
    <row r="90" spans="2:3">
      <c r="B90">
        <v>0.118884</v>
      </c>
      <c r="C90">
        <v>-0.0739865</v>
      </c>
    </row>
    <row r="92" ht="29" spans="1:2">
      <c r="A92" s="9" t="s">
        <v>151</v>
      </c>
      <c r="B92">
        <v>-0.624927</v>
      </c>
    </row>
    <row r="93" ht="16" spans="1:2">
      <c r="A93" s="9" t="s">
        <v>152</v>
      </c>
      <c r="B93">
        <v>0.289653</v>
      </c>
    </row>
    <row r="94" spans="1:2">
      <c r="A94" s="9" t="s">
        <v>153</v>
      </c>
      <c r="B94">
        <v>0.271944</v>
      </c>
    </row>
    <row r="95" spans="1:2">
      <c r="A95" s="2" t="s">
        <v>83</v>
      </c>
      <c r="B95">
        <v>0.236175</v>
      </c>
    </row>
    <row r="96" ht="16" spans="1:2">
      <c r="A96" s="2" t="s">
        <v>84</v>
      </c>
      <c r="B96">
        <v>1.01597</v>
      </c>
    </row>
    <row r="97" ht="16" spans="1:2">
      <c r="A97" s="2" t="s">
        <v>85</v>
      </c>
      <c r="B97">
        <v>0.0673494</v>
      </c>
    </row>
    <row r="98" spans="1:2">
      <c r="A98" s="2" t="s">
        <v>86</v>
      </c>
      <c r="B98">
        <v>-0.106964</v>
      </c>
    </row>
    <row r="99" spans="1:2">
      <c r="A99" s="2" t="s">
        <v>87</v>
      </c>
      <c r="B99">
        <v>0.196361</v>
      </c>
    </row>
    <row r="100" spans="1:2">
      <c r="A100" s="2" t="s">
        <v>88</v>
      </c>
      <c r="B100">
        <v>-0.232809</v>
      </c>
    </row>
    <row r="101" ht="29" spans="1:2">
      <c r="A101" s="2" t="s">
        <v>89</v>
      </c>
      <c r="B101">
        <v>-0.0790441</v>
      </c>
    </row>
    <row r="102" spans="1:2">
      <c r="A102" s="2" t="s">
        <v>90</v>
      </c>
      <c r="B102">
        <v>-0.0744453</v>
      </c>
    </row>
    <row r="103" ht="16" spans="1:2">
      <c r="A103" s="2" t="s">
        <v>91</v>
      </c>
      <c r="B103">
        <v>0.224778</v>
      </c>
    </row>
    <row r="104" ht="16" spans="1:2">
      <c r="A104" s="9" t="s">
        <v>92</v>
      </c>
      <c r="B104">
        <v>0.140767</v>
      </c>
    </row>
    <row r="106" ht="29" spans="1:2">
      <c r="A106" s="9" t="s">
        <v>151</v>
      </c>
      <c r="B106">
        <v>0.121897</v>
      </c>
    </row>
    <row r="107" ht="16" spans="1:2">
      <c r="A107" s="9" t="s">
        <v>152</v>
      </c>
      <c r="B107">
        <v>-0.495746</v>
      </c>
    </row>
    <row r="108" ht="16" spans="1:2">
      <c r="A108" s="3" t="s">
        <v>81</v>
      </c>
      <c r="B108">
        <v>-0.323789</v>
      </c>
    </row>
    <row r="109" spans="1:2">
      <c r="A109" s="9" t="s">
        <v>153</v>
      </c>
      <c r="B109">
        <v>-0.32658</v>
      </c>
    </row>
    <row r="110" spans="1:2">
      <c r="A110" s="2" t="s">
        <v>83</v>
      </c>
      <c r="B110">
        <v>-0.136945</v>
      </c>
    </row>
    <row r="111" ht="16" spans="1:2">
      <c r="A111" s="2" t="s">
        <v>84</v>
      </c>
      <c r="B111">
        <v>0.167177</v>
      </c>
    </row>
    <row r="112" ht="16" spans="1:2">
      <c r="A112" s="2" t="s">
        <v>85</v>
      </c>
      <c r="B112">
        <v>0.448814</v>
      </c>
    </row>
    <row r="113" spans="1:2">
      <c r="A113" s="2" t="s">
        <v>86</v>
      </c>
      <c r="B113">
        <v>1.03119</v>
      </c>
    </row>
    <row r="114" ht="29" spans="1:2">
      <c r="A114" s="2" t="s">
        <v>89</v>
      </c>
      <c r="B114">
        <v>0.267508</v>
      </c>
    </row>
    <row r="115" spans="1:2">
      <c r="A115" s="2" t="s">
        <v>90</v>
      </c>
      <c r="B115">
        <v>0.0144675</v>
      </c>
    </row>
    <row r="116" ht="16" spans="1:2">
      <c r="A116" s="2" t="s">
        <v>91</v>
      </c>
      <c r="B116">
        <v>-0.299951</v>
      </c>
    </row>
    <row r="117" ht="16" spans="1:2">
      <c r="A117" s="9" t="s">
        <v>92</v>
      </c>
      <c r="B117">
        <v>-0.123771</v>
      </c>
    </row>
    <row r="125" spans="7:10">
      <c r="G125" s="1" t="s">
        <v>0</v>
      </c>
      <c r="H125" s="1" t="s">
        <v>78</v>
      </c>
      <c r="I125" t="s">
        <v>154</v>
      </c>
      <c r="J125" t="s">
        <v>14</v>
      </c>
    </row>
    <row r="126" spans="1:10">
      <c r="A126" s="1" t="s">
        <v>0</v>
      </c>
      <c r="B126" s="1" t="s">
        <v>78</v>
      </c>
      <c r="C126" t="s">
        <v>154</v>
      </c>
      <c r="D126" t="s">
        <v>14</v>
      </c>
      <c r="G126" s="8" t="s">
        <v>10</v>
      </c>
      <c r="H126" s="5" t="s">
        <v>10</v>
      </c>
      <c r="I126" s="18">
        <v>1.00319e-5</v>
      </c>
      <c r="J126">
        <v>2</v>
      </c>
    </row>
    <row r="127" spans="1:10">
      <c r="A127" s="4" t="s">
        <v>5</v>
      </c>
      <c r="B127" s="5" t="s">
        <v>5</v>
      </c>
      <c r="C127">
        <v>1</v>
      </c>
      <c r="D127">
        <v>1</v>
      </c>
      <c r="G127" s="4" t="s">
        <v>21</v>
      </c>
      <c r="H127" s="5" t="s">
        <v>21</v>
      </c>
      <c r="I127" s="18">
        <v>0.0123215</v>
      </c>
      <c r="J127">
        <v>2</v>
      </c>
    </row>
    <row r="128" spans="1:10">
      <c r="A128" s="4" t="s">
        <v>15</v>
      </c>
      <c r="B128" s="5" t="s">
        <v>93</v>
      </c>
      <c r="C128">
        <v>1</v>
      </c>
      <c r="D128">
        <v>2</v>
      </c>
      <c r="G128" s="4" t="s">
        <v>21</v>
      </c>
      <c r="H128" s="5" t="s">
        <v>97</v>
      </c>
      <c r="I128" s="18">
        <v>3.31566e-9</v>
      </c>
      <c r="J128">
        <v>2</v>
      </c>
    </row>
    <row r="129" spans="1:10">
      <c r="A129" s="4" t="s">
        <v>15</v>
      </c>
      <c r="B129" s="5" t="s">
        <v>94</v>
      </c>
      <c r="C129">
        <v>0.999996</v>
      </c>
      <c r="D129">
        <v>2</v>
      </c>
      <c r="G129" s="4" t="s">
        <v>25</v>
      </c>
      <c r="H129" s="5" t="s">
        <v>25</v>
      </c>
      <c r="I129" s="18">
        <v>0.175211</v>
      </c>
      <c r="J129">
        <v>2</v>
      </c>
    </row>
    <row r="130" spans="1:10">
      <c r="A130" s="4" t="s">
        <v>16</v>
      </c>
      <c r="B130" s="5" t="s">
        <v>16</v>
      </c>
      <c r="C130">
        <v>0.999998</v>
      </c>
      <c r="D130">
        <v>1</v>
      </c>
      <c r="G130" s="4" t="s">
        <v>35</v>
      </c>
      <c r="H130" s="5" t="s">
        <v>35</v>
      </c>
      <c r="I130" s="18">
        <v>2.96731e-5</v>
      </c>
      <c r="J130">
        <v>2</v>
      </c>
    </row>
    <row r="131" spans="1:10">
      <c r="A131" s="4" t="s">
        <v>17</v>
      </c>
      <c r="B131" s="5" t="s">
        <v>17</v>
      </c>
      <c r="C131">
        <v>0.999859</v>
      </c>
      <c r="D131">
        <v>1</v>
      </c>
      <c r="G131" s="4" t="s">
        <v>36</v>
      </c>
      <c r="H131" s="5" t="s">
        <v>36</v>
      </c>
      <c r="I131" s="18">
        <v>0.944803</v>
      </c>
      <c r="J131">
        <v>1</v>
      </c>
    </row>
    <row r="132" spans="1:10">
      <c r="A132" s="4" t="s">
        <v>18</v>
      </c>
      <c r="B132" s="5" t="s">
        <v>95</v>
      </c>
      <c r="C132">
        <v>0.999996</v>
      </c>
      <c r="D132">
        <v>2</v>
      </c>
      <c r="G132" s="4" t="s">
        <v>39</v>
      </c>
      <c r="H132" s="5" t="s">
        <v>99</v>
      </c>
      <c r="I132" s="18">
        <v>0.999944</v>
      </c>
      <c r="J132">
        <v>1</v>
      </c>
    </row>
    <row r="133" spans="1:10">
      <c r="A133" s="4" t="s">
        <v>18</v>
      </c>
      <c r="B133" s="5" t="s">
        <v>96</v>
      </c>
      <c r="C133">
        <v>0.997689</v>
      </c>
      <c r="D133">
        <v>2</v>
      </c>
      <c r="G133" s="4" t="s">
        <v>40</v>
      </c>
      <c r="H133" s="5" t="s">
        <v>40</v>
      </c>
      <c r="I133" s="18">
        <v>0.861106</v>
      </c>
      <c r="J133">
        <v>1</v>
      </c>
    </row>
    <row r="134" spans="1:10">
      <c r="A134" s="4" t="s">
        <v>19</v>
      </c>
      <c r="B134" s="5" t="s">
        <v>19</v>
      </c>
      <c r="C134">
        <v>1</v>
      </c>
      <c r="D134">
        <v>2</v>
      </c>
      <c r="G134" s="4" t="s">
        <v>41</v>
      </c>
      <c r="H134" s="5" t="s">
        <v>100</v>
      </c>
      <c r="I134" s="18">
        <v>0.996042</v>
      </c>
      <c r="J134">
        <v>1</v>
      </c>
    </row>
    <row r="135" spans="1:10">
      <c r="A135" s="4" t="s">
        <v>23</v>
      </c>
      <c r="B135" s="5" t="s">
        <v>23</v>
      </c>
      <c r="C135">
        <v>1</v>
      </c>
      <c r="D135">
        <v>2</v>
      </c>
      <c r="G135" s="4" t="s">
        <v>42</v>
      </c>
      <c r="H135" s="5" t="s">
        <v>42</v>
      </c>
      <c r="I135" s="18">
        <v>0.0227879</v>
      </c>
      <c r="J135">
        <v>2</v>
      </c>
    </row>
    <row r="136" spans="1:10">
      <c r="A136" s="4" t="s">
        <v>24</v>
      </c>
      <c r="B136" s="5" t="s">
        <v>24</v>
      </c>
      <c r="C136">
        <v>1</v>
      </c>
      <c r="D136">
        <v>2</v>
      </c>
      <c r="G136" s="4" t="s">
        <v>42</v>
      </c>
      <c r="H136" s="5" t="s">
        <v>101</v>
      </c>
      <c r="I136" s="18">
        <v>8.3902e-9</v>
      </c>
      <c r="J136">
        <v>2</v>
      </c>
    </row>
    <row r="137" spans="1:10">
      <c r="A137" s="4" t="s">
        <v>26</v>
      </c>
      <c r="B137" s="5" t="s">
        <v>26</v>
      </c>
      <c r="C137">
        <v>1</v>
      </c>
      <c r="D137">
        <v>2</v>
      </c>
      <c r="G137" s="4" t="s">
        <v>44</v>
      </c>
      <c r="H137" s="5" t="s">
        <v>102</v>
      </c>
      <c r="I137" s="18">
        <v>1</v>
      </c>
      <c r="J137">
        <v>1</v>
      </c>
    </row>
    <row r="138" spans="1:10">
      <c r="A138" s="4" t="s">
        <v>27</v>
      </c>
      <c r="B138" s="5" t="s">
        <v>27</v>
      </c>
      <c r="C138">
        <v>0.999508</v>
      </c>
      <c r="D138">
        <v>1</v>
      </c>
      <c r="G138" s="4" t="s">
        <v>45</v>
      </c>
      <c r="H138" s="5" t="s">
        <v>103</v>
      </c>
      <c r="I138" s="18">
        <v>0.984356</v>
      </c>
      <c r="J138">
        <v>1</v>
      </c>
    </row>
    <row r="139" spans="1:10">
      <c r="A139" s="4" t="s">
        <v>28</v>
      </c>
      <c r="B139" s="5" t="s">
        <v>28</v>
      </c>
      <c r="C139">
        <v>0.99756</v>
      </c>
      <c r="D139">
        <v>1</v>
      </c>
      <c r="G139" s="4" t="s">
        <v>46</v>
      </c>
      <c r="H139" s="5" t="s">
        <v>104</v>
      </c>
      <c r="I139" s="18">
        <v>0.000172913</v>
      </c>
      <c r="J139">
        <v>2</v>
      </c>
    </row>
    <row r="140" spans="1:10">
      <c r="A140" s="4" t="s">
        <v>30</v>
      </c>
      <c r="B140" s="5" t="s">
        <v>30</v>
      </c>
      <c r="C140">
        <v>0.999995</v>
      </c>
      <c r="D140">
        <v>1</v>
      </c>
      <c r="G140" s="4" t="s">
        <v>46</v>
      </c>
      <c r="H140" s="5" t="s">
        <v>105</v>
      </c>
      <c r="I140" s="18">
        <v>0.00320708</v>
      </c>
      <c r="J140">
        <v>2</v>
      </c>
    </row>
    <row r="141" spans="1:10">
      <c r="A141" s="4" t="s">
        <v>31</v>
      </c>
      <c r="B141" s="5" t="s">
        <v>31</v>
      </c>
      <c r="C141">
        <v>0.999989</v>
      </c>
      <c r="D141">
        <v>1</v>
      </c>
      <c r="G141" s="4" t="s">
        <v>47</v>
      </c>
      <c r="H141" s="5" t="s">
        <v>47</v>
      </c>
      <c r="I141" s="18">
        <v>1</v>
      </c>
      <c r="J141">
        <v>1</v>
      </c>
    </row>
    <row r="142" spans="1:10">
      <c r="A142" s="4" t="s">
        <v>32</v>
      </c>
      <c r="B142" s="5" t="s">
        <v>32</v>
      </c>
      <c r="C142">
        <v>0.999999</v>
      </c>
      <c r="D142">
        <v>1</v>
      </c>
      <c r="G142" s="4" t="s">
        <v>48</v>
      </c>
      <c r="H142" s="5" t="s">
        <v>48</v>
      </c>
      <c r="I142" s="18">
        <v>1</v>
      </c>
      <c r="J142">
        <v>1</v>
      </c>
    </row>
    <row r="143" spans="1:10">
      <c r="A143" s="4" t="s">
        <v>33</v>
      </c>
      <c r="B143" s="5" t="s">
        <v>33</v>
      </c>
      <c r="C143">
        <v>1</v>
      </c>
      <c r="D143">
        <v>1</v>
      </c>
      <c r="G143" s="4" t="s">
        <v>50</v>
      </c>
      <c r="H143" s="5" t="s">
        <v>50</v>
      </c>
      <c r="I143" s="18">
        <v>1</v>
      </c>
      <c r="J143">
        <v>1</v>
      </c>
    </row>
    <row r="144" spans="1:10">
      <c r="A144" s="4" t="s">
        <v>37</v>
      </c>
      <c r="B144" s="5" t="s">
        <v>37</v>
      </c>
      <c r="C144">
        <v>1</v>
      </c>
      <c r="D144">
        <v>1</v>
      </c>
      <c r="G144" s="4" t="s">
        <v>51</v>
      </c>
      <c r="H144" s="5" t="s">
        <v>51</v>
      </c>
      <c r="I144" s="18">
        <v>0.0117887</v>
      </c>
      <c r="J144">
        <v>2</v>
      </c>
    </row>
    <row r="145" spans="1:10">
      <c r="A145" s="4" t="s">
        <v>38</v>
      </c>
      <c r="B145" s="5" t="s">
        <v>38</v>
      </c>
      <c r="C145">
        <v>1</v>
      </c>
      <c r="D145">
        <v>2</v>
      </c>
      <c r="G145" s="4" t="s">
        <v>52</v>
      </c>
      <c r="H145" s="5" t="s">
        <v>52</v>
      </c>
      <c r="I145" s="18">
        <v>1</v>
      </c>
      <c r="J145">
        <v>1</v>
      </c>
    </row>
    <row r="146" spans="1:10">
      <c r="A146" s="4" t="s">
        <v>43</v>
      </c>
      <c r="B146" s="5" t="s">
        <v>43</v>
      </c>
      <c r="C146">
        <v>1</v>
      </c>
      <c r="D146">
        <v>2</v>
      </c>
      <c r="G146" s="4" t="s">
        <v>53</v>
      </c>
      <c r="H146" s="5" t="s">
        <v>53</v>
      </c>
      <c r="I146" s="18">
        <v>0.13338</v>
      </c>
      <c r="J146">
        <v>2</v>
      </c>
    </row>
    <row r="147" spans="7:10">
      <c r="G147" s="4" t="s">
        <v>54</v>
      </c>
      <c r="H147" s="5" t="s">
        <v>54</v>
      </c>
      <c r="I147" s="18">
        <v>1</v>
      </c>
      <c r="J147">
        <v>1</v>
      </c>
    </row>
    <row r="148" spans="7:10">
      <c r="G148" s="4" t="s">
        <v>55</v>
      </c>
      <c r="H148" s="5" t="s">
        <v>55</v>
      </c>
      <c r="I148" s="18">
        <v>0.00023581</v>
      </c>
      <c r="J148">
        <v>2</v>
      </c>
    </row>
    <row r="149" spans="7:10">
      <c r="G149" s="4" t="s">
        <v>56</v>
      </c>
      <c r="H149" s="5" t="s">
        <v>56</v>
      </c>
      <c r="I149" s="18">
        <v>2.77242e-6</v>
      </c>
      <c r="J149">
        <v>2</v>
      </c>
    </row>
    <row r="150" spans="7:10">
      <c r="G150" s="4" t="s">
        <v>57</v>
      </c>
      <c r="H150" s="5" t="s">
        <v>57</v>
      </c>
      <c r="I150" s="18">
        <v>6.50539e-10</v>
      </c>
      <c r="J150">
        <v>2</v>
      </c>
    </row>
    <row r="151" spans="7:10">
      <c r="G151" s="4" t="s">
        <v>58</v>
      </c>
      <c r="H151" s="5" t="s">
        <v>58</v>
      </c>
      <c r="I151" s="18">
        <v>3.99865e-9</v>
      </c>
      <c r="J151">
        <v>2</v>
      </c>
    </row>
    <row r="152" spans="7:10">
      <c r="G152" s="4" t="s">
        <v>59</v>
      </c>
      <c r="H152" s="5" t="s">
        <v>106</v>
      </c>
      <c r="I152" s="18">
        <v>0.996902</v>
      </c>
      <c r="J152">
        <v>1</v>
      </c>
    </row>
    <row r="153" spans="7:10">
      <c r="G153" s="4" t="s">
        <v>59</v>
      </c>
      <c r="H153" s="5" t="s">
        <v>107</v>
      </c>
      <c r="I153" s="18">
        <v>0.98706</v>
      </c>
      <c r="J153">
        <v>1</v>
      </c>
    </row>
    <row r="154" spans="7:10">
      <c r="G154" s="4" t="s">
        <v>60</v>
      </c>
      <c r="H154" s="5" t="s">
        <v>108</v>
      </c>
      <c r="I154" s="18">
        <v>2.18976e-11</v>
      </c>
      <c r="J154">
        <v>2</v>
      </c>
    </row>
    <row r="155" spans="7:10">
      <c r="G155" s="4" t="s">
        <v>60</v>
      </c>
      <c r="H155" s="5" t="s">
        <v>109</v>
      </c>
      <c r="I155" s="18">
        <v>2.24601e-8</v>
      </c>
      <c r="J155">
        <v>2</v>
      </c>
    </row>
    <row r="156" spans="7:10">
      <c r="G156" s="4" t="s">
        <v>61</v>
      </c>
      <c r="H156" s="5" t="s">
        <v>110</v>
      </c>
      <c r="I156" s="18">
        <v>0.983195</v>
      </c>
      <c r="J156">
        <v>1</v>
      </c>
    </row>
    <row r="157" spans="7:10">
      <c r="G157" s="4" t="s">
        <v>62</v>
      </c>
      <c r="H157" s="5" t="s">
        <v>62</v>
      </c>
      <c r="I157" s="18">
        <v>0.999998</v>
      </c>
      <c r="J157">
        <v>1</v>
      </c>
    </row>
    <row r="158" spans="7:10">
      <c r="G158" s="4" t="s">
        <v>63</v>
      </c>
      <c r="H158" s="5" t="s">
        <v>63</v>
      </c>
      <c r="I158" s="18">
        <v>0.999864</v>
      </c>
      <c r="J158">
        <v>1</v>
      </c>
    </row>
    <row r="159" spans="7:10">
      <c r="G159" s="4" t="s">
        <v>64</v>
      </c>
      <c r="H159" s="5" t="s">
        <v>64</v>
      </c>
      <c r="I159" s="18">
        <v>0.996378</v>
      </c>
      <c r="J159">
        <v>1</v>
      </c>
    </row>
    <row r="160" spans="7:10">
      <c r="G160" s="4" t="s">
        <v>65</v>
      </c>
      <c r="H160" s="5" t="s">
        <v>65</v>
      </c>
      <c r="I160" s="18">
        <v>0.174223</v>
      </c>
      <c r="J160">
        <v>2</v>
      </c>
    </row>
    <row r="161" spans="7:10">
      <c r="G161" s="4" t="s">
        <v>66</v>
      </c>
      <c r="H161" s="5" t="s">
        <v>66</v>
      </c>
      <c r="I161" s="18">
        <v>3.08598e-6</v>
      </c>
      <c r="J161">
        <v>2</v>
      </c>
    </row>
    <row r="162" spans="7:10">
      <c r="G162" s="4" t="s">
        <v>66</v>
      </c>
      <c r="H162" s="5" t="s">
        <v>111</v>
      </c>
      <c r="I162" s="18">
        <v>0.995638</v>
      </c>
      <c r="J162">
        <v>1</v>
      </c>
    </row>
    <row r="163" spans="7:10">
      <c r="G163" s="4" t="s">
        <v>68</v>
      </c>
      <c r="H163" s="5" t="s">
        <v>68</v>
      </c>
      <c r="I163" s="18">
        <v>1.12245e-7</v>
      </c>
      <c r="J163">
        <v>2</v>
      </c>
    </row>
    <row r="164" spans="7:10">
      <c r="G164" s="4" t="s">
        <v>68</v>
      </c>
      <c r="H164" s="5" t="s">
        <v>112</v>
      </c>
      <c r="I164" s="18">
        <v>0.698583</v>
      </c>
      <c r="J164">
        <v>1</v>
      </c>
    </row>
    <row r="165" spans="7:10">
      <c r="G165" s="4" t="s">
        <v>69</v>
      </c>
      <c r="H165" s="5" t="s">
        <v>113</v>
      </c>
      <c r="I165" s="18">
        <v>2.14284e-7</v>
      </c>
      <c r="J165">
        <v>2</v>
      </c>
    </row>
    <row r="166" spans="7:10">
      <c r="G166" s="4" t="s">
        <v>69</v>
      </c>
      <c r="H166" s="5" t="s">
        <v>114</v>
      </c>
      <c r="I166" s="18">
        <v>3.01704e-9</v>
      </c>
      <c r="J166">
        <v>2</v>
      </c>
    </row>
    <row r="167" spans="7:10">
      <c r="G167" s="4" t="s">
        <v>70</v>
      </c>
      <c r="H167" s="5" t="s">
        <v>70</v>
      </c>
      <c r="I167" s="18">
        <v>5.17612e-6</v>
      </c>
      <c r="J167">
        <v>2</v>
      </c>
    </row>
    <row r="168" spans="7:10">
      <c r="G168" s="4" t="s">
        <v>71</v>
      </c>
      <c r="H168" s="5" t="s">
        <v>115</v>
      </c>
      <c r="I168" s="18">
        <v>0.999999</v>
      </c>
      <c r="J168">
        <v>1</v>
      </c>
    </row>
    <row r="169" spans="7:10">
      <c r="G169" s="4" t="s">
        <v>72</v>
      </c>
      <c r="H169" s="5" t="s">
        <v>72</v>
      </c>
      <c r="I169" s="18">
        <v>8.41601e-9</v>
      </c>
      <c r="J169">
        <v>2</v>
      </c>
    </row>
    <row r="170" spans="7:10">
      <c r="G170" s="4" t="s">
        <v>72</v>
      </c>
      <c r="H170" s="5" t="s">
        <v>116</v>
      </c>
      <c r="I170" s="18">
        <v>2.10245e-10</v>
      </c>
      <c r="J170">
        <v>2</v>
      </c>
    </row>
    <row r="171" spans="7:10">
      <c r="G171" s="4" t="s">
        <v>73</v>
      </c>
      <c r="H171" s="5" t="s">
        <v>73</v>
      </c>
      <c r="I171" s="18">
        <v>0.992943</v>
      </c>
      <c r="J171">
        <v>1</v>
      </c>
    </row>
    <row r="172" spans="7:10">
      <c r="G172" s="4" t="s">
        <v>75</v>
      </c>
      <c r="H172" s="5" t="s">
        <v>75</v>
      </c>
      <c r="I172" s="18">
        <v>0.000702962</v>
      </c>
      <c r="J172">
        <v>2</v>
      </c>
    </row>
    <row r="173" spans="7:10">
      <c r="G173" s="4" t="s">
        <v>76</v>
      </c>
      <c r="H173" s="5" t="s">
        <v>76</v>
      </c>
      <c r="I173" s="18">
        <v>2.99682e-5</v>
      </c>
      <c r="J173">
        <v>2</v>
      </c>
    </row>
    <row r="174" spans="7:10">
      <c r="G174" s="4" t="s">
        <v>77</v>
      </c>
      <c r="H174" s="5" t="s">
        <v>77</v>
      </c>
      <c r="I174" s="18">
        <v>0.000138202</v>
      </c>
      <c r="J174">
        <v>2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74"/>
  <sheetViews>
    <sheetView workbookViewId="0">
      <selection activeCell="R2" sqref="R2"/>
    </sheetView>
  </sheetViews>
  <sheetFormatPr defaultColWidth="8.72727272727273" defaultRowHeight="14"/>
  <cols>
    <col min="1" max="16" width="10.2727272727273" customWidth="1"/>
  </cols>
  <sheetData>
    <row r="1" ht="29" spans="1:20">
      <c r="A1" s="1" t="s">
        <v>0</v>
      </c>
      <c r="B1" s="1" t="s">
        <v>78</v>
      </c>
      <c r="C1" s="2" t="s">
        <v>79</v>
      </c>
      <c r="D1" s="2" t="s">
        <v>80</v>
      </c>
      <c r="E1" s="3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9" t="s">
        <v>92</v>
      </c>
      <c r="Q1" s="9" t="s">
        <v>14</v>
      </c>
      <c r="R1" s="2" t="s">
        <v>2</v>
      </c>
      <c r="S1" s="11"/>
      <c r="T1" s="2"/>
    </row>
    <row r="2" hidden="1" spans="1:20">
      <c r="A2" s="4" t="s">
        <v>5</v>
      </c>
      <c r="B2" s="5" t="s">
        <v>5</v>
      </c>
      <c r="C2" s="6">
        <v>69.33</v>
      </c>
      <c r="D2" s="6"/>
      <c r="E2" s="7">
        <v>9.99</v>
      </c>
      <c r="F2" s="6">
        <v>6.32</v>
      </c>
      <c r="G2" s="6">
        <v>0.87</v>
      </c>
      <c r="H2" s="6">
        <v>3.93</v>
      </c>
      <c r="I2" s="6">
        <v>1.74</v>
      </c>
      <c r="J2" s="6">
        <v>3.87</v>
      </c>
      <c r="K2" s="6"/>
      <c r="L2" s="6"/>
      <c r="M2" s="6">
        <v>1.17</v>
      </c>
      <c r="N2" s="6"/>
      <c r="O2" s="6"/>
      <c r="P2" s="6">
        <v>0.39</v>
      </c>
      <c r="Q2" t="s">
        <v>9</v>
      </c>
      <c r="R2" s="12" t="str">
        <f>_xlfn.XLOOKUP(A2,表单1!A$2:A$59,表单1!C$2:C$59)</f>
        <v>高钾</v>
      </c>
      <c r="S2" t="s">
        <v>9</v>
      </c>
      <c r="T2">
        <v>0</v>
      </c>
    </row>
    <row r="3" hidden="1" spans="1:20">
      <c r="A3" s="8" t="s">
        <v>10</v>
      </c>
      <c r="B3" s="5" t="s">
        <v>10</v>
      </c>
      <c r="C3" s="6">
        <v>36.28</v>
      </c>
      <c r="D3" s="6"/>
      <c r="E3" s="6">
        <v>1.05</v>
      </c>
      <c r="F3" s="6">
        <v>2.34</v>
      </c>
      <c r="G3" s="6">
        <v>1.18</v>
      </c>
      <c r="H3" s="6">
        <v>5.73</v>
      </c>
      <c r="I3" s="6">
        <v>1.86</v>
      </c>
      <c r="J3" s="6">
        <v>0.26</v>
      </c>
      <c r="K3" s="6">
        <v>47.43</v>
      </c>
      <c r="L3" s="6"/>
      <c r="M3" s="6">
        <v>3.57</v>
      </c>
      <c r="N3" s="6">
        <v>0.19</v>
      </c>
      <c r="O3" s="6"/>
      <c r="P3" s="6"/>
      <c r="Q3" t="s">
        <v>14</v>
      </c>
      <c r="R3" s="12" t="str">
        <f>_xlfn.XLOOKUP(A3,表单1!A$2:A$59,表单1!C$2:C$59)</f>
        <v>铅钡</v>
      </c>
      <c r="S3" t="s">
        <v>14</v>
      </c>
      <c r="T3">
        <v>2</v>
      </c>
    </row>
    <row r="4" hidden="1" spans="1:20">
      <c r="A4" s="4" t="s">
        <v>15</v>
      </c>
      <c r="B4" s="5" t="s">
        <v>93</v>
      </c>
      <c r="C4" s="6">
        <v>87.05</v>
      </c>
      <c r="D4" s="6"/>
      <c r="E4" s="7">
        <v>5.19</v>
      </c>
      <c r="F4" s="6">
        <v>2.01</v>
      </c>
      <c r="G4" s="6"/>
      <c r="H4" s="6">
        <v>4.06</v>
      </c>
      <c r="I4" s="6"/>
      <c r="J4" s="6">
        <v>0.78</v>
      </c>
      <c r="K4" s="6">
        <v>0.25</v>
      </c>
      <c r="L4" s="6"/>
      <c r="M4" s="6">
        <v>0.66</v>
      </c>
      <c r="N4" s="6"/>
      <c r="O4" s="6"/>
      <c r="P4" s="6"/>
      <c r="Q4" t="s">
        <v>14</v>
      </c>
      <c r="R4" s="12" t="str">
        <f>_xlfn.XLOOKUP(A4,表单1!A$2:A$59,表单1!C$2:C$59)</f>
        <v>高钾</v>
      </c>
      <c r="S4" t="s">
        <v>14</v>
      </c>
      <c r="T4">
        <v>0</v>
      </c>
    </row>
    <row r="5" hidden="1" spans="1:20">
      <c r="A5" s="4" t="s">
        <v>15</v>
      </c>
      <c r="B5" s="5" t="s">
        <v>94</v>
      </c>
      <c r="C5" s="6">
        <v>61.71</v>
      </c>
      <c r="D5" s="6"/>
      <c r="E5" s="7">
        <v>12.37</v>
      </c>
      <c r="F5" s="6">
        <v>5.87</v>
      </c>
      <c r="G5" s="6">
        <v>1.11</v>
      </c>
      <c r="H5" s="6">
        <v>5.5</v>
      </c>
      <c r="I5" s="6">
        <v>2.16</v>
      </c>
      <c r="J5" s="6">
        <v>5.09</v>
      </c>
      <c r="K5" s="6">
        <v>1.41</v>
      </c>
      <c r="L5" s="6">
        <v>2.86</v>
      </c>
      <c r="M5" s="6">
        <v>0.7</v>
      </c>
      <c r="N5" s="6">
        <v>0.1</v>
      </c>
      <c r="O5" s="6"/>
      <c r="P5" s="6"/>
      <c r="Q5" t="s">
        <v>14</v>
      </c>
      <c r="R5" s="12" t="str">
        <f>_xlfn.XLOOKUP(A5,表单1!A$2:A$59,表单1!C$2:C$59)</f>
        <v>高钾</v>
      </c>
      <c r="S5" t="s">
        <v>14</v>
      </c>
      <c r="T5">
        <v>0</v>
      </c>
    </row>
    <row r="6" hidden="1" spans="1:20">
      <c r="A6" s="4" t="s">
        <v>16</v>
      </c>
      <c r="B6" s="5" t="s">
        <v>16</v>
      </c>
      <c r="C6" s="6">
        <v>65.88</v>
      </c>
      <c r="D6" s="6"/>
      <c r="E6" s="7">
        <v>9.67</v>
      </c>
      <c r="F6" s="6">
        <v>7.12</v>
      </c>
      <c r="G6" s="6">
        <v>1.56</v>
      </c>
      <c r="H6" s="6">
        <v>6.44</v>
      </c>
      <c r="I6" s="6">
        <v>2.06</v>
      </c>
      <c r="J6" s="6">
        <v>2.18</v>
      </c>
      <c r="K6" s="6"/>
      <c r="L6" s="6"/>
      <c r="M6" s="6">
        <v>0.79</v>
      </c>
      <c r="N6" s="6"/>
      <c r="O6" s="6"/>
      <c r="P6" s="6">
        <v>0.36</v>
      </c>
      <c r="Q6" t="s">
        <v>9</v>
      </c>
      <c r="R6" s="12" t="str">
        <f>_xlfn.XLOOKUP(A6,表单1!A$2:A$59,表单1!C$2:C$59)</f>
        <v>高钾</v>
      </c>
      <c r="S6" t="s">
        <v>9</v>
      </c>
      <c r="T6">
        <v>0</v>
      </c>
    </row>
    <row r="7" hidden="1" spans="1:20">
      <c r="A7" s="4" t="s">
        <v>17</v>
      </c>
      <c r="B7" s="5" t="s">
        <v>17</v>
      </c>
      <c r="C7" s="6">
        <v>61.58</v>
      </c>
      <c r="D7" s="6"/>
      <c r="E7" s="7">
        <v>10.95</v>
      </c>
      <c r="F7" s="6">
        <v>7.35</v>
      </c>
      <c r="G7" s="6">
        <v>1.77</v>
      </c>
      <c r="H7" s="6">
        <v>7.5</v>
      </c>
      <c r="I7" s="6">
        <v>2.62</v>
      </c>
      <c r="J7" s="6">
        <v>3.27</v>
      </c>
      <c r="K7" s="6"/>
      <c r="L7" s="6"/>
      <c r="M7" s="6">
        <v>0.94</v>
      </c>
      <c r="N7" s="6">
        <v>0.06</v>
      </c>
      <c r="O7" s="6"/>
      <c r="P7" s="6">
        <v>0.47</v>
      </c>
      <c r="Q7" t="s">
        <v>9</v>
      </c>
      <c r="R7" s="12" t="str">
        <f>_xlfn.XLOOKUP(A7,表单1!A$2:A$59,表单1!C$2:C$59)</f>
        <v>高钾</v>
      </c>
      <c r="S7" t="s">
        <v>9</v>
      </c>
      <c r="T7">
        <v>0</v>
      </c>
    </row>
    <row r="8" hidden="1" spans="1:20">
      <c r="A8" s="4" t="s">
        <v>18</v>
      </c>
      <c r="B8" s="5" t="s">
        <v>95</v>
      </c>
      <c r="C8" s="6">
        <v>67.65</v>
      </c>
      <c r="D8" s="6"/>
      <c r="E8" s="7">
        <v>7.37</v>
      </c>
      <c r="F8" s="6"/>
      <c r="G8" s="6">
        <v>1.98</v>
      </c>
      <c r="H8" s="6">
        <v>11.15</v>
      </c>
      <c r="I8" s="6">
        <v>2.39</v>
      </c>
      <c r="J8" s="6">
        <v>2.51</v>
      </c>
      <c r="K8" s="6">
        <v>0.2</v>
      </c>
      <c r="L8" s="6">
        <v>1.38</v>
      </c>
      <c r="M8" s="6">
        <v>4.18</v>
      </c>
      <c r="N8" s="6">
        <v>0.11</v>
      </c>
      <c r="O8" s="6"/>
      <c r="P8" s="6"/>
      <c r="Q8" t="s">
        <v>14</v>
      </c>
      <c r="R8" s="12" t="str">
        <f>_xlfn.XLOOKUP(A8,表单1!A$2:A$59,表单1!C$2:C$59)</f>
        <v>高钾</v>
      </c>
      <c r="S8" t="s">
        <v>14</v>
      </c>
      <c r="T8">
        <v>0</v>
      </c>
    </row>
    <row r="9" hidden="1" spans="1:20">
      <c r="A9" s="4" t="s">
        <v>18</v>
      </c>
      <c r="B9" s="5" t="s">
        <v>96</v>
      </c>
      <c r="C9" s="6">
        <v>59.81</v>
      </c>
      <c r="D9" s="6"/>
      <c r="E9" s="7">
        <v>7.68</v>
      </c>
      <c r="F9" s="6">
        <v>5.41</v>
      </c>
      <c r="G9" s="6">
        <v>1.73</v>
      </c>
      <c r="H9" s="6">
        <v>10.05</v>
      </c>
      <c r="I9" s="6">
        <v>6.04</v>
      </c>
      <c r="J9" s="6">
        <v>2.18</v>
      </c>
      <c r="K9" s="6">
        <v>0.35</v>
      </c>
      <c r="L9" s="6">
        <v>0.97</v>
      </c>
      <c r="M9" s="6">
        <v>4.5</v>
      </c>
      <c r="N9" s="6">
        <v>0.12</v>
      </c>
      <c r="O9" s="6"/>
      <c r="P9" s="6"/>
      <c r="Q9" t="s">
        <v>14</v>
      </c>
      <c r="R9" s="12" t="str">
        <f>_xlfn.XLOOKUP(A9,表单1!A$2:A$59,表单1!C$2:C$59)</f>
        <v>高钾</v>
      </c>
      <c r="S9" t="s">
        <v>14</v>
      </c>
      <c r="T9">
        <v>0</v>
      </c>
    </row>
    <row r="10" hidden="1" spans="1:20">
      <c r="A10" s="4" t="s">
        <v>19</v>
      </c>
      <c r="B10" s="5" t="s">
        <v>19</v>
      </c>
      <c r="C10" s="6">
        <v>92.63</v>
      </c>
      <c r="D10" s="6"/>
      <c r="E10" s="7"/>
      <c r="F10" s="6">
        <v>1.07</v>
      </c>
      <c r="G10" s="6"/>
      <c r="H10" s="6">
        <v>1.98</v>
      </c>
      <c r="I10" s="6">
        <v>0.17</v>
      </c>
      <c r="J10" s="6">
        <v>3.24</v>
      </c>
      <c r="K10" s="6"/>
      <c r="L10" s="6"/>
      <c r="M10" s="6">
        <v>0.61</v>
      </c>
      <c r="N10" s="6"/>
      <c r="O10" s="6"/>
      <c r="P10" s="6"/>
      <c r="Q10" t="s">
        <v>14</v>
      </c>
      <c r="R10" s="12" t="str">
        <f>_xlfn.XLOOKUP(A10,表单1!A$2:A$59,表单1!C$2:C$59)</f>
        <v>高钾</v>
      </c>
      <c r="S10" t="s">
        <v>14</v>
      </c>
      <c r="T10">
        <v>0</v>
      </c>
    </row>
    <row r="11" hidden="1" spans="1:20">
      <c r="A11" s="4" t="s">
        <v>21</v>
      </c>
      <c r="B11" s="5" t="s">
        <v>21</v>
      </c>
      <c r="C11" s="6">
        <v>20.14</v>
      </c>
      <c r="D11" s="6"/>
      <c r="E11" s="6"/>
      <c r="F11" s="6">
        <v>1.48</v>
      </c>
      <c r="G11" s="6"/>
      <c r="H11" s="6">
        <v>1.34</v>
      </c>
      <c r="I11" s="6"/>
      <c r="J11" s="6">
        <v>10.41</v>
      </c>
      <c r="K11" s="6">
        <v>28.68</v>
      </c>
      <c r="L11" s="6">
        <v>31.23</v>
      </c>
      <c r="M11" s="6">
        <v>3.59</v>
      </c>
      <c r="N11" s="6">
        <v>0.37</v>
      </c>
      <c r="O11" s="6"/>
      <c r="P11" s="6">
        <v>2.58</v>
      </c>
      <c r="Q11" t="s">
        <v>14</v>
      </c>
      <c r="R11" s="12" t="str">
        <f>_xlfn.XLOOKUP(A11,表单1!A$2:A$59,表单1!C$2:C$59)</f>
        <v>铅钡</v>
      </c>
      <c r="S11" t="s">
        <v>14</v>
      </c>
      <c r="T11">
        <v>2</v>
      </c>
    </row>
    <row r="12" hidden="1" spans="1:20">
      <c r="A12" s="4" t="s">
        <v>21</v>
      </c>
      <c r="B12" s="5" t="s">
        <v>97</v>
      </c>
      <c r="C12" s="6">
        <v>4.61</v>
      </c>
      <c r="D12" s="6"/>
      <c r="E12" s="6"/>
      <c r="F12" s="6">
        <v>3.19</v>
      </c>
      <c r="G12" s="6"/>
      <c r="H12" s="6">
        <v>1.11</v>
      </c>
      <c r="I12" s="6"/>
      <c r="J12" s="6">
        <v>3.14</v>
      </c>
      <c r="K12" s="6">
        <v>32.45</v>
      </c>
      <c r="L12" s="6">
        <v>30.62</v>
      </c>
      <c r="M12" s="6">
        <v>7.56</v>
      </c>
      <c r="N12" s="6">
        <v>0.53</v>
      </c>
      <c r="O12" s="6"/>
      <c r="P12" s="6">
        <v>15.03</v>
      </c>
      <c r="Q12" t="s">
        <v>14</v>
      </c>
      <c r="R12" s="12" t="str">
        <f>_xlfn.XLOOKUP(A12,表单1!A$2:A$59,表单1!C$2:C$59)</f>
        <v>铅钡</v>
      </c>
      <c r="S12" t="s">
        <v>98</v>
      </c>
      <c r="T12">
        <v>2</v>
      </c>
    </row>
    <row r="13" hidden="1" spans="1:20">
      <c r="A13" s="4" t="s">
        <v>23</v>
      </c>
      <c r="B13" s="5" t="s">
        <v>23</v>
      </c>
      <c r="C13" s="6">
        <v>95.02</v>
      </c>
      <c r="D13" s="6"/>
      <c r="E13" s="7">
        <v>0.59</v>
      </c>
      <c r="F13" s="6">
        <v>0.62</v>
      </c>
      <c r="G13" s="6"/>
      <c r="H13" s="6">
        <v>1.32</v>
      </c>
      <c r="I13" s="6">
        <v>0.32</v>
      </c>
      <c r="J13" s="6">
        <v>1.55</v>
      </c>
      <c r="K13" s="6"/>
      <c r="L13" s="6"/>
      <c r="M13" s="6">
        <v>0.35</v>
      </c>
      <c r="N13" s="6"/>
      <c r="O13" s="6"/>
      <c r="P13" s="6"/>
      <c r="Q13" t="s">
        <v>14</v>
      </c>
      <c r="R13" s="12" t="str">
        <f>_xlfn.XLOOKUP(A13,表单1!A$2:A$59,表单1!C$2:C$59)</f>
        <v>高钾</v>
      </c>
      <c r="S13" t="s">
        <v>14</v>
      </c>
      <c r="T13">
        <v>0</v>
      </c>
    </row>
    <row r="14" hidden="1" spans="1:20">
      <c r="A14" s="4" t="s">
        <v>24</v>
      </c>
      <c r="B14" s="5" t="s">
        <v>24</v>
      </c>
      <c r="C14" s="6">
        <v>96.77</v>
      </c>
      <c r="D14" s="6"/>
      <c r="E14" s="7">
        <v>0.92</v>
      </c>
      <c r="F14" s="6">
        <v>0.21</v>
      </c>
      <c r="G14" s="6"/>
      <c r="H14" s="6">
        <v>0.81</v>
      </c>
      <c r="I14" s="6">
        <v>0.26</v>
      </c>
      <c r="J14" s="6">
        <v>0.84</v>
      </c>
      <c r="K14" s="6"/>
      <c r="L14" s="6"/>
      <c r="M14" s="6"/>
      <c r="N14" s="6"/>
      <c r="O14" s="6"/>
      <c r="P14" s="6"/>
      <c r="Q14" t="s">
        <v>14</v>
      </c>
      <c r="R14" s="12" t="str">
        <f>_xlfn.XLOOKUP(A14,表单1!A$2:A$59,表单1!C$2:C$59)</f>
        <v>高钾</v>
      </c>
      <c r="S14" t="s">
        <v>14</v>
      </c>
      <c r="T14">
        <v>0</v>
      </c>
    </row>
    <row r="15" hidden="1" spans="1:20">
      <c r="A15" s="4" t="s">
        <v>25</v>
      </c>
      <c r="B15" s="5" t="s">
        <v>25</v>
      </c>
      <c r="C15" s="6">
        <v>33.59</v>
      </c>
      <c r="D15" s="6"/>
      <c r="E15" s="6">
        <v>0.21</v>
      </c>
      <c r="F15" s="6">
        <v>3.51</v>
      </c>
      <c r="G15" s="6">
        <v>0.71</v>
      </c>
      <c r="H15" s="6">
        <v>2.69</v>
      </c>
      <c r="I15" s="6"/>
      <c r="J15" s="6">
        <v>4.93</v>
      </c>
      <c r="K15" s="6">
        <v>25.39</v>
      </c>
      <c r="L15" s="6">
        <v>14.61</v>
      </c>
      <c r="M15" s="6">
        <v>9.38</v>
      </c>
      <c r="N15" s="6">
        <v>0.37</v>
      </c>
      <c r="O15" s="6"/>
      <c r="P15" s="6"/>
      <c r="Q15" t="s">
        <v>14</v>
      </c>
      <c r="R15" s="12" t="str">
        <f>_xlfn.XLOOKUP(A15,表单1!A$2:A$59,表单1!C$2:C$59)</f>
        <v>铅钡</v>
      </c>
      <c r="S15" t="s">
        <v>14</v>
      </c>
      <c r="T15">
        <v>2</v>
      </c>
    </row>
    <row r="16" hidden="1" spans="1:20">
      <c r="A16" s="4" t="s">
        <v>26</v>
      </c>
      <c r="B16" s="5" t="s">
        <v>26</v>
      </c>
      <c r="C16" s="6">
        <v>94.29</v>
      </c>
      <c r="D16" s="6"/>
      <c r="E16" s="7">
        <v>1.01</v>
      </c>
      <c r="F16" s="6">
        <v>0.72</v>
      </c>
      <c r="G16" s="6"/>
      <c r="H16" s="6">
        <v>1.46</v>
      </c>
      <c r="I16" s="6">
        <v>0.29</v>
      </c>
      <c r="J16" s="6">
        <v>1.65</v>
      </c>
      <c r="K16" s="6"/>
      <c r="L16" s="6"/>
      <c r="M16" s="6">
        <v>0.15</v>
      </c>
      <c r="N16" s="6"/>
      <c r="O16" s="6"/>
      <c r="P16" s="6"/>
      <c r="Q16" t="s">
        <v>14</v>
      </c>
      <c r="R16" s="12" t="str">
        <f>_xlfn.XLOOKUP(A16,表单1!A$2:A$59,表单1!C$2:C$59)</f>
        <v>高钾</v>
      </c>
      <c r="S16" t="s">
        <v>14</v>
      </c>
      <c r="T16">
        <v>0</v>
      </c>
    </row>
    <row r="17" hidden="1" spans="1:20">
      <c r="A17" s="4" t="s">
        <v>27</v>
      </c>
      <c r="B17" s="5" t="s">
        <v>27</v>
      </c>
      <c r="C17" s="6">
        <v>59.01</v>
      </c>
      <c r="D17" s="6">
        <v>2.86</v>
      </c>
      <c r="E17" s="7">
        <v>12.53</v>
      </c>
      <c r="F17" s="6">
        <v>8.7</v>
      </c>
      <c r="G17" s="6"/>
      <c r="H17" s="6">
        <v>6.16</v>
      </c>
      <c r="I17" s="6">
        <v>2.88</v>
      </c>
      <c r="J17" s="6">
        <v>4.73</v>
      </c>
      <c r="K17" s="6"/>
      <c r="L17" s="6"/>
      <c r="M17" s="6">
        <v>1.27</v>
      </c>
      <c r="N17" s="6"/>
      <c r="O17" s="6"/>
      <c r="P17" s="10"/>
      <c r="Q17" t="s">
        <v>9</v>
      </c>
      <c r="R17" s="12" t="str">
        <f>_xlfn.XLOOKUP(A17,表单1!A$2:A$59,表单1!C$2:C$59)</f>
        <v>高钾</v>
      </c>
      <c r="S17" t="s">
        <v>9</v>
      </c>
      <c r="T17">
        <v>0</v>
      </c>
    </row>
    <row r="18" hidden="1" spans="1:20">
      <c r="A18" s="4" t="s">
        <v>28</v>
      </c>
      <c r="B18" s="5" t="s">
        <v>28</v>
      </c>
      <c r="C18" s="6">
        <v>62.47</v>
      </c>
      <c r="D18" s="6">
        <v>3.38</v>
      </c>
      <c r="E18" s="7">
        <v>12.28</v>
      </c>
      <c r="F18" s="6">
        <v>8.23</v>
      </c>
      <c r="G18" s="6">
        <v>0.66</v>
      </c>
      <c r="H18" s="6">
        <v>9.23</v>
      </c>
      <c r="I18" s="6">
        <v>0.5</v>
      </c>
      <c r="J18" s="6">
        <v>0.47</v>
      </c>
      <c r="K18" s="6">
        <v>1.62</v>
      </c>
      <c r="L18" s="6"/>
      <c r="M18" s="6">
        <v>0.16</v>
      </c>
      <c r="N18" s="6"/>
      <c r="O18" s="6"/>
      <c r="P18" s="10"/>
      <c r="Q18" t="s">
        <v>9</v>
      </c>
      <c r="R18" s="12" t="str">
        <f>_xlfn.XLOOKUP(A18,表单1!A$2:A$59,表单1!C$2:C$59)</f>
        <v>高钾</v>
      </c>
      <c r="S18" t="s">
        <v>9</v>
      </c>
      <c r="T18">
        <v>0</v>
      </c>
    </row>
    <row r="19" hidden="1" spans="1:20">
      <c r="A19" s="4" t="s">
        <v>30</v>
      </c>
      <c r="B19" s="5" t="s">
        <v>30</v>
      </c>
      <c r="C19" s="6">
        <v>61.87</v>
      </c>
      <c r="D19" s="6">
        <v>3.21</v>
      </c>
      <c r="E19" s="7">
        <v>7.44</v>
      </c>
      <c r="F19" s="6"/>
      <c r="G19" s="6">
        <v>1.02</v>
      </c>
      <c r="H19" s="6">
        <v>3.15</v>
      </c>
      <c r="I19" s="6">
        <v>1.04</v>
      </c>
      <c r="J19" s="6">
        <v>1.29</v>
      </c>
      <c r="K19" s="6">
        <v>0.19</v>
      </c>
      <c r="L19" s="6">
        <v>0</v>
      </c>
      <c r="M19" s="6">
        <v>0.26</v>
      </c>
      <c r="N19" s="6"/>
      <c r="O19" s="6"/>
      <c r="P19" s="10"/>
      <c r="Q19" t="s">
        <v>9</v>
      </c>
      <c r="R19" s="12" t="str">
        <f>_xlfn.XLOOKUP(A19,表单1!A$2:A$59,表单1!C$2:C$59)</f>
        <v>高钾</v>
      </c>
      <c r="S19" t="s">
        <v>9</v>
      </c>
      <c r="T19">
        <v>0</v>
      </c>
    </row>
    <row r="20" hidden="1" spans="1:20">
      <c r="A20" s="4" t="s">
        <v>31</v>
      </c>
      <c r="B20" s="5" t="s">
        <v>31</v>
      </c>
      <c r="C20" s="6">
        <v>65.18</v>
      </c>
      <c r="D20" s="6">
        <v>2.1</v>
      </c>
      <c r="E20" s="7">
        <v>14.52</v>
      </c>
      <c r="F20" s="6">
        <v>8.27</v>
      </c>
      <c r="G20" s="6">
        <v>0.52</v>
      </c>
      <c r="H20" s="6">
        <v>6.18</v>
      </c>
      <c r="I20" s="6">
        <v>0.42</v>
      </c>
      <c r="J20" s="6">
        <v>1.07</v>
      </c>
      <c r="K20" s="6">
        <v>0.11</v>
      </c>
      <c r="L20" s="6">
        <v>0</v>
      </c>
      <c r="M20" s="6"/>
      <c r="N20" s="6">
        <v>0.04</v>
      </c>
      <c r="O20" s="6"/>
      <c r="P20" s="10"/>
      <c r="Q20" t="s">
        <v>9</v>
      </c>
      <c r="R20" s="12" t="str">
        <f>_xlfn.XLOOKUP(A20,表单1!A$2:A$59,表单1!C$2:C$59)</f>
        <v>高钾</v>
      </c>
      <c r="S20" t="s">
        <v>9</v>
      </c>
      <c r="T20">
        <v>0</v>
      </c>
    </row>
    <row r="21" hidden="1" spans="1:20">
      <c r="A21" s="4" t="s">
        <v>32</v>
      </c>
      <c r="B21" s="5" t="s">
        <v>32</v>
      </c>
      <c r="C21" s="6">
        <v>60.71</v>
      </c>
      <c r="D21" s="6">
        <v>2.12</v>
      </c>
      <c r="E21" s="7">
        <v>5.71</v>
      </c>
      <c r="F21" s="6"/>
      <c r="G21" s="6">
        <v>0.85</v>
      </c>
      <c r="H21" s="6"/>
      <c r="I21" s="6">
        <v>1.04</v>
      </c>
      <c r="J21" s="6">
        <v>1.09</v>
      </c>
      <c r="K21" s="6">
        <v>0.19</v>
      </c>
      <c r="L21" s="6">
        <v>0</v>
      </c>
      <c r="M21" s="6">
        <v>0.18</v>
      </c>
      <c r="N21" s="6"/>
      <c r="O21" s="6">
        <v>0</v>
      </c>
      <c r="P21" s="10"/>
      <c r="Q21" t="s">
        <v>9</v>
      </c>
      <c r="R21" s="12" t="str">
        <f>_xlfn.XLOOKUP(A21,表单1!A$2:A$59,表单1!C$2:C$59)</f>
        <v>高钾</v>
      </c>
      <c r="S21" t="s">
        <v>9</v>
      </c>
      <c r="T21">
        <v>0</v>
      </c>
    </row>
    <row r="22" hidden="1" spans="1:20">
      <c r="A22" s="4" t="s">
        <v>33</v>
      </c>
      <c r="B22" s="5" t="s">
        <v>33</v>
      </c>
      <c r="C22" s="6">
        <v>79.46</v>
      </c>
      <c r="D22" s="6"/>
      <c r="E22" s="7">
        <v>9.42</v>
      </c>
      <c r="F22" s="6"/>
      <c r="G22" s="6">
        <v>1.53</v>
      </c>
      <c r="H22" s="6">
        <v>3.05</v>
      </c>
      <c r="I22" s="6"/>
      <c r="J22" s="6"/>
      <c r="K22" s="6"/>
      <c r="L22" s="6"/>
      <c r="M22" s="6">
        <v>1.36</v>
      </c>
      <c r="N22" s="6">
        <v>0.07</v>
      </c>
      <c r="O22" s="6">
        <v>2.36</v>
      </c>
      <c r="P22" s="10"/>
      <c r="Q22" t="s">
        <v>9</v>
      </c>
      <c r="R22" s="12" t="str">
        <f>_xlfn.XLOOKUP(A22,表单1!A$2:A$59,表单1!C$2:C$59)</f>
        <v>高钾</v>
      </c>
      <c r="S22" t="s">
        <v>9</v>
      </c>
      <c r="T22">
        <v>0</v>
      </c>
    </row>
    <row r="23" hidden="1" spans="1:20">
      <c r="A23" s="4" t="s">
        <v>35</v>
      </c>
      <c r="B23" s="5" t="s">
        <v>35</v>
      </c>
      <c r="C23" s="6">
        <v>29.64</v>
      </c>
      <c r="D23" s="6"/>
      <c r="E23" s="6"/>
      <c r="F23" s="6">
        <v>2.93</v>
      </c>
      <c r="G23" s="6">
        <v>0.59</v>
      </c>
      <c r="H23" s="6">
        <v>3.57</v>
      </c>
      <c r="I23" s="6">
        <v>1.33</v>
      </c>
      <c r="J23" s="6">
        <v>3.51</v>
      </c>
      <c r="K23" s="6">
        <v>42.82</v>
      </c>
      <c r="L23" s="6">
        <v>5.35</v>
      </c>
      <c r="M23" s="6">
        <v>8.83</v>
      </c>
      <c r="N23" s="6">
        <v>0.19</v>
      </c>
      <c r="O23" s="6"/>
      <c r="P23" s="6"/>
      <c r="Q23" t="s">
        <v>14</v>
      </c>
      <c r="R23" s="12" t="str">
        <f>_xlfn.XLOOKUP(A23,表单1!A$2:A$59,表单1!C$2:C$59)</f>
        <v>铅钡</v>
      </c>
      <c r="S23" t="s">
        <v>14</v>
      </c>
      <c r="T23">
        <v>2</v>
      </c>
    </row>
    <row r="24" hidden="1" spans="1:20">
      <c r="A24" s="4" t="s">
        <v>36</v>
      </c>
      <c r="B24" s="5" t="s">
        <v>36</v>
      </c>
      <c r="C24" s="6">
        <v>37.36</v>
      </c>
      <c r="D24" s="6"/>
      <c r="E24" s="6">
        <v>0.71</v>
      </c>
      <c r="F24" s="6"/>
      <c r="G24" s="6"/>
      <c r="H24" s="6">
        <v>5.45</v>
      </c>
      <c r="I24" s="6">
        <v>1.51</v>
      </c>
      <c r="J24" s="6">
        <v>4.78</v>
      </c>
      <c r="K24" s="6">
        <v>9.3</v>
      </c>
      <c r="L24" s="6">
        <v>23.55</v>
      </c>
      <c r="M24" s="6">
        <v>5.75</v>
      </c>
      <c r="N24" s="6"/>
      <c r="O24" s="6"/>
      <c r="P24" s="6"/>
      <c r="Q24" t="s">
        <v>9</v>
      </c>
      <c r="R24" s="12" t="str">
        <f>_xlfn.XLOOKUP(A24,表单1!A$2:A$59,表单1!C$2:C$59)</f>
        <v>铅钡</v>
      </c>
      <c r="S24" t="s">
        <v>9</v>
      </c>
      <c r="T24">
        <v>2</v>
      </c>
    </row>
    <row r="25" hidden="1" spans="1:20">
      <c r="A25" s="4" t="s">
        <v>37</v>
      </c>
      <c r="B25" s="5" t="s">
        <v>37</v>
      </c>
      <c r="C25" s="6">
        <v>76.68</v>
      </c>
      <c r="D25" s="6"/>
      <c r="E25" s="7"/>
      <c r="F25" s="6">
        <v>4.71</v>
      </c>
      <c r="G25" s="6">
        <v>1.22</v>
      </c>
      <c r="H25" s="6">
        <v>6.19</v>
      </c>
      <c r="I25" s="6">
        <v>2.37</v>
      </c>
      <c r="J25" s="6">
        <v>3.28</v>
      </c>
      <c r="K25" s="6">
        <v>1</v>
      </c>
      <c r="L25" s="6">
        <v>1.97</v>
      </c>
      <c r="M25" s="6">
        <v>1.1</v>
      </c>
      <c r="N25" s="6"/>
      <c r="O25" s="6"/>
      <c r="P25" s="6"/>
      <c r="Q25" t="s">
        <v>9</v>
      </c>
      <c r="R25" s="12" t="str">
        <f>_xlfn.XLOOKUP(A25,表单1!A$2:A$59,表单1!C$2:C$59)</f>
        <v>高钾</v>
      </c>
      <c r="S25" t="s">
        <v>9</v>
      </c>
      <c r="T25">
        <v>0</v>
      </c>
    </row>
    <row r="26" hidden="1" spans="1:20">
      <c r="A26" s="4" t="s">
        <v>38</v>
      </c>
      <c r="B26" s="5" t="s">
        <v>38</v>
      </c>
      <c r="C26" s="6">
        <v>92.35</v>
      </c>
      <c r="D26" s="6"/>
      <c r="E26" s="7">
        <v>0.74</v>
      </c>
      <c r="F26" s="6">
        <v>1.66</v>
      </c>
      <c r="G26" s="6">
        <v>0.64</v>
      </c>
      <c r="H26" s="6">
        <v>3.5</v>
      </c>
      <c r="I26" s="6">
        <v>0.35</v>
      </c>
      <c r="J26" s="6">
        <v>0.55</v>
      </c>
      <c r="K26" s="6"/>
      <c r="L26" s="6"/>
      <c r="M26" s="6">
        <v>0.21</v>
      </c>
      <c r="N26" s="6"/>
      <c r="O26" s="6"/>
      <c r="P26" s="6"/>
      <c r="Q26" t="s">
        <v>14</v>
      </c>
      <c r="R26" s="12" t="str">
        <f>_xlfn.XLOOKUP(A26,表单1!A$2:A$59,表单1!C$2:C$59)</f>
        <v>高钾</v>
      </c>
      <c r="S26" t="s">
        <v>14</v>
      </c>
      <c r="T26">
        <v>0</v>
      </c>
    </row>
    <row r="27" spans="1:20">
      <c r="A27" s="4" t="s">
        <v>39</v>
      </c>
      <c r="B27" s="5" t="s">
        <v>99</v>
      </c>
      <c r="C27" s="6">
        <v>53.79</v>
      </c>
      <c r="D27" s="6">
        <v>7.92</v>
      </c>
      <c r="E27" s="6"/>
      <c r="F27" s="6">
        <v>0.5</v>
      </c>
      <c r="G27" s="6">
        <v>0.71</v>
      </c>
      <c r="H27" s="6">
        <v>1.42</v>
      </c>
      <c r="I27" s="6"/>
      <c r="J27" s="6">
        <v>2.99</v>
      </c>
      <c r="K27" s="6">
        <v>16.98</v>
      </c>
      <c r="L27" s="6">
        <v>11.86</v>
      </c>
      <c r="M27" s="6"/>
      <c r="N27" s="6">
        <v>0.33</v>
      </c>
      <c r="O27" s="6"/>
      <c r="P27" s="10"/>
      <c r="Q27" t="s">
        <v>9</v>
      </c>
      <c r="R27" s="12" t="str">
        <f>_xlfn.XLOOKUP(A27,表单1!A$2:A$59,表单1!C$2:C$59)</f>
        <v>铅钡</v>
      </c>
      <c r="S27" t="s">
        <v>9</v>
      </c>
      <c r="T27">
        <v>1</v>
      </c>
    </row>
    <row r="28" spans="1:20">
      <c r="A28" s="4" t="s">
        <v>40</v>
      </c>
      <c r="B28" s="5" t="s">
        <v>40</v>
      </c>
      <c r="C28" s="6">
        <v>31.94</v>
      </c>
      <c r="D28" s="6"/>
      <c r="E28" s="6"/>
      <c r="F28" s="6">
        <v>0.47</v>
      </c>
      <c r="G28" s="6"/>
      <c r="H28" s="6">
        <v>1.59</v>
      </c>
      <c r="I28" s="6"/>
      <c r="J28" s="6">
        <v>8.46</v>
      </c>
      <c r="K28" s="6">
        <v>29.14</v>
      </c>
      <c r="L28" s="6">
        <v>26.23</v>
      </c>
      <c r="M28" s="6">
        <v>0.14</v>
      </c>
      <c r="N28" s="6">
        <v>0.91</v>
      </c>
      <c r="O28" s="6"/>
      <c r="P28" s="6"/>
      <c r="Q28" t="s">
        <v>9</v>
      </c>
      <c r="R28" s="12" t="str">
        <f>_xlfn.XLOOKUP(A28,表单1!A$2:A$59,表单1!C$2:C$59)</f>
        <v>铅钡</v>
      </c>
      <c r="S28" t="s">
        <v>9</v>
      </c>
      <c r="T28">
        <v>1</v>
      </c>
    </row>
    <row r="29" spans="1:20">
      <c r="A29" s="4" t="s">
        <v>41</v>
      </c>
      <c r="B29" s="5" t="s">
        <v>100</v>
      </c>
      <c r="C29" s="6">
        <v>50.61</v>
      </c>
      <c r="D29" s="6">
        <v>2.31</v>
      </c>
      <c r="E29" s="6"/>
      <c r="F29" s="6">
        <v>0.63</v>
      </c>
      <c r="G29" s="6"/>
      <c r="H29" s="6">
        <v>1.9</v>
      </c>
      <c r="I29" s="6">
        <v>1.55</v>
      </c>
      <c r="J29" s="6">
        <v>1.12</v>
      </c>
      <c r="K29" s="6">
        <v>31.9</v>
      </c>
      <c r="L29" s="6">
        <v>6.65</v>
      </c>
      <c r="M29" s="6">
        <v>0.19</v>
      </c>
      <c r="N29" s="6">
        <v>0.2</v>
      </c>
      <c r="O29" s="6"/>
      <c r="P29" s="10"/>
      <c r="Q29" t="s">
        <v>9</v>
      </c>
      <c r="R29" s="12" t="str">
        <f>_xlfn.XLOOKUP(A29,表单1!A$2:A$59,表单1!C$2:C$59)</f>
        <v>铅钡</v>
      </c>
      <c r="S29" t="s">
        <v>9</v>
      </c>
      <c r="T29">
        <v>1</v>
      </c>
    </row>
    <row r="30" hidden="1" spans="1:20">
      <c r="A30" s="4" t="s">
        <v>42</v>
      </c>
      <c r="B30" s="5" t="s">
        <v>42</v>
      </c>
      <c r="C30" s="6">
        <v>19.79</v>
      </c>
      <c r="D30" s="6"/>
      <c r="E30" s="6"/>
      <c r="F30" s="6">
        <v>1.44</v>
      </c>
      <c r="G30" s="6"/>
      <c r="H30" s="6">
        <v>0.7</v>
      </c>
      <c r="I30" s="6"/>
      <c r="J30" s="6">
        <v>10.57</v>
      </c>
      <c r="K30" s="6">
        <v>29.53</v>
      </c>
      <c r="L30" s="6">
        <v>32.25</v>
      </c>
      <c r="M30" s="6">
        <v>3.13</v>
      </c>
      <c r="N30" s="6">
        <v>0.45</v>
      </c>
      <c r="O30" s="6"/>
      <c r="P30" s="6">
        <v>1.96</v>
      </c>
      <c r="Q30" t="s">
        <v>14</v>
      </c>
      <c r="R30" s="12" t="str">
        <f>_xlfn.XLOOKUP(A30,表单1!A$2:A$59,表单1!C$2:C$59)</f>
        <v>铅钡</v>
      </c>
      <c r="S30" t="s">
        <v>14</v>
      </c>
      <c r="T30">
        <v>2</v>
      </c>
    </row>
    <row r="31" hidden="1" spans="1:20">
      <c r="A31" s="4" t="s">
        <v>42</v>
      </c>
      <c r="B31" s="5" t="s">
        <v>101</v>
      </c>
      <c r="C31" s="6">
        <v>3.72</v>
      </c>
      <c r="D31" s="6"/>
      <c r="E31" s="6">
        <v>0.4</v>
      </c>
      <c r="F31" s="6">
        <v>3.01</v>
      </c>
      <c r="G31" s="6"/>
      <c r="H31" s="6">
        <v>1.18</v>
      </c>
      <c r="I31" s="6"/>
      <c r="J31" s="6">
        <v>3.6</v>
      </c>
      <c r="K31" s="6">
        <v>29.92</v>
      </c>
      <c r="L31" s="6">
        <v>35.45</v>
      </c>
      <c r="M31" s="6">
        <v>6.04</v>
      </c>
      <c r="N31" s="6">
        <v>0.62</v>
      </c>
      <c r="O31" s="6"/>
      <c r="P31" s="6">
        <v>15.95</v>
      </c>
      <c r="Q31" t="s">
        <v>14</v>
      </c>
      <c r="R31" s="12" t="str">
        <f>_xlfn.XLOOKUP(A31,表单1!A$2:A$59,表单1!C$2:C$59)</f>
        <v>铅钡</v>
      </c>
      <c r="S31" t="s">
        <v>98</v>
      </c>
      <c r="T31">
        <v>2</v>
      </c>
    </row>
    <row r="32" hidden="1" spans="1:20">
      <c r="A32" s="4" t="s">
        <v>43</v>
      </c>
      <c r="B32" s="5" t="s">
        <v>43</v>
      </c>
      <c r="C32" s="6">
        <v>92.72</v>
      </c>
      <c r="D32" s="6"/>
      <c r="E32" s="7"/>
      <c r="F32" s="6">
        <v>0.94</v>
      </c>
      <c r="G32" s="6">
        <v>0.54</v>
      </c>
      <c r="H32" s="6">
        <v>2.51</v>
      </c>
      <c r="I32" s="6">
        <v>0.2</v>
      </c>
      <c r="J32" s="6">
        <v>1.54</v>
      </c>
      <c r="K32" s="6"/>
      <c r="L32" s="6"/>
      <c r="M32" s="6">
        <v>0.36</v>
      </c>
      <c r="N32" s="6"/>
      <c r="O32" s="6"/>
      <c r="P32" s="6"/>
      <c r="Q32" t="s">
        <v>14</v>
      </c>
      <c r="R32" s="12" t="str">
        <f>_xlfn.XLOOKUP(A32,表单1!A$2:A$59,表单1!C$2:C$59)</f>
        <v>高钾</v>
      </c>
      <c r="S32" t="s">
        <v>14</v>
      </c>
      <c r="T32">
        <v>0</v>
      </c>
    </row>
    <row r="33" hidden="1" spans="1:20">
      <c r="A33" s="4" t="s">
        <v>44</v>
      </c>
      <c r="B33" s="5" t="s">
        <v>102</v>
      </c>
      <c r="C33" s="6">
        <v>68.08</v>
      </c>
      <c r="D33" s="6"/>
      <c r="E33" s="6">
        <v>0.26</v>
      </c>
      <c r="F33" s="6">
        <v>1.34</v>
      </c>
      <c r="G33" s="6">
        <v>1</v>
      </c>
      <c r="H33" s="6">
        <v>4.7</v>
      </c>
      <c r="I33" s="6">
        <v>0.41</v>
      </c>
      <c r="J33" s="6">
        <v>0.33</v>
      </c>
      <c r="K33" s="6">
        <v>17.14</v>
      </c>
      <c r="L33" s="6">
        <v>4.04</v>
      </c>
      <c r="M33" s="6">
        <v>1.04</v>
      </c>
      <c r="N33" s="6">
        <v>0.12</v>
      </c>
      <c r="O33" s="6">
        <v>0.23</v>
      </c>
      <c r="P33" s="10"/>
      <c r="Q33" t="s">
        <v>9</v>
      </c>
      <c r="R33" s="12" t="str">
        <f>_xlfn.XLOOKUP(A33,表单1!A$2:A$59,表单1!C$2:C$59)</f>
        <v>铅钡</v>
      </c>
      <c r="S33" t="s">
        <v>9</v>
      </c>
      <c r="T33">
        <v>2</v>
      </c>
    </row>
    <row r="34" spans="1:20">
      <c r="A34" s="4" t="s">
        <v>45</v>
      </c>
      <c r="B34" s="5" t="s">
        <v>103</v>
      </c>
      <c r="C34" s="6">
        <v>63.3</v>
      </c>
      <c r="D34" s="6">
        <v>0.92</v>
      </c>
      <c r="E34" s="6">
        <v>0.3</v>
      </c>
      <c r="F34" s="6">
        <v>2.98</v>
      </c>
      <c r="G34" s="6">
        <v>1.49</v>
      </c>
      <c r="H34" s="6">
        <v>14.34</v>
      </c>
      <c r="I34" s="6">
        <v>0.81</v>
      </c>
      <c r="J34" s="6">
        <v>0.74</v>
      </c>
      <c r="K34" s="6">
        <v>12.31</v>
      </c>
      <c r="L34" s="6">
        <v>2.03</v>
      </c>
      <c r="M34" s="6">
        <v>0.41</v>
      </c>
      <c r="N34" s="6">
        <v>0.25</v>
      </c>
      <c r="O34" s="6"/>
      <c r="P34" s="10"/>
      <c r="Q34" t="s">
        <v>9</v>
      </c>
      <c r="R34" s="12" t="str">
        <f>_xlfn.XLOOKUP(A34,表单1!A$2:A$59,表单1!C$2:C$59)</f>
        <v>铅钡</v>
      </c>
      <c r="S34" t="s">
        <v>9</v>
      </c>
      <c r="T34">
        <v>1</v>
      </c>
    </row>
    <row r="35" hidden="1" spans="1:20">
      <c r="A35" s="4" t="s">
        <v>46</v>
      </c>
      <c r="B35" s="5" t="s">
        <v>104</v>
      </c>
      <c r="C35" s="6">
        <v>34.34</v>
      </c>
      <c r="D35" s="6"/>
      <c r="E35" s="6">
        <v>1.41</v>
      </c>
      <c r="F35" s="6">
        <v>4.49</v>
      </c>
      <c r="G35" s="6">
        <v>0.98</v>
      </c>
      <c r="H35" s="6">
        <v>4.35</v>
      </c>
      <c r="I35" s="6">
        <v>2.12</v>
      </c>
      <c r="J35" s="6"/>
      <c r="K35" s="6">
        <v>39.22</v>
      </c>
      <c r="L35" s="6">
        <v>10.29</v>
      </c>
      <c r="M35" s="6"/>
      <c r="N35" s="6">
        <v>0.35</v>
      </c>
      <c r="O35" s="6">
        <v>0.4</v>
      </c>
      <c r="P35" s="10"/>
      <c r="Q35" t="s">
        <v>14</v>
      </c>
      <c r="R35" s="12" t="str">
        <f>_xlfn.XLOOKUP(A35,表单1!A$2:A$59,表单1!C$2:C$59)</f>
        <v>铅钡</v>
      </c>
      <c r="S35" t="s">
        <v>14</v>
      </c>
      <c r="T35">
        <v>2</v>
      </c>
    </row>
    <row r="36" hidden="1" spans="1:20">
      <c r="A36" s="4" t="s">
        <v>46</v>
      </c>
      <c r="B36" s="5" t="s">
        <v>105</v>
      </c>
      <c r="C36" s="6">
        <v>36.93</v>
      </c>
      <c r="D36" s="6"/>
      <c r="E36" s="6"/>
      <c r="F36" s="6">
        <v>4.24</v>
      </c>
      <c r="G36" s="6">
        <v>0.51</v>
      </c>
      <c r="H36" s="6">
        <v>3.86</v>
      </c>
      <c r="I36" s="6">
        <v>2.74</v>
      </c>
      <c r="J36" s="6"/>
      <c r="K36" s="6">
        <v>37.74</v>
      </c>
      <c r="L36" s="6">
        <v>10.35</v>
      </c>
      <c r="M36" s="6">
        <v>1.41</v>
      </c>
      <c r="N36" s="6">
        <v>0.48</v>
      </c>
      <c r="O36" s="6">
        <v>0.44</v>
      </c>
      <c r="P36" s="10"/>
      <c r="Q36" t="s">
        <v>14</v>
      </c>
      <c r="R36" s="12" t="str">
        <f>_xlfn.XLOOKUP(A36,表单1!A$2:A$59,表单1!C$2:C$59)</f>
        <v>铅钡</v>
      </c>
      <c r="S36" t="s">
        <v>14</v>
      </c>
      <c r="T36">
        <v>2</v>
      </c>
    </row>
    <row r="37" hidden="1" spans="1:20">
      <c r="A37" s="4" t="s">
        <v>47</v>
      </c>
      <c r="B37" s="5" t="s">
        <v>47</v>
      </c>
      <c r="C37" s="6">
        <v>65.91</v>
      </c>
      <c r="D37" s="6"/>
      <c r="E37" s="6"/>
      <c r="F37" s="6">
        <v>1.6</v>
      </c>
      <c r="G37" s="6">
        <v>0.89</v>
      </c>
      <c r="H37" s="6">
        <v>3.11</v>
      </c>
      <c r="I37" s="6">
        <v>4.59</v>
      </c>
      <c r="J37" s="6">
        <v>0.44</v>
      </c>
      <c r="K37" s="6">
        <v>16.55</v>
      </c>
      <c r="L37" s="6">
        <v>3.42</v>
      </c>
      <c r="M37" s="6">
        <v>1.62</v>
      </c>
      <c r="N37" s="6">
        <v>0.3</v>
      </c>
      <c r="O37" s="6"/>
      <c r="P37" s="6"/>
      <c r="Q37" t="s">
        <v>9</v>
      </c>
      <c r="R37" s="12" t="str">
        <f>_xlfn.XLOOKUP(A37,表单1!A$2:A$59,表单1!C$2:C$59)</f>
        <v>铅钡</v>
      </c>
      <c r="S37" t="s">
        <v>9</v>
      </c>
      <c r="T37">
        <v>2</v>
      </c>
    </row>
    <row r="38" spans="1:20">
      <c r="A38" s="4" t="s">
        <v>48</v>
      </c>
      <c r="B38" s="5" t="s">
        <v>48</v>
      </c>
      <c r="C38" s="6">
        <v>69.71</v>
      </c>
      <c r="D38" s="6"/>
      <c r="E38" s="6">
        <v>0.21</v>
      </c>
      <c r="F38" s="6">
        <v>0.46</v>
      </c>
      <c r="G38" s="6"/>
      <c r="H38" s="6">
        <v>2.36</v>
      </c>
      <c r="I38" s="6">
        <v>1</v>
      </c>
      <c r="J38" s="6">
        <v>0.11</v>
      </c>
      <c r="K38" s="6">
        <v>19.76</v>
      </c>
      <c r="L38" s="6">
        <v>4.88</v>
      </c>
      <c r="M38" s="6">
        <v>0.17</v>
      </c>
      <c r="N38" s="6"/>
      <c r="O38" s="6"/>
      <c r="P38" s="10"/>
      <c r="Q38" t="s">
        <v>9</v>
      </c>
      <c r="R38" s="12" t="str">
        <f>_xlfn.XLOOKUP(A38,表单1!A$2:A$59,表单1!C$2:C$59)</f>
        <v>铅钡</v>
      </c>
      <c r="S38" t="s">
        <v>9</v>
      </c>
      <c r="T38">
        <v>1</v>
      </c>
    </row>
    <row r="39" spans="1:20">
      <c r="A39" s="4" t="s">
        <v>50</v>
      </c>
      <c r="B39" s="5" t="s">
        <v>50</v>
      </c>
      <c r="C39" s="6">
        <v>75.51</v>
      </c>
      <c r="D39" s="6"/>
      <c r="E39" s="6">
        <v>0.15</v>
      </c>
      <c r="F39" s="6">
        <v>0.64</v>
      </c>
      <c r="G39" s="6">
        <v>1</v>
      </c>
      <c r="H39" s="6">
        <v>2.35</v>
      </c>
      <c r="I39" s="6"/>
      <c r="J39" s="6">
        <v>0.47</v>
      </c>
      <c r="K39" s="6">
        <v>16.16</v>
      </c>
      <c r="L39" s="6">
        <v>3.55</v>
      </c>
      <c r="M39" s="6">
        <v>0.13</v>
      </c>
      <c r="N39" s="6"/>
      <c r="O39" s="6"/>
      <c r="P39" s="10"/>
      <c r="Q39" t="s">
        <v>9</v>
      </c>
      <c r="R39" s="12" t="str">
        <f>_xlfn.XLOOKUP(A39,表单1!A$2:A$59,表单1!C$2:C$59)</f>
        <v>铅钡</v>
      </c>
      <c r="S39" t="s">
        <v>9</v>
      </c>
      <c r="T39">
        <v>1</v>
      </c>
    </row>
    <row r="40" spans="1:20">
      <c r="A40" s="4" t="s">
        <v>51</v>
      </c>
      <c r="B40" s="5" t="s">
        <v>51</v>
      </c>
      <c r="C40" s="6">
        <v>35.78</v>
      </c>
      <c r="D40" s="6"/>
      <c r="E40" s="6">
        <v>0.25</v>
      </c>
      <c r="F40" s="6">
        <v>0.78</v>
      </c>
      <c r="G40" s="6"/>
      <c r="H40" s="6">
        <v>1.62</v>
      </c>
      <c r="I40" s="6">
        <v>0.47</v>
      </c>
      <c r="J40" s="6">
        <v>1.51</v>
      </c>
      <c r="K40" s="6">
        <v>46.55</v>
      </c>
      <c r="L40" s="6">
        <v>10</v>
      </c>
      <c r="M40" s="6">
        <v>0.34</v>
      </c>
      <c r="N40" s="6">
        <v>0.22</v>
      </c>
      <c r="O40" s="6"/>
      <c r="P40" s="10"/>
      <c r="Q40" t="s">
        <v>14</v>
      </c>
      <c r="R40" s="12" t="str">
        <f>_xlfn.XLOOKUP(A40,表单1!A$2:A$59,表单1!C$2:C$59)</f>
        <v>铅钡</v>
      </c>
      <c r="S40" t="s">
        <v>14</v>
      </c>
      <c r="T40">
        <v>1</v>
      </c>
    </row>
    <row r="41" spans="1:20">
      <c r="A41" s="4" t="s">
        <v>52</v>
      </c>
      <c r="B41" s="5" t="s">
        <v>52</v>
      </c>
      <c r="C41" s="6">
        <v>65.91</v>
      </c>
      <c r="D41" s="6"/>
      <c r="E41" s="6"/>
      <c r="F41" s="6">
        <v>0.38</v>
      </c>
      <c r="G41" s="6"/>
      <c r="H41" s="6">
        <v>1.44</v>
      </c>
      <c r="I41" s="6">
        <v>0.17</v>
      </c>
      <c r="J41" s="6">
        <v>0.16</v>
      </c>
      <c r="K41" s="6">
        <v>22.05</v>
      </c>
      <c r="L41" s="6">
        <v>5.68</v>
      </c>
      <c r="M41" s="6">
        <v>0.42</v>
      </c>
      <c r="N41" s="6"/>
      <c r="O41" s="6"/>
      <c r="P41" s="10"/>
      <c r="Q41" t="s">
        <v>9</v>
      </c>
      <c r="R41" s="12" t="str">
        <f>_xlfn.XLOOKUP(A41,表单1!A$2:A$59,表单1!C$2:C$59)</f>
        <v>铅钡</v>
      </c>
      <c r="S41" t="s">
        <v>9</v>
      </c>
      <c r="T41">
        <v>1</v>
      </c>
    </row>
    <row r="42" spans="1:20">
      <c r="A42" s="4" t="s">
        <v>53</v>
      </c>
      <c r="B42" s="5" t="s">
        <v>53</v>
      </c>
      <c r="C42" s="6">
        <v>39.57</v>
      </c>
      <c r="D42" s="6">
        <v>2.22</v>
      </c>
      <c r="E42" s="6">
        <v>0.14</v>
      </c>
      <c r="F42" s="6">
        <v>0.37</v>
      </c>
      <c r="G42" s="6"/>
      <c r="H42" s="6">
        <v>1.6</v>
      </c>
      <c r="I42" s="6">
        <v>0.32</v>
      </c>
      <c r="J42" s="6">
        <v>0.68</v>
      </c>
      <c r="K42" s="6">
        <v>41.61</v>
      </c>
      <c r="L42" s="6">
        <v>10.83</v>
      </c>
      <c r="M42" s="6">
        <v>0.07</v>
      </c>
      <c r="N42" s="6">
        <v>0.22</v>
      </c>
      <c r="O42" s="6"/>
      <c r="P42" s="10"/>
      <c r="Q42" t="s">
        <v>14</v>
      </c>
      <c r="R42" s="12" t="str">
        <f>_xlfn.XLOOKUP(A42,表单1!A$2:A$59,表单1!C$2:C$59)</f>
        <v>铅钡</v>
      </c>
      <c r="S42" t="s">
        <v>14</v>
      </c>
      <c r="T42">
        <v>1</v>
      </c>
    </row>
    <row r="43" hidden="1" spans="1:20">
      <c r="A43" s="4" t="s">
        <v>54</v>
      </c>
      <c r="B43" s="5" t="s">
        <v>54</v>
      </c>
      <c r="C43" s="6">
        <v>60.12</v>
      </c>
      <c r="D43" s="6"/>
      <c r="E43" s="6">
        <v>0.23</v>
      </c>
      <c r="F43" s="6">
        <v>0.89</v>
      </c>
      <c r="G43" s="6"/>
      <c r="H43" s="6">
        <v>2.72</v>
      </c>
      <c r="I43" s="6"/>
      <c r="J43" s="6">
        <v>3.01</v>
      </c>
      <c r="K43" s="6">
        <v>17.24</v>
      </c>
      <c r="L43" s="6">
        <v>10.34</v>
      </c>
      <c r="M43" s="6">
        <v>1.46</v>
      </c>
      <c r="N43" s="6">
        <v>0.31</v>
      </c>
      <c r="O43" s="6"/>
      <c r="P43" s="6">
        <v>3.66</v>
      </c>
      <c r="Q43" t="s">
        <v>9</v>
      </c>
      <c r="R43" s="12" t="str">
        <f>_xlfn.XLOOKUP(A43,表单1!A$2:A$59,表单1!C$2:C$59)</f>
        <v>铅钡</v>
      </c>
      <c r="S43" t="s">
        <v>9</v>
      </c>
      <c r="T43">
        <v>2</v>
      </c>
    </row>
    <row r="44" spans="1:20">
      <c r="A44" s="4" t="s">
        <v>55</v>
      </c>
      <c r="B44" s="5" t="s">
        <v>55</v>
      </c>
      <c r="C44" s="6">
        <v>32.93</v>
      </c>
      <c r="D44" s="6">
        <v>1.38</v>
      </c>
      <c r="E44" s="6"/>
      <c r="F44" s="6">
        <v>0.68</v>
      </c>
      <c r="G44" s="6"/>
      <c r="H44" s="6">
        <v>2.57</v>
      </c>
      <c r="I44" s="6">
        <v>0.29</v>
      </c>
      <c r="J44" s="6">
        <v>0.73</v>
      </c>
      <c r="K44" s="6">
        <v>49.31</v>
      </c>
      <c r="L44" s="6">
        <v>9.79</v>
      </c>
      <c r="M44" s="6">
        <v>0.48</v>
      </c>
      <c r="N44" s="6">
        <v>0.41</v>
      </c>
      <c r="O44" s="6"/>
      <c r="P44" s="10"/>
      <c r="Q44" t="s">
        <v>14</v>
      </c>
      <c r="R44" s="12" t="str">
        <f>_xlfn.XLOOKUP(A44,表单1!A$2:A$59,表单1!C$2:C$59)</f>
        <v>铅钡</v>
      </c>
      <c r="S44" t="s">
        <v>14</v>
      </c>
      <c r="T44">
        <v>1</v>
      </c>
    </row>
    <row r="45" hidden="1" spans="1:20">
      <c r="A45" s="4" t="s">
        <v>56</v>
      </c>
      <c r="B45" s="5" t="s">
        <v>56</v>
      </c>
      <c r="C45" s="6">
        <v>26.25</v>
      </c>
      <c r="D45" s="6"/>
      <c r="E45" s="6"/>
      <c r="F45" s="6">
        <v>1.11</v>
      </c>
      <c r="G45" s="6"/>
      <c r="H45" s="6">
        <v>0.5</v>
      </c>
      <c r="I45" s="6"/>
      <c r="J45" s="6">
        <v>0.88</v>
      </c>
      <c r="K45" s="6">
        <v>61.03</v>
      </c>
      <c r="L45" s="6">
        <v>7.22</v>
      </c>
      <c r="M45" s="6">
        <v>1.16</v>
      </c>
      <c r="N45" s="6">
        <v>0.61</v>
      </c>
      <c r="O45" s="6"/>
      <c r="P45" s="10"/>
      <c r="Q45" t="s">
        <v>14</v>
      </c>
      <c r="R45" s="12" t="str">
        <f>_xlfn.XLOOKUP(A45,表单1!A$2:A$59,表单1!C$2:C$59)</f>
        <v>铅钡</v>
      </c>
      <c r="S45" t="s">
        <v>14</v>
      </c>
      <c r="T45">
        <v>2</v>
      </c>
    </row>
    <row r="46" hidden="1" spans="1:20">
      <c r="A46" s="4" t="s">
        <v>57</v>
      </c>
      <c r="B46" s="5" t="s">
        <v>57</v>
      </c>
      <c r="C46" s="6">
        <v>16.71</v>
      </c>
      <c r="D46" s="6"/>
      <c r="E46" s="6"/>
      <c r="F46" s="6">
        <v>1.87</v>
      </c>
      <c r="G46" s="6"/>
      <c r="H46" s="6">
        <v>0.45</v>
      </c>
      <c r="I46" s="6">
        <v>0.19</v>
      </c>
      <c r="J46" s="6"/>
      <c r="K46" s="6">
        <v>70.21</v>
      </c>
      <c r="L46" s="6">
        <v>6.69</v>
      </c>
      <c r="M46" s="6">
        <v>1.77</v>
      </c>
      <c r="N46" s="6">
        <v>0.68</v>
      </c>
      <c r="O46" s="6"/>
      <c r="P46" s="10"/>
      <c r="Q46" t="s">
        <v>14</v>
      </c>
      <c r="R46" s="12" t="str">
        <f>_xlfn.XLOOKUP(A46,表单1!A$2:A$59,表单1!C$2:C$59)</f>
        <v>铅钡</v>
      </c>
      <c r="S46" t="s">
        <v>14</v>
      </c>
      <c r="T46">
        <v>2</v>
      </c>
    </row>
    <row r="47" hidden="1" spans="1:20">
      <c r="A47" s="4" t="s">
        <v>58</v>
      </c>
      <c r="B47" s="5" t="s">
        <v>58</v>
      </c>
      <c r="C47" s="6">
        <v>18.46</v>
      </c>
      <c r="D47" s="6"/>
      <c r="E47" s="6">
        <v>0.44</v>
      </c>
      <c r="F47" s="6">
        <v>4.96</v>
      </c>
      <c r="G47" s="6">
        <v>2.73</v>
      </c>
      <c r="H47" s="6">
        <v>3.33</v>
      </c>
      <c r="I47" s="6">
        <v>1.79</v>
      </c>
      <c r="J47" s="6">
        <v>0.19</v>
      </c>
      <c r="K47" s="6">
        <v>44.12</v>
      </c>
      <c r="L47" s="6">
        <v>9.76</v>
      </c>
      <c r="M47" s="6">
        <v>7.46</v>
      </c>
      <c r="N47" s="6">
        <v>0.47</v>
      </c>
      <c r="O47" s="6"/>
      <c r="P47" s="10"/>
      <c r="Q47" t="s">
        <v>14</v>
      </c>
      <c r="R47" s="12" t="str">
        <f>_xlfn.XLOOKUP(A47,表单1!A$2:A$59,表单1!C$2:C$59)</f>
        <v>铅钡</v>
      </c>
      <c r="S47" t="s">
        <v>14</v>
      </c>
      <c r="T47">
        <v>2</v>
      </c>
    </row>
    <row r="48" spans="1:20">
      <c r="A48" s="4" t="s">
        <v>59</v>
      </c>
      <c r="B48" s="5" t="s">
        <v>106</v>
      </c>
      <c r="C48" s="6">
        <v>51.26</v>
      </c>
      <c r="D48" s="6">
        <v>5.74</v>
      </c>
      <c r="E48" s="6">
        <v>0.15</v>
      </c>
      <c r="F48" s="6">
        <v>0.79</v>
      </c>
      <c r="G48" s="6">
        <v>1.09</v>
      </c>
      <c r="H48" s="6">
        <v>3.53</v>
      </c>
      <c r="I48" s="6"/>
      <c r="J48" s="6">
        <v>2.67</v>
      </c>
      <c r="K48" s="6">
        <v>21.88</v>
      </c>
      <c r="L48" s="6">
        <v>10.47</v>
      </c>
      <c r="M48" s="6">
        <v>0.08</v>
      </c>
      <c r="N48" s="6">
        <v>0.35</v>
      </c>
      <c r="O48" s="6"/>
      <c r="P48" s="10"/>
      <c r="Q48" t="s">
        <v>9</v>
      </c>
      <c r="R48" s="12" t="str">
        <f>_xlfn.XLOOKUP(A48,表单1!A$2:A$59,表单1!C$2:C$59)</f>
        <v>铅钡</v>
      </c>
      <c r="S48" t="s">
        <v>9</v>
      </c>
      <c r="T48">
        <v>1</v>
      </c>
    </row>
    <row r="49" spans="1:20">
      <c r="A49" s="4" t="s">
        <v>59</v>
      </c>
      <c r="B49" s="5" t="s">
        <v>107</v>
      </c>
      <c r="C49" s="6">
        <v>51.33</v>
      </c>
      <c r="D49" s="6">
        <v>5.68</v>
      </c>
      <c r="E49" s="6">
        <v>0.35</v>
      </c>
      <c r="F49" s="6"/>
      <c r="G49" s="6">
        <v>1.16</v>
      </c>
      <c r="H49" s="6">
        <v>5.66</v>
      </c>
      <c r="I49" s="6"/>
      <c r="J49" s="6">
        <v>2.72</v>
      </c>
      <c r="K49" s="6">
        <v>20.12</v>
      </c>
      <c r="L49" s="6">
        <v>10.88</v>
      </c>
      <c r="M49" s="6"/>
      <c r="N49" s="6"/>
      <c r="O49" s="6"/>
      <c r="P49" s="10"/>
      <c r="Q49" t="s">
        <v>9</v>
      </c>
      <c r="R49" s="12" t="str">
        <f>_xlfn.XLOOKUP(A49,表单1!A$2:A$59,表单1!C$2:C$59)</f>
        <v>铅钡</v>
      </c>
      <c r="S49" t="s">
        <v>9</v>
      </c>
      <c r="T49">
        <v>1</v>
      </c>
    </row>
    <row r="50" hidden="1" spans="1:20">
      <c r="A50" s="4" t="s">
        <v>60</v>
      </c>
      <c r="B50" s="5" t="s">
        <v>108</v>
      </c>
      <c r="C50" s="6">
        <v>12.41</v>
      </c>
      <c r="D50" s="6"/>
      <c r="E50" s="6"/>
      <c r="F50" s="6">
        <v>5.24</v>
      </c>
      <c r="G50" s="6">
        <v>0.89</v>
      </c>
      <c r="H50" s="6">
        <v>2.25</v>
      </c>
      <c r="I50" s="6">
        <v>0.76</v>
      </c>
      <c r="J50" s="6">
        <v>5.35</v>
      </c>
      <c r="K50" s="6">
        <v>59.85</v>
      </c>
      <c r="L50" s="6">
        <v>7.29</v>
      </c>
      <c r="M50" s="6"/>
      <c r="N50" s="6">
        <v>0.64</v>
      </c>
      <c r="O50" s="6"/>
      <c r="P50" s="10"/>
      <c r="Q50" t="s">
        <v>14</v>
      </c>
      <c r="R50" s="12" t="str">
        <f>_xlfn.XLOOKUP(A50,表单1!A$2:A$59,表单1!C$2:C$59)</f>
        <v>铅钡</v>
      </c>
      <c r="S50" t="s">
        <v>14</v>
      </c>
      <c r="T50">
        <v>2</v>
      </c>
    </row>
    <row r="51" hidden="1" spans="1:20">
      <c r="A51" s="4" t="s">
        <v>60</v>
      </c>
      <c r="B51" s="5" t="s">
        <v>109</v>
      </c>
      <c r="C51" s="6">
        <v>21.7</v>
      </c>
      <c r="D51" s="6"/>
      <c r="E51" s="6"/>
      <c r="F51" s="6">
        <v>6.4</v>
      </c>
      <c r="G51" s="6">
        <v>0.95</v>
      </c>
      <c r="H51" s="6">
        <v>3.41</v>
      </c>
      <c r="I51" s="6">
        <v>1.39</v>
      </c>
      <c r="J51" s="6">
        <v>1.51</v>
      </c>
      <c r="K51" s="6">
        <v>44.75</v>
      </c>
      <c r="L51" s="6">
        <v>3.26</v>
      </c>
      <c r="M51" s="6">
        <v>12.83</v>
      </c>
      <c r="N51" s="6">
        <v>0.47</v>
      </c>
      <c r="O51" s="6"/>
      <c r="P51" s="10"/>
      <c r="Q51" t="s">
        <v>14</v>
      </c>
      <c r="R51" s="12" t="str">
        <f>_xlfn.XLOOKUP(A51,表单1!A$2:A$59,表单1!C$2:C$59)</f>
        <v>铅钡</v>
      </c>
      <c r="S51" t="s">
        <v>14</v>
      </c>
      <c r="T51">
        <v>2</v>
      </c>
    </row>
    <row r="52" spans="1:20">
      <c r="A52" s="4" t="s">
        <v>61</v>
      </c>
      <c r="B52" s="5" t="s">
        <v>110</v>
      </c>
      <c r="C52" s="6">
        <v>60.74</v>
      </c>
      <c r="D52" s="6">
        <v>3.06</v>
      </c>
      <c r="E52" s="6">
        <v>0.2</v>
      </c>
      <c r="F52" s="6">
        <v>2.14</v>
      </c>
      <c r="G52" s="6"/>
      <c r="H52" s="6">
        <v>12.69</v>
      </c>
      <c r="I52" s="6">
        <v>0.77</v>
      </c>
      <c r="J52" s="6">
        <v>0.43</v>
      </c>
      <c r="K52" s="6">
        <v>13.61</v>
      </c>
      <c r="L52" s="6">
        <v>5.22</v>
      </c>
      <c r="M52" s="6"/>
      <c r="N52" s="6">
        <v>0.26</v>
      </c>
      <c r="O52" s="6"/>
      <c r="P52" s="10"/>
      <c r="Q52" t="s">
        <v>9</v>
      </c>
      <c r="R52" s="12" t="str">
        <f>_xlfn.XLOOKUP(A52,表单1!A$2:A$59,表单1!C$2:C$59)</f>
        <v>铅钡</v>
      </c>
      <c r="S52" t="s">
        <v>9</v>
      </c>
      <c r="T52">
        <v>1</v>
      </c>
    </row>
    <row r="53" spans="1:20">
      <c r="A53" s="4" t="s">
        <v>62</v>
      </c>
      <c r="B53" s="5" t="s">
        <v>62</v>
      </c>
      <c r="C53" s="6">
        <v>61.28</v>
      </c>
      <c r="D53" s="6">
        <v>2.66</v>
      </c>
      <c r="E53" s="6">
        <v>0.11</v>
      </c>
      <c r="F53" s="6">
        <v>0.84</v>
      </c>
      <c r="G53" s="6">
        <v>0.74</v>
      </c>
      <c r="H53" s="6">
        <v>5</v>
      </c>
      <c r="I53" s="6"/>
      <c r="J53" s="6">
        <v>0.53</v>
      </c>
      <c r="K53" s="6">
        <v>15.99</v>
      </c>
      <c r="L53" s="6">
        <v>10.96</v>
      </c>
      <c r="M53" s="6"/>
      <c r="N53" s="6">
        <v>0.23</v>
      </c>
      <c r="O53" s="6"/>
      <c r="P53" s="10"/>
      <c r="Q53" t="s">
        <v>9</v>
      </c>
      <c r="R53" s="12" t="str">
        <f>_xlfn.XLOOKUP(A53,表单1!A$2:A$59,表单1!C$2:C$59)</f>
        <v>铅钡</v>
      </c>
      <c r="S53" t="s">
        <v>9</v>
      </c>
      <c r="T53">
        <v>1</v>
      </c>
    </row>
    <row r="54" spans="1:20">
      <c r="A54" s="4" t="s">
        <v>63</v>
      </c>
      <c r="B54" s="5" t="s">
        <v>63</v>
      </c>
      <c r="C54" s="6">
        <v>55.21</v>
      </c>
      <c r="D54" s="6"/>
      <c r="E54" s="6">
        <v>0.25</v>
      </c>
      <c r="F54" s="6"/>
      <c r="G54" s="6">
        <v>1.67</v>
      </c>
      <c r="H54" s="6">
        <v>4.79</v>
      </c>
      <c r="I54" s="6"/>
      <c r="J54" s="6">
        <v>0.77</v>
      </c>
      <c r="K54" s="6">
        <v>25.25</v>
      </c>
      <c r="L54" s="6">
        <v>10.06</v>
      </c>
      <c r="M54" s="6">
        <v>0.2</v>
      </c>
      <c r="N54" s="6">
        <v>0.43</v>
      </c>
      <c r="O54" s="6"/>
      <c r="P54" s="10"/>
      <c r="Q54" t="s">
        <v>9</v>
      </c>
      <c r="R54" s="12" t="str">
        <f>_xlfn.XLOOKUP(A54,表单1!A$2:A$59,表单1!C$2:C$59)</f>
        <v>铅钡</v>
      </c>
      <c r="S54" t="s">
        <v>9</v>
      </c>
      <c r="T54">
        <v>1</v>
      </c>
    </row>
    <row r="55" spans="1:20">
      <c r="A55" s="4" t="s">
        <v>64</v>
      </c>
      <c r="B55" s="5" t="s">
        <v>64</v>
      </c>
      <c r="C55" s="6">
        <v>51.54</v>
      </c>
      <c r="D55" s="6">
        <v>4.66</v>
      </c>
      <c r="E55" s="6">
        <v>0.29</v>
      </c>
      <c r="F55" s="6">
        <v>0.87</v>
      </c>
      <c r="G55" s="6">
        <v>0.61</v>
      </c>
      <c r="H55" s="6">
        <v>3.06</v>
      </c>
      <c r="I55" s="6"/>
      <c r="J55" s="6">
        <v>0.65</v>
      </c>
      <c r="K55" s="6">
        <v>25.4</v>
      </c>
      <c r="L55" s="6">
        <v>9.23</v>
      </c>
      <c r="M55" s="6">
        <v>0.1</v>
      </c>
      <c r="N55" s="6">
        <v>0.85</v>
      </c>
      <c r="O55" s="6"/>
      <c r="P55" s="10"/>
      <c r="Q55" t="s">
        <v>9</v>
      </c>
      <c r="R55" s="12" t="str">
        <f>_xlfn.XLOOKUP(A55,表单1!A$2:A$59,表单1!C$2:C$59)</f>
        <v>铅钡</v>
      </c>
      <c r="S55" t="s">
        <v>9</v>
      </c>
      <c r="T55">
        <v>1</v>
      </c>
    </row>
    <row r="56" spans="1:20">
      <c r="A56" s="4" t="s">
        <v>65</v>
      </c>
      <c r="B56" s="5" t="s">
        <v>65</v>
      </c>
      <c r="C56" s="6">
        <v>53.33</v>
      </c>
      <c r="D56" s="6">
        <v>0.8</v>
      </c>
      <c r="E56" s="6">
        <v>0.32</v>
      </c>
      <c r="F56" s="6">
        <v>2.82</v>
      </c>
      <c r="G56" s="6">
        <v>1.54</v>
      </c>
      <c r="H56" s="6">
        <v>13.65</v>
      </c>
      <c r="I56" s="6">
        <v>1.03</v>
      </c>
      <c r="J56" s="6"/>
      <c r="K56" s="6">
        <v>15.71</v>
      </c>
      <c r="L56" s="6">
        <v>7.31</v>
      </c>
      <c r="M56" s="6">
        <v>1.1</v>
      </c>
      <c r="N56" s="6">
        <v>0.25</v>
      </c>
      <c r="O56" s="6">
        <v>1.31</v>
      </c>
      <c r="P56" s="10"/>
      <c r="Q56" t="s">
        <v>14</v>
      </c>
      <c r="R56" s="12" t="str">
        <f>_xlfn.XLOOKUP(A56,表单1!A$2:A$59,表单1!C$2:C$59)</f>
        <v>铅钡</v>
      </c>
      <c r="S56" t="s">
        <v>14</v>
      </c>
      <c r="T56">
        <v>1</v>
      </c>
    </row>
    <row r="57" hidden="1" spans="1:20">
      <c r="A57" s="4" t="s">
        <v>66</v>
      </c>
      <c r="B57" s="5" t="s">
        <v>66</v>
      </c>
      <c r="C57" s="6">
        <v>28.79</v>
      </c>
      <c r="D57" s="6"/>
      <c r="E57" s="6"/>
      <c r="F57" s="6">
        <v>4.58</v>
      </c>
      <c r="G57" s="6">
        <v>1.47</v>
      </c>
      <c r="H57" s="6">
        <v>5.38</v>
      </c>
      <c r="I57" s="6">
        <v>2.74</v>
      </c>
      <c r="J57" s="6">
        <v>0.7</v>
      </c>
      <c r="K57" s="6">
        <v>34.18</v>
      </c>
      <c r="L57" s="6">
        <v>6.1</v>
      </c>
      <c r="M57" s="6">
        <v>11.1</v>
      </c>
      <c r="N57" s="6">
        <v>0.46</v>
      </c>
      <c r="O57" s="6"/>
      <c r="P57" s="10"/>
      <c r="Q57" t="s">
        <v>14</v>
      </c>
      <c r="R57" s="12" t="str">
        <f>_xlfn.XLOOKUP(A57,表单1!A$2:A$59,表单1!C$2:C$59)</f>
        <v>铅钡</v>
      </c>
      <c r="S57" t="s">
        <v>14</v>
      </c>
      <c r="T57">
        <v>2</v>
      </c>
    </row>
    <row r="58" hidden="1" spans="1:20">
      <c r="A58" s="4" t="s">
        <v>66</v>
      </c>
      <c r="B58" s="5" t="s">
        <v>111</v>
      </c>
      <c r="C58" s="6">
        <v>54.61</v>
      </c>
      <c r="D58" s="6"/>
      <c r="E58" s="6">
        <v>0.3</v>
      </c>
      <c r="F58" s="6">
        <v>2.08</v>
      </c>
      <c r="G58" s="6">
        <v>1.2</v>
      </c>
      <c r="H58" s="6">
        <v>6.5</v>
      </c>
      <c r="I58" s="6">
        <v>1.27</v>
      </c>
      <c r="J58" s="6">
        <v>0.45</v>
      </c>
      <c r="K58" s="6">
        <v>23.02</v>
      </c>
      <c r="L58" s="6">
        <v>4.19</v>
      </c>
      <c r="M58" s="6">
        <v>4.32</v>
      </c>
      <c r="N58" s="6">
        <v>0.3</v>
      </c>
      <c r="O58" s="6"/>
      <c r="P58" s="10"/>
      <c r="Q58" t="s">
        <v>9</v>
      </c>
      <c r="R58" s="12" t="str">
        <f>_xlfn.XLOOKUP(A58,表单1!A$2:A$59,表单1!C$2:C$59)</f>
        <v>铅钡</v>
      </c>
      <c r="S58" t="s">
        <v>9</v>
      </c>
      <c r="T58">
        <v>2</v>
      </c>
    </row>
    <row r="59" hidden="1" spans="1:20">
      <c r="A59" s="4" t="s">
        <v>68</v>
      </c>
      <c r="B59" s="5" t="s">
        <v>68</v>
      </c>
      <c r="C59" s="6">
        <v>17.98</v>
      </c>
      <c r="D59" s="6"/>
      <c r="E59" s="6"/>
      <c r="F59" s="6">
        <v>3.19</v>
      </c>
      <c r="G59" s="6">
        <v>0.47</v>
      </c>
      <c r="H59" s="6">
        <v>1.87</v>
      </c>
      <c r="I59" s="6">
        <v>0.33</v>
      </c>
      <c r="J59" s="6">
        <v>1.13</v>
      </c>
      <c r="K59" s="6">
        <v>44</v>
      </c>
      <c r="L59" s="6">
        <v>14.2</v>
      </c>
      <c r="M59" s="6">
        <v>6.34</v>
      </c>
      <c r="N59" s="6">
        <v>0.66</v>
      </c>
      <c r="O59" s="6"/>
      <c r="P59" s="10"/>
      <c r="Q59" t="s">
        <v>14</v>
      </c>
      <c r="R59" s="12" t="str">
        <f>_xlfn.XLOOKUP(A59,表单1!A$2:A$59,表单1!C$2:C$59)</f>
        <v>铅钡</v>
      </c>
      <c r="S59" t="s">
        <v>14</v>
      </c>
      <c r="T59">
        <v>2</v>
      </c>
    </row>
    <row r="60" hidden="1" spans="1:20">
      <c r="A60" s="4" t="s">
        <v>68</v>
      </c>
      <c r="B60" s="5" t="s">
        <v>112</v>
      </c>
      <c r="C60" s="6">
        <v>45.02</v>
      </c>
      <c r="D60" s="6"/>
      <c r="E60" s="6"/>
      <c r="F60" s="6">
        <v>3.12</v>
      </c>
      <c r="G60" s="6">
        <v>0.54</v>
      </c>
      <c r="H60" s="6">
        <v>4.16</v>
      </c>
      <c r="I60" s="6"/>
      <c r="J60" s="6">
        <v>0.7</v>
      </c>
      <c r="K60" s="6">
        <v>30.61</v>
      </c>
      <c r="L60" s="6">
        <v>6.22</v>
      </c>
      <c r="M60" s="6">
        <v>6.34</v>
      </c>
      <c r="N60" s="6">
        <v>0.23</v>
      </c>
      <c r="O60" s="6"/>
      <c r="P60" s="10"/>
      <c r="Q60" t="s">
        <v>9</v>
      </c>
      <c r="R60" s="12" t="str">
        <f>_xlfn.XLOOKUP(A60,表单1!A$2:A$59,表单1!C$2:C$59)</f>
        <v>铅钡</v>
      </c>
      <c r="S60" t="s">
        <v>9</v>
      </c>
      <c r="T60">
        <v>2</v>
      </c>
    </row>
    <row r="61" hidden="1" spans="1:20">
      <c r="A61" s="4" t="s">
        <v>69</v>
      </c>
      <c r="B61" s="5" t="s">
        <v>113</v>
      </c>
      <c r="C61" s="6">
        <v>24.61</v>
      </c>
      <c r="D61" s="6"/>
      <c r="E61" s="6"/>
      <c r="F61" s="6">
        <v>3.58</v>
      </c>
      <c r="G61" s="6">
        <v>1.19</v>
      </c>
      <c r="H61" s="6">
        <v>5.25</v>
      </c>
      <c r="I61" s="6">
        <v>1.19</v>
      </c>
      <c r="J61" s="6">
        <v>1.37</v>
      </c>
      <c r="K61" s="6">
        <v>40.24</v>
      </c>
      <c r="L61" s="6">
        <v>8.94</v>
      </c>
      <c r="M61" s="6">
        <v>8.1</v>
      </c>
      <c r="N61" s="6">
        <v>0.39</v>
      </c>
      <c r="O61" s="6">
        <v>0.47</v>
      </c>
      <c r="P61" s="10"/>
      <c r="Q61" t="s">
        <v>14</v>
      </c>
      <c r="R61" s="12" t="str">
        <f>_xlfn.XLOOKUP(A61,表单1!A$2:A$59,表单1!C$2:C$59)</f>
        <v>铅钡</v>
      </c>
      <c r="S61" t="s">
        <v>14</v>
      </c>
      <c r="T61">
        <v>2</v>
      </c>
    </row>
    <row r="62" hidden="1" spans="1:20">
      <c r="A62" s="4" t="s">
        <v>69</v>
      </c>
      <c r="B62" s="5" t="s">
        <v>114</v>
      </c>
      <c r="C62" s="6">
        <v>21.35</v>
      </c>
      <c r="D62" s="6"/>
      <c r="E62" s="6"/>
      <c r="F62" s="6">
        <v>5.13</v>
      </c>
      <c r="G62" s="6">
        <v>1.45</v>
      </c>
      <c r="H62" s="6">
        <v>2.51</v>
      </c>
      <c r="I62" s="6">
        <v>0.42</v>
      </c>
      <c r="J62" s="6">
        <v>0.75</v>
      </c>
      <c r="K62" s="6">
        <v>51.34</v>
      </c>
      <c r="L62" s="6"/>
      <c r="M62" s="6">
        <v>8.75</v>
      </c>
      <c r="N62" s="6"/>
      <c r="O62" s="6"/>
      <c r="P62" s="10"/>
      <c r="Q62" t="s">
        <v>14</v>
      </c>
      <c r="R62" s="12" t="str">
        <f>_xlfn.XLOOKUP(A62,表单1!A$2:A$59,表单1!C$2:C$59)</f>
        <v>铅钡</v>
      </c>
      <c r="S62" t="s">
        <v>14</v>
      </c>
      <c r="T62">
        <v>2</v>
      </c>
    </row>
    <row r="63" hidden="1" spans="1:20">
      <c r="A63" s="4" t="s">
        <v>70</v>
      </c>
      <c r="B63" s="5" t="s">
        <v>70</v>
      </c>
      <c r="C63" s="6">
        <v>25.74</v>
      </c>
      <c r="D63" s="6">
        <v>1.22</v>
      </c>
      <c r="E63" s="6"/>
      <c r="F63" s="6">
        <v>2.27</v>
      </c>
      <c r="G63" s="6">
        <v>0.55</v>
      </c>
      <c r="H63" s="6">
        <v>1.16</v>
      </c>
      <c r="I63" s="6">
        <v>0.23</v>
      </c>
      <c r="J63" s="6">
        <v>0.7</v>
      </c>
      <c r="K63" s="6">
        <v>47.42</v>
      </c>
      <c r="L63" s="6">
        <v>8.64</v>
      </c>
      <c r="M63" s="6">
        <v>5.71</v>
      </c>
      <c r="N63" s="6">
        <v>0.44</v>
      </c>
      <c r="O63" s="6"/>
      <c r="P63" s="10"/>
      <c r="Q63" t="s">
        <v>14</v>
      </c>
      <c r="R63" s="12" t="str">
        <f>_xlfn.XLOOKUP(A63,表单1!A$2:A$59,表单1!C$2:C$59)</f>
        <v>铅钡</v>
      </c>
      <c r="S63" t="s">
        <v>14</v>
      </c>
      <c r="T63">
        <v>2</v>
      </c>
    </row>
    <row r="64" spans="1:20">
      <c r="A64" s="4" t="s">
        <v>71</v>
      </c>
      <c r="B64" s="5" t="s">
        <v>115</v>
      </c>
      <c r="C64" s="6">
        <v>63.66</v>
      </c>
      <c r="D64" s="6">
        <v>3.04</v>
      </c>
      <c r="E64" s="6">
        <v>0.11</v>
      </c>
      <c r="F64" s="6">
        <v>0.78</v>
      </c>
      <c r="G64" s="6">
        <v>1.14</v>
      </c>
      <c r="H64" s="6">
        <v>6.06</v>
      </c>
      <c r="I64" s="6"/>
      <c r="J64" s="6">
        <v>0.54</v>
      </c>
      <c r="K64" s="6">
        <v>13.66</v>
      </c>
      <c r="L64" s="6">
        <v>8.99</v>
      </c>
      <c r="M64" s="6"/>
      <c r="N64" s="6">
        <v>0.27</v>
      </c>
      <c r="O64" s="6"/>
      <c r="P64" s="10"/>
      <c r="Q64" t="s">
        <v>9</v>
      </c>
      <c r="R64" s="12" t="str">
        <f>_xlfn.XLOOKUP(A64,表单1!A$2:A$59,表单1!C$2:C$59)</f>
        <v>铅钡</v>
      </c>
      <c r="S64" t="s">
        <v>9</v>
      </c>
      <c r="T64">
        <v>1</v>
      </c>
    </row>
    <row r="65" hidden="1" spans="1:20">
      <c r="A65" s="4" t="s">
        <v>72</v>
      </c>
      <c r="B65" s="5" t="s">
        <v>72</v>
      </c>
      <c r="C65" s="6">
        <v>22.28</v>
      </c>
      <c r="D65" s="6"/>
      <c r="E65" s="6">
        <v>0.32</v>
      </c>
      <c r="F65" s="6">
        <v>3.19</v>
      </c>
      <c r="G65" s="6">
        <v>1.28</v>
      </c>
      <c r="H65" s="6">
        <v>4.15</v>
      </c>
      <c r="I65" s="6"/>
      <c r="J65" s="6">
        <v>0.83</v>
      </c>
      <c r="K65" s="6">
        <v>55.46</v>
      </c>
      <c r="L65" s="6">
        <v>7.04</v>
      </c>
      <c r="M65" s="6">
        <v>4.24</v>
      </c>
      <c r="N65" s="6">
        <v>0.88</v>
      </c>
      <c r="O65" s="6"/>
      <c r="P65" s="10"/>
      <c r="Q65" t="s">
        <v>14</v>
      </c>
      <c r="R65" s="12" t="str">
        <f>_xlfn.XLOOKUP(A65,表单1!A$2:A$59,表单1!C$2:C$59)</f>
        <v>铅钡</v>
      </c>
      <c r="S65" t="s">
        <v>14</v>
      </c>
      <c r="T65">
        <v>2</v>
      </c>
    </row>
    <row r="66" hidden="1" spans="1:20">
      <c r="A66" s="4" t="s">
        <v>72</v>
      </c>
      <c r="B66" s="5" t="s">
        <v>116</v>
      </c>
      <c r="C66" s="6">
        <v>17.11</v>
      </c>
      <c r="D66" s="6"/>
      <c r="E66" s="6"/>
      <c r="F66" s="6"/>
      <c r="G66" s="6">
        <v>1.11</v>
      </c>
      <c r="H66" s="6">
        <v>3.65</v>
      </c>
      <c r="I66" s="6"/>
      <c r="J66" s="6">
        <v>1.34</v>
      </c>
      <c r="K66" s="6">
        <v>58.46</v>
      </c>
      <c r="L66" s="6"/>
      <c r="M66" s="6">
        <v>14.13</v>
      </c>
      <c r="N66" s="6">
        <v>1.12</v>
      </c>
      <c r="O66" s="6"/>
      <c r="P66" s="10"/>
      <c r="Q66" t="s">
        <v>14</v>
      </c>
      <c r="R66" s="12" t="str">
        <f>_xlfn.XLOOKUP(A66,表单1!A$2:A$59,表单1!C$2:C$59)</f>
        <v>铅钡</v>
      </c>
      <c r="S66" t="s">
        <v>98</v>
      </c>
      <c r="T66">
        <v>2</v>
      </c>
    </row>
    <row r="67" spans="1:20">
      <c r="A67" s="4" t="s">
        <v>73</v>
      </c>
      <c r="B67" s="5" t="s">
        <v>73</v>
      </c>
      <c r="C67" s="6">
        <v>49.01</v>
      </c>
      <c r="D67" s="6">
        <v>2.71</v>
      </c>
      <c r="E67" s="6"/>
      <c r="F67" s="6">
        <v>1.13</v>
      </c>
      <c r="G67" s="6"/>
      <c r="H67" s="6">
        <v>1.45</v>
      </c>
      <c r="I67" s="6"/>
      <c r="J67" s="6">
        <v>0.86</v>
      </c>
      <c r="K67" s="6">
        <v>32.92</v>
      </c>
      <c r="L67" s="6">
        <v>7.95</v>
      </c>
      <c r="M67" s="6">
        <v>0.35</v>
      </c>
      <c r="N67" s="6"/>
      <c r="O67" s="6"/>
      <c r="P67" s="10"/>
      <c r="Q67" t="s">
        <v>9</v>
      </c>
      <c r="R67" s="12" t="str">
        <f>_xlfn.XLOOKUP(A67,表单1!A$2:A$59,表单1!C$2:C$59)</f>
        <v>铅钡</v>
      </c>
      <c r="S67" t="s">
        <v>9</v>
      </c>
      <c r="T67">
        <v>1</v>
      </c>
    </row>
    <row r="68" hidden="1" spans="1:20">
      <c r="A68" s="4" t="s">
        <v>75</v>
      </c>
      <c r="B68" s="5" t="s">
        <v>75</v>
      </c>
      <c r="C68" s="6">
        <v>29.15</v>
      </c>
      <c r="D68" s="6"/>
      <c r="E68" s="6"/>
      <c r="F68" s="6">
        <v>1.21</v>
      </c>
      <c r="G68" s="6"/>
      <c r="H68" s="6">
        <v>1.85</v>
      </c>
      <c r="I68" s="6"/>
      <c r="J68" s="6">
        <v>0.79</v>
      </c>
      <c r="K68" s="6">
        <v>41.25</v>
      </c>
      <c r="L68" s="6">
        <v>15.45</v>
      </c>
      <c r="M68" s="6">
        <v>2.54</v>
      </c>
      <c r="N68" s="6"/>
      <c r="O68" s="6"/>
      <c r="P68" s="10"/>
      <c r="Q68" t="s">
        <v>14</v>
      </c>
      <c r="R68" s="12" t="str">
        <f>_xlfn.XLOOKUP(A68,表单1!A$2:A$59,表单1!C$2:C$59)</f>
        <v>铅钡</v>
      </c>
      <c r="S68" t="s">
        <v>14</v>
      </c>
      <c r="T68">
        <v>2</v>
      </c>
    </row>
    <row r="69" spans="1:20">
      <c r="A69" s="4" t="s">
        <v>76</v>
      </c>
      <c r="B69" s="5" t="s">
        <v>76</v>
      </c>
      <c r="C69" s="6">
        <v>25.42</v>
      </c>
      <c r="D69" s="6"/>
      <c r="E69" s="6"/>
      <c r="F69" s="6">
        <v>1.31</v>
      </c>
      <c r="G69" s="6"/>
      <c r="H69" s="6">
        <v>2.18</v>
      </c>
      <c r="I69" s="6"/>
      <c r="J69" s="6">
        <v>1.16</v>
      </c>
      <c r="K69" s="6">
        <v>45.1</v>
      </c>
      <c r="L69" s="6">
        <v>17.3</v>
      </c>
      <c r="M69" s="6"/>
      <c r="N69" s="6"/>
      <c r="O69" s="6"/>
      <c r="P69" s="10"/>
      <c r="Q69" t="s">
        <v>14</v>
      </c>
      <c r="R69" s="12" t="str">
        <f>_xlfn.XLOOKUP(A69,表单1!A$2:A$59,表单1!C$2:C$59)</f>
        <v>铅钡</v>
      </c>
      <c r="S69" t="s">
        <v>14</v>
      </c>
      <c r="T69">
        <v>1</v>
      </c>
    </row>
    <row r="70" hidden="1" spans="1:20">
      <c r="A70" s="4" t="s">
        <v>77</v>
      </c>
      <c r="B70" s="5" t="s">
        <v>77</v>
      </c>
      <c r="C70" s="6">
        <v>30.39</v>
      </c>
      <c r="D70" s="6"/>
      <c r="E70" s="6">
        <v>0.34</v>
      </c>
      <c r="F70" s="6">
        <v>3.49</v>
      </c>
      <c r="G70" s="6">
        <v>0.79</v>
      </c>
      <c r="H70" s="6">
        <v>3.52</v>
      </c>
      <c r="I70" s="6">
        <v>0.86</v>
      </c>
      <c r="J70" s="6">
        <v>3.13</v>
      </c>
      <c r="K70" s="6">
        <v>39.35</v>
      </c>
      <c r="L70" s="6">
        <v>7.66</v>
      </c>
      <c r="M70" s="6">
        <v>8.99</v>
      </c>
      <c r="N70" s="6">
        <v>0.24</v>
      </c>
      <c r="O70" s="6"/>
      <c r="P70" s="6"/>
      <c r="Q70" t="s">
        <v>14</v>
      </c>
      <c r="R70" s="12" t="str">
        <f>_xlfn.XLOOKUP(A70,表单1!A$2:A$59,表单1!C$2:C$59)</f>
        <v>铅钡</v>
      </c>
      <c r="S70" t="s">
        <v>14</v>
      </c>
      <c r="T70">
        <v>2</v>
      </c>
    </row>
    <row r="71" hidden="1" spans="8:8">
      <c r="H71">
        <f>AVERAGE(H3:H70)</f>
        <v>4.02910447761194</v>
      </c>
    </row>
    <row r="72" hidden="1" spans="8:14">
      <c r="H72" s="13">
        <f>AVERAGE(H24:H67)</f>
        <v>3.86181818181818</v>
      </c>
      <c r="I72" s="13">
        <f t="shared" ref="I72:N72" si="0">AVERAGE(I24:I67)</f>
        <v>1.14851851851852</v>
      </c>
      <c r="J72" s="13">
        <f t="shared" si="0"/>
        <v>1.7535</v>
      </c>
      <c r="K72" s="13">
        <f t="shared" si="0"/>
        <v>31.7295238095238</v>
      </c>
      <c r="L72" s="13">
        <f t="shared" si="0"/>
        <v>9.8445</v>
      </c>
      <c r="M72" s="13">
        <f t="shared" si="0"/>
        <v>3.20405405405405</v>
      </c>
      <c r="N72" s="13">
        <f t="shared" si="0"/>
        <v>0.445882352941176</v>
      </c>
    </row>
    <row r="73" hidden="1" spans="3:17">
      <c r="C73">
        <f t="shared" ref="C73:H73" si="1">AVERAGE(C3:C70)</f>
        <v>49.0844117647059</v>
      </c>
      <c r="D73">
        <f t="shared" si="1"/>
        <v>3.05210526315789</v>
      </c>
      <c r="E73">
        <f t="shared" si="1"/>
        <v>3.17225</v>
      </c>
      <c r="F73">
        <f t="shared" si="1"/>
        <v>2.72233333333333</v>
      </c>
      <c r="G73">
        <f t="shared" si="1"/>
        <v>1.08744186046512</v>
      </c>
      <c r="H73">
        <f t="shared" si="1"/>
        <v>4.02910447761194</v>
      </c>
      <c r="I73">
        <f>AVERAGE(I3:I70)</f>
        <v>1.30113636363636</v>
      </c>
      <c r="J73">
        <f>AVERAGE(J3:J70)</f>
        <v>2.05412698412698</v>
      </c>
      <c r="K73">
        <f>AVERAGE(K3:K70)</f>
        <v>28.2660344827586</v>
      </c>
      <c r="L73">
        <f>AVERAGE(L3:L70)</f>
        <v>9.83415094339623</v>
      </c>
      <c r="M73">
        <f>AVERAGE(M3:M70)</f>
        <v>3.08827586206896</v>
      </c>
      <c r="N73">
        <f>AVERAGE(N3:N70)</f>
        <v>0.381521739130435</v>
      </c>
      <c r="O73">
        <f>AVERAGE(O3:O70)</f>
        <v>0.744285714285714</v>
      </c>
      <c r="P73">
        <f>AVERAGE(P3:P70)</f>
        <v>5.71571428571428</v>
      </c>
      <c r="Q73" t="s">
        <v>14</v>
      </c>
    </row>
    <row r="74" hidden="1" spans="3:17">
      <c r="C74">
        <f>AVERAGE(C24:C67)</f>
        <v>44.4870454545454</v>
      </c>
      <c r="D74">
        <f t="shared" ref="D74:P74" si="2">AVERAGE(D24:D67)</f>
        <v>3.16571428571428</v>
      </c>
      <c r="E74">
        <f t="shared" si="2"/>
        <v>0.347272727272727</v>
      </c>
      <c r="F74">
        <f t="shared" si="2"/>
        <v>2.2075</v>
      </c>
      <c r="G74">
        <f t="shared" si="2"/>
        <v>1.06068965517241</v>
      </c>
      <c r="H74">
        <f t="shared" si="2"/>
        <v>3.86181818181818</v>
      </c>
      <c r="I74">
        <f t="shared" si="2"/>
        <v>1.14851851851852</v>
      </c>
      <c r="J74">
        <f t="shared" si="2"/>
        <v>1.7535</v>
      </c>
      <c r="K74">
        <f t="shared" si="2"/>
        <v>31.7295238095238</v>
      </c>
      <c r="L74">
        <f t="shared" si="2"/>
        <v>9.8445</v>
      </c>
      <c r="M74">
        <f t="shared" si="2"/>
        <v>3.20405405405405</v>
      </c>
      <c r="N74">
        <f t="shared" si="2"/>
        <v>0.445882352941176</v>
      </c>
      <c r="O74">
        <f t="shared" si="2"/>
        <v>0.57</v>
      </c>
      <c r="P74" t="e" cm="1">
        <f ca="1" t="array" ref="P74">AVERAGE(O80P24:P67)</f>
        <v>#NAME?</v>
      </c>
      <c r="Q74" t="s">
        <v>9</v>
      </c>
    </row>
  </sheetData>
  <autoFilter ref="A1:T74">
    <filterColumn colId="17">
      <filters blank="1">
        <filter val="铅钡"/>
      </filters>
    </filterColumn>
    <filterColumn colId="19">
      <filters>
        <filter val="1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表单1</vt:lpstr>
      <vt:lpstr>表单2</vt:lpstr>
      <vt:lpstr>表单3</vt:lpstr>
      <vt:lpstr>表单2铅钡</vt:lpstr>
      <vt:lpstr>表单二高钾</vt:lpstr>
      <vt:lpstr>文物风化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縠皱客棹</cp:lastModifiedBy>
  <dcterms:created xsi:type="dcterms:W3CDTF">2022-06-26T22:17:00Z</dcterms:created>
  <cp:lastPrinted>2022-07-20T05:05:00Z</cp:lastPrinted>
  <dcterms:modified xsi:type="dcterms:W3CDTF">2024-08-14T07:02:30Z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F5D57FFC220A430CB318A68F53CE5AB9_12</vt:lpwstr>
  </property>
  <property fmtid="{D5CDD505-2E9C-101B-9397-08002B2CF9AE}" pid="3" name="KSOProductBuildVer">
    <vt:lpwstr>2052-12.1.0.17147</vt:lpwstr>
  </property>
</Properties>
</file>