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isc\Speaker\"/>
    </mc:Choice>
  </mc:AlternateContent>
  <xr:revisionPtr revIDLastSave="0" documentId="13_ncr:1_{44EADA43-2108-43B4-B030-901128B4DAD6}" xr6:coauthVersionLast="47" xr6:coauthVersionMax="47" xr10:uidLastSave="{00000000-0000-0000-0000-000000000000}"/>
  <bookViews>
    <workbookView xWindow="3060" yWindow="300" windowWidth="22695" windowHeight="15270" xr2:uid="{570328E8-C1DA-4288-8251-646D8B1DDDEF}"/>
  </bookViews>
  <sheets>
    <sheet name="Summary" sheetId="1" r:id="rId1"/>
    <sheet name="Active Crossover." sheetId="3" r:id="rId2"/>
    <sheet name="Power Amp." sheetId="2" r:id="rId3"/>
    <sheet name="Speaker Driv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2" l="1"/>
  <c r="J28" i="2"/>
  <c r="C7" i="1"/>
  <c r="D7" i="1"/>
  <c r="I4" i="4"/>
  <c r="I5" i="4"/>
  <c r="I6" i="4"/>
  <c r="I3" i="4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3" i="2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3" i="2"/>
  <c r="D6" i="1" l="1"/>
  <c r="C6" i="1" s="1"/>
  <c r="I7" i="4"/>
</calcChain>
</file>

<file path=xl/sharedStrings.xml><?xml version="1.0" encoding="utf-8"?>
<sst xmlns="http://schemas.openxmlformats.org/spreadsheetml/2006/main" count="207" uniqueCount="154">
  <si>
    <t>Electronic Components</t>
  </si>
  <si>
    <t>Item</t>
  </si>
  <si>
    <t>Qty</t>
  </si>
  <si>
    <t>Reference(s)</t>
  </si>
  <si>
    <t>Value</t>
  </si>
  <si>
    <t>Datasheet</t>
  </si>
  <si>
    <t>Note</t>
  </si>
  <si>
    <t>Part</t>
  </si>
  <si>
    <t>C1, C2, C17</t>
  </si>
  <si>
    <t>680 uF</t>
  </si>
  <si>
    <t>https://industrial.panasonic.com/cdbs/www-data/pdf/RDF0000/ABA0000C1255.pdf</t>
  </si>
  <si>
    <t>https://www.digikey.com/en/products/detail/EEU-FS1H681B/P122333CT-ND/7381332</t>
  </si>
  <si>
    <t>EEU-FS1H681B</t>
  </si>
  <si>
    <t>C3, C4, C5, C7, C10, C11, C16</t>
  </si>
  <si>
    <t>1 uF</t>
  </si>
  <si>
    <t>https://content.kemet.com/datasheets/KEM_C1006_X5R_SMD.pdf</t>
  </si>
  <si>
    <t>https://www.digikey.com/en/products/detail/C0805C105M5PAC7800/399-C0805C105M5PAC7800CT-ND/12701548</t>
  </si>
  <si>
    <t>C0805C105M5PAC7800</t>
  </si>
  <si>
    <t>C6, C8, C12, C13, C14, C15</t>
  </si>
  <si>
    <t>100 nF</t>
  </si>
  <si>
    <t>https://product.tdk.com/en/system/files?file=dam/doc/product/capacitor/ceramic/mlcc/charasheet/c3216c0g1h104j160aa.pdf</t>
  </si>
  <si>
    <t>https://www.digikey.com/en/products/detail/C3216C0G1H104J160AA/445-7694-1-ND/2733766</t>
  </si>
  <si>
    <t>C3216C0G1H104J160AA</t>
  </si>
  <si>
    <t>C9, C22, C23, C24, C25</t>
  </si>
  <si>
    <t>33 nF</t>
  </si>
  <si>
    <t>https://product.tdk.com/en/system/files?file=dam/doc/product/capacitor/ceramic/mlcc/charasheet/c2012c0g1h333j125aa.pdf</t>
  </si>
  <si>
    <t>https://www.digikey.com/en/products/detail/C2012C0G1H333J125AA/445-7523-1-ND/2733595</t>
  </si>
  <si>
    <t>C2012C0G1H333J125AA</t>
  </si>
  <si>
    <t>C18, C19</t>
  </si>
  <si>
    <t>330 pF</t>
  </si>
  <si>
    <t>https://industrial.panasonic.com/ww/products/pt/film-cap-electroequip/models/ECHU1H331JX5</t>
  </si>
  <si>
    <t>https://www.digikey.com/en/products/detail/ECH-U1H331JX5/PCF1322CT-ND/353794</t>
  </si>
  <si>
    <t>ECH-U1H331JX5</t>
  </si>
  <si>
    <t>C20, C21</t>
  </si>
  <si>
    <t>6.8 uF</t>
  </si>
  <si>
    <t>https://www.wima.de/wp-content/uploads/media/e_WIMA_MKP_4.pdf</t>
  </si>
  <si>
    <t>https://www.digikey.com/en/products/detail/MKP4D046806F00JSSD/1928-1535-ND/9370464</t>
  </si>
  <si>
    <t>MKP4D046806F00JSSD</t>
  </si>
  <si>
    <t>C26, C27, C28, C29</t>
  </si>
  <si>
    <t>220 pF</t>
  </si>
  <si>
    <t>https://industrial.panasonic.com/ww/products/pt/film-cap-electroequip/models/ECHU1H221JX5</t>
  </si>
  <si>
    <t>https://www.digikey.com/en/products/detail/ECH-U1H221JX5/PCF1320CT-ND/353792</t>
  </si>
  <si>
    <t>ECH-U1H221JX5</t>
  </si>
  <si>
    <t>C30, C31</t>
  </si>
  <si>
    <t>680 nF</t>
  </si>
  <si>
    <t>https://www.wima.de/wp-content/uploads/media/e_WIMA_SMD_PPS.pdf</t>
  </si>
  <si>
    <t>https://www.digikey.com/en/products/detail/wima/SMDIC03680TB00MQ00/9449100</t>
  </si>
  <si>
    <t>SMDIC03680TB00MQ00</t>
  </si>
  <si>
    <t>C32, C33, C34, C35</t>
  </si>
  <si>
    <t>2.2 nF</t>
  </si>
  <si>
    <t>https://industrial.panasonic.com/ww/products/pt/film-cap-electroequip/models/ECHU1H222GX5</t>
  </si>
  <si>
    <t>https://www.digikey.com/product-detail/en/ECH-U1H222GX5/PCF1300CT-ND/353772</t>
  </si>
  <si>
    <t>ECH-U1H222GX5</t>
  </si>
  <si>
    <t>C36, C37</t>
  </si>
  <si>
    <t>220 nF</t>
  </si>
  <si>
    <t>https://www.digikey.com/en/products/detail/SMDID03220QB00MP00/1928-1907-1-ND/9449183</t>
  </si>
  <si>
    <t>SMDID03220QB00MP00</t>
  </si>
  <si>
    <t>C38, C39</t>
  </si>
  <si>
    <t>10 nF</t>
  </si>
  <si>
    <t>https://www.digikey.com/en/products/detail/SMDID02100KA00MP00/1928-1903-1-ND/9449179</t>
  </si>
  <si>
    <t>SMDID02100KA00MP00</t>
  </si>
  <si>
    <t>J1, J3</t>
  </si>
  <si>
    <t>Conn_01x05_Male</t>
  </si>
  <si>
    <t>~</t>
  </si>
  <si>
    <t>J2</t>
  </si>
  <si>
    <t>Conn_01x06_Male</t>
  </si>
  <si>
    <t>J4</t>
  </si>
  <si>
    <t>Banna Jack</t>
  </si>
  <si>
    <t>JP1</t>
  </si>
  <si>
    <t>Jumper_NO_Small</t>
  </si>
  <si>
    <t>L1, L2, L3, L4, L5</t>
  </si>
  <si>
    <t>10 uH</t>
  </si>
  <si>
    <t>https://www.we-online.com/katalog/datasheet/74477110.pdf</t>
  </si>
  <si>
    <t>https://www.digikey.com/en/products/detail/w%C3%BCrth-elektronik/74477110/1638613</t>
  </si>
  <si>
    <t>R1, R2, R15, R16</t>
  </si>
  <si>
    <t>3R3</t>
  </si>
  <si>
    <t>https://www.bourns.com/data/global/pdfs/CRS.pdf</t>
  </si>
  <si>
    <t>https://www.digikey.com/en/products/detail/bourns-inc/CRS2512-FW-3R30ELF/5778664</t>
  </si>
  <si>
    <t>CRS2512-FW-3R30ELF</t>
  </si>
  <si>
    <t>R3</t>
  </si>
  <si>
    <t>30k</t>
  </si>
  <si>
    <t>https://industrial.panasonic.com/cdbs/www-data/pdf/RDM0000/AOA0000C307.pdf</t>
  </si>
  <si>
    <t>https://www.digikey.com/en/products/detail/panasonic-electronic-components/ERA-6ARB303V/3073756</t>
  </si>
  <si>
    <t>R4</t>
  </si>
  <si>
    <t>22k</t>
  </si>
  <si>
    <t>https://www.digikey.com/en/products/detail/panasonic-electronic-components/ERA-6ARB223V/3073750</t>
  </si>
  <si>
    <t>ERA-6ARB223V</t>
  </si>
  <si>
    <t>R5, R6, R7, R8</t>
  </si>
  <si>
    <t>10k</t>
  </si>
  <si>
    <t>https://www.seielect.com/catalog/sei-rncf.pdf</t>
  </si>
  <si>
    <t>https://www.digikey.com/en/products/detail/stackpole-electronics-inc/RNCF0805BKT10K0/1711521</t>
  </si>
  <si>
    <t>RNCF0805BKT10K0</t>
  </si>
  <si>
    <t>R9, R10</t>
  </si>
  <si>
    <t>18k</t>
  </si>
  <si>
    <t>https://www.digikey.com/en/products/detail/panasonic-electronic-components/ERA-6ARB183V/3073746</t>
  </si>
  <si>
    <t>ERA-6ARB183V</t>
  </si>
  <si>
    <t>R11, R12</t>
  </si>
  <si>
    <t>2k</t>
  </si>
  <si>
    <t>https://www.digikey.com/en/products/detail/panasonic-electronic-components/ERA-6ARB202V/3073747</t>
  </si>
  <si>
    <t>R13, R14</t>
  </si>
  <si>
    <t>1R</t>
  </si>
  <si>
    <t>https://www.bourns.com/docs/product-datasheets/crm.pdf</t>
  </si>
  <si>
    <t>https://www.digikey.com/en/products/detail/bourns-inc/CRM2512-JW-1R0ELF/2563950</t>
  </si>
  <si>
    <t>CRM2512-JW-1R0ELF</t>
  </si>
  <si>
    <t>U1</t>
  </si>
  <si>
    <t>TPA3244</t>
  </si>
  <si>
    <t>https://www.digikey.com/en/products/detail/texas-instruments/TPA3244DDWR/6566104</t>
  </si>
  <si>
    <t>TPA3244DDWR</t>
  </si>
  <si>
    <t>U2</t>
  </si>
  <si>
    <t>LM4562</t>
  </si>
  <si>
    <t>http://www.ti.com/lit/ds/symlink/lm4562.pdf</t>
  </si>
  <si>
    <t>https://www.digikey.com/en/products/detail/texas-instruments/LM4562NA-NOPB/1217793</t>
  </si>
  <si>
    <t>LM4562NA/NOPB</t>
  </si>
  <si>
    <t>https://www.ti.com/lit/ds/symlink/tpa3244.pdf</t>
  </si>
  <si>
    <t>ERA-6ARB202V</t>
  </si>
  <si>
    <t>ERA-6ARB303V</t>
  </si>
  <si>
    <t>Digi Key [Link]</t>
  </si>
  <si>
    <t>,</t>
  </si>
  <si>
    <t>ON BOARD</t>
  </si>
  <si>
    <t>N/A</t>
  </si>
  <si>
    <t>Single Speaker Amplifier</t>
  </si>
  <si>
    <t>Needed</t>
  </si>
  <si>
    <t>Unit</t>
  </si>
  <si>
    <t>Cost</t>
  </si>
  <si>
    <t>Quantity (6)</t>
  </si>
  <si>
    <t>Sub-Total</t>
  </si>
  <si>
    <t>Bill of Materials (2 Speakers)</t>
  </si>
  <si>
    <t>Quantity</t>
  </si>
  <si>
    <t>Unit Cost</t>
  </si>
  <si>
    <t>Description</t>
  </si>
  <si>
    <t>Power Amplifier</t>
  </si>
  <si>
    <t>Active Crossover</t>
  </si>
  <si>
    <t>Quantity (2)</t>
  </si>
  <si>
    <t>Speaker Drivers</t>
  </si>
  <si>
    <t>HiVi F8 8" Bass/Midrange</t>
  </si>
  <si>
    <t>Parts Express [Link]</t>
  </si>
  <si>
    <t>https://www.parts-express.com/HiVi-F8-8-Bass-Midrange-297-445</t>
  </si>
  <si>
    <t>Dayton Audio SD270A-88 10" DVC Subwoofer</t>
  </si>
  <si>
    <t>https://www.parts-express.com/pedocs/specs/295-486-dayton-audio-sd270a-88-specifications-47085.pdf</t>
  </si>
  <si>
    <t>https://www.parts-express.com/Dayton-Audio-SD270A-88-10-DVC-Subwoofer-295-486</t>
  </si>
  <si>
    <t>https://www.parts-express.com/pedocs/specs/297-445-hi-vi-f8-specifications-45089.pdf</t>
  </si>
  <si>
    <t>Fountek Neo X 2.0 Ribbon Tweeter Black</t>
  </si>
  <si>
    <t>https://www.parts-express.com/Fountek-Neo-X-2.0-Ribbon-Tweeter-Black-296-709</t>
  </si>
  <si>
    <t>, Clearance</t>
  </si>
  <si>
    <t>https://www.parts-express.com/pedocs/specs/fountek-neo-x-20-specifications.pdf</t>
  </si>
  <si>
    <t>296-709</t>
  </si>
  <si>
    <t>297-445</t>
  </si>
  <si>
    <t>295-486</t>
  </si>
  <si>
    <t>Dayton Audio DS270-PR 10" Designer Series Passive Radiator</t>
  </si>
  <si>
    <t>295-494</t>
  </si>
  <si>
    <t>https://www.parts-express.com/Dayton-Audio-DS270-PR-10-Designer-Series-Passive-Radiator-295-494</t>
  </si>
  <si>
    <t>Speaker Drivers (per Cabinate)</t>
  </si>
  <si>
    <t>PCB</t>
  </si>
  <si>
    <t>OSH PARK (Q.3)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</si>
</sst>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1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5" xfId="0" applyFill="1" applyBorder="1"/>
    <xf numFmtId="0" fontId="4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industrial.panasonic.com/ww/products/pt/film-cap-electroequip/models/ECHU1H222GX5" TargetMode="External"/><Relationship Id="rId18" Type="http://schemas.openxmlformats.org/officeDocument/2006/relationships/hyperlink" Target="https://product.tdk.com/en/system/files?file=dam/doc/product/capacitor/ceramic/mlcc/charasheet/c2012c0g1h333j125aa.pdf" TargetMode="External"/><Relationship Id="rId26" Type="http://schemas.openxmlformats.org/officeDocument/2006/relationships/hyperlink" Target="https://www.digikey.com/en/products/detail/ECH-U1H331JX5/PCF1322CT-ND/353794" TargetMode="External"/><Relationship Id="rId39" Type="http://schemas.openxmlformats.org/officeDocument/2006/relationships/hyperlink" Target="https://www.digikey.com/en/products/detail/panasonic-electronic-components/ERA-6ARB202V/3073747" TargetMode="External"/><Relationship Id="rId21" Type="http://schemas.openxmlformats.org/officeDocument/2006/relationships/hyperlink" Target="https://industrial.panasonic.com/cdbs/www-data/pdf/RDF0000/ABA0000C1255.pdf" TargetMode="External"/><Relationship Id="rId34" Type="http://schemas.openxmlformats.org/officeDocument/2006/relationships/hyperlink" Target="https://www.digikey.com/en/products/detail/bourns-inc/CRS2512-FW-3R30ELF/5778664" TargetMode="External"/><Relationship Id="rId42" Type="http://schemas.openxmlformats.org/officeDocument/2006/relationships/hyperlink" Target="https://www.digikey.com/en/products/detail/texas-instruments/LM4562NA-NOPB/1217793" TargetMode="External"/><Relationship Id="rId7" Type="http://schemas.openxmlformats.org/officeDocument/2006/relationships/hyperlink" Target="https://industrial.panasonic.com/cdbs/www-data/pdf/RDM0000/AOA0000C307.pdf" TargetMode="External"/><Relationship Id="rId2" Type="http://schemas.openxmlformats.org/officeDocument/2006/relationships/hyperlink" Target="http://www.ti.com/lit/ds/symlink/lm4562.pdf" TargetMode="External"/><Relationship Id="rId16" Type="http://schemas.openxmlformats.org/officeDocument/2006/relationships/hyperlink" Target="https://www.wima.de/wp-content/uploads/media/e_WIMA_MKP_4.pdf" TargetMode="External"/><Relationship Id="rId20" Type="http://schemas.openxmlformats.org/officeDocument/2006/relationships/hyperlink" Target="https://content.kemet.com/datasheets/KEM_C1006_X5R_SMD.pdf" TargetMode="External"/><Relationship Id="rId29" Type="http://schemas.openxmlformats.org/officeDocument/2006/relationships/hyperlink" Target="https://www.digikey.com/en/products/detail/wima/SMDIC03680TB00MQ00/9449100" TargetMode="External"/><Relationship Id="rId41" Type="http://schemas.openxmlformats.org/officeDocument/2006/relationships/hyperlink" Target="https://www.digikey.com/en/products/detail/texas-instruments/TPA3244DDWR/6566104" TargetMode="External"/><Relationship Id="rId1" Type="http://schemas.openxmlformats.org/officeDocument/2006/relationships/hyperlink" Target="https://www.ti.com/lit/ds/symlink/tpa3244.pdf" TargetMode="External"/><Relationship Id="rId6" Type="http://schemas.openxmlformats.org/officeDocument/2006/relationships/hyperlink" Target="https://www.seielect.com/catalog/sei-rncf.pdf" TargetMode="External"/><Relationship Id="rId11" Type="http://schemas.openxmlformats.org/officeDocument/2006/relationships/hyperlink" Target="https://www.wima.de/wp-content/uploads/media/e_WIMA_SMD_PPS.pdf" TargetMode="External"/><Relationship Id="rId24" Type="http://schemas.openxmlformats.org/officeDocument/2006/relationships/hyperlink" Target="https://www.digikey.com/en/products/detail/C3216C0G1H104J160AA/445-7694-1-ND/2733766" TargetMode="External"/><Relationship Id="rId32" Type="http://schemas.openxmlformats.org/officeDocument/2006/relationships/hyperlink" Target="https://www.digikey.com/en/products/detail/SMDID02100KA00MP00/1928-1903-1-ND/9449179" TargetMode="External"/><Relationship Id="rId37" Type="http://schemas.openxmlformats.org/officeDocument/2006/relationships/hyperlink" Target="https://www.digikey.com/en/products/detail/stackpole-electronics-inc/RNCF0805BKT10K0/1711521" TargetMode="External"/><Relationship Id="rId40" Type="http://schemas.openxmlformats.org/officeDocument/2006/relationships/hyperlink" Target="https://www.digikey.com/en/products/detail/bourns-inc/CRM2512-JW-1R0ELF/2563950" TargetMode="External"/><Relationship Id="rId5" Type="http://schemas.openxmlformats.org/officeDocument/2006/relationships/hyperlink" Target="https://industrial.panasonic.com/cdbs/www-data/pdf/RDM0000/AOA0000C307.pdf" TargetMode="External"/><Relationship Id="rId15" Type="http://schemas.openxmlformats.org/officeDocument/2006/relationships/hyperlink" Target="https://industrial.panasonic.com/ww/products/pt/film-cap-electroequip/models/ECHU1H221JX5" TargetMode="External"/><Relationship Id="rId23" Type="http://schemas.openxmlformats.org/officeDocument/2006/relationships/hyperlink" Target="https://www.digikey.com/en/products/detail/C0805C105M5PAC7800/399-C0805C105M5PAC7800CT-ND/12701548" TargetMode="External"/><Relationship Id="rId28" Type="http://schemas.openxmlformats.org/officeDocument/2006/relationships/hyperlink" Target="https://www.digikey.com/en/products/detail/ECH-U1H221JX5/PCF1320CT-ND/353792" TargetMode="External"/><Relationship Id="rId36" Type="http://schemas.openxmlformats.org/officeDocument/2006/relationships/hyperlink" Target="https://www.digikey.com/en/products/detail/panasonic-electronic-components/ERA-6ARB223V/3073750" TargetMode="External"/><Relationship Id="rId10" Type="http://schemas.openxmlformats.org/officeDocument/2006/relationships/hyperlink" Target="https://www.we-online.com/katalog/datasheet/74477110.pdf" TargetMode="External"/><Relationship Id="rId19" Type="http://schemas.openxmlformats.org/officeDocument/2006/relationships/hyperlink" Target="https://product.tdk.com/en/system/files?file=dam/doc/product/capacitor/ceramic/mlcc/charasheet/c3216c0g1h104j160aa.pdf" TargetMode="External"/><Relationship Id="rId31" Type="http://schemas.openxmlformats.org/officeDocument/2006/relationships/hyperlink" Target="https://www.digikey.com/en/products/detail/SMDID03220QB00MP00/1928-1907-1-ND/9449183" TargetMode="External"/><Relationship Id="rId4" Type="http://schemas.openxmlformats.org/officeDocument/2006/relationships/hyperlink" Target="https://industrial.panasonic.com/cdbs/www-data/pdf/RDM0000/AOA0000C307.pdf" TargetMode="External"/><Relationship Id="rId9" Type="http://schemas.openxmlformats.org/officeDocument/2006/relationships/hyperlink" Target="https://www.bourns.com/data/global/pdfs/CRS.pdf" TargetMode="External"/><Relationship Id="rId14" Type="http://schemas.openxmlformats.org/officeDocument/2006/relationships/hyperlink" Target="https://www.wima.de/wp-content/uploads/media/e_WIMA_SMD_PPS.pdf" TargetMode="External"/><Relationship Id="rId22" Type="http://schemas.openxmlformats.org/officeDocument/2006/relationships/hyperlink" Target="https://www.digikey.com/en/products/detail/EEU-FS1H681B/P122333CT-ND/7381332" TargetMode="External"/><Relationship Id="rId27" Type="http://schemas.openxmlformats.org/officeDocument/2006/relationships/hyperlink" Target="https://www.digikey.com/en/products/detail/MKP4D046806F00JSSD/1928-1535-ND/9370464" TargetMode="External"/><Relationship Id="rId30" Type="http://schemas.openxmlformats.org/officeDocument/2006/relationships/hyperlink" Target="https://www.digikey.com/product-detail/en/ECH-U1H222GX5/PCF1300CT-ND/353772" TargetMode="External"/><Relationship Id="rId35" Type="http://schemas.openxmlformats.org/officeDocument/2006/relationships/hyperlink" Target="https://www.digikey.com/en/products/detail/panasonic-electronic-components/ERA-6ARB303V/3073756" TargetMode="External"/><Relationship Id="rId8" Type="http://schemas.openxmlformats.org/officeDocument/2006/relationships/hyperlink" Target="https://industrial.panasonic.com/cdbs/www-data/pdf/RDM0000/AOA0000C307.pdf" TargetMode="External"/><Relationship Id="rId3" Type="http://schemas.openxmlformats.org/officeDocument/2006/relationships/hyperlink" Target="https://www.bourns.com/docs/product-datasheets/crm.pdf" TargetMode="External"/><Relationship Id="rId12" Type="http://schemas.openxmlformats.org/officeDocument/2006/relationships/hyperlink" Target="https://www.wima.de/wp-content/uploads/media/e_WIMA_SMD_PPS.pdf" TargetMode="External"/><Relationship Id="rId17" Type="http://schemas.openxmlformats.org/officeDocument/2006/relationships/hyperlink" Target="https://industrial.panasonic.com/ww/products/pt/film-cap-electroequip/models/ECHU1H331JX5" TargetMode="External"/><Relationship Id="rId25" Type="http://schemas.openxmlformats.org/officeDocument/2006/relationships/hyperlink" Target="https://www.digikey.com/en/products/detail/C2012C0G1H333J125AA/445-7523-1-ND/2733595" TargetMode="External"/><Relationship Id="rId33" Type="http://schemas.openxmlformats.org/officeDocument/2006/relationships/hyperlink" Target="https://www.digikey.com/en/products/detail/w%C3%BCrth-elektronik/74477110/1638613" TargetMode="External"/><Relationship Id="rId38" Type="http://schemas.openxmlformats.org/officeDocument/2006/relationships/hyperlink" Target="https://www.digikey.com/en/products/detail/panasonic-electronic-components/ERA-6ARB183V/307374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arts-express.com/Dayton-Audio-DS270-PR-10-Designer-Series-Passive-Radiator-295-494" TargetMode="External"/><Relationship Id="rId3" Type="http://schemas.openxmlformats.org/officeDocument/2006/relationships/hyperlink" Target="https://www.parts-express.com/HiVi-F8-8-Bass-Midrange-297-445" TargetMode="External"/><Relationship Id="rId7" Type="http://schemas.openxmlformats.org/officeDocument/2006/relationships/hyperlink" Target="https://www.parts-express.com/Dayton-Audio-DS270-PR-10-Designer-Series-Passive-Radiator-295-494" TargetMode="External"/><Relationship Id="rId2" Type="http://schemas.openxmlformats.org/officeDocument/2006/relationships/hyperlink" Target="https://www.parts-express.com/Dayton-Audio-SD270A-88-10-DVC-Subwoofer-295-486" TargetMode="External"/><Relationship Id="rId1" Type="http://schemas.openxmlformats.org/officeDocument/2006/relationships/hyperlink" Target="https://www.parts-express.com/pedocs/specs/295-486-dayton-audio-sd270a-88-specifications-47085.pdf" TargetMode="External"/><Relationship Id="rId6" Type="http://schemas.openxmlformats.org/officeDocument/2006/relationships/hyperlink" Target="https://www.parts-express.com/pedocs/specs/fountek-neo-x-20-specifications.pdf" TargetMode="External"/><Relationship Id="rId5" Type="http://schemas.openxmlformats.org/officeDocument/2006/relationships/hyperlink" Target="https://www.parts-express.com/Fountek-Neo-X-2.0-Ribbon-Tweeter-Black-296-709" TargetMode="External"/><Relationship Id="rId4" Type="http://schemas.openxmlformats.org/officeDocument/2006/relationships/hyperlink" Target="https://www.parts-express.com/pedocs/specs/297-445-hi-vi-f8-specifications-4508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94A2-AE39-470D-B037-6C898F77E053}">
  <dimension ref="A1:D7"/>
  <sheetViews>
    <sheetView tabSelected="1" workbookViewId="0">
      <selection activeCell="B11" sqref="B11"/>
    </sheetView>
  </sheetViews>
  <sheetFormatPr defaultRowHeight="15" x14ac:dyDescent="0.25"/>
  <cols>
    <col min="1" max="1" width="10.7109375" style="2" customWidth="1"/>
    <col min="2" max="2" width="28.5703125" bestFit="1" customWidth="1"/>
    <col min="3" max="3" width="10.140625" bestFit="1" customWidth="1"/>
    <col min="4" max="4" width="10.5703125" bestFit="1" customWidth="1"/>
    <col min="5" max="5" width="26.85546875" customWidth="1"/>
    <col min="6" max="6" width="27.85546875" customWidth="1"/>
    <col min="7" max="7" width="33" customWidth="1"/>
  </cols>
  <sheetData>
    <row r="1" spans="1:4" ht="23.25" x14ac:dyDescent="0.35">
      <c r="A1" s="3" t="s">
        <v>126</v>
      </c>
    </row>
    <row r="3" spans="1:4" ht="18.75" x14ac:dyDescent="0.3">
      <c r="A3" s="4" t="s">
        <v>0</v>
      </c>
    </row>
    <row r="4" spans="1:4" ht="15.75" x14ac:dyDescent="0.25">
      <c r="A4" s="5" t="s">
        <v>127</v>
      </c>
      <c r="B4" s="24" t="s">
        <v>129</v>
      </c>
      <c r="C4" s="24" t="s">
        <v>128</v>
      </c>
      <c r="D4" s="24" t="s">
        <v>125</v>
      </c>
    </row>
    <row r="5" spans="1:4" ht="15.75" x14ac:dyDescent="0.25">
      <c r="A5" s="25">
        <v>2</v>
      </c>
      <c r="B5" s="26" t="s">
        <v>131</v>
      </c>
      <c r="C5" s="26">
        <v>0</v>
      </c>
      <c r="D5" s="26">
        <v>0</v>
      </c>
    </row>
    <row r="6" spans="1:4" x14ac:dyDescent="0.25">
      <c r="A6" s="2">
        <v>6</v>
      </c>
      <c r="B6" t="s">
        <v>130</v>
      </c>
      <c r="C6">
        <f>D6/A6</f>
        <v>72.37299999999999</v>
      </c>
      <c r="D6">
        <f>'Power Amp.'!J29</f>
        <v>434.23799999999994</v>
      </c>
    </row>
    <row r="7" spans="1:4" x14ac:dyDescent="0.25">
      <c r="A7" s="2">
        <v>2</v>
      </c>
      <c r="B7" t="s">
        <v>151</v>
      </c>
      <c r="C7">
        <f>D7/A7</f>
        <v>241.92</v>
      </c>
      <c r="D7">
        <f>'Speaker Drivers'!I7</f>
        <v>483.84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92AA-53CB-4BC7-B082-D9349FACEF6C}">
  <dimension ref="A1:K2"/>
  <sheetViews>
    <sheetView workbookViewId="0">
      <selection activeCell="M19" sqref="M19"/>
    </sheetView>
  </sheetViews>
  <sheetFormatPr defaultRowHeight="15" x14ac:dyDescent="0.25"/>
  <cols>
    <col min="7" max="7" width="15" customWidth="1"/>
  </cols>
  <sheetData>
    <row r="1" spans="1:11" ht="15.75" x14ac:dyDescent="0.25">
      <c r="A1" s="18" t="s">
        <v>120</v>
      </c>
      <c r="B1" s="18"/>
      <c r="C1" s="18"/>
      <c r="D1" s="18"/>
      <c r="E1" s="18"/>
      <c r="F1" s="18"/>
      <c r="G1" s="18"/>
      <c r="H1" s="18"/>
      <c r="I1" s="19" t="s">
        <v>132</v>
      </c>
      <c r="J1" s="20"/>
      <c r="K1" s="21"/>
    </row>
    <row r="2" spans="1:11" x14ac:dyDescent="0.25">
      <c r="A2" s="2" t="s">
        <v>1</v>
      </c>
      <c r="B2" s="2" t="s">
        <v>2</v>
      </c>
      <c r="C2" t="s">
        <v>3</v>
      </c>
      <c r="D2" t="s">
        <v>4</v>
      </c>
      <c r="E2" t="s">
        <v>7</v>
      </c>
      <c r="F2" t="s">
        <v>5</v>
      </c>
      <c r="G2" t="s">
        <v>116</v>
      </c>
      <c r="H2" t="s">
        <v>6</v>
      </c>
      <c r="I2" s="9" t="s">
        <v>121</v>
      </c>
      <c r="J2" s="10" t="s">
        <v>122</v>
      </c>
      <c r="K2" s="11" t="s">
        <v>123</v>
      </c>
    </row>
  </sheetData>
  <mergeCells count="2">
    <mergeCell ref="A1:H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1B0F-699E-4D8F-876B-6BA747A7D662}">
  <dimension ref="A1:J29"/>
  <sheetViews>
    <sheetView workbookViewId="0">
      <selection activeCell="M23" sqref="M23"/>
    </sheetView>
  </sheetViews>
  <sheetFormatPr defaultRowHeight="15" x14ac:dyDescent="0.25"/>
  <cols>
    <col min="2" max="2" width="25.5703125" bestFit="1" customWidth="1"/>
    <col min="3" max="3" width="17.5703125" bestFit="1" customWidth="1"/>
    <col min="4" max="4" width="21.7109375" bestFit="1" customWidth="1"/>
    <col min="5" max="5" width="12.42578125" customWidth="1"/>
    <col min="6" max="6" width="14.42578125" customWidth="1"/>
  </cols>
  <sheetData>
    <row r="1" spans="1:10" ht="15.75" x14ac:dyDescent="0.25">
      <c r="A1" s="18"/>
      <c r="B1" s="18"/>
      <c r="C1" s="18"/>
      <c r="D1" s="18"/>
      <c r="E1" s="18"/>
      <c r="F1" s="18"/>
      <c r="G1" s="18"/>
      <c r="H1" s="19" t="s">
        <v>124</v>
      </c>
      <c r="I1" s="20"/>
      <c r="J1" s="21"/>
    </row>
    <row r="2" spans="1:10" x14ac:dyDescent="0.25">
      <c r="A2" s="2" t="s">
        <v>2</v>
      </c>
      <c r="B2" t="s">
        <v>3</v>
      </c>
      <c r="C2" t="s">
        <v>4</v>
      </c>
      <c r="D2" t="s">
        <v>7</v>
      </c>
      <c r="E2" t="s">
        <v>5</v>
      </c>
      <c r="F2" t="s">
        <v>116</v>
      </c>
      <c r="G2" t="s">
        <v>6</v>
      </c>
      <c r="H2" s="9" t="s">
        <v>121</v>
      </c>
      <c r="I2" s="10" t="s">
        <v>122</v>
      </c>
      <c r="J2" s="11" t="s">
        <v>123</v>
      </c>
    </row>
    <row r="3" spans="1:10" x14ac:dyDescent="0.25">
      <c r="A3" s="2">
        <v>3</v>
      </c>
      <c r="B3" t="s">
        <v>8</v>
      </c>
      <c r="C3" t="s">
        <v>9</v>
      </c>
      <c r="D3" t="s">
        <v>12</v>
      </c>
      <c r="E3" s="1" t="s">
        <v>10</v>
      </c>
      <c r="F3" s="1" t="s">
        <v>11</v>
      </c>
      <c r="G3" t="s">
        <v>117</v>
      </c>
      <c r="H3" s="9">
        <f>6*A3</f>
        <v>18</v>
      </c>
      <c r="I3" s="10">
        <v>1.1659999999999999</v>
      </c>
      <c r="J3" s="11">
        <f>H3*I3</f>
        <v>20.988</v>
      </c>
    </row>
    <row r="4" spans="1:10" x14ac:dyDescent="0.25">
      <c r="A4" s="2">
        <v>7</v>
      </c>
      <c r="B4" t="s">
        <v>13</v>
      </c>
      <c r="C4" t="s">
        <v>14</v>
      </c>
      <c r="D4" t="s">
        <v>17</v>
      </c>
      <c r="E4" s="1" t="s">
        <v>15</v>
      </c>
      <c r="F4" s="1" t="s">
        <v>16</v>
      </c>
      <c r="G4" t="s">
        <v>117</v>
      </c>
      <c r="H4" s="9">
        <f t="shared" ref="H4:H28" si="0">6*A4</f>
        <v>42</v>
      </c>
      <c r="I4" s="10">
        <v>0.4224</v>
      </c>
      <c r="J4" s="11">
        <f t="shared" ref="J4:J27" si="1">H4*I4</f>
        <v>17.7408</v>
      </c>
    </row>
    <row r="5" spans="1:10" x14ac:dyDescent="0.25">
      <c r="A5" s="2">
        <v>6</v>
      </c>
      <c r="B5" t="s">
        <v>18</v>
      </c>
      <c r="C5" t="s">
        <v>19</v>
      </c>
      <c r="D5" t="s">
        <v>22</v>
      </c>
      <c r="E5" s="1" t="s">
        <v>20</v>
      </c>
      <c r="F5" s="1" t="s">
        <v>21</v>
      </c>
      <c r="G5" t="s">
        <v>117</v>
      </c>
      <c r="H5" s="9">
        <f t="shared" si="0"/>
        <v>36</v>
      </c>
      <c r="I5" s="10">
        <v>0.35639999999999999</v>
      </c>
      <c r="J5" s="11">
        <f t="shared" si="1"/>
        <v>12.830399999999999</v>
      </c>
    </row>
    <row r="6" spans="1:10" x14ac:dyDescent="0.25">
      <c r="A6" s="2">
        <v>5</v>
      </c>
      <c r="B6" t="s">
        <v>23</v>
      </c>
      <c r="C6" t="s">
        <v>24</v>
      </c>
      <c r="D6" t="s">
        <v>27</v>
      </c>
      <c r="E6" s="1" t="s">
        <v>25</v>
      </c>
      <c r="F6" s="1" t="s">
        <v>26</v>
      </c>
      <c r="G6" t="s">
        <v>117</v>
      </c>
      <c r="H6" s="9">
        <f t="shared" si="0"/>
        <v>30</v>
      </c>
      <c r="I6" s="10">
        <v>0.1812</v>
      </c>
      <c r="J6" s="11">
        <f t="shared" si="1"/>
        <v>5.4359999999999999</v>
      </c>
    </row>
    <row r="7" spans="1:10" x14ac:dyDescent="0.25">
      <c r="A7" s="2">
        <v>2</v>
      </c>
      <c r="B7" t="s">
        <v>28</v>
      </c>
      <c r="C7" t="s">
        <v>29</v>
      </c>
      <c r="D7" t="s">
        <v>32</v>
      </c>
      <c r="E7" s="1" t="s">
        <v>30</v>
      </c>
      <c r="F7" s="1" t="s">
        <v>31</v>
      </c>
      <c r="G7" t="s">
        <v>117</v>
      </c>
      <c r="H7" s="9">
        <f t="shared" si="0"/>
        <v>12</v>
      </c>
      <c r="I7" s="10">
        <v>0.23039999999999999</v>
      </c>
      <c r="J7" s="11">
        <f t="shared" si="1"/>
        <v>2.7648000000000001</v>
      </c>
    </row>
    <row r="8" spans="1:10" x14ac:dyDescent="0.25">
      <c r="A8" s="2">
        <v>2</v>
      </c>
      <c r="B8" t="s">
        <v>33</v>
      </c>
      <c r="C8" t="s">
        <v>34</v>
      </c>
      <c r="D8" t="s">
        <v>37</v>
      </c>
      <c r="E8" s="1" t="s">
        <v>35</v>
      </c>
      <c r="F8" s="1" t="s">
        <v>36</v>
      </c>
      <c r="G8" t="s">
        <v>117</v>
      </c>
      <c r="H8" s="9">
        <f t="shared" si="0"/>
        <v>12</v>
      </c>
      <c r="I8" s="10">
        <v>2.8969999999999998</v>
      </c>
      <c r="J8" s="11">
        <f t="shared" si="1"/>
        <v>34.763999999999996</v>
      </c>
    </row>
    <row r="9" spans="1:10" x14ac:dyDescent="0.25">
      <c r="A9" s="2">
        <v>4</v>
      </c>
      <c r="B9" t="s">
        <v>38</v>
      </c>
      <c r="C9" t="s">
        <v>39</v>
      </c>
      <c r="D9" t="s">
        <v>42</v>
      </c>
      <c r="E9" s="1" t="s">
        <v>40</v>
      </c>
      <c r="F9" s="1" t="s">
        <v>41</v>
      </c>
      <c r="G9" t="s">
        <v>117</v>
      </c>
      <c r="H9" s="9">
        <f t="shared" si="0"/>
        <v>24</v>
      </c>
      <c r="I9" s="10">
        <v>0.23039999999999999</v>
      </c>
      <c r="J9" s="11">
        <f t="shared" si="1"/>
        <v>5.5296000000000003</v>
      </c>
    </row>
    <row r="10" spans="1:10" x14ac:dyDescent="0.25">
      <c r="A10" s="2">
        <v>2</v>
      </c>
      <c r="B10" t="s">
        <v>43</v>
      </c>
      <c r="C10" t="s">
        <v>44</v>
      </c>
      <c r="D10" t="s">
        <v>47</v>
      </c>
      <c r="E10" s="1" t="s">
        <v>45</v>
      </c>
      <c r="F10" s="1" t="s">
        <v>46</v>
      </c>
      <c r="G10" t="s">
        <v>117</v>
      </c>
      <c r="H10" s="9">
        <f t="shared" si="0"/>
        <v>12</v>
      </c>
      <c r="I10" s="10">
        <v>1.9530000000000001</v>
      </c>
      <c r="J10" s="11">
        <f t="shared" si="1"/>
        <v>23.436</v>
      </c>
    </row>
    <row r="11" spans="1:10" x14ac:dyDescent="0.25">
      <c r="A11" s="2">
        <v>4</v>
      </c>
      <c r="B11" t="s">
        <v>48</v>
      </c>
      <c r="C11" t="s">
        <v>49</v>
      </c>
      <c r="D11" t="s">
        <v>52</v>
      </c>
      <c r="E11" s="1" t="s">
        <v>50</v>
      </c>
      <c r="F11" s="1" t="s">
        <v>51</v>
      </c>
      <c r="G11" t="s">
        <v>117</v>
      </c>
      <c r="H11" s="9">
        <f t="shared" si="0"/>
        <v>24</v>
      </c>
      <c r="I11" s="10">
        <v>0.23219999999999999</v>
      </c>
      <c r="J11" s="11">
        <f t="shared" si="1"/>
        <v>5.5728</v>
      </c>
    </row>
    <row r="12" spans="1:10" x14ac:dyDescent="0.25">
      <c r="A12" s="2">
        <v>2</v>
      </c>
      <c r="B12" t="s">
        <v>53</v>
      </c>
      <c r="C12" t="s">
        <v>54</v>
      </c>
      <c r="D12" t="s">
        <v>56</v>
      </c>
      <c r="E12" s="1" t="s">
        <v>45</v>
      </c>
      <c r="F12" s="1" t="s">
        <v>55</v>
      </c>
      <c r="G12" t="s">
        <v>117</v>
      </c>
      <c r="H12" s="9">
        <f t="shared" si="0"/>
        <v>12</v>
      </c>
      <c r="I12" s="10">
        <v>1.41</v>
      </c>
      <c r="J12" s="11">
        <f t="shared" si="1"/>
        <v>16.919999999999998</v>
      </c>
    </row>
    <row r="13" spans="1:10" x14ac:dyDescent="0.25">
      <c r="A13" s="2">
        <v>2</v>
      </c>
      <c r="B13" t="s">
        <v>57</v>
      </c>
      <c r="C13" t="s">
        <v>58</v>
      </c>
      <c r="D13" t="s">
        <v>60</v>
      </c>
      <c r="E13" s="1" t="s">
        <v>45</v>
      </c>
      <c r="F13" s="1" t="s">
        <v>59</v>
      </c>
      <c r="G13" t="s">
        <v>117</v>
      </c>
      <c r="H13" s="9">
        <f t="shared" si="0"/>
        <v>12</v>
      </c>
      <c r="I13" s="10">
        <v>1.2270000000000001</v>
      </c>
      <c r="J13" s="11">
        <f t="shared" si="1"/>
        <v>14.724</v>
      </c>
    </row>
    <row r="14" spans="1:10" x14ac:dyDescent="0.25">
      <c r="A14" s="2">
        <v>2</v>
      </c>
      <c r="B14" t="s">
        <v>61</v>
      </c>
      <c r="C14" t="s">
        <v>62</v>
      </c>
      <c r="E14" t="s">
        <v>63</v>
      </c>
      <c r="H14" s="9">
        <f t="shared" si="0"/>
        <v>12</v>
      </c>
      <c r="I14" s="10">
        <v>0</v>
      </c>
      <c r="J14" s="11">
        <f t="shared" si="1"/>
        <v>0</v>
      </c>
    </row>
    <row r="15" spans="1:10" x14ac:dyDescent="0.25">
      <c r="A15" s="2">
        <v>1</v>
      </c>
      <c r="B15" t="s">
        <v>64</v>
      </c>
      <c r="C15" t="s">
        <v>65</v>
      </c>
      <c r="E15" t="s">
        <v>63</v>
      </c>
      <c r="H15" s="9">
        <f t="shared" si="0"/>
        <v>6</v>
      </c>
      <c r="I15" s="10">
        <v>0</v>
      </c>
      <c r="J15" s="11">
        <f t="shared" si="1"/>
        <v>0</v>
      </c>
    </row>
    <row r="16" spans="1:10" x14ac:dyDescent="0.25">
      <c r="A16" s="2">
        <v>1</v>
      </c>
      <c r="B16" t="s">
        <v>66</v>
      </c>
      <c r="C16" t="s">
        <v>67</v>
      </c>
      <c r="E16" t="s">
        <v>63</v>
      </c>
      <c r="H16" s="9">
        <f t="shared" si="0"/>
        <v>6</v>
      </c>
      <c r="I16" s="10">
        <v>0</v>
      </c>
      <c r="J16" s="11">
        <f t="shared" si="1"/>
        <v>0</v>
      </c>
    </row>
    <row r="17" spans="1:10" x14ac:dyDescent="0.25">
      <c r="A17" s="2">
        <v>1</v>
      </c>
      <c r="B17" t="s">
        <v>68</v>
      </c>
      <c r="C17" t="s">
        <v>69</v>
      </c>
      <c r="D17" t="s">
        <v>118</v>
      </c>
      <c r="E17" t="s">
        <v>119</v>
      </c>
      <c r="F17" t="s">
        <v>119</v>
      </c>
      <c r="H17" s="9">
        <f t="shared" si="0"/>
        <v>6</v>
      </c>
      <c r="I17" s="10">
        <v>0</v>
      </c>
      <c r="J17" s="11">
        <f t="shared" si="1"/>
        <v>0</v>
      </c>
    </row>
    <row r="18" spans="1:10" x14ac:dyDescent="0.25">
      <c r="A18" s="6">
        <v>5</v>
      </c>
      <c r="B18" s="7" t="s">
        <v>70</v>
      </c>
      <c r="C18" s="7" t="s">
        <v>71</v>
      </c>
      <c r="D18" s="6">
        <v>74477110</v>
      </c>
      <c r="E18" s="8" t="s">
        <v>72</v>
      </c>
      <c r="F18" s="8" t="s">
        <v>73</v>
      </c>
      <c r="G18" s="7" t="s">
        <v>117</v>
      </c>
      <c r="H18" s="12">
        <f t="shared" si="0"/>
        <v>30</v>
      </c>
      <c r="I18" s="13">
        <v>2.109</v>
      </c>
      <c r="J18" s="14">
        <f t="shared" si="1"/>
        <v>63.269999999999996</v>
      </c>
    </row>
    <row r="19" spans="1:10" x14ac:dyDescent="0.25">
      <c r="A19" s="2">
        <v>4</v>
      </c>
      <c r="B19" t="s">
        <v>74</v>
      </c>
      <c r="C19" t="s">
        <v>75</v>
      </c>
      <c r="D19" t="s">
        <v>78</v>
      </c>
      <c r="E19" s="1" t="s">
        <v>76</v>
      </c>
      <c r="F19" s="1" t="s">
        <v>77</v>
      </c>
      <c r="G19" t="s">
        <v>117</v>
      </c>
      <c r="H19" s="9">
        <f t="shared" si="0"/>
        <v>24</v>
      </c>
      <c r="I19" s="10">
        <v>0.58299999999999996</v>
      </c>
      <c r="J19" s="11">
        <f t="shared" si="1"/>
        <v>13.991999999999999</v>
      </c>
    </row>
    <row r="20" spans="1:10" x14ac:dyDescent="0.25">
      <c r="A20" s="2">
        <v>1</v>
      </c>
      <c r="B20" t="s">
        <v>79</v>
      </c>
      <c r="C20" t="s">
        <v>80</v>
      </c>
      <c r="D20" t="s">
        <v>115</v>
      </c>
      <c r="E20" s="1" t="s">
        <v>81</v>
      </c>
      <c r="F20" s="1" t="s">
        <v>82</v>
      </c>
      <c r="G20" t="s">
        <v>117</v>
      </c>
      <c r="H20" s="9">
        <f t="shared" si="0"/>
        <v>6</v>
      </c>
      <c r="I20" s="10">
        <v>0.50800000000000001</v>
      </c>
      <c r="J20" s="11">
        <f t="shared" si="1"/>
        <v>3.048</v>
      </c>
    </row>
    <row r="21" spans="1:10" x14ac:dyDescent="0.25">
      <c r="A21" s="2">
        <v>1</v>
      </c>
      <c r="B21" t="s">
        <v>83</v>
      </c>
      <c r="C21" t="s">
        <v>84</v>
      </c>
      <c r="D21" t="s">
        <v>86</v>
      </c>
      <c r="E21" s="1" t="s">
        <v>81</v>
      </c>
      <c r="F21" s="1" t="s">
        <v>85</v>
      </c>
      <c r="G21" t="s">
        <v>117</v>
      </c>
      <c r="H21" s="9">
        <f t="shared" si="0"/>
        <v>6</v>
      </c>
      <c r="I21" s="10">
        <v>0.53300000000000003</v>
      </c>
      <c r="J21" s="11">
        <f t="shared" si="1"/>
        <v>3.1980000000000004</v>
      </c>
    </row>
    <row r="22" spans="1:10" x14ac:dyDescent="0.25">
      <c r="A22" s="2">
        <v>4</v>
      </c>
      <c r="B22" t="s">
        <v>87</v>
      </c>
      <c r="C22" t="s">
        <v>88</v>
      </c>
      <c r="D22" t="s">
        <v>91</v>
      </c>
      <c r="E22" s="1" t="s">
        <v>89</v>
      </c>
      <c r="F22" s="1" t="s">
        <v>90</v>
      </c>
      <c r="G22" t="s">
        <v>117</v>
      </c>
      <c r="H22" s="9">
        <f t="shared" si="0"/>
        <v>24</v>
      </c>
      <c r="I22" s="10">
        <v>0.53600000000000003</v>
      </c>
      <c r="J22" s="11">
        <f t="shared" si="1"/>
        <v>12.864000000000001</v>
      </c>
    </row>
    <row r="23" spans="1:10" x14ac:dyDescent="0.25">
      <c r="A23" s="2">
        <v>2</v>
      </c>
      <c r="B23" t="s">
        <v>92</v>
      </c>
      <c r="C23" t="s">
        <v>93</v>
      </c>
      <c r="D23" t="s">
        <v>95</v>
      </c>
      <c r="E23" s="1" t="s">
        <v>81</v>
      </c>
      <c r="F23" s="1" t="s">
        <v>94</v>
      </c>
      <c r="G23" t="s">
        <v>117</v>
      </c>
      <c r="H23" s="9">
        <f t="shared" si="0"/>
        <v>12</v>
      </c>
      <c r="I23" s="10">
        <v>0.53300000000000003</v>
      </c>
      <c r="J23" s="11">
        <f t="shared" si="1"/>
        <v>6.3960000000000008</v>
      </c>
    </row>
    <row r="24" spans="1:10" x14ac:dyDescent="0.25">
      <c r="A24" s="2">
        <v>2</v>
      </c>
      <c r="B24" t="s">
        <v>96</v>
      </c>
      <c r="C24" t="s">
        <v>97</v>
      </c>
      <c r="D24" t="s">
        <v>114</v>
      </c>
      <c r="E24" s="1" t="s">
        <v>81</v>
      </c>
      <c r="F24" s="1" t="s">
        <v>98</v>
      </c>
      <c r="G24" t="s">
        <v>117</v>
      </c>
      <c r="H24" s="9">
        <f t="shared" si="0"/>
        <v>12</v>
      </c>
      <c r="I24" s="10">
        <v>0.50800000000000001</v>
      </c>
      <c r="J24" s="11">
        <f t="shared" si="1"/>
        <v>6.0960000000000001</v>
      </c>
    </row>
    <row r="25" spans="1:10" x14ac:dyDescent="0.25">
      <c r="A25" s="2">
        <v>2</v>
      </c>
      <c r="B25" t="s">
        <v>99</v>
      </c>
      <c r="C25" t="s">
        <v>100</v>
      </c>
      <c r="D25" t="s">
        <v>103</v>
      </c>
      <c r="E25" s="1" t="s">
        <v>101</v>
      </c>
      <c r="F25" s="1" t="s">
        <v>102</v>
      </c>
      <c r="G25" t="s">
        <v>117</v>
      </c>
      <c r="H25" s="9">
        <f t="shared" si="0"/>
        <v>12</v>
      </c>
      <c r="I25" s="10">
        <v>0.27279999999999999</v>
      </c>
      <c r="J25" s="11">
        <f t="shared" si="1"/>
        <v>3.2736000000000001</v>
      </c>
    </row>
    <row r="26" spans="1:10" x14ac:dyDescent="0.25">
      <c r="A26" s="2">
        <v>1</v>
      </c>
      <c r="B26" t="s">
        <v>104</v>
      </c>
      <c r="C26" t="s">
        <v>105</v>
      </c>
      <c r="D26" t="s">
        <v>107</v>
      </c>
      <c r="E26" s="1" t="s">
        <v>113</v>
      </c>
      <c r="F26" s="1" t="s">
        <v>106</v>
      </c>
      <c r="G26" t="s">
        <v>117</v>
      </c>
      <c r="H26" s="9">
        <f t="shared" si="0"/>
        <v>6</v>
      </c>
      <c r="I26" s="10">
        <v>5.5780000000000003</v>
      </c>
      <c r="J26" s="11">
        <f t="shared" si="1"/>
        <v>33.468000000000004</v>
      </c>
    </row>
    <row r="27" spans="1:10" x14ac:dyDescent="0.25">
      <c r="A27" s="2">
        <v>1</v>
      </c>
      <c r="B27" t="s">
        <v>108</v>
      </c>
      <c r="C27" t="s">
        <v>109</v>
      </c>
      <c r="D27" t="s">
        <v>112</v>
      </c>
      <c r="E27" s="1" t="s">
        <v>110</v>
      </c>
      <c r="F27" s="1" t="s">
        <v>111</v>
      </c>
      <c r="G27" t="s">
        <v>117</v>
      </c>
      <c r="H27" s="15">
        <f t="shared" si="0"/>
        <v>6</v>
      </c>
      <c r="I27" s="16">
        <v>2.2210000000000001</v>
      </c>
      <c r="J27" s="17">
        <f t="shared" si="1"/>
        <v>13.326000000000001</v>
      </c>
    </row>
    <row r="28" spans="1:10" x14ac:dyDescent="0.25">
      <c r="A28" s="2">
        <v>2</v>
      </c>
      <c r="B28" t="s">
        <v>152</v>
      </c>
      <c r="D28" t="s">
        <v>153</v>
      </c>
      <c r="E28" s="1"/>
      <c r="F28" s="1"/>
      <c r="H28" s="31">
        <v>2</v>
      </c>
      <c r="I28" s="32">
        <v>57.3</v>
      </c>
      <c r="J28" s="11">
        <f>H28*I28</f>
        <v>114.6</v>
      </c>
    </row>
    <row r="29" spans="1:10" x14ac:dyDescent="0.25">
      <c r="H29" s="22" t="s">
        <v>125</v>
      </c>
      <c r="I29" s="22"/>
      <c r="J29" s="23">
        <f>SUM(J3:J28)</f>
        <v>434.23799999999994</v>
      </c>
    </row>
  </sheetData>
  <mergeCells count="3">
    <mergeCell ref="A1:G1"/>
    <mergeCell ref="H1:J1"/>
    <mergeCell ref="H29:I29"/>
  </mergeCells>
  <conditionalFormatting sqref="I3:I2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{721DE9CE-BAA9-41CE-8B92-2076855ACE63}</x14:id>
        </ext>
      </extLst>
    </cfRule>
  </conditionalFormatting>
  <conditionalFormatting sqref="J3:J2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{751C653B-557A-4FA8-9D8C-12A8B960D8B8}</x14:id>
        </ext>
      </extLst>
    </cfRule>
  </conditionalFormatting>
  <hyperlinks>
    <hyperlink ref="E26" r:id="rId1" xr:uid="{342476B9-ABE2-4D63-8869-E77CC162BA4E}"/>
    <hyperlink ref="E27" r:id="rId2" xr:uid="{F31B2AF1-52CC-41B0-959B-97F86568713A}"/>
    <hyperlink ref="E25" r:id="rId3" xr:uid="{6ED84301-5B57-4D48-BBBA-CC2110253DB6}"/>
    <hyperlink ref="E24" r:id="rId4" xr:uid="{E8331718-85D6-484C-956A-D6910F6368CA}"/>
    <hyperlink ref="E23" r:id="rId5" xr:uid="{2DFC281A-05CB-4FB3-9816-E9DAC983E074}"/>
    <hyperlink ref="E22" r:id="rId6" xr:uid="{50779FCF-D885-4899-94C7-FBFE40C364FC}"/>
    <hyperlink ref="E21" r:id="rId7" xr:uid="{F1B38B27-C730-42D7-B7A0-BAC91E9E8886}"/>
    <hyperlink ref="E20" r:id="rId8" xr:uid="{4CD002E4-BE03-4ECF-9FD4-FCCE309E1AAE}"/>
    <hyperlink ref="E19" r:id="rId9" xr:uid="{226EA583-EA1B-4F4C-878B-EA633AAFD8EF}"/>
    <hyperlink ref="E18" r:id="rId10" xr:uid="{6BE6DB9C-3D82-42AD-B0E7-A2523A0480F4}"/>
    <hyperlink ref="E13" r:id="rId11" xr:uid="{85E14169-97E4-4427-B372-5C9BC03628F2}"/>
    <hyperlink ref="E12" r:id="rId12" xr:uid="{30CC2336-7AE0-44D4-88AD-34101376AB33}"/>
    <hyperlink ref="E11" r:id="rId13" xr:uid="{F19DB836-4EE1-4E1F-8EAB-2FE80BB8D06C}"/>
    <hyperlink ref="E10" r:id="rId14" xr:uid="{1A58AFD1-65B0-4454-A0AB-560F1D034A3F}"/>
    <hyperlink ref="E9" r:id="rId15" xr:uid="{71668142-47E1-49DC-9558-F40C22C1FEE7}"/>
    <hyperlink ref="E8" r:id="rId16" xr:uid="{CD4761E8-5E59-4F28-BCAE-0713A63C93AD}"/>
    <hyperlink ref="E7" r:id="rId17" xr:uid="{D9B62D2A-DFF4-4B3D-B5A1-EDB511B06A4D}"/>
    <hyperlink ref="E6" r:id="rId18" xr:uid="{C5B2E387-CD86-43E6-A1C1-16D6A2B716BF}"/>
    <hyperlink ref="E5" r:id="rId19" xr:uid="{8B510092-50E0-4051-B0D7-F5A43EDABEE1}"/>
    <hyperlink ref="E4" r:id="rId20" xr:uid="{43EC1B5C-94CE-470D-B4DA-216FE321E5B4}"/>
    <hyperlink ref="E3" r:id="rId21" xr:uid="{CD4608AD-1E31-4DBE-A620-1A33B41A98F9}"/>
    <hyperlink ref="F3" r:id="rId22" xr:uid="{DF11C272-947B-472D-AAB9-57563652D8B8}"/>
    <hyperlink ref="F4" r:id="rId23" xr:uid="{1B45080B-C216-4A6B-9627-D43DFC4FE97A}"/>
    <hyperlink ref="F5" r:id="rId24" xr:uid="{F1FD960A-ADF1-44E1-A65C-D059B3652E3E}"/>
    <hyperlink ref="F6" r:id="rId25" xr:uid="{1D336E52-5562-4415-9988-6882BCE27E40}"/>
    <hyperlink ref="F7" r:id="rId26" xr:uid="{DBE05713-9D43-4370-A5BC-A4A454B9A5D8}"/>
    <hyperlink ref="F8" r:id="rId27" xr:uid="{2017DFA9-1CA6-42A6-AD8A-7E99AAAD76F5}"/>
    <hyperlink ref="F9" r:id="rId28" xr:uid="{70C3C77C-A798-48EC-90BE-066A36CB1366}"/>
    <hyperlink ref="F10" r:id="rId29" xr:uid="{0115E878-FC2C-46E6-AAF8-B6B09E987591}"/>
    <hyperlink ref="F11" r:id="rId30" xr:uid="{02DA0150-0161-4836-9C49-8E095D6EC484}"/>
    <hyperlink ref="F12" r:id="rId31" xr:uid="{2E23561E-24BC-4124-AC61-67FF1F13B2A7}"/>
    <hyperlink ref="F13" r:id="rId32" xr:uid="{E6DAA15C-6E8C-41F1-A90F-74A6F2EE99AA}"/>
    <hyperlink ref="F18" r:id="rId33" xr:uid="{F7052BCE-78FE-44CD-A016-8597706450B8}"/>
    <hyperlink ref="F19" r:id="rId34" xr:uid="{298223C2-A936-48B4-90B7-79312BF4B708}"/>
    <hyperlink ref="F20" r:id="rId35" xr:uid="{9389ACA3-A7B7-4BC4-A89F-21663A3CD382}"/>
    <hyperlink ref="F21" r:id="rId36" xr:uid="{3BB78C37-676F-48DC-9434-4614EE0EA145}"/>
    <hyperlink ref="F22" r:id="rId37" xr:uid="{4B7CBC36-B0D6-4C84-8ABA-E1674906079A}"/>
    <hyperlink ref="F23" r:id="rId38" xr:uid="{9C201332-A589-48F1-BC0E-038DBADCC108}"/>
    <hyperlink ref="F24" r:id="rId39" xr:uid="{AF960272-0A50-4511-988C-2333AB182F67}"/>
    <hyperlink ref="F25" r:id="rId40" xr:uid="{55B12C08-48DC-40F2-8EE2-2CF60D3FBF1C}"/>
    <hyperlink ref="F26" r:id="rId41" xr:uid="{674857E5-C9D3-4DA5-8A80-508DEE9A3896}"/>
    <hyperlink ref="F27" r:id="rId42" xr:uid="{B6F0C12B-F566-4170-AD64-D02ABCF4299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1DE9CE-BAA9-41CE-8B92-2076855AC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I3:I27</xm:sqref>
        </x14:conditionalFormatting>
        <x14:conditionalFormatting xmlns:xm="http://schemas.microsoft.com/office/excel/2006/main">
          <x14:cfRule type="dataBar" id="{751C653B-557A-4FA8-9D8C-12A8B960D8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2033-7915-499F-9314-CC869ECD1E8B}">
  <dimension ref="A1:I7"/>
  <sheetViews>
    <sheetView workbookViewId="0">
      <selection activeCell="I7" sqref="I7"/>
    </sheetView>
  </sheetViews>
  <sheetFormatPr defaultRowHeight="15" x14ac:dyDescent="0.25"/>
  <cols>
    <col min="3" max="3" width="55.5703125" bestFit="1" customWidth="1"/>
    <col min="4" max="4" width="14" customWidth="1"/>
    <col min="5" max="5" width="31" customWidth="1"/>
    <col min="6" max="6" width="10.7109375" bestFit="1" customWidth="1"/>
  </cols>
  <sheetData>
    <row r="1" spans="1:9" ht="15.75" x14ac:dyDescent="0.25">
      <c r="A1" s="18" t="s">
        <v>133</v>
      </c>
      <c r="B1" s="18"/>
      <c r="C1" s="18"/>
      <c r="D1" s="18"/>
      <c r="E1" s="18"/>
      <c r="F1" s="18"/>
      <c r="G1" s="19" t="s">
        <v>132</v>
      </c>
      <c r="H1" s="20"/>
      <c r="I1" s="21"/>
    </row>
    <row r="2" spans="1:9" x14ac:dyDescent="0.25">
      <c r="A2" s="2" t="s">
        <v>1</v>
      </c>
      <c r="B2" s="2" t="s">
        <v>2</v>
      </c>
      <c r="C2" t="s">
        <v>7</v>
      </c>
      <c r="D2" t="s">
        <v>5</v>
      </c>
      <c r="E2" t="s">
        <v>135</v>
      </c>
      <c r="F2" t="s">
        <v>6</v>
      </c>
      <c r="G2" s="28" t="s">
        <v>121</v>
      </c>
      <c r="H2" s="29" t="s">
        <v>122</v>
      </c>
      <c r="I2" s="30" t="s">
        <v>123</v>
      </c>
    </row>
    <row r="3" spans="1:9" x14ac:dyDescent="0.25">
      <c r="A3" s="2" t="s">
        <v>145</v>
      </c>
      <c r="B3" s="2">
        <v>2</v>
      </c>
      <c r="C3" t="s">
        <v>141</v>
      </c>
      <c r="D3" s="1" t="s">
        <v>144</v>
      </c>
      <c r="E3" s="1" t="s">
        <v>142</v>
      </c>
      <c r="F3" t="s">
        <v>143</v>
      </c>
      <c r="G3" s="9">
        <v>2</v>
      </c>
      <c r="H3" s="10">
        <v>99.98</v>
      </c>
      <c r="I3" s="11">
        <f>G3*H3</f>
        <v>199.96</v>
      </c>
    </row>
    <row r="4" spans="1:9" x14ac:dyDescent="0.25">
      <c r="A4" t="s">
        <v>146</v>
      </c>
      <c r="B4" s="2">
        <v>2</v>
      </c>
      <c r="C4" t="s">
        <v>134</v>
      </c>
      <c r="D4" s="1" t="s">
        <v>140</v>
      </c>
      <c r="E4" s="1" t="s">
        <v>136</v>
      </c>
      <c r="F4" t="s">
        <v>117</v>
      </c>
      <c r="G4" s="9">
        <v>2</v>
      </c>
      <c r="H4" s="10">
        <v>57.98</v>
      </c>
      <c r="I4" s="11">
        <f t="shared" ref="I4:I6" si="0">G4*H4</f>
        <v>115.96</v>
      </c>
    </row>
    <row r="5" spans="1:9" x14ac:dyDescent="0.25">
      <c r="A5" t="s">
        <v>147</v>
      </c>
      <c r="B5" s="2">
        <v>2</v>
      </c>
      <c r="C5" t="s">
        <v>137</v>
      </c>
      <c r="D5" s="1" t="s">
        <v>138</v>
      </c>
      <c r="E5" s="1" t="s">
        <v>139</v>
      </c>
      <c r="F5" t="s">
        <v>117</v>
      </c>
      <c r="G5" s="9">
        <v>2</v>
      </c>
      <c r="H5" s="10">
        <v>49.98</v>
      </c>
      <c r="I5" s="11">
        <f t="shared" si="0"/>
        <v>99.96</v>
      </c>
    </row>
    <row r="6" spans="1:9" x14ac:dyDescent="0.25">
      <c r="A6" t="s">
        <v>149</v>
      </c>
      <c r="B6" s="2">
        <v>2</v>
      </c>
      <c r="C6" t="s">
        <v>148</v>
      </c>
      <c r="D6" s="1" t="s">
        <v>150</v>
      </c>
      <c r="E6" s="1" t="s">
        <v>150</v>
      </c>
      <c r="F6" t="s">
        <v>117</v>
      </c>
      <c r="G6" s="15">
        <v>2</v>
      </c>
      <c r="H6" s="16">
        <v>33.979999999999997</v>
      </c>
      <c r="I6" s="17">
        <f t="shared" si="0"/>
        <v>67.959999999999994</v>
      </c>
    </row>
    <row r="7" spans="1:9" x14ac:dyDescent="0.25">
      <c r="G7" s="27" t="s">
        <v>125</v>
      </c>
      <c r="H7" s="27"/>
      <c r="I7">
        <f>SUM(I3:I6)</f>
        <v>483.84</v>
      </c>
    </row>
  </sheetData>
  <mergeCells count="3">
    <mergeCell ref="A1:F1"/>
    <mergeCell ref="G1:I1"/>
    <mergeCell ref="G7:H7"/>
  </mergeCells>
  <hyperlinks>
    <hyperlink ref="D5" r:id="rId1" xr:uid="{AACB5862-966B-49FE-B001-F38B45395349}"/>
    <hyperlink ref="E5" r:id="rId2" xr:uid="{701BB8F8-B0D0-4A85-B2B2-9C31EFBECC9A}"/>
    <hyperlink ref="E4" r:id="rId3" xr:uid="{4E009EE8-C512-4BC7-BEB6-440F97CB9113}"/>
    <hyperlink ref="D4" r:id="rId4" xr:uid="{04957D05-27A7-4D15-9AFD-2D05B5F8E143}"/>
    <hyperlink ref="E3" r:id="rId5" xr:uid="{CB2D8FAF-2271-44CB-9C7D-B00F8CA6492B}"/>
    <hyperlink ref="D3" r:id="rId6" xr:uid="{0B851B5F-1D6C-4AFE-BB9A-F3A26F972330}"/>
    <hyperlink ref="D6" r:id="rId7" xr:uid="{1E04A788-E4FC-48B2-9F7B-1D12718C564B}"/>
    <hyperlink ref="E6" r:id="rId8" xr:uid="{1AA6B146-D508-4D47-B07B-70337E6C0C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Active Crossover.</vt:lpstr>
      <vt:lpstr>Power Amp.</vt:lpstr>
      <vt:lpstr>Speaker 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2021-11-07T20:18:17Z</dcterms:created>
  <dcterms:modified xsi:type="dcterms:W3CDTF">2021-11-07T21:26:56Z</dcterms:modified>
</cp:coreProperties>
</file>