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OneDrive\Documents\"/>
    </mc:Choice>
  </mc:AlternateContent>
  <xr:revisionPtr revIDLastSave="0" documentId="8_{4B03C3A3-60B1-4977-B173-18A3ED3350A2}" xr6:coauthVersionLast="47" xr6:coauthVersionMax="47" xr10:uidLastSave="{00000000-0000-0000-0000-000000000000}"/>
  <bookViews>
    <workbookView xWindow="-120" yWindow="-120" windowWidth="24240" windowHeight="13020" xr2:uid="{C3F9B3AE-EDB9-4BB0-911F-9A848C3282C4}"/>
  </bookViews>
  <sheets>
    <sheet name="=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6" i="1"/>
  <c r="O11" i="1"/>
  <c r="O10" i="1"/>
  <c r="I13" i="1"/>
  <c r="I12" i="1"/>
  <c r="I11" i="1"/>
  <c r="I10" i="1"/>
  <c r="P5" i="1"/>
  <c r="P4" i="1"/>
  <c r="J6" i="1"/>
  <c r="N14" i="2"/>
  <c r="I14" i="2"/>
  <c r="Q14" i="2" s="1"/>
  <c r="N13" i="2"/>
  <c r="I13" i="2"/>
  <c r="Q13" i="2" s="1"/>
  <c r="N12" i="2"/>
  <c r="I12" i="2"/>
  <c r="O12" i="2" s="1"/>
  <c r="P11" i="2"/>
  <c r="N11" i="2"/>
  <c r="O11" i="2" s="1"/>
  <c r="I11" i="2"/>
  <c r="Q11" i="2" s="1"/>
  <c r="N10" i="2"/>
  <c r="I10" i="2"/>
  <c r="N9" i="2"/>
  <c r="O9" i="2" s="1"/>
  <c r="I9" i="2"/>
  <c r="Q9" i="2" s="1"/>
  <c r="N8" i="2"/>
  <c r="I8" i="2"/>
  <c r="P8" i="2" s="1"/>
  <c r="N7" i="2"/>
  <c r="I7" i="2"/>
  <c r="Q7" i="2" s="1"/>
  <c r="N6" i="2"/>
  <c r="I6" i="2"/>
  <c r="O6" i="2" s="1"/>
  <c r="N5" i="2"/>
  <c r="I5" i="2"/>
  <c r="Q5" i="2" s="1"/>
  <c r="N4" i="2"/>
  <c r="I4" i="2"/>
  <c r="O4" i="2" s="1"/>
  <c r="P13" i="2" l="1"/>
  <c r="O13" i="2"/>
  <c r="P4" i="2"/>
  <c r="O7" i="2"/>
  <c r="O8" i="2"/>
  <c r="O10" i="2"/>
  <c r="O5" i="2"/>
  <c r="R5" i="2" s="1"/>
  <c r="P6" i="2"/>
  <c r="P10" i="2"/>
  <c r="P5" i="2"/>
  <c r="P9" i="2"/>
  <c r="R9" i="2" s="1"/>
  <c r="P12" i="2"/>
  <c r="P7" i="2"/>
  <c r="R7" i="2" s="1"/>
  <c r="J5" i="1"/>
  <c r="R6" i="2"/>
  <c r="R11" i="2"/>
  <c r="R13" i="2"/>
  <c r="Q4" i="2"/>
  <c r="Q6" i="2"/>
  <c r="Q8" i="2"/>
  <c r="R8" i="2" s="1"/>
  <c r="Q10" i="2"/>
  <c r="R10" i="2" s="1"/>
  <c r="Q12" i="2"/>
  <c r="R12" i="2" s="1"/>
  <c r="O14" i="2"/>
  <c r="P14" i="2"/>
  <c r="R4" i="2" l="1"/>
  <c r="R14" i="2"/>
</calcChain>
</file>

<file path=xl/sharedStrings.xml><?xml version="1.0" encoding="utf-8"?>
<sst xmlns="http://schemas.openxmlformats.org/spreadsheetml/2006/main" count="99" uniqueCount="60">
  <si>
    <t>ABCD  PVT.  LMT.</t>
  </si>
  <si>
    <t>PAY SLIP</t>
  </si>
  <si>
    <t>EMPLOYEE ID</t>
  </si>
  <si>
    <t>EMPLOYEE NAME</t>
  </si>
  <si>
    <t>Designation</t>
  </si>
  <si>
    <t>__</t>
  </si>
  <si>
    <t>Account no.</t>
  </si>
  <si>
    <t>SALARY SHEET</t>
  </si>
  <si>
    <t xml:space="preserve"> Emp id no.</t>
  </si>
  <si>
    <t>Emp name</t>
  </si>
  <si>
    <t>Phone n.</t>
  </si>
  <si>
    <t>Basic salary</t>
  </si>
  <si>
    <t>Attendance</t>
  </si>
  <si>
    <t>Salary</t>
  </si>
  <si>
    <t>HRA</t>
  </si>
  <si>
    <t>D.A</t>
  </si>
  <si>
    <t>Convence</t>
  </si>
  <si>
    <t>overtime in Hrs.</t>
  </si>
  <si>
    <t xml:space="preserve">overtime </t>
  </si>
  <si>
    <t>Gross Salary</t>
  </si>
  <si>
    <t>PF</t>
  </si>
  <si>
    <t>ESI</t>
  </si>
  <si>
    <t>In Hand Salary</t>
  </si>
  <si>
    <t>Raj kumar</t>
  </si>
  <si>
    <t>Manager</t>
  </si>
  <si>
    <t>xxxxxxxxx</t>
  </si>
  <si>
    <t>Rohan</t>
  </si>
  <si>
    <t>Asst. Manager</t>
  </si>
  <si>
    <t>Raja</t>
  </si>
  <si>
    <t>Supervisor</t>
  </si>
  <si>
    <t>Satbir</t>
  </si>
  <si>
    <t>Staff</t>
  </si>
  <si>
    <t>Ashok</t>
  </si>
  <si>
    <t>Deepak</t>
  </si>
  <si>
    <t>Roshni</t>
  </si>
  <si>
    <t>Ujjwal</t>
  </si>
  <si>
    <t>Komal</t>
  </si>
  <si>
    <t>khushi</t>
  </si>
  <si>
    <t xml:space="preserve"> Bank name</t>
  </si>
  <si>
    <t>OT</t>
  </si>
  <si>
    <t xml:space="preserve"> Gross salary</t>
  </si>
  <si>
    <t>Net salary</t>
  </si>
  <si>
    <t>_</t>
  </si>
  <si>
    <t>Bank n.</t>
  </si>
  <si>
    <t>canara bank</t>
  </si>
  <si>
    <t>pnb</t>
  </si>
  <si>
    <t>sbi</t>
  </si>
  <si>
    <t>uco</t>
  </si>
  <si>
    <t>yes bank</t>
  </si>
  <si>
    <t>PNB</t>
  </si>
  <si>
    <t>UCO</t>
  </si>
  <si>
    <t>SBI</t>
  </si>
  <si>
    <t>Account N.</t>
  </si>
  <si>
    <t>xxxxxxxxxxxx</t>
  </si>
  <si>
    <t>DA</t>
  </si>
  <si>
    <t>Earnings</t>
  </si>
  <si>
    <t>Deductions</t>
  </si>
  <si>
    <t>TDS</t>
  </si>
  <si>
    <t>MA</t>
  </si>
  <si>
    <t>Professional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</si>
</sst>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hrs&quot;"/>
  </numFmts>
  <fonts count="14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Algerian"/>
      <family val="5"/>
    </font>
    <font>
      <sz val="22"/>
      <color theme="1"/>
      <name val="Aharoni"/>
      <charset val="177"/>
    </font>
    <font>
      <sz val="24"/>
      <color theme="1"/>
      <name val="Calibri"/>
      <family val="2"/>
      <scheme val="minor"/>
    </font>
    <font>
      <sz val="10"/>
      <color theme="4" tint="-0.499984740745262"/>
      <name val="Algerian"/>
      <family val="5"/>
    </font>
    <font>
      <sz val="10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4" tint="-0.499984740745262"/>
      <name val="Calibri"/>
      <family val="2"/>
      <scheme val="minor"/>
    </font>
    <font>
      <sz val="26"/>
      <color theme="4" tint="-0.499984740745262"/>
      <name val="Algerian"/>
      <family val="5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0" xfId="0" applyFont="1"/>
    <xf numFmtId="0" fontId="8" fillId="3" borderId="9" xfId="0" applyFont="1" applyFill="1" applyBorder="1"/>
    <xf numFmtId="0" fontId="8" fillId="5" borderId="9" xfId="0" applyFont="1" applyFill="1" applyBorder="1"/>
    <xf numFmtId="0" fontId="8" fillId="6" borderId="9" xfId="0" applyFont="1" applyFill="1" applyBorder="1"/>
    <xf numFmtId="164" fontId="8" fillId="6" borderId="9" xfId="0" applyNumberFormat="1" applyFont="1" applyFill="1" applyBorder="1"/>
    <xf numFmtId="0" fontId="8" fillId="7" borderId="9" xfId="0" applyFont="1" applyFill="1" applyBorder="1"/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3" borderId="9" xfId="0" applyFont="1" applyFill="1" applyBorder="1"/>
    <xf numFmtId="0" fontId="8" fillId="4" borderId="9" xfId="0" applyFont="1" applyFill="1" applyBorder="1"/>
    <xf numFmtId="0" fontId="11" fillId="4" borderId="9" xfId="0" applyFont="1" applyFill="1" applyBorder="1"/>
    <xf numFmtId="0" fontId="0" fillId="0" borderId="0" xfId="0" applyBorder="1"/>
    <xf numFmtId="0" fontId="1" fillId="8" borderId="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" fillId="8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13" fillId="3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ilding-company-clipart-sticker-2696768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152397</xdr:colOff>
      <xdr:row>0</xdr:row>
      <xdr:rowOff>0</xdr:rowOff>
    </xdr:from>
    <xdr:to>
      <xdr:col>9</xdr:col>
      <xdr:colOff>361946</xdr:colOff>
      <xdr:row>2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A998C-34C1-30DB-3DF8-85E2E707D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5676897" y="0"/>
          <a:ext cx="819149" cy="10382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0463-C45E-4A3D-BF25-AD6E81721754}">
  <dimension ref="G1:S28"/>
  <sheetViews>
    <sheetView tabSelected="1" workbookViewId="0">
      <selection activeCell="E7" sqref="E7"/>
    </sheetView>
  </sheetViews>
  <sheetFormatPr defaultRowHeight="15" x14ac:dyDescent="0.25"/>
  <cols>
    <col min="8" max="8" width="18.85546875" customWidth="1"/>
    <col min="14" max="14" width="16.28515625" customWidth="1"/>
    <col min="15" max="15" width="11.140625" customWidth="1"/>
  </cols>
  <sheetData>
    <row r="1" spans="8:17" ht="39" x14ac:dyDescent="0.6">
      <c r="H1" s="18"/>
      <c r="I1" s="60"/>
      <c r="J1" s="60"/>
      <c r="K1" s="61" t="s">
        <v>0</v>
      </c>
      <c r="L1" s="61"/>
      <c r="M1" s="61"/>
      <c r="N1" s="20"/>
      <c r="O1" s="19"/>
      <c r="P1" s="19"/>
      <c r="Q1" s="21"/>
    </row>
    <row r="2" spans="8:17" ht="28.5" x14ac:dyDescent="0.45">
      <c r="H2" s="17"/>
      <c r="I2" s="62"/>
      <c r="J2" s="62"/>
      <c r="K2" s="63" t="s">
        <v>1</v>
      </c>
      <c r="L2" s="62"/>
      <c r="M2" s="62"/>
      <c r="N2" s="23"/>
      <c r="O2" s="22"/>
      <c r="P2" s="22"/>
      <c r="Q2" s="24"/>
    </row>
    <row r="3" spans="8:17" ht="15.75" thickBot="1" x14ac:dyDescent="0.3">
      <c r="H3" s="25"/>
      <c r="I3" s="23"/>
      <c r="J3" s="23"/>
      <c r="K3" s="23"/>
      <c r="L3" s="23"/>
      <c r="M3" s="23"/>
      <c r="N3" s="23"/>
      <c r="O3" s="23"/>
      <c r="P3" s="23"/>
      <c r="Q3" s="26"/>
    </row>
    <row r="4" spans="8:17" x14ac:dyDescent="0.25">
      <c r="H4" s="27" t="s">
        <v>2</v>
      </c>
      <c r="I4" s="28" t="s">
        <v>42</v>
      </c>
      <c r="J4" s="29">
        <v>1008</v>
      </c>
      <c r="K4" s="28"/>
      <c r="L4" s="30"/>
      <c r="M4" s="31"/>
      <c r="N4" s="29" t="s">
        <v>38</v>
      </c>
      <c r="O4" s="28" t="s">
        <v>5</v>
      </c>
      <c r="P4" s="29" t="str">
        <f>VLOOKUP(J4,Sheet2!A3:R14,3,0)</f>
        <v>SBI</v>
      </c>
      <c r="Q4" s="30"/>
    </row>
    <row r="5" spans="8:17" x14ac:dyDescent="0.25">
      <c r="H5" s="32" t="s">
        <v>3</v>
      </c>
      <c r="I5" s="33" t="s">
        <v>42</v>
      </c>
      <c r="J5" s="34" t="str">
        <f>VLOOKUP(J4,Sheet2!A3:R15,2,0)</f>
        <v>Ujjwal</v>
      </c>
      <c r="K5" s="33"/>
      <c r="L5" s="35"/>
      <c r="M5" s="36"/>
      <c r="N5" s="34" t="s">
        <v>6</v>
      </c>
      <c r="O5" s="33" t="s">
        <v>5</v>
      </c>
      <c r="P5" s="34" t="str">
        <f>VLOOKUP(J4,Sheet2!A3:R14,4,0)</f>
        <v>xxxxxxxxxxxx</v>
      </c>
      <c r="Q5" s="35"/>
    </row>
    <row r="6" spans="8:17" x14ac:dyDescent="0.25">
      <c r="H6" s="32" t="s">
        <v>4</v>
      </c>
      <c r="I6" s="33" t="s">
        <v>42</v>
      </c>
      <c r="J6" s="34" t="str">
        <f>VLOOKUP(J4,Sheet2!A3:R15,3,0)</f>
        <v>SBI</v>
      </c>
      <c r="K6" s="33"/>
      <c r="L6" s="35"/>
      <c r="M6" s="36"/>
      <c r="N6" s="34"/>
      <c r="O6" s="33"/>
      <c r="P6" s="33"/>
      <c r="Q6" s="35"/>
    </row>
    <row r="7" spans="8:17" ht="15.75" thickBot="1" x14ac:dyDescent="0.3">
      <c r="H7" s="37"/>
      <c r="I7" s="38"/>
      <c r="J7" s="38"/>
      <c r="K7" s="38"/>
      <c r="L7" s="39"/>
      <c r="M7" s="40"/>
      <c r="N7" s="38"/>
      <c r="O7" s="38"/>
      <c r="P7" s="38"/>
      <c r="Q7" s="39"/>
    </row>
    <row r="8" spans="8:17" ht="21.75" thickBot="1" x14ac:dyDescent="0.4">
      <c r="H8" s="64" t="s">
        <v>55</v>
      </c>
      <c r="I8" s="65"/>
      <c r="J8" s="65"/>
      <c r="K8" s="41"/>
      <c r="L8" s="41"/>
      <c r="M8" s="41"/>
      <c r="N8" s="42" t="s">
        <v>56</v>
      </c>
      <c r="O8" s="43"/>
      <c r="P8" s="41"/>
      <c r="Q8" s="44"/>
    </row>
    <row r="9" spans="8:17" x14ac:dyDescent="0.25">
      <c r="H9" s="45"/>
      <c r="I9" s="46"/>
      <c r="J9" s="46"/>
      <c r="K9" s="47"/>
      <c r="L9" s="48"/>
      <c r="M9" s="49"/>
      <c r="N9" s="47"/>
      <c r="O9" s="47"/>
      <c r="P9" s="47"/>
      <c r="Q9" s="48"/>
    </row>
    <row r="10" spans="8:17" x14ac:dyDescent="0.25">
      <c r="H10" s="50" t="s">
        <v>11</v>
      </c>
      <c r="I10" s="51">
        <f>VLOOKUP(J4,Sheet2!A3:R14,7,0)</f>
        <v>19000</v>
      </c>
      <c r="J10" s="46"/>
      <c r="K10" s="46"/>
      <c r="L10" s="52"/>
      <c r="M10" s="45"/>
      <c r="N10" s="51" t="s">
        <v>20</v>
      </c>
      <c r="O10" s="51">
        <f>VLOOKUP(J4,Sheet2!A3:R14,16,0)</f>
        <v>1520</v>
      </c>
      <c r="P10" s="46"/>
      <c r="Q10" s="52"/>
    </row>
    <row r="11" spans="8:17" x14ac:dyDescent="0.25">
      <c r="H11" s="50" t="s">
        <v>14</v>
      </c>
      <c r="I11" s="51">
        <f>VLOOKUP(J4,Sheet2!A3:R14,10,0)</f>
        <v>300</v>
      </c>
      <c r="J11" s="46"/>
      <c r="K11" s="46"/>
      <c r="L11" s="52"/>
      <c r="M11" s="45"/>
      <c r="N11" s="51" t="s">
        <v>21</v>
      </c>
      <c r="O11" s="51">
        <f>VLOOKUP(J4,Sheet2!A3:R14,17,0)</f>
        <v>95</v>
      </c>
      <c r="P11" s="46"/>
      <c r="Q11" s="52"/>
    </row>
    <row r="12" spans="8:17" x14ac:dyDescent="0.25">
      <c r="H12" s="50" t="s">
        <v>54</v>
      </c>
      <c r="I12" s="51">
        <f>VLOOKUP(J4,Sheet2!A3:R14,11,0)</f>
        <v>1000</v>
      </c>
      <c r="J12" s="46"/>
      <c r="K12" s="46"/>
      <c r="L12" s="52"/>
      <c r="M12" s="45"/>
      <c r="N12" s="51" t="s">
        <v>58</v>
      </c>
      <c r="O12" s="51">
        <v>1250</v>
      </c>
      <c r="P12" s="46"/>
      <c r="Q12" s="52"/>
    </row>
    <row r="13" spans="8:17" x14ac:dyDescent="0.25">
      <c r="H13" s="50" t="s">
        <v>39</v>
      </c>
      <c r="I13" s="51">
        <f>VLOOKUP(J4,Sheet2!A3:R15,13,0)</f>
        <v>60</v>
      </c>
      <c r="J13" s="46"/>
      <c r="K13" s="46"/>
      <c r="L13" s="52"/>
      <c r="M13" s="45"/>
      <c r="N13" s="46"/>
      <c r="O13" s="46"/>
      <c r="P13" s="46"/>
      <c r="Q13" s="52"/>
    </row>
    <row r="14" spans="8:17" ht="15.75" thickBot="1" x14ac:dyDescent="0.3">
      <c r="H14" s="53"/>
      <c r="I14" s="54"/>
      <c r="J14" s="55"/>
      <c r="K14" s="55"/>
      <c r="L14" s="56"/>
      <c r="M14" s="53"/>
      <c r="N14" s="55"/>
      <c r="O14" s="55"/>
      <c r="P14" s="55"/>
      <c r="Q14" s="56"/>
    </row>
    <row r="15" spans="8:17" x14ac:dyDescent="0.25">
      <c r="H15" s="49"/>
      <c r="I15" s="47"/>
      <c r="J15" s="47"/>
      <c r="K15" s="47"/>
      <c r="L15" s="57"/>
      <c r="M15" s="58"/>
      <c r="N15" s="47"/>
      <c r="O15" s="58"/>
      <c r="P15" s="47"/>
      <c r="Q15" s="48"/>
    </row>
    <row r="16" spans="8:17" x14ac:dyDescent="0.25">
      <c r="H16" s="50" t="s">
        <v>40</v>
      </c>
      <c r="I16" s="51">
        <f>VLOOKUP(J4,Sheet2!A3:R14,15,0)</f>
        <v>20716.666666666668</v>
      </c>
      <c r="J16" s="46"/>
      <c r="K16" s="46"/>
      <c r="L16" s="59"/>
      <c r="M16" s="51"/>
      <c r="N16" s="51" t="s">
        <v>57</v>
      </c>
      <c r="O16" s="51">
        <v>200</v>
      </c>
      <c r="P16" s="46"/>
      <c r="Q16" s="52"/>
    </row>
    <row r="17" spans="7:19" x14ac:dyDescent="0.25">
      <c r="H17" s="50" t="s">
        <v>41</v>
      </c>
      <c r="I17" s="51">
        <f>VLOOKUP(J4,Sheet2!A3:R14,18,0)</f>
        <v>19101.666666666668</v>
      </c>
      <c r="J17" s="46"/>
      <c r="K17" s="46"/>
      <c r="L17" s="59"/>
      <c r="M17" s="51"/>
      <c r="N17" s="51" t="s">
        <v>59</v>
      </c>
      <c r="O17" s="51">
        <v>0</v>
      </c>
      <c r="P17" s="46"/>
      <c r="Q17" s="52"/>
    </row>
    <row r="18" spans="7:19" ht="15.75" thickBot="1" x14ac:dyDescent="0.3">
      <c r="G18" s="16"/>
      <c r="H18" s="53"/>
      <c r="I18" s="55"/>
      <c r="J18" s="55"/>
      <c r="K18" s="55"/>
      <c r="L18" s="55"/>
      <c r="M18" s="55"/>
      <c r="N18" s="55"/>
      <c r="O18" s="55"/>
      <c r="P18" s="55"/>
      <c r="Q18" s="56"/>
      <c r="R18" s="16"/>
      <c r="S18" s="16"/>
    </row>
    <row r="19" spans="7:19" x14ac:dyDescent="0.25"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7:19" x14ac:dyDescent="0.25"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7:19" x14ac:dyDescent="0.25"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7:19" x14ac:dyDescent="0.25"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7:19" x14ac:dyDescent="0.25"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7:19" x14ac:dyDescent="0.25"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7:19" x14ac:dyDescent="0.25"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7:19" x14ac:dyDescent="0.25"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7:19" x14ac:dyDescent="0.25"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7:19" x14ac:dyDescent="0.25"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717AD-ED55-41ED-B8F4-08306652A348}">
          <x14:formula1>
            <xm:f>Sheet2!$A$3:$A$14</xm:f>
          </x14:formula1>
          <xm:sqref>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93D6-C816-48A3-88D7-BF31A04DA54A}">
  <dimension ref="A1:S14"/>
  <sheetViews>
    <sheetView zoomScale="68" zoomScaleNormal="68" workbookViewId="0">
      <selection activeCell="D14" sqref="D14"/>
    </sheetView>
  </sheetViews>
  <sheetFormatPr defaultRowHeight="15" x14ac:dyDescent="0.25"/>
  <cols>
    <col min="1" max="1" width="25.7109375" customWidth="1"/>
    <col min="2" max="2" width="14.28515625" bestFit="1" customWidth="1"/>
    <col min="3" max="3" width="14.28515625" customWidth="1"/>
    <col min="4" max="4" width="20" customWidth="1"/>
    <col min="5" max="5" width="12.140625" bestFit="1" customWidth="1"/>
    <col min="6" max="6" width="14.140625" customWidth="1"/>
    <col min="7" max="7" width="15.7109375" bestFit="1" customWidth="1"/>
    <col min="8" max="8" width="11.5703125" customWidth="1"/>
    <col min="9" max="9" width="11.42578125" customWidth="1"/>
    <col min="10" max="10" width="11.5703125" customWidth="1"/>
    <col min="11" max="11" width="11" customWidth="1"/>
    <col min="12" max="12" width="15" customWidth="1"/>
    <col min="13" max="13" width="20.28515625" customWidth="1"/>
    <col min="14" max="14" width="17.28515625" customWidth="1"/>
    <col min="15" max="15" width="17.85546875" bestFit="1" customWidth="1"/>
    <col min="16" max="16" width="19.85546875" customWidth="1"/>
    <col min="17" max="17" width="12.28515625" customWidth="1"/>
    <col min="18" max="18" width="25.5703125" customWidth="1"/>
  </cols>
  <sheetData>
    <row r="1" spans="1:19" ht="37.5" x14ac:dyDescent="0.6">
      <c r="A1" s="11"/>
      <c r="B1" s="12" t="s">
        <v>7</v>
      </c>
      <c r="C1" s="12"/>
      <c r="D1" s="12"/>
      <c r="E1" s="12"/>
      <c r="F1" s="2"/>
      <c r="G1" s="2"/>
      <c r="H1" s="3"/>
      <c r="I1" s="3"/>
      <c r="J1" s="3"/>
      <c r="K1" s="3"/>
      <c r="L1" s="4"/>
      <c r="M1" s="3"/>
      <c r="N1" s="3"/>
      <c r="O1" s="3"/>
      <c r="P1" s="3"/>
      <c r="Q1" s="5"/>
      <c r="R1" s="5"/>
      <c r="S1" s="5"/>
    </row>
    <row r="2" spans="1:19" ht="31.5" x14ac:dyDescent="0.5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ht="18.75" x14ac:dyDescent="0.3">
      <c r="A3" s="13" t="s">
        <v>8</v>
      </c>
      <c r="B3" s="6" t="s">
        <v>9</v>
      </c>
      <c r="C3" s="6" t="s">
        <v>43</v>
      </c>
      <c r="D3" s="6" t="s">
        <v>52</v>
      </c>
      <c r="E3" s="6" t="s">
        <v>4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15</v>
      </c>
      <c r="L3" s="6" t="s">
        <v>16</v>
      </c>
      <c r="M3" s="6" t="s">
        <v>17</v>
      </c>
      <c r="N3" s="6" t="s">
        <v>18</v>
      </c>
      <c r="O3" s="6" t="s">
        <v>19</v>
      </c>
      <c r="P3" s="6" t="s">
        <v>20</v>
      </c>
      <c r="Q3" s="6" t="s">
        <v>21</v>
      </c>
      <c r="R3" s="6" t="s">
        <v>22</v>
      </c>
      <c r="S3" s="5"/>
    </row>
    <row r="4" spans="1:19" ht="18.75" x14ac:dyDescent="0.3">
      <c r="A4" s="14">
        <v>1001</v>
      </c>
      <c r="B4" s="7" t="s">
        <v>23</v>
      </c>
      <c r="C4" s="7" t="s">
        <v>44</v>
      </c>
      <c r="D4" s="7" t="s">
        <v>53</v>
      </c>
      <c r="E4" s="7" t="s">
        <v>24</v>
      </c>
      <c r="F4" s="7" t="s">
        <v>25</v>
      </c>
      <c r="G4" s="8">
        <v>50000</v>
      </c>
      <c r="H4" s="8">
        <v>28</v>
      </c>
      <c r="I4" s="8">
        <f>G4/30*H4</f>
        <v>46666.666666666672</v>
      </c>
      <c r="J4" s="8">
        <v>8000</v>
      </c>
      <c r="K4" s="8">
        <v>3000</v>
      </c>
      <c r="L4" s="8">
        <v>6000</v>
      </c>
      <c r="M4" s="9">
        <v>60</v>
      </c>
      <c r="N4" s="8">
        <f>G4/30/8*M4</f>
        <v>12500</v>
      </c>
      <c r="O4" s="10">
        <f>I4+J4+K4+L4+N4</f>
        <v>76166.666666666672</v>
      </c>
      <c r="P4" s="10">
        <f>I4*12/100</f>
        <v>5600</v>
      </c>
      <c r="Q4" s="10">
        <f>I4*0.75/100</f>
        <v>350</v>
      </c>
      <c r="R4" s="10">
        <f>O4-P4-Q4</f>
        <v>70216.666666666672</v>
      </c>
      <c r="S4" s="5"/>
    </row>
    <row r="5" spans="1:19" ht="18.75" x14ac:dyDescent="0.3">
      <c r="A5" s="15">
        <v>1002</v>
      </c>
      <c r="B5" s="7" t="s">
        <v>26</v>
      </c>
      <c r="C5" s="7" t="s">
        <v>45</v>
      </c>
      <c r="D5" s="7" t="s">
        <v>53</v>
      </c>
      <c r="E5" s="7" t="s">
        <v>27</v>
      </c>
      <c r="F5" s="7" t="s">
        <v>25</v>
      </c>
      <c r="G5" s="8">
        <v>40000</v>
      </c>
      <c r="H5" s="8">
        <v>28</v>
      </c>
      <c r="I5" s="8">
        <f t="shared" ref="I5:I14" si="0">G5/30*H5</f>
        <v>37333.333333333328</v>
      </c>
      <c r="J5" s="8">
        <v>5000</v>
      </c>
      <c r="K5" s="8">
        <v>2000</v>
      </c>
      <c r="L5" s="8">
        <v>5000</v>
      </c>
      <c r="M5" s="9">
        <v>40</v>
      </c>
      <c r="N5" s="8">
        <f t="shared" ref="N5:N14" si="1">G5/30/8*M5</f>
        <v>6666.6666666666661</v>
      </c>
      <c r="O5" s="10">
        <f t="shared" ref="O5:O14" si="2">I5+J5+K5+L5+N5</f>
        <v>55999.999999999993</v>
      </c>
      <c r="P5" s="10">
        <f t="shared" ref="P5:P14" si="3">I5*12/100</f>
        <v>4479.9999999999991</v>
      </c>
      <c r="Q5" s="10">
        <f t="shared" ref="Q5:Q14" si="4">I5*0.75/100</f>
        <v>279.99999999999994</v>
      </c>
      <c r="R5" s="10">
        <f t="shared" ref="R5:R14" si="5">O5-P5-Q5</f>
        <v>51239.999999999993</v>
      </c>
      <c r="S5" s="5"/>
    </row>
    <row r="6" spans="1:19" ht="18.75" x14ac:dyDescent="0.3">
      <c r="A6" s="15">
        <v>1003</v>
      </c>
      <c r="B6" s="7" t="s">
        <v>28</v>
      </c>
      <c r="C6" s="7" t="s">
        <v>46</v>
      </c>
      <c r="D6" s="7" t="s">
        <v>53</v>
      </c>
      <c r="E6" s="7" t="s">
        <v>29</v>
      </c>
      <c r="F6" s="7" t="s">
        <v>25</v>
      </c>
      <c r="G6" s="8">
        <v>35000</v>
      </c>
      <c r="H6" s="8">
        <v>28</v>
      </c>
      <c r="I6" s="8">
        <f t="shared" si="0"/>
        <v>32666.666666666668</v>
      </c>
      <c r="J6" s="8">
        <v>4000</v>
      </c>
      <c r="K6" s="8">
        <v>1500</v>
      </c>
      <c r="L6" s="8">
        <v>3000</v>
      </c>
      <c r="M6" s="9">
        <v>35</v>
      </c>
      <c r="N6" s="8">
        <f t="shared" si="1"/>
        <v>5104.166666666667</v>
      </c>
      <c r="O6" s="10">
        <f t="shared" si="2"/>
        <v>46270.833333333336</v>
      </c>
      <c r="P6" s="10">
        <f t="shared" si="3"/>
        <v>3920</v>
      </c>
      <c r="Q6" s="10">
        <f t="shared" si="4"/>
        <v>245</v>
      </c>
      <c r="R6" s="10">
        <f t="shared" si="5"/>
        <v>42105.833333333336</v>
      </c>
      <c r="S6" s="5"/>
    </row>
    <row r="7" spans="1:19" ht="18.75" x14ac:dyDescent="0.3">
      <c r="A7" s="15">
        <v>1004</v>
      </c>
      <c r="B7" s="7" t="s">
        <v>30</v>
      </c>
      <c r="C7" s="7" t="s">
        <v>47</v>
      </c>
      <c r="D7" s="7" t="s">
        <v>53</v>
      </c>
      <c r="E7" s="7" t="s">
        <v>31</v>
      </c>
      <c r="F7" s="7" t="s">
        <v>25</v>
      </c>
      <c r="G7" s="8">
        <v>18000</v>
      </c>
      <c r="H7" s="8">
        <v>26</v>
      </c>
      <c r="I7" s="8">
        <f t="shared" si="0"/>
        <v>15600</v>
      </c>
      <c r="J7" s="8">
        <v>300</v>
      </c>
      <c r="K7" s="8">
        <v>1000</v>
      </c>
      <c r="L7" s="8">
        <v>2000</v>
      </c>
      <c r="M7" s="9">
        <v>60</v>
      </c>
      <c r="N7" s="8">
        <f t="shared" si="1"/>
        <v>4500</v>
      </c>
      <c r="O7" s="10">
        <f t="shared" si="2"/>
        <v>23400</v>
      </c>
      <c r="P7" s="10">
        <f t="shared" si="3"/>
        <v>1872</v>
      </c>
      <c r="Q7" s="10">
        <f t="shared" si="4"/>
        <v>117</v>
      </c>
      <c r="R7" s="10">
        <f t="shared" si="5"/>
        <v>21411</v>
      </c>
      <c r="S7" s="5"/>
    </row>
    <row r="8" spans="1:19" ht="18.75" x14ac:dyDescent="0.3">
      <c r="A8" s="15">
        <v>1005</v>
      </c>
      <c r="B8" s="7" t="s">
        <v>32</v>
      </c>
      <c r="C8" s="7" t="s">
        <v>48</v>
      </c>
      <c r="D8" s="7" t="s">
        <v>53</v>
      </c>
      <c r="E8" s="7" t="s">
        <v>31</v>
      </c>
      <c r="F8" s="7" t="s">
        <v>25</v>
      </c>
      <c r="G8" s="8">
        <v>17000</v>
      </c>
      <c r="H8" s="8">
        <v>20</v>
      </c>
      <c r="I8" s="8">
        <f t="shared" si="0"/>
        <v>11333.333333333332</v>
      </c>
      <c r="J8" s="8">
        <v>300</v>
      </c>
      <c r="K8" s="8">
        <v>1000</v>
      </c>
      <c r="L8" s="8">
        <v>2000</v>
      </c>
      <c r="M8" s="9">
        <v>60</v>
      </c>
      <c r="N8" s="8">
        <f t="shared" si="1"/>
        <v>4250</v>
      </c>
      <c r="O8" s="10">
        <f t="shared" si="2"/>
        <v>18883.333333333332</v>
      </c>
      <c r="P8" s="10">
        <f t="shared" si="3"/>
        <v>1360</v>
      </c>
      <c r="Q8" s="10">
        <f t="shared" si="4"/>
        <v>85</v>
      </c>
      <c r="R8" s="10">
        <f t="shared" si="5"/>
        <v>17438.333333333332</v>
      </c>
      <c r="S8" s="5"/>
    </row>
    <row r="9" spans="1:19" ht="18.75" x14ac:dyDescent="0.3">
      <c r="A9" s="15">
        <v>1006</v>
      </c>
      <c r="B9" s="7" t="s">
        <v>33</v>
      </c>
      <c r="C9" s="7" t="s">
        <v>49</v>
      </c>
      <c r="D9" s="7" t="s">
        <v>53</v>
      </c>
      <c r="E9" s="7" t="s">
        <v>31</v>
      </c>
      <c r="F9" s="7" t="s">
        <v>25</v>
      </c>
      <c r="G9" s="8">
        <v>17000</v>
      </c>
      <c r="H9" s="8">
        <v>27</v>
      </c>
      <c r="I9" s="8">
        <f t="shared" si="0"/>
        <v>15299.999999999998</v>
      </c>
      <c r="J9" s="8">
        <v>300</v>
      </c>
      <c r="K9" s="8">
        <v>1000</v>
      </c>
      <c r="L9" s="8">
        <v>2000</v>
      </c>
      <c r="M9" s="9">
        <v>60</v>
      </c>
      <c r="N9" s="8">
        <f t="shared" si="1"/>
        <v>4250</v>
      </c>
      <c r="O9" s="10">
        <f t="shared" si="2"/>
        <v>22850</v>
      </c>
      <c r="P9" s="10">
        <f t="shared" si="3"/>
        <v>1835.9999999999998</v>
      </c>
      <c r="Q9" s="10">
        <f t="shared" si="4"/>
        <v>114.74999999999999</v>
      </c>
      <c r="R9" s="10">
        <f t="shared" si="5"/>
        <v>20899.25</v>
      </c>
      <c r="S9" s="5"/>
    </row>
    <row r="10" spans="1:19" ht="18.75" x14ac:dyDescent="0.3">
      <c r="A10" s="15">
        <v>1007</v>
      </c>
      <c r="B10" s="7" t="s">
        <v>34</v>
      </c>
      <c r="C10" s="7" t="s">
        <v>50</v>
      </c>
      <c r="D10" s="7" t="s">
        <v>53</v>
      </c>
      <c r="E10" s="7" t="s">
        <v>31</v>
      </c>
      <c r="F10" s="7" t="s">
        <v>25</v>
      </c>
      <c r="G10" s="8">
        <v>16000</v>
      </c>
      <c r="H10" s="8">
        <v>15</v>
      </c>
      <c r="I10" s="8">
        <f t="shared" si="0"/>
        <v>8000.0000000000009</v>
      </c>
      <c r="J10" s="8">
        <v>300</v>
      </c>
      <c r="K10" s="8">
        <v>1000</v>
      </c>
      <c r="L10" s="8">
        <v>2000</v>
      </c>
      <c r="M10" s="9">
        <v>60</v>
      </c>
      <c r="N10" s="8">
        <f t="shared" si="1"/>
        <v>4000.0000000000005</v>
      </c>
      <c r="O10" s="10">
        <f t="shared" si="2"/>
        <v>15300</v>
      </c>
      <c r="P10" s="10">
        <f t="shared" si="3"/>
        <v>960.00000000000011</v>
      </c>
      <c r="Q10" s="10">
        <f t="shared" si="4"/>
        <v>60.000000000000007</v>
      </c>
      <c r="R10" s="10">
        <f t="shared" si="5"/>
        <v>14280</v>
      </c>
      <c r="S10" s="5"/>
    </row>
    <row r="11" spans="1:19" ht="18.75" x14ac:dyDescent="0.3">
      <c r="A11" s="15">
        <v>1008</v>
      </c>
      <c r="B11" s="7" t="s">
        <v>35</v>
      </c>
      <c r="C11" s="7" t="s">
        <v>51</v>
      </c>
      <c r="D11" s="7" t="s">
        <v>53</v>
      </c>
      <c r="E11" s="7" t="s">
        <v>31</v>
      </c>
      <c r="F11" s="7" t="s">
        <v>25</v>
      </c>
      <c r="G11" s="8">
        <v>19000</v>
      </c>
      <c r="H11" s="8">
        <v>20</v>
      </c>
      <c r="I11" s="8">
        <f t="shared" si="0"/>
        <v>12666.666666666668</v>
      </c>
      <c r="J11" s="8">
        <v>300</v>
      </c>
      <c r="K11" s="8">
        <v>1000</v>
      </c>
      <c r="L11" s="8">
        <v>2000</v>
      </c>
      <c r="M11" s="9">
        <v>60</v>
      </c>
      <c r="N11" s="8">
        <f t="shared" si="1"/>
        <v>4750</v>
      </c>
      <c r="O11" s="10">
        <f t="shared" si="2"/>
        <v>20716.666666666668</v>
      </c>
      <c r="P11" s="10">
        <f t="shared" si="3"/>
        <v>1520</v>
      </c>
      <c r="Q11" s="10">
        <f t="shared" si="4"/>
        <v>95</v>
      </c>
      <c r="R11" s="10">
        <f t="shared" si="5"/>
        <v>19101.666666666668</v>
      </c>
      <c r="S11" s="5"/>
    </row>
    <row r="12" spans="1:19" ht="18.75" x14ac:dyDescent="0.3">
      <c r="A12" s="15">
        <v>1009</v>
      </c>
      <c r="B12" s="7" t="s">
        <v>36</v>
      </c>
      <c r="C12" s="7" t="s">
        <v>44</v>
      </c>
      <c r="D12" s="7" t="s">
        <v>53</v>
      </c>
      <c r="E12" s="7" t="s">
        <v>31</v>
      </c>
      <c r="F12" s="7" t="s">
        <v>25</v>
      </c>
      <c r="G12" s="8">
        <v>19000</v>
      </c>
      <c r="H12" s="8">
        <v>18</v>
      </c>
      <c r="I12" s="8">
        <f t="shared" si="0"/>
        <v>11400</v>
      </c>
      <c r="J12" s="8">
        <v>300</v>
      </c>
      <c r="K12" s="8">
        <v>1000</v>
      </c>
      <c r="L12" s="8">
        <v>2000</v>
      </c>
      <c r="M12" s="9">
        <v>60</v>
      </c>
      <c r="N12" s="8">
        <f t="shared" si="1"/>
        <v>4750</v>
      </c>
      <c r="O12" s="10">
        <f t="shared" si="2"/>
        <v>19450</v>
      </c>
      <c r="P12" s="10">
        <f t="shared" si="3"/>
        <v>1368</v>
      </c>
      <c r="Q12" s="10">
        <f t="shared" si="4"/>
        <v>85.5</v>
      </c>
      <c r="R12" s="10">
        <f t="shared" si="5"/>
        <v>17996.5</v>
      </c>
      <c r="S12" s="5"/>
    </row>
    <row r="13" spans="1:19" ht="18.75" x14ac:dyDescent="0.3">
      <c r="A13" s="15">
        <v>1010</v>
      </c>
      <c r="B13" s="7" t="s">
        <v>37</v>
      </c>
      <c r="C13" s="7" t="s">
        <v>48</v>
      </c>
      <c r="D13" s="7" t="s">
        <v>53</v>
      </c>
      <c r="E13" s="7" t="s">
        <v>31</v>
      </c>
      <c r="F13" s="7" t="s">
        <v>25</v>
      </c>
      <c r="G13" s="8">
        <v>18000</v>
      </c>
      <c r="H13" s="8">
        <v>28</v>
      </c>
      <c r="I13" s="8">
        <f t="shared" si="0"/>
        <v>16800</v>
      </c>
      <c r="J13" s="8">
        <v>300</v>
      </c>
      <c r="K13" s="8">
        <v>1000</v>
      </c>
      <c r="L13" s="8">
        <v>2000</v>
      </c>
      <c r="M13" s="9">
        <v>60</v>
      </c>
      <c r="N13" s="8">
        <f t="shared" si="1"/>
        <v>4500</v>
      </c>
      <c r="O13" s="10">
        <f t="shared" si="2"/>
        <v>24600</v>
      </c>
      <c r="P13" s="10">
        <f t="shared" si="3"/>
        <v>2016</v>
      </c>
      <c r="Q13" s="10">
        <f t="shared" si="4"/>
        <v>126</v>
      </c>
      <c r="R13" s="10">
        <f t="shared" si="5"/>
        <v>22458</v>
      </c>
      <c r="S13" s="5"/>
    </row>
    <row r="14" spans="1:19" ht="18.75" x14ac:dyDescent="0.3">
      <c r="A14" s="15">
        <v>1011</v>
      </c>
      <c r="B14" s="7" t="s">
        <v>32</v>
      </c>
      <c r="C14" s="7" t="s">
        <v>46</v>
      </c>
      <c r="D14" s="7" t="s">
        <v>53</v>
      </c>
      <c r="E14" s="7" t="s">
        <v>31</v>
      </c>
      <c r="F14" s="7" t="s">
        <v>25</v>
      </c>
      <c r="G14" s="8">
        <v>18000</v>
      </c>
      <c r="H14" s="8">
        <v>28</v>
      </c>
      <c r="I14" s="8">
        <f t="shared" si="0"/>
        <v>16800</v>
      </c>
      <c r="J14" s="8">
        <v>300</v>
      </c>
      <c r="K14" s="8">
        <v>1000</v>
      </c>
      <c r="L14" s="8">
        <v>2000</v>
      </c>
      <c r="M14" s="9">
        <v>60</v>
      </c>
      <c r="N14" s="8">
        <f t="shared" si="1"/>
        <v>4500</v>
      </c>
      <c r="O14" s="10">
        <f t="shared" si="2"/>
        <v>24600</v>
      </c>
      <c r="P14" s="10">
        <f t="shared" si="3"/>
        <v>2016</v>
      </c>
      <c r="Q14" s="10">
        <f t="shared" si="4"/>
        <v>126</v>
      </c>
      <c r="R14" s="10">
        <f t="shared" si="5"/>
        <v>22458</v>
      </c>
      <c r="S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=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2024-06-11T12:08:28Z</dcterms:created>
  <dcterms:modified xsi:type="dcterms:W3CDTF">2024-07-01T05:57:31Z</dcterms:modified>
</cp:coreProperties>
</file>