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f07f2de2aeae21/ドキュメント/分析結果/大阪都構想/src/"/>
    </mc:Choice>
  </mc:AlternateContent>
  <xr:revisionPtr revIDLastSave="22" documentId="8_{AAE0C367-3B0D-4F06-82EC-89E9DDCF85D1}" xr6:coauthVersionLast="45" xr6:coauthVersionMax="45" xr10:uidLastSave="{59B4D5AB-A3F7-481D-9838-70EC9A96AF57}"/>
  <bookViews>
    <workbookView xWindow="3480" yWindow="456" windowWidth="16248" windowHeight="11352" xr2:uid="{390F0BEA-253A-422B-863E-05602C058211}"/>
  </bookViews>
  <sheets>
    <sheet name="データ一覧" sheetId="1" r:id="rId1"/>
    <sheet name="2020年10月推計人口" sheetId="2" r:id="rId2"/>
    <sheet name="世帯年収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AA16" i="3"/>
  <c r="Z16" i="3"/>
  <c r="Y16" i="3"/>
  <c r="X16" i="3"/>
  <c r="W16" i="3"/>
  <c r="V16" i="3"/>
  <c r="T16" i="3"/>
  <c r="U16" i="3"/>
  <c r="R16" i="3"/>
  <c r="S16" i="3"/>
  <c r="Q16" i="3"/>
  <c r="P16" i="3"/>
  <c r="O16" i="3"/>
  <c r="N16" i="3"/>
  <c r="M16" i="3"/>
  <c r="K16" i="3"/>
  <c r="L16" i="3"/>
  <c r="G16" i="3"/>
  <c r="H16" i="3"/>
  <c r="I16" i="3"/>
  <c r="J16" i="3"/>
  <c r="F16" i="3"/>
  <c r="E16" i="3"/>
  <c r="D16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D14" i="3"/>
  <c r="A3" i="3"/>
  <c r="A4" i="3"/>
  <c r="A5" i="3"/>
  <c r="A6" i="3"/>
  <c r="A7" i="3"/>
  <c r="A8" i="3"/>
  <c r="A9" i="3"/>
  <c r="A10" i="3"/>
  <c r="A11" i="3"/>
  <c r="A12" i="3"/>
  <c r="A2" i="3"/>
  <c r="D14" i="1"/>
  <c r="I14" i="1"/>
  <c r="J14" i="1"/>
  <c r="K14" i="1"/>
  <c r="D15" i="1"/>
  <c r="I15" i="1"/>
  <c r="J15" i="1"/>
  <c r="K15" i="1"/>
  <c r="D16" i="1"/>
  <c r="I16" i="1"/>
  <c r="J16" i="1"/>
  <c r="K16" i="1"/>
  <c r="D17" i="1"/>
  <c r="I17" i="1"/>
  <c r="J17" i="1"/>
  <c r="K17" i="1"/>
  <c r="D18" i="1"/>
  <c r="I18" i="1"/>
  <c r="J18" i="1"/>
  <c r="K18" i="1"/>
  <c r="D19" i="1"/>
  <c r="I19" i="1"/>
  <c r="J19" i="1"/>
  <c r="K19" i="1"/>
  <c r="D20" i="1"/>
  <c r="I20" i="1"/>
  <c r="J20" i="1"/>
  <c r="K20" i="1"/>
  <c r="D21" i="1"/>
  <c r="I21" i="1"/>
  <c r="J21" i="1"/>
  <c r="K21" i="1"/>
  <c r="D22" i="1"/>
  <c r="I22" i="1"/>
  <c r="J22" i="1"/>
  <c r="K22" i="1"/>
  <c r="D23" i="1"/>
  <c r="I23" i="1"/>
  <c r="J23" i="1"/>
  <c r="K23" i="1"/>
  <c r="D24" i="1"/>
  <c r="I24" i="1"/>
  <c r="J24" i="1"/>
  <c r="K24" i="1"/>
  <c r="D25" i="1"/>
  <c r="I25" i="1"/>
  <c r="J25" i="1"/>
  <c r="K25" i="1"/>
  <c r="K3" i="1"/>
  <c r="K4" i="1"/>
  <c r="K5" i="1"/>
  <c r="K6" i="1"/>
  <c r="K7" i="1"/>
  <c r="K8" i="1"/>
  <c r="K9" i="1"/>
  <c r="K10" i="1"/>
  <c r="K11" i="1"/>
  <c r="K12" i="1"/>
  <c r="K1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2" i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5" i="2"/>
  <c r="B5" i="2"/>
  <c r="D2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5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9" i="1"/>
  <c r="D2" i="1"/>
  <c r="D3" i="1"/>
  <c r="D4" i="1"/>
  <c r="D10" i="1"/>
  <c r="D11" i="1"/>
  <c r="D12" i="1"/>
  <c r="D13" i="1"/>
  <c r="D5" i="1"/>
  <c r="D6" i="1"/>
  <c r="D7" i="1"/>
  <c r="D8" i="1"/>
</calcChain>
</file>

<file path=xl/sharedStrings.xml><?xml version="1.0" encoding="utf-8"?>
<sst xmlns="http://schemas.openxmlformats.org/spreadsheetml/2006/main" count="277" uniqueCount="135">
  <si>
    <t>鶴見区</t>
  </si>
  <si>
    <t>鶴見区</t>
    <rPh sb="0" eb="3">
      <t>ツルミク</t>
    </rPh>
    <phoneticPr fontId="2"/>
  </si>
  <si>
    <t>阿倍野区</t>
  </si>
  <si>
    <t>阿倍野区</t>
    <rPh sb="0" eb="4">
      <t>アベノク</t>
    </rPh>
    <phoneticPr fontId="2"/>
  </si>
  <si>
    <t>賛成</t>
    <rPh sb="0" eb="2">
      <t>サンセイ</t>
    </rPh>
    <phoneticPr fontId="2"/>
  </si>
  <si>
    <t>住吉区</t>
  </si>
  <si>
    <t>住吉区</t>
    <rPh sb="0" eb="3">
      <t>スミヨシク</t>
    </rPh>
    <phoneticPr fontId="2"/>
  </si>
  <si>
    <t>東住吉区</t>
  </si>
  <si>
    <t>東住吉区</t>
    <rPh sb="0" eb="4">
      <t>ヒガシスミヨシク</t>
    </rPh>
    <phoneticPr fontId="2"/>
  </si>
  <si>
    <t>平野区</t>
  </si>
  <si>
    <t>平野区</t>
    <rPh sb="0" eb="3">
      <t>ヒラノク</t>
    </rPh>
    <phoneticPr fontId="2"/>
  </si>
  <si>
    <t>西成区</t>
  </si>
  <si>
    <t>西成区</t>
    <rPh sb="0" eb="3">
      <t>ニシナリク</t>
    </rPh>
    <phoneticPr fontId="2"/>
  </si>
  <si>
    <t>北区</t>
  </si>
  <si>
    <t>北区</t>
    <rPh sb="0" eb="2">
      <t>キタク</t>
    </rPh>
    <phoneticPr fontId="2"/>
  </si>
  <si>
    <t>都島区</t>
  </si>
  <si>
    <t>都島区</t>
    <rPh sb="0" eb="3">
      <t>ミヤコジマク</t>
    </rPh>
    <phoneticPr fontId="2"/>
  </si>
  <si>
    <t>福島区</t>
  </si>
  <si>
    <t>福島区</t>
    <rPh sb="0" eb="3">
      <t>フクシマク</t>
    </rPh>
    <phoneticPr fontId="2"/>
  </si>
  <si>
    <t>此花区</t>
  </si>
  <si>
    <t>此花区</t>
    <rPh sb="0" eb="3">
      <t>コノハナク</t>
    </rPh>
    <phoneticPr fontId="2"/>
  </si>
  <si>
    <t>中央区</t>
  </si>
  <si>
    <t>中央区</t>
    <rPh sb="0" eb="3">
      <t>チュウオウク</t>
    </rPh>
    <phoneticPr fontId="2"/>
  </si>
  <si>
    <t>西区</t>
  </si>
  <si>
    <t>西区</t>
    <rPh sb="0" eb="2">
      <t>ニシク</t>
    </rPh>
    <phoneticPr fontId="2"/>
  </si>
  <si>
    <t>港区</t>
  </si>
  <si>
    <t>港区</t>
    <rPh sb="0" eb="2">
      <t>ミナトク</t>
    </rPh>
    <phoneticPr fontId="2"/>
  </si>
  <si>
    <t>大正区</t>
  </si>
  <si>
    <t>大正区</t>
    <rPh sb="0" eb="3">
      <t>タイショウク</t>
    </rPh>
    <phoneticPr fontId="2"/>
  </si>
  <si>
    <t>浪速区</t>
  </si>
  <si>
    <t>浪速区</t>
    <rPh sb="0" eb="3">
      <t>ナニワク</t>
    </rPh>
    <phoneticPr fontId="2"/>
  </si>
  <si>
    <t>西淀川区</t>
  </si>
  <si>
    <t>西淀川区</t>
    <rPh sb="0" eb="4">
      <t>ニシヨドガワク</t>
    </rPh>
    <phoneticPr fontId="2"/>
  </si>
  <si>
    <t>淀川区</t>
  </si>
  <si>
    <t>淀川区</t>
    <rPh sb="0" eb="3">
      <t>ヨドガワク</t>
    </rPh>
    <phoneticPr fontId="2"/>
  </si>
  <si>
    <t>東淀川区</t>
  </si>
  <si>
    <t>東淀川区</t>
    <rPh sb="0" eb="4">
      <t>ヒガシヨドガワク</t>
    </rPh>
    <phoneticPr fontId="2"/>
  </si>
  <si>
    <t>東成区</t>
  </si>
  <si>
    <t>東成区</t>
    <rPh sb="0" eb="3">
      <t>ヒガシナリク</t>
    </rPh>
    <phoneticPr fontId="2"/>
  </si>
  <si>
    <t>生野区</t>
  </si>
  <si>
    <t>生野区</t>
    <rPh sb="0" eb="3">
      <t>イクノク</t>
    </rPh>
    <phoneticPr fontId="2"/>
  </si>
  <si>
    <t>旭区</t>
  </si>
  <si>
    <t>旭区</t>
    <rPh sb="0" eb="2">
      <t>アサヒク</t>
    </rPh>
    <phoneticPr fontId="2"/>
  </si>
  <si>
    <t>城東区</t>
  </si>
  <si>
    <t>城東区</t>
    <rPh sb="0" eb="3">
      <t>ジョウトウク</t>
    </rPh>
    <phoneticPr fontId="2"/>
  </si>
  <si>
    <t>住之江区</t>
  </si>
  <si>
    <t>住之江区</t>
    <rPh sb="0" eb="4">
      <t>スミノエク</t>
    </rPh>
    <phoneticPr fontId="2"/>
  </si>
  <si>
    <t>天王寺区</t>
  </si>
  <si>
    <t>天王寺区</t>
    <rPh sb="0" eb="4">
      <t>テンノウジク</t>
    </rPh>
    <phoneticPr fontId="2"/>
  </si>
  <si>
    <t>反対</t>
    <rPh sb="0" eb="2">
      <t>ハンタイ</t>
    </rPh>
    <phoneticPr fontId="2"/>
  </si>
  <si>
    <t>賛成率</t>
    <rPh sb="0" eb="2">
      <t>サンセイ</t>
    </rPh>
    <rPh sb="2" eb="3">
      <t>リツ</t>
    </rPh>
    <phoneticPr fontId="2"/>
  </si>
  <si>
    <t>合併後の区</t>
    <rPh sb="0" eb="3">
      <t>ガッペイゴ</t>
    </rPh>
    <rPh sb="4" eb="5">
      <t>ク</t>
    </rPh>
    <phoneticPr fontId="2"/>
  </si>
  <si>
    <t>地下鉄平野駅</t>
    <rPh sb="0" eb="3">
      <t>チカテツ</t>
    </rPh>
    <rPh sb="3" eb="5">
      <t>ヒラノ</t>
    </rPh>
    <rPh sb="5" eb="6">
      <t>エキ</t>
    </rPh>
    <phoneticPr fontId="2"/>
  </si>
  <si>
    <t>天下茶屋駅</t>
    <rPh sb="0" eb="2">
      <t>テンカ</t>
    </rPh>
    <rPh sb="2" eb="4">
      <t>チャヤ</t>
    </rPh>
    <rPh sb="4" eb="5">
      <t>エキ</t>
    </rPh>
    <phoneticPr fontId="2"/>
  </si>
  <si>
    <t>京橋駅</t>
    <rPh sb="0" eb="3">
      <t>キョウバシエキ</t>
    </rPh>
    <phoneticPr fontId="2"/>
  </si>
  <si>
    <t>福島駅</t>
    <rPh sb="0" eb="3">
      <t>フクシマエキ</t>
    </rPh>
    <phoneticPr fontId="2"/>
  </si>
  <si>
    <t>西九条駅</t>
    <rPh sb="0" eb="4">
      <t>ニシクジョウエキ</t>
    </rPh>
    <phoneticPr fontId="2"/>
  </si>
  <si>
    <t>淀屋橋駅</t>
    <rPh sb="0" eb="3">
      <t>ヨドヤバシ</t>
    </rPh>
    <rPh sb="3" eb="4">
      <t>エキ</t>
    </rPh>
    <phoneticPr fontId="2"/>
  </si>
  <si>
    <t>地下鉄今里駅</t>
    <rPh sb="0" eb="3">
      <t>チカテツ</t>
    </rPh>
    <rPh sb="3" eb="5">
      <t>イマザト</t>
    </rPh>
    <rPh sb="5" eb="6">
      <t>エキ</t>
    </rPh>
    <phoneticPr fontId="2"/>
  </si>
  <si>
    <t>千林駅</t>
    <rPh sb="0" eb="2">
      <t>センバヤシ</t>
    </rPh>
    <rPh sb="2" eb="3">
      <t>エキ</t>
    </rPh>
    <phoneticPr fontId="2"/>
  </si>
  <si>
    <t>梅田駅</t>
    <rPh sb="0" eb="2">
      <t>ウメダ</t>
    </rPh>
    <rPh sb="2" eb="3">
      <t>エキ</t>
    </rPh>
    <phoneticPr fontId="2"/>
  </si>
  <si>
    <t>堺筋本町駅</t>
    <rPh sb="0" eb="4">
      <t>サカイスジホンマチ</t>
    </rPh>
    <rPh sb="4" eb="5">
      <t>エキ</t>
    </rPh>
    <phoneticPr fontId="2"/>
  </si>
  <si>
    <t>心斎橋駅</t>
    <rPh sb="0" eb="3">
      <t>シンサイバシ</t>
    </rPh>
    <rPh sb="3" eb="4">
      <t>エキ</t>
    </rPh>
    <phoneticPr fontId="2"/>
  </si>
  <si>
    <t>阿波座駅</t>
    <rPh sb="0" eb="4">
      <t>アワザエキ</t>
    </rPh>
    <phoneticPr fontId="2"/>
  </si>
  <si>
    <t>弁天町駅</t>
    <rPh sb="0" eb="3">
      <t>ベンテンチョウ</t>
    </rPh>
    <rPh sb="3" eb="4">
      <t>エキ</t>
    </rPh>
    <phoneticPr fontId="2"/>
  </si>
  <si>
    <t>大正駅</t>
    <rPh sb="0" eb="3">
      <t>タイショウエキ</t>
    </rPh>
    <phoneticPr fontId="2"/>
  </si>
  <si>
    <t>四天王寺前夕陽丘</t>
    <rPh sb="0" eb="5">
      <t>シテンノウジマエ</t>
    </rPh>
    <rPh sb="5" eb="8">
      <t>ユウヒガオカ</t>
    </rPh>
    <phoneticPr fontId="2"/>
  </si>
  <si>
    <t>なんば駅</t>
    <rPh sb="3" eb="4">
      <t>エキ</t>
    </rPh>
    <phoneticPr fontId="2"/>
  </si>
  <si>
    <t>平均</t>
    <rPh sb="0" eb="2">
      <t>ヘイキン</t>
    </rPh>
    <phoneticPr fontId="2"/>
  </si>
  <si>
    <t>住之江公園駅</t>
    <rPh sb="0" eb="5">
      <t>スミノエコウエン</t>
    </rPh>
    <rPh sb="5" eb="6">
      <t>エキ</t>
    </rPh>
    <phoneticPr fontId="2"/>
  </si>
  <si>
    <t>昭和町駅</t>
    <rPh sb="0" eb="2">
      <t>ショウワ</t>
    </rPh>
    <rPh sb="2" eb="3">
      <t>マチ</t>
    </rPh>
    <rPh sb="3" eb="4">
      <t>エキ</t>
    </rPh>
    <phoneticPr fontId="2"/>
  </si>
  <si>
    <t>天王寺駅</t>
    <rPh sb="0" eb="3">
      <t>テンノウジ</t>
    </rPh>
    <rPh sb="3" eb="4">
      <t>エキ</t>
    </rPh>
    <phoneticPr fontId="2"/>
  </si>
  <si>
    <t>鶴橋駅</t>
    <rPh sb="0" eb="3">
      <t>ツルハシエキ</t>
    </rPh>
    <phoneticPr fontId="2"/>
  </si>
  <si>
    <t>十三駅</t>
    <rPh sb="0" eb="2">
      <t>ジュウソウ</t>
    </rPh>
    <rPh sb="2" eb="3">
      <t>エキ</t>
    </rPh>
    <phoneticPr fontId="2"/>
  </si>
  <si>
    <t>蒲生四丁目駅</t>
    <rPh sb="0" eb="5">
      <t>ガモウヨンチョウメ</t>
    </rPh>
    <rPh sb="5" eb="6">
      <t>エキ</t>
    </rPh>
    <phoneticPr fontId="2"/>
  </si>
  <si>
    <t>今福鶴見駅</t>
    <rPh sb="0" eb="5">
      <t>イマフクツルミエキ</t>
    </rPh>
    <phoneticPr fontId="2"/>
  </si>
  <si>
    <t>長居駅</t>
    <rPh sb="0" eb="2">
      <t>ナガイ</t>
    </rPh>
    <rPh sb="2" eb="3">
      <t>エキ</t>
    </rPh>
    <phoneticPr fontId="2"/>
  </si>
  <si>
    <t>前回賛成率</t>
    <rPh sb="0" eb="2">
      <t>ゼンカイ</t>
    </rPh>
    <rPh sb="2" eb="4">
      <t>サンセイ</t>
    </rPh>
    <rPh sb="4" eb="5">
      <t>リツ</t>
    </rPh>
    <phoneticPr fontId="2"/>
  </si>
  <si>
    <t>針中野駅</t>
    <rPh sb="0" eb="1">
      <t>ハリ</t>
    </rPh>
    <rPh sb="1" eb="3">
      <t>ナカノ</t>
    </rPh>
    <rPh sb="3" eb="4">
      <t>エキ</t>
    </rPh>
    <phoneticPr fontId="2"/>
  </si>
  <si>
    <t>年齢５歳階級別</t>
    <rPh sb="0" eb="2">
      <t>ネンレイ</t>
    </rPh>
    <rPh sb="3" eb="4">
      <t>サイ</t>
    </rPh>
    <rPh sb="4" eb="6">
      <t>カイキュウ</t>
    </rPh>
    <rPh sb="6" eb="7">
      <t>ベツ</t>
    </rPh>
    <phoneticPr fontId="4"/>
  </si>
  <si>
    <t>年齢３区分別</t>
    <rPh sb="0" eb="2">
      <t>ネンレイ</t>
    </rPh>
    <rPh sb="3" eb="5">
      <t>クブン</t>
    </rPh>
    <rPh sb="5" eb="6">
      <t>ベツ</t>
    </rPh>
    <phoneticPr fontId="4"/>
  </si>
  <si>
    <t>総数</t>
    <rPh sb="0" eb="2">
      <t>ソウスウ</t>
    </rPh>
    <phoneticPr fontId="5"/>
  </si>
  <si>
    <t>０歳から４歳</t>
    <rPh sb="1" eb="2">
      <t>サイ</t>
    </rPh>
    <rPh sb="5" eb="6">
      <t>サイ</t>
    </rPh>
    <phoneticPr fontId="5"/>
  </si>
  <si>
    <t>５歳から９歳</t>
    <rPh sb="1" eb="2">
      <t>サイ</t>
    </rPh>
    <rPh sb="5" eb="6">
      <t>サイ</t>
    </rPh>
    <phoneticPr fontId="5"/>
  </si>
  <si>
    <t>10歳から14歳</t>
    <rPh sb="2" eb="3">
      <t>サイ</t>
    </rPh>
    <rPh sb="7" eb="8">
      <t>サイ</t>
    </rPh>
    <phoneticPr fontId="5"/>
  </si>
  <si>
    <t>15歳から19歳</t>
    <rPh sb="2" eb="3">
      <t>サイ</t>
    </rPh>
    <rPh sb="7" eb="8">
      <t>サイ</t>
    </rPh>
    <phoneticPr fontId="5"/>
  </si>
  <si>
    <t>20歳から24歳</t>
    <rPh sb="2" eb="3">
      <t>サイ</t>
    </rPh>
    <rPh sb="7" eb="8">
      <t>サイ</t>
    </rPh>
    <phoneticPr fontId="5"/>
  </si>
  <si>
    <t>25歳から29歳</t>
    <rPh sb="2" eb="3">
      <t>サイ</t>
    </rPh>
    <rPh sb="7" eb="8">
      <t>サイ</t>
    </rPh>
    <phoneticPr fontId="5"/>
  </si>
  <si>
    <t>30歳から34歳</t>
    <rPh sb="2" eb="3">
      <t>サイ</t>
    </rPh>
    <rPh sb="7" eb="8">
      <t>サイ</t>
    </rPh>
    <phoneticPr fontId="5"/>
  </si>
  <si>
    <t>35歳から39歳</t>
    <rPh sb="2" eb="3">
      <t>サイ</t>
    </rPh>
    <rPh sb="7" eb="8">
      <t>サイ</t>
    </rPh>
    <phoneticPr fontId="5"/>
  </si>
  <si>
    <t>40歳から44歳</t>
    <rPh sb="2" eb="3">
      <t>サイ</t>
    </rPh>
    <rPh sb="7" eb="8">
      <t>サイ</t>
    </rPh>
    <phoneticPr fontId="5"/>
  </si>
  <si>
    <t>45歳から49歳</t>
    <rPh sb="2" eb="3">
      <t>サイ</t>
    </rPh>
    <rPh sb="7" eb="8">
      <t>サイ</t>
    </rPh>
    <phoneticPr fontId="5"/>
  </si>
  <si>
    <t>50歳から54歳</t>
    <rPh sb="2" eb="3">
      <t>サイ</t>
    </rPh>
    <rPh sb="7" eb="8">
      <t>サイ</t>
    </rPh>
    <phoneticPr fontId="5"/>
  </si>
  <si>
    <t>55歳から59歳</t>
    <rPh sb="2" eb="3">
      <t>サイ</t>
    </rPh>
    <rPh sb="7" eb="8">
      <t>サイ</t>
    </rPh>
    <phoneticPr fontId="5"/>
  </si>
  <si>
    <t>60歳から64歳</t>
    <rPh sb="2" eb="3">
      <t>サイ</t>
    </rPh>
    <rPh sb="7" eb="8">
      <t>サイ</t>
    </rPh>
    <phoneticPr fontId="5"/>
  </si>
  <si>
    <t>65歳から69歳</t>
    <rPh sb="2" eb="3">
      <t>サイ</t>
    </rPh>
    <rPh sb="7" eb="8">
      <t>サイ</t>
    </rPh>
    <phoneticPr fontId="5"/>
  </si>
  <si>
    <t>70歳から74歳</t>
    <rPh sb="2" eb="3">
      <t>サイ</t>
    </rPh>
    <rPh sb="7" eb="8">
      <t>サイ</t>
    </rPh>
    <phoneticPr fontId="5"/>
  </si>
  <si>
    <t>75歳から79歳</t>
    <rPh sb="2" eb="3">
      <t>サイ</t>
    </rPh>
    <rPh sb="7" eb="8">
      <t>サイ</t>
    </rPh>
    <phoneticPr fontId="5"/>
  </si>
  <si>
    <t>80歳から84歳</t>
    <rPh sb="2" eb="3">
      <t>サイ</t>
    </rPh>
    <rPh sb="7" eb="8">
      <t>サイ</t>
    </rPh>
    <phoneticPr fontId="5"/>
  </si>
  <si>
    <t>85歳から89歳</t>
    <rPh sb="2" eb="3">
      <t>サイ</t>
    </rPh>
    <rPh sb="7" eb="8">
      <t>サイ</t>
    </rPh>
    <phoneticPr fontId="5"/>
  </si>
  <si>
    <t>90歳から94歳</t>
    <rPh sb="2" eb="3">
      <t>サイ</t>
    </rPh>
    <rPh sb="7" eb="8">
      <t>サイ</t>
    </rPh>
    <phoneticPr fontId="5"/>
  </si>
  <si>
    <t>95歳から99歳</t>
    <rPh sb="2" eb="3">
      <t>サイ</t>
    </rPh>
    <rPh sb="7" eb="8">
      <t>サイ</t>
    </rPh>
    <phoneticPr fontId="5"/>
  </si>
  <si>
    <t>100歳以上</t>
    <rPh sb="3" eb="4">
      <t>サイ</t>
    </rPh>
    <rPh sb="4" eb="6">
      <t>イジョウ</t>
    </rPh>
    <phoneticPr fontId="5"/>
  </si>
  <si>
    <t>０～14歳</t>
    <rPh sb="4" eb="5">
      <t>サイ</t>
    </rPh>
    <phoneticPr fontId="5"/>
  </si>
  <si>
    <t>15～64歳</t>
    <rPh sb="5" eb="6">
      <t>サイ</t>
    </rPh>
    <phoneticPr fontId="5"/>
  </si>
  <si>
    <t>65歳以上</t>
    <rPh sb="2" eb="5">
      <t>サイイジョウ</t>
    </rPh>
    <phoneticPr fontId="5"/>
  </si>
  <si>
    <t>60歳以上</t>
    <rPh sb="2" eb="3">
      <t>サイ</t>
    </rPh>
    <rPh sb="3" eb="5">
      <t>イジョウ</t>
    </rPh>
    <phoneticPr fontId="2"/>
  </si>
  <si>
    <t>総数</t>
  </si>
  <si>
    <t>男</t>
  </si>
  <si>
    <t>女</t>
  </si>
  <si>
    <t>大阪市</t>
  </si>
  <si>
    <t>30～50代</t>
    <rPh sb="5" eb="6">
      <t>ダイ</t>
    </rPh>
    <phoneticPr fontId="2"/>
  </si>
  <si>
    <t>男性比率</t>
    <rPh sb="0" eb="2">
      <t>ダンセイ</t>
    </rPh>
    <rPh sb="2" eb="4">
      <t>ヒリツ</t>
    </rPh>
    <phoneticPr fontId="2"/>
  </si>
  <si>
    <t>十三駅</t>
    <rPh sb="0" eb="3">
      <t>ジュウソウエキ</t>
    </rPh>
    <phoneticPr fontId="2"/>
  </si>
  <si>
    <t>淡路駅</t>
    <rPh sb="0" eb="2">
      <t>アワジ</t>
    </rPh>
    <rPh sb="2" eb="3">
      <t>エキ</t>
    </rPh>
    <phoneticPr fontId="2"/>
  </si>
  <si>
    <t>御幣島駅</t>
    <rPh sb="0" eb="3">
      <t>ミテジマ</t>
    </rPh>
    <rPh sb="3" eb="4">
      <t>エキ</t>
    </rPh>
    <phoneticPr fontId="2"/>
  </si>
  <si>
    <t>現区名</t>
    <rPh sb="0" eb="1">
      <t>ゲン</t>
    </rPh>
    <rPh sb="1" eb="2">
      <t>ク</t>
    </rPh>
    <rPh sb="2" eb="3">
      <t>メイ</t>
    </rPh>
    <phoneticPr fontId="2"/>
  </si>
  <si>
    <t>12時発</t>
    <rPh sb="2" eb="3">
      <t>ジ</t>
    </rPh>
    <rPh sb="3" eb="4">
      <t>ハツ</t>
    </rPh>
    <phoneticPr fontId="2"/>
  </si>
  <si>
    <t>15時発</t>
    <rPh sb="2" eb="3">
      <t>ジ</t>
    </rPh>
    <rPh sb="3" eb="4">
      <t>ハツ</t>
    </rPh>
    <phoneticPr fontId="2"/>
  </si>
  <si>
    <t>18時発</t>
    <rPh sb="2" eb="3">
      <t>ジ</t>
    </rPh>
    <rPh sb="3" eb="4">
      <t>ハツ</t>
    </rPh>
    <phoneticPr fontId="2"/>
  </si>
  <si>
    <t>8時発</t>
    <rPh sb="1" eb="3">
      <t>ジハツ</t>
    </rPh>
    <phoneticPr fontId="2"/>
  </si>
  <si>
    <t>新天王寺区</t>
    <rPh sb="0" eb="1">
      <t>シン</t>
    </rPh>
    <rPh sb="1" eb="4">
      <t>テンノウジ</t>
    </rPh>
    <rPh sb="4" eb="5">
      <t>ク</t>
    </rPh>
    <phoneticPr fontId="2"/>
  </si>
  <si>
    <t>下限</t>
    <rPh sb="0" eb="2">
      <t>カゲン</t>
    </rPh>
    <phoneticPr fontId="2"/>
  </si>
  <si>
    <t>上限</t>
    <rPh sb="0" eb="2">
      <t>ジョウゲン</t>
    </rPh>
    <phoneticPr fontId="2"/>
  </si>
  <si>
    <t>平均世帯年収</t>
    <rPh sb="0" eb="2">
      <t>ヘイキン</t>
    </rPh>
    <rPh sb="2" eb="4">
      <t>セタイ</t>
    </rPh>
    <rPh sb="4" eb="6">
      <t>ネンシュウ</t>
    </rPh>
    <phoneticPr fontId="2"/>
  </si>
  <si>
    <t>1世帯あたり人員</t>
    <rPh sb="1" eb="3">
      <t>セタイ</t>
    </rPh>
    <rPh sb="6" eb="8">
      <t>ジンイン</t>
    </rPh>
    <phoneticPr fontId="2"/>
  </si>
  <si>
    <t>平均1人あたり年収</t>
    <rPh sb="0" eb="2">
      <t>ヘイキン</t>
    </rPh>
    <rPh sb="3" eb="4">
      <t>ニン</t>
    </rPh>
    <rPh sb="7" eb="9">
      <t>ネンシュウ</t>
    </rPh>
    <phoneticPr fontId="2"/>
  </si>
  <si>
    <t>平均世帯人数</t>
    <rPh sb="0" eb="2">
      <t>ヘイキン</t>
    </rPh>
    <rPh sb="2" eb="4">
      <t>セタイ</t>
    </rPh>
    <rPh sb="4" eb="6">
      <t>ニンズウ</t>
    </rPh>
    <phoneticPr fontId="2"/>
  </si>
  <si>
    <t>本庁舎までの時間</t>
    <rPh sb="0" eb="1">
      <t>ホン</t>
    </rPh>
    <rPh sb="1" eb="3">
      <t>チョウシャ</t>
    </rPh>
    <rPh sb="6" eb="8">
      <t>ジカン</t>
    </rPh>
    <phoneticPr fontId="2"/>
  </si>
  <si>
    <t>現区中心駅</t>
    <rPh sb="0" eb="1">
      <t>ゲン</t>
    </rPh>
    <rPh sb="1" eb="2">
      <t>ク</t>
    </rPh>
    <rPh sb="2" eb="4">
      <t>チュウシン</t>
    </rPh>
    <rPh sb="4" eb="5">
      <t>エキ</t>
    </rPh>
    <phoneticPr fontId="2"/>
  </si>
  <si>
    <t>本庁舎最寄駅</t>
    <rPh sb="0" eb="1">
      <t>ホン</t>
    </rPh>
    <rPh sb="1" eb="3">
      <t>チョウシャ</t>
    </rPh>
    <rPh sb="3" eb="5">
      <t>モヨ</t>
    </rPh>
    <rPh sb="5" eb="6">
      <t>エキ</t>
    </rPh>
    <phoneticPr fontId="2"/>
  </si>
  <si>
    <t>60歳以上割合</t>
    <rPh sb="2" eb="5">
      <t>サイイジョウ</t>
    </rPh>
    <rPh sb="5" eb="7">
      <t>ワリアイ</t>
    </rPh>
    <phoneticPr fontId="2"/>
  </si>
  <si>
    <t>30～50代割合</t>
    <rPh sb="5" eb="6">
      <t>ダイ</t>
    </rPh>
    <rPh sb="6" eb="8">
      <t>ワリアイ</t>
    </rPh>
    <phoneticPr fontId="2"/>
  </si>
  <si>
    <t>緯度（分）</t>
  </si>
  <si>
    <t>合併後本庁舎有無</t>
    <rPh sb="0" eb="3">
      <t>ガッペイゴ</t>
    </rPh>
    <rPh sb="3" eb="6">
      <t>ホンチョウシャ</t>
    </rPh>
    <rPh sb="6" eb="8">
      <t>ウム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</si>
</sst>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#,##0_ "/>
    <numFmt numFmtId="178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72">
    <xf numFmtId="0" fontId="0" fillId="0" borderId="0" xfId="0">
      <alignment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177" fontId="6" fillId="0" borderId="20" xfId="2" applyNumberFormat="1" applyFont="1" applyBorder="1" applyAlignment="1">
      <alignment vertical="center"/>
    </xf>
    <xf numFmtId="177" fontId="6" fillId="0" borderId="21" xfId="2" applyNumberFormat="1" applyFont="1" applyBorder="1" applyAlignment="1">
      <alignment vertical="center"/>
    </xf>
    <xf numFmtId="177" fontId="6" fillId="0" borderId="22" xfId="2" applyNumberFormat="1" applyFont="1" applyBorder="1" applyAlignment="1">
      <alignment vertical="center"/>
    </xf>
    <xf numFmtId="177" fontId="6" fillId="0" borderId="23" xfId="2" applyNumberFormat="1" applyFont="1" applyBorder="1" applyAlignment="1">
      <alignment vertical="center"/>
    </xf>
    <xf numFmtId="0" fontId="6" fillId="0" borderId="13" xfId="2" quotePrefix="1" applyFont="1" applyBorder="1" applyAlignment="1">
      <alignment horizontal="center" vertical="center"/>
    </xf>
    <xf numFmtId="177" fontId="6" fillId="0" borderId="14" xfId="2" applyNumberFormat="1" applyFont="1" applyBorder="1" applyAlignment="1">
      <alignment vertical="center"/>
    </xf>
    <xf numFmtId="177" fontId="6" fillId="0" borderId="24" xfId="2" applyNumberFormat="1" applyFont="1" applyBorder="1" applyAlignment="1">
      <alignment vertical="center"/>
    </xf>
    <xf numFmtId="177" fontId="6" fillId="0" borderId="17" xfId="2" applyNumberFormat="1" applyFont="1" applyBorder="1" applyAlignment="1">
      <alignment vertical="center"/>
    </xf>
    <xf numFmtId="177" fontId="6" fillId="0" borderId="25" xfId="2" applyNumberFormat="1" applyFont="1" applyBorder="1" applyAlignment="1">
      <alignment vertical="center"/>
    </xf>
    <xf numFmtId="0" fontId="6" fillId="0" borderId="6" xfId="2" quotePrefix="1" applyFont="1" applyBorder="1" applyAlignment="1">
      <alignment horizontal="center" vertical="center"/>
    </xf>
    <xf numFmtId="177" fontId="6" fillId="0" borderId="7" xfId="2" applyNumberFormat="1" applyFont="1" applyBorder="1" applyAlignment="1">
      <alignment vertical="center"/>
    </xf>
    <xf numFmtId="177" fontId="6" fillId="0" borderId="26" xfId="2" applyNumberFormat="1" applyFont="1" applyBorder="1" applyAlignment="1">
      <alignment vertical="center"/>
    </xf>
    <xf numFmtId="177" fontId="6" fillId="0" borderId="27" xfId="2" applyNumberFormat="1" applyFont="1" applyBorder="1" applyAlignment="1">
      <alignment vertical="center"/>
    </xf>
    <xf numFmtId="0" fontId="6" fillId="0" borderId="28" xfId="2" quotePrefix="1" applyFont="1" applyBorder="1" applyAlignment="1">
      <alignment horizontal="center" vertical="center"/>
    </xf>
    <xf numFmtId="177" fontId="6" fillId="0" borderId="29" xfId="2" applyNumberFormat="1" applyFont="1" applyBorder="1" applyAlignment="1">
      <alignment vertical="center"/>
    </xf>
    <xf numFmtId="177" fontId="6" fillId="0" borderId="30" xfId="2" applyNumberFormat="1" applyFont="1" applyBorder="1" applyAlignment="1">
      <alignment vertical="center"/>
    </xf>
    <xf numFmtId="177" fontId="6" fillId="0" borderId="31" xfId="2" applyNumberFormat="1" applyFont="1" applyBorder="1" applyAlignment="1">
      <alignment vertical="center"/>
    </xf>
    <xf numFmtId="177" fontId="6" fillId="0" borderId="32" xfId="2" applyNumberFormat="1" applyFont="1" applyBorder="1" applyAlignment="1">
      <alignment vertical="center"/>
    </xf>
    <xf numFmtId="0" fontId="6" fillId="0" borderId="33" xfId="2" quotePrefix="1" applyFont="1" applyBorder="1" applyAlignment="1">
      <alignment horizontal="center" vertical="center"/>
    </xf>
    <xf numFmtId="177" fontId="6" fillId="0" borderId="8" xfId="2" applyNumberFormat="1" applyFont="1" applyBorder="1" applyAlignment="1">
      <alignment vertical="center"/>
    </xf>
    <xf numFmtId="177" fontId="6" fillId="0" borderId="9" xfId="2" applyNumberFormat="1" applyFont="1" applyBorder="1" applyAlignment="1">
      <alignment vertical="center"/>
    </xf>
    <xf numFmtId="177" fontId="6" fillId="0" borderId="10" xfId="2" applyNumberFormat="1" applyFont="1" applyBorder="1" applyAlignment="1">
      <alignment vertical="center"/>
    </xf>
    <xf numFmtId="177" fontId="6" fillId="0" borderId="12" xfId="2" applyNumberFormat="1" applyFont="1" applyBorder="1" applyAlignment="1">
      <alignment vertical="center"/>
    </xf>
    <xf numFmtId="0" fontId="6" fillId="0" borderId="28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34" xfId="2" quotePrefix="1" applyFont="1" applyBorder="1" applyAlignment="1">
      <alignment horizontal="center" vertical="center"/>
    </xf>
    <xf numFmtId="177" fontId="6" fillId="0" borderId="35" xfId="2" applyNumberFormat="1" applyFont="1" applyBorder="1" applyAlignment="1">
      <alignment vertical="center"/>
    </xf>
    <xf numFmtId="177" fontId="6" fillId="0" borderId="36" xfId="2" applyNumberFormat="1" applyFont="1" applyBorder="1" applyAlignment="1">
      <alignment vertical="center"/>
    </xf>
    <xf numFmtId="177" fontId="6" fillId="0" borderId="37" xfId="2" applyNumberFormat="1" applyFont="1" applyBorder="1" applyAlignment="1">
      <alignment vertical="center"/>
    </xf>
    <xf numFmtId="177" fontId="6" fillId="0" borderId="38" xfId="2" applyNumberFormat="1" applyFont="1" applyBorder="1" applyAlignment="1">
      <alignment vertical="center"/>
    </xf>
    <xf numFmtId="177" fontId="6" fillId="0" borderId="0" xfId="2" applyNumberFormat="1" applyFont="1" applyBorder="1" applyAlignment="1">
      <alignment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6" fillId="2" borderId="20" xfId="2" applyFont="1" applyFill="1" applyBorder="1" applyAlignment="1">
      <alignment horizontal="center" vertical="center"/>
    </xf>
    <xf numFmtId="176" fontId="6" fillId="2" borderId="14" xfId="1" quotePrefix="1" applyNumberFormat="1" applyFont="1" applyFill="1" applyBorder="1" applyAlignment="1">
      <alignment horizontal="center" vertical="center"/>
    </xf>
    <xf numFmtId="176" fontId="6" fillId="2" borderId="35" xfId="1" quotePrefix="1" applyNumberFormat="1" applyFont="1" applyFill="1" applyBorder="1" applyAlignment="1">
      <alignment horizontal="center" vertical="center"/>
    </xf>
    <xf numFmtId="9" fontId="6" fillId="2" borderId="14" xfId="1" quotePrefix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176" fontId="6" fillId="2" borderId="13" xfId="1" quotePrefix="1" applyNumberFormat="1" applyFont="1" applyFill="1" applyBorder="1" applyAlignment="1">
      <alignment horizontal="center" vertical="center"/>
    </xf>
    <xf numFmtId="9" fontId="6" fillId="2" borderId="35" xfId="1" quotePrefix="1" applyFont="1" applyFill="1" applyBorder="1" applyAlignment="1">
      <alignment horizontal="center" vertical="center"/>
    </xf>
    <xf numFmtId="176" fontId="6" fillId="2" borderId="34" xfId="1" quotePrefix="1" applyNumberFormat="1" applyFont="1" applyFill="1" applyBorder="1" applyAlignment="1">
      <alignment horizontal="center" vertical="center"/>
    </xf>
    <xf numFmtId="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10" fontId="7" fillId="0" borderId="0" xfId="1" applyNumberFormat="1" applyFont="1">
      <alignment vertical="center"/>
    </xf>
    <xf numFmtId="176" fontId="7" fillId="0" borderId="0" xfId="1" applyNumberFormat="1" applyFont="1">
      <alignment vertical="center"/>
    </xf>
    <xf numFmtId="178" fontId="7" fillId="0" borderId="0" xfId="0" applyNumberFormat="1" applyFont="1">
      <alignment vertical="center"/>
    </xf>
    <xf numFmtId="2" fontId="7" fillId="0" borderId="0" xfId="1" applyNumberFormat="1" applyFont="1">
      <alignment vertical="center"/>
    </xf>
    <xf numFmtId="178" fontId="7" fillId="0" borderId="0" xfId="1" applyNumberFormat="1" applyFo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3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</cellXfs>
  <cellStyles count="3">
    <cellStyle name="パーセント" xfId="1" builtinId="5"/>
    <cellStyle name="標準" xfId="0" builtinId="0"/>
    <cellStyle name="標準 2" xfId="2" xr:uid="{CA652A1B-4B17-4AB1-B3AF-C38E7077ED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7883-2FF5-49BB-8CDC-23E2523F3E0F}">
  <dimension ref="A1:U25"/>
  <sheetViews>
    <sheetView tabSelected="1" zoomScale="80" zoomScaleNormal="80" workbookViewId="0">
      <selection activeCell="E5" sqref="E5"/>
    </sheetView>
  </sheetViews>
  <sheetFormatPr defaultRowHeight="18" x14ac:dyDescent="0.45"/>
  <cols>
    <col min="5" max="5" width="10.3984375" bestFit="1" customWidth="1"/>
    <col min="6" max="6" width="17.5" bestFit="1" customWidth="1"/>
    <col min="7" max="7" width="12.3984375" bestFit="1" customWidth="1"/>
    <col min="8" max="8" width="12.3984375" customWidth="1"/>
    <col min="9" max="9" width="13.69921875" bestFit="1" customWidth="1"/>
    <col min="10" max="10" width="14.09765625" bestFit="1" customWidth="1"/>
    <col min="11" max="11" width="14.796875" customWidth="1"/>
    <col min="12" max="12" width="16.296875" bestFit="1" customWidth="1"/>
    <col min="13" max="13" width="13" customWidth="1"/>
    <col min="14" max="14" width="18.3984375" bestFit="1" customWidth="1"/>
    <col min="15" max="15" width="11" bestFit="1" customWidth="1"/>
    <col min="16" max="16" width="17.296875" bestFit="1" customWidth="1"/>
    <col min="17" max="17" width="11" bestFit="1" customWidth="1"/>
    <col min="18" max="18" width="6.5" bestFit="1" customWidth="1"/>
  </cols>
  <sheetData>
    <row r="1" spans="1:21" x14ac:dyDescent="0.45">
      <c r="A1" s="60" t="s">
        <v>116</v>
      </c>
      <c r="B1" s="60" t="s">
        <v>4</v>
      </c>
      <c r="C1" s="60" t="s">
        <v>49</v>
      </c>
      <c r="D1" s="60" t="s">
        <v>50</v>
      </c>
      <c r="E1" s="60" t="s">
        <v>51</v>
      </c>
      <c r="F1" s="60" t="s">
        <v>130</v>
      </c>
      <c r="G1" s="60" t="s">
        <v>129</v>
      </c>
      <c r="H1" s="60" t="s">
        <v>77</v>
      </c>
      <c r="I1" s="60" t="s">
        <v>131</v>
      </c>
      <c r="J1" s="60" t="s">
        <v>132</v>
      </c>
      <c r="K1" s="60" t="s">
        <v>112</v>
      </c>
      <c r="L1" s="60" t="s">
        <v>128</v>
      </c>
      <c r="M1" s="60" t="s">
        <v>127</v>
      </c>
      <c r="N1" s="60" t="s">
        <v>126</v>
      </c>
      <c r="O1" t="s">
        <v>133</v>
      </c>
      <c r="P1" t="s">
        <v>134</v>
      </c>
      <c r="Q1" t="s">
        <v>121</v>
      </c>
      <c r="R1" t="s">
        <v>120</v>
      </c>
      <c r="S1" t="s">
        <v>117</v>
      </c>
      <c r="T1" t="s">
        <v>118</v>
      </c>
      <c r="U1" t="s">
        <v>119</v>
      </c>
    </row>
    <row r="2" spans="1:21" x14ac:dyDescent="0.45">
      <c r="A2" s="60" t="s">
        <v>14</v>
      </c>
      <c r="B2" s="60">
        <v>38207</v>
      </c>
      <c r="C2" s="60">
        <v>29689</v>
      </c>
      <c r="D2" s="61">
        <f t="shared" ref="D2:D25" si="0">B2/(B2+C2)</f>
        <v>0.5627282903263815</v>
      </c>
      <c r="E2" s="61" t="s">
        <v>14</v>
      </c>
      <c r="F2" s="61" t="s">
        <v>57</v>
      </c>
      <c r="G2" s="61" t="s">
        <v>60</v>
      </c>
      <c r="H2" s="61">
        <v>0.59</v>
      </c>
      <c r="I2" s="62">
        <f>VLOOKUP(A2,'2020年10月推計人口'!$A$5:$D$28,2,FALSE)</f>
        <v>0.23051721784362045</v>
      </c>
      <c r="J2" s="62">
        <f>VLOOKUP(A2,'2020年10月推計人口'!$A$5:$D$28,3,FALSE)</f>
        <v>0.49914144280715872</v>
      </c>
      <c r="K2" s="62">
        <f>VLOOKUP(A2,'2020年10月推計人口'!$A$5:$D$28,4,FALSE)</f>
        <v>0.4858068641467953</v>
      </c>
      <c r="L2" s="63">
        <f t="shared" ref="L2:L25" si="1">AVERAGE(R2:U2)</f>
        <v>4</v>
      </c>
      <c r="M2" s="64">
        <f>HLOOKUP(A2,世帯年収!$D$1:$AA$15,15,FALSE)</f>
        <v>1.83</v>
      </c>
      <c r="N2" s="65">
        <f>HLOOKUP(A2,世帯年収!$D$1:$AA$16,16,FALSE)</f>
        <v>234.59016393442624</v>
      </c>
      <c r="O2">
        <v>42.325000000000003</v>
      </c>
      <c r="P2">
        <v>1</v>
      </c>
      <c r="Q2" s="57">
        <v>0</v>
      </c>
      <c r="R2">
        <v>4</v>
      </c>
      <c r="S2">
        <v>5</v>
      </c>
      <c r="T2">
        <v>5</v>
      </c>
      <c r="U2">
        <v>2</v>
      </c>
    </row>
    <row r="3" spans="1:21" x14ac:dyDescent="0.45">
      <c r="A3" s="60" t="s">
        <v>16</v>
      </c>
      <c r="B3" s="60">
        <v>29758</v>
      </c>
      <c r="C3" s="60">
        <v>26805</v>
      </c>
      <c r="D3" s="61">
        <f t="shared" si="0"/>
        <v>0.52610363665293569</v>
      </c>
      <c r="E3" s="61" t="s">
        <v>14</v>
      </c>
      <c r="F3" s="61" t="s">
        <v>57</v>
      </c>
      <c r="G3" s="61" t="s">
        <v>54</v>
      </c>
      <c r="H3" s="61">
        <v>0.53</v>
      </c>
      <c r="I3" s="62">
        <f>VLOOKUP(A3,'2020年10月推計人口'!$A$5:$D$28,2,FALSE)</f>
        <v>0.3075427284822434</v>
      </c>
      <c r="J3" s="62">
        <f>VLOOKUP(A3,'2020年10月推計人口'!$A$5:$D$28,3,FALSE)</f>
        <v>0.42507978154278431</v>
      </c>
      <c r="K3" s="62">
        <f>VLOOKUP(A3,'2020年10月推計人口'!$A$5:$D$28,4,FALSE)</f>
        <v>0.48100594523683254</v>
      </c>
      <c r="L3" s="63">
        <f t="shared" si="1"/>
        <v>9.25</v>
      </c>
      <c r="M3" s="64">
        <f>HLOOKUP(A3,世帯年収!$D$1:$AA$15,15,FALSE)</f>
        <v>2.1</v>
      </c>
      <c r="N3" s="65">
        <f>HLOOKUP(A3,世帯年収!$D$1:$AA$16,16,FALSE)</f>
        <v>208.88095238095238</v>
      </c>
      <c r="O3">
        <v>42.078000000000003</v>
      </c>
      <c r="P3">
        <v>0</v>
      </c>
      <c r="Q3" s="57">
        <v>0</v>
      </c>
      <c r="R3">
        <v>9</v>
      </c>
      <c r="S3">
        <v>9</v>
      </c>
      <c r="T3">
        <v>9</v>
      </c>
      <c r="U3">
        <v>10</v>
      </c>
    </row>
    <row r="4" spans="1:21" x14ac:dyDescent="0.45">
      <c r="A4" s="60" t="s">
        <v>18</v>
      </c>
      <c r="B4" s="60">
        <v>22017</v>
      </c>
      <c r="C4" s="60">
        <v>19007</v>
      </c>
      <c r="D4" s="61">
        <f t="shared" si="0"/>
        <v>0.53668584243369732</v>
      </c>
      <c r="E4" s="61" t="s">
        <v>14</v>
      </c>
      <c r="F4" s="61" t="s">
        <v>57</v>
      </c>
      <c r="G4" s="61" t="s">
        <v>55</v>
      </c>
      <c r="H4" s="61">
        <v>0.55600000000000005</v>
      </c>
      <c r="I4" s="62">
        <f>VLOOKUP(A4,'2020年10月推計人口'!$A$5:$D$28,2,FALSE)</f>
        <v>0.23740771949241005</v>
      </c>
      <c r="J4" s="62">
        <f>VLOOKUP(A4,'2020年10月推計人口'!$A$5:$D$28,3,FALSE)</f>
        <v>0.46798636700916829</v>
      </c>
      <c r="K4" s="62">
        <f>VLOOKUP(A4,'2020年10月推計人口'!$A$5:$D$28,4,FALSE)</f>
        <v>0.4733942877265353</v>
      </c>
      <c r="L4" s="63">
        <f t="shared" si="1"/>
        <v>10.75</v>
      </c>
      <c r="M4" s="64">
        <f>HLOOKUP(A4,世帯年収!$D$1:$AA$15,15,FALSE)</f>
        <v>2.06</v>
      </c>
      <c r="N4" s="65">
        <f>HLOOKUP(A4,世帯年収!$D$1:$AA$16,16,FALSE)</f>
        <v>223.32524271844659</v>
      </c>
      <c r="O4">
        <v>41.534999999999997</v>
      </c>
      <c r="P4">
        <v>0</v>
      </c>
      <c r="Q4" s="57">
        <v>0</v>
      </c>
      <c r="R4">
        <v>10</v>
      </c>
      <c r="S4">
        <v>13</v>
      </c>
      <c r="T4">
        <v>9</v>
      </c>
      <c r="U4">
        <v>11</v>
      </c>
    </row>
    <row r="5" spans="1:21" x14ac:dyDescent="0.45">
      <c r="A5" s="60" t="s">
        <v>38</v>
      </c>
      <c r="B5" s="60">
        <v>20771</v>
      </c>
      <c r="C5" s="60">
        <v>21102</v>
      </c>
      <c r="D5" s="61">
        <f t="shared" si="0"/>
        <v>0.49604757242136938</v>
      </c>
      <c r="E5" s="61" t="s">
        <v>14</v>
      </c>
      <c r="F5" s="61" t="s">
        <v>57</v>
      </c>
      <c r="G5" s="61" t="s">
        <v>58</v>
      </c>
      <c r="H5" s="61">
        <v>0.5</v>
      </c>
      <c r="I5" s="62">
        <f>VLOOKUP(A5,'2020年10月推計人口'!$A$5:$D$28,2,FALSE)</f>
        <v>0.30713962300121533</v>
      </c>
      <c r="J5" s="62">
        <f>VLOOKUP(A5,'2020年10月推計人口'!$A$5:$D$28,3,FALSE)</f>
        <v>0.41126706860805951</v>
      </c>
      <c r="K5" s="62">
        <f>VLOOKUP(A5,'2020年10月推計人口'!$A$5:$D$28,4,FALSE)</f>
        <v>0.47379834616209515</v>
      </c>
      <c r="L5" s="63">
        <f t="shared" si="1"/>
        <v>19.25</v>
      </c>
      <c r="M5" s="64">
        <f>HLOOKUP(A5,世帯年収!$D$1:$AA$15,15,FALSE)</f>
        <v>2.2000000000000002</v>
      </c>
      <c r="N5" s="65">
        <f>HLOOKUP(A5,世帯年収!$D$1:$AA$16,16,FALSE)</f>
        <v>187.29545454545453</v>
      </c>
      <c r="O5">
        <v>40.197000000000003</v>
      </c>
      <c r="P5">
        <v>0</v>
      </c>
      <c r="Q5" s="57">
        <v>0</v>
      </c>
      <c r="R5">
        <v>19</v>
      </c>
      <c r="S5">
        <v>20</v>
      </c>
      <c r="T5">
        <v>20</v>
      </c>
      <c r="U5">
        <v>18</v>
      </c>
    </row>
    <row r="6" spans="1:21" x14ac:dyDescent="0.45">
      <c r="A6" s="60" t="s">
        <v>42</v>
      </c>
      <c r="B6" s="60">
        <v>23123</v>
      </c>
      <c r="C6" s="60">
        <v>25894</v>
      </c>
      <c r="D6" s="61">
        <f t="shared" si="0"/>
        <v>0.47173429626456126</v>
      </c>
      <c r="E6" s="61" t="s">
        <v>14</v>
      </c>
      <c r="F6" s="61" t="s">
        <v>57</v>
      </c>
      <c r="G6" s="61" t="s">
        <v>59</v>
      </c>
      <c r="H6" s="61">
        <v>0.45200000000000001</v>
      </c>
      <c r="I6" s="62">
        <f>VLOOKUP(A6,'2020年10月推計人口'!$A$5:$D$28,2,FALSE)</f>
        <v>0.35720816488394891</v>
      </c>
      <c r="J6" s="62">
        <f>VLOOKUP(A6,'2020年10月推計人口'!$A$5:$D$28,3,FALSE)</f>
        <v>0.39066303880853503</v>
      </c>
      <c r="K6" s="62">
        <f>VLOOKUP(A6,'2020年10月推計人口'!$A$5:$D$28,4,FALSE)</f>
        <v>0.47372189603322357</v>
      </c>
      <c r="L6" s="63">
        <f t="shared" si="1"/>
        <v>19</v>
      </c>
      <c r="M6" s="64">
        <f>HLOOKUP(A6,世帯年収!$D$1:$AA$15,15,FALSE)</f>
        <v>2.16</v>
      </c>
      <c r="N6" s="65">
        <f>HLOOKUP(A6,世帯年収!$D$1:$AA$16,16,FALSE)</f>
        <v>199.51388888888889</v>
      </c>
      <c r="O6">
        <v>43.273000000000003</v>
      </c>
      <c r="P6">
        <v>0</v>
      </c>
      <c r="Q6" s="57">
        <v>0</v>
      </c>
      <c r="R6">
        <v>19</v>
      </c>
      <c r="S6">
        <v>19</v>
      </c>
      <c r="T6">
        <v>19</v>
      </c>
      <c r="U6">
        <v>19</v>
      </c>
    </row>
    <row r="7" spans="1:21" x14ac:dyDescent="0.45">
      <c r="A7" s="60" t="s">
        <v>44</v>
      </c>
      <c r="B7" s="60">
        <v>46976</v>
      </c>
      <c r="C7" s="60">
        <v>46121</v>
      </c>
      <c r="D7" s="61">
        <f t="shared" si="0"/>
        <v>0.50459198470412581</v>
      </c>
      <c r="E7" s="61" t="s">
        <v>14</v>
      </c>
      <c r="F7" s="61" t="s">
        <v>57</v>
      </c>
      <c r="G7" s="61" t="s">
        <v>74</v>
      </c>
      <c r="H7" s="61">
        <v>0.505</v>
      </c>
      <c r="I7" s="62">
        <f>VLOOKUP(A7,'2020年10月推計人口'!$A$5:$D$28,2,FALSE)</f>
        <v>0.30856663633281589</v>
      </c>
      <c r="J7" s="62">
        <f>VLOOKUP(A7,'2020年10月推計人口'!$A$5:$D$28,3,FALSE)</f>
        <v>0.41986807748811922</v>
      </c>
      <c r="K7" s="62">
        <f>VLOOKUP(A7,'2020年10月推計人口'!$A$5:$D$28,4,FALSE)</f>
        <v>0.47411214008291253</v>
      </c>
      <c r="L7" s="63">
        <f t="shared" si="1"/>
        <v>21.75</v>
      </c>
      <c r="M7" s="64">
        <f>HLOOKUP(A7,世帯年収!$D$1:$AA$15,15,FALSE)</f>
        <v>2.25</v>
      </c>
      <c r="N7" s="65">
        <f>HLOOKUP(A7,世帯年収!$D$1:$AA$16,16,FALSE)</f>
        <v>187.82222222222222</v>
      </c>
      <c r="O7">
        <v>42.19</v>
      </c>
      <c r="P7">
        <v>0</v>
      </c>
      <c r="Q7" s="57">
        <v>0</v>
      </c>
      <c r="R7">
        <v>19</v>
      </c>
      <c r="S7">
        <v>23</v>
      </c>
      <c r="T7">
        <v>23</v>
      </c>
      <c r="U7">
        <v>22</v>
      </c>
    </row>
    <row r="8" spans="1:21" x14ac:dyDescent="0.45">
      <c r="A8" s="60" t="s">
        <v>1</v>
      </c>
      <c r="B8" s="60">
        <v>29842</v>
      </c>
      <c r="C8" s="60">
        <v>28555</v>
      </c>
      <c r="D8" s="61">
        <f t="shared" si="0"/>
        <v>0.51101940168159321</v>
      </c>
      <c r="E8" s="61" t="s">
        <v>14</v>
      </c>
      <c r="F8" s="61" t="s">
        <v>57</v>
      </c>
      <c r="G8" s="61" t="s">
        <v>75</v>
      </c>
      <c r="H8" s="61">
        <v>0.501</v>
      </c>
      <c r="I8" s="62">
        <f>VLOOKUP(A8,'2020年10月推計人口'!$A$5:$D$28,2,FALSE)</f>
        <v>0.27891430412371132</v>
      </c>
      <c r="J8" s="62">
        <f>VLOOKUP(A8,'2020年10月推計人口'!$A$5:$D$28,3,FALSE)</f>
        <v>0.42281464776632305</v>
      </c>
      <c r="K8" s="62">
        <f>VLOOKUP(A8,'2020年10月推計人口'!$A$5:$D$28,4,FALSE)</f>
        <v>0.47584657789232532</v>
      </c>
      <c r="L8" s="63">
        <f t="shared" si="1"/>
        <v>24</v>
      </c>
      <c r="M8" s="64">
        <f>HLOOKUP(A8,世帯年収!$D$1:$AA$15,15,FALSE)</f>
        <v>2.52</v>
      </c>
      <c r="N8" s="65">
        <f>HLOOKUP(A8,世帯年収!$D$1:$AA$16,16,FALSE)</f>
        <v>175.95238095238096</v>
      </c>
      <c r="O8">
        <v>42.256999999999998</v>
      </c>
      <c r="P8">
        <v>0</v>
      </c>
      <c r="Q8" s="57">
        <v>0</v>
      </c>
      <c r="R8">
        <v>28</v>
      </c>
      <c r="S8">
        <v>23</v>
      </c>
      <c r="T8">
        <v>23</v>
      </c>
      <c r="U8">
        <v>22</v>
      </c>
    </row>
    <row r="9" spans="1:21" x14ac:dyDescent="0.45">
      <c r="A9" s="60" t="s">
        <v>12</v>
      </c>
      <c r="B9" s="60">
        <v>22372</v>
      </c>
      <c r="C9" s="60">
        <v>23021</v>
      </c>
      <c r="D9" s="61">
        <f t="shared" si="0"/>
        <v>0.49285132068821186</v>
      </c>
      <c r="E9" s="61" t="s">
        <v>22</v>
      </c>
      <c r="F9" s="61" t="s">
        <v>61</v>
      </c>
      <c r="G9" s="61" t="s">
        <v>53</v>
      </c>
      <c r="H9" s="61">
        <v>0.46800000000000003</v>
      </c>
      <c r="I9" s="62">
        <f>VLOOKUP(A9,'2020年10月推計人口'!$A$5:$D$28,2,FALSE)</f>
        <v>0.46598035407070315</v>
      </c>
      <c r="J9" s="62">
        <f>VLOOKUP(A9,'2020年10月推計人口'!$A$5:$D$28,3,FALSE)</f>
        <v>0.34289731209649071</v>
      </c>
      <c r="K9" s="62">
        <f>VLOOKUP(A9,'2020年10月推計人口'!$A$5:$D$28,4,FALSE)</f>
        <v>0.57747377767911645</v>
      </c>
      <c r="L9" s="63">
        <f t="shared" si="1"/>
        <v>13</v>
      </c>
      <c r="M9" s="64">
        <f>HLOOKUP(A9,世帯年収!$D$1:$AA$15,15,FALSE)</f>
        <v>1.75</v>
      </c>
      <c r="N9" s="65">
        <f>HLOOKUP(A9,世帯年収!$D$1:$AA$16,16,FALSE)</f>
        <v>147.14285714285714</v>
      </c>
      <c r="O9">
        <v>38.090000000000003</v>
      </c>
      <c r="P9">
        <v>0</v>
      </c>
      <c r="Q9" s="57">
        <v>0</v>
      </c>
      <c r="R9">
        <v>14</v>
      </c>
      <c r="S9">
        <v>12</v>
      </c>
      <c r="T9">
        <v>12</v>
      </c>
      <c r="U9">
        <v>14</v>
      </c>
    </row>
    <row r="10" spans="1:21" x14ac:dyDescent="0.45">
      <c r="A10" s="60" t="s">
        <v>22</v>
      </c>
      <c r="B10" s="60">
        <v>24766</v>
      </c>
      <c r="C10" s="60">
        <v>23814</v>
      </c>
      <c r="D10" s="61">
        <f t="shared" si="0"/>
        <v>0.50979827089337171</v>
      </c>
      <c r="E10" s="61" t="s">
        <v>22</v>
      </c>
      <c r="F10" s="61" t="s">
        <v>61</v>
      </c>
      <c r="G10" s="61" t="s">
        <v>62</v>
      </c>
      <c r="H10" s="61">
        <v>0.54100000000000004</v>
      </c>
      <c r="I10" s="62">
        <f>VLOOKUP(A10,'2020年10月推計人口'!$A$5:$D$28,2,FALSE)</f>
        <v>0.20369209401915492</v>
      </c>
      <c r="J10" s="62">
        <f>VLOOKUP(A10,'2020年10月推計人口'!$A$5:$D$28,3,FALSE)</f>
        <v>0.50658269113916721</v>
      </c>
      <c r="K10" s="62">
        <f>VLOOKUP(A10,'2020年10月推計人口'!$A$5:$D$28,4,FALSE)</f>
        <v>0.46844648489115653</v>
      </c>
      <c r="L10" s="63">
        <f t="shared" si="1"/>
        <v>8.25</v>
      </c>
      <c r="M10" s="64">
        <f>HLOOKUP(A10,世帯年収!$D$1:$AA$15,15,FALSE)</f>
        <v>1.65</v>
      </c>
      <c r="N10" s="65">
        <f>HLOOKUP(A10,世帯年収!$D$1:$AA$16,16,FALSE)</f>
        <v>250.18181818181816</v>
      </c>
      <c r="O10">
        <v>40.869999999999997</v>
      </c>
      <c r="P10">
        <v>1</v>
      </c>
      <c r="Q10" s="57">
        <v>0</v>
      </c>
      <c r="R10">
        <v>9</v>
      </c>
      <c r="S10">
        <v>8</v>
      </c>
      <c r="T10">
        <v>8</v>
      </c>
      <c r="U10">
        <v>8</v>
      </c>
    </row>
    <row r="11" spans="1:21" x14ac:dyDescent="0.45">
      <c r="A11" s="60" t="s">
        <v>24</v>
      </c>
      <c r="B11" s="60">
        <v>26824</v>
      </c>
      <c r="C11" s="60">
        <v>23026</v>
      </c>
      <c r="D11" s="61">
        <f t="shared" si="0"/>
        <v>0.53809428284854566</v>
      </c>
      <c r="E11" s="61" t="s">
        <v>22</v>
      </c>
      <c r="F11" s="61" t="s">
        <v>61</v>
      </c>
      <c r="G11" s="61" t="s">
        <v>63</v>
      </c>
      <c r="H11" s="61">
        <v>0.57699999999999996</v>
      </c>
      <c r="I11" s="62">
        <f>VLOOKUP(A11,'2020年10月推計人口'!$A$5:$D$28,2,FALSE)</f>
        <v>0.19538025588917193</v>
      </c>
      <c r="J11" s="62">
        <f>VLOOKUP(A11,'2020年10月推計人口'!$A$5:$D$28,3,FALSE)</f>
        <v>0.49677991813836336</v>
      </c>
      <c r="K11" s="62">
        <f>VLOOKUP(A11,'2020年10月推計人口'!$A$5:$D$28,4,FALSE)</f>
        <v>0.46743185352682448</v>
      </c>
      <c r="L11" s="63">
        <f t="shared" si="1"/>
        <v>7.25</v>
      </c>
      <c r="M11" s="64">
        <f>HLOOKUP(A11,世帯年収!$D$1:$AA$15,15,FALSE)</f>
        <v>1.96</v>
      </c>
      <c r="N11" s="65">
        <f>HLOOKUP(A11,世帯年収!$D$1:$AA$16,16,FALSE)</f>
        <v>224.41326530612247</v>
      </c>
      <c r="O11">
        <v>40.575000000000003</v>
      </c>
      <c r="P11">
        <v>0</v>
      </c>
      <c r="Q11" s="57">
        <v>0</v>
      </c>
      <c r="R11">
        <v>5</v>
      </c>
      <c r="S11">
        <v>8</v>
      </c>
      <c r="T11">
        <v>8</v>
      </c>
      <c r="U11">
        <v>8</v>
      </c>
    </row>
    <row r="12" spans="1:21" x14ac:dyDescent="0.45">
      <c r="A12" s="60" t="s">
        <v>28</v>
      </c>
      <c r="B12" s="60">
        <v>15911</v>
      </c>
      <c r="C12" s="60">
        <v>18278</v>
      </c>
      <c r="D12" s="61">
        <f t="shared" si="0"/>
        <v>0.46538360291321768</v>
      </c>
      <c r="E12" s="61" t="s">
        <v>22</v>
      </c>
      <c r="F12" s="61" t="s">
        <v>61</v>
      </c>
      <c r="G12" s="61" t="s">
        <v>65</v>
      </c>
      <c r="H12" s="61">
        <v>0.44</v>
      </c>
      <c r="I12" s="62">
        <f>VLOOKUP(A12,'2020年10月推計人口'!$A$5:$D$28,2,FALSE)</f>
        <v>0.37821778998249589</v>
      </c>
      <c r="J12" s="62">
        <f>VLOOKUP(A12,'2020年10月推計人口'!$A$5:$D$28,3,FALSE)</f>
        <v>0.37484543366896306</v>
      </c>
      <c r="K12" s="62">
        <f>VLOOKUP(A12,'2020年10月推計人口'!$A$5:$D$28,4,FALSE)</f>
        <v>0.48656678068442777</v>
      </c>
      <c r="L12" s="63">
        <f t="shared" si="1"/>
        <v>17.75</v>
      </c>
      <c r="M12" s="64">
        <f>HLOOKUP(A12,世帯年収!$D$1:$AA$15,15,FALSE)</f>
        <v>2.34</v>
      </c>
      <c r="N12" s="65">
        <f>HLOOKUP(A12,世帯年収!$D$1:$AA$16,16,FALSE)</f>
        <v>162.35042735042734</v>
      </c>
      <c r="O12">
        <v>39.018000000000001</v>
      </c>
      <c r="P12">
        <v>0</v>
      </c>
      <c r="Q12" s="57">
        <v>0</v>
      </c>
      <c r="R12">
        <v>14</v>
      </c>
      <c r="S12">
        <v>19</v>
      </c>
      <c r="T12">
        <v>19</v>
      </c>
      <c r="U12">
        <v>19</v>
      </c>
    </row>
    <row r="13" spans="1:21" x14ac:dyDescent="0.45">
      <c r="A13" s="60" t="s">
        <v>30</v>
      </c>
      <c r="B13" s="60">
        <v>13294</v>
      </c>
      <c r="C13" s="60">
        <v>12435</v>
      </c>
      <c r="D13" s="61">
        <f t="shared" si="0"/>
        <v>0.51669322554316144</v>
      </c>
      <c r="E13" s="61" t="s">
        <v>22</v>
      </c>
      <c r="F13" s="61" t="s">
        <v>61</v>
      </c>
      <c r="G13" s="61" t="s">
        <v>67</v>
      </c>
      <c r="H13" s="61">
        <v>0.52700000000000002</v>
      </c>
      <c r="I13" s="62">
        <f>VLOOKUP(A13,'2020年10月推計人口'!$A$5:$D$28,2,FALSE)</f>
        <v>0.22798804517442936</v>
      </c>
      <c r="J13" s="62">
        <f>VLOOKUP(A13,'2020年10月推計人口'!$A$5:$D$28,3,FALSE)</f>
        <v>0.46208574677986725</v>
      </c>
      <c r="K13" s="62">
        <f>VLOOKUP(A13,'2020年10月推計人口'!$A$5:$D$28,4,FALSE)</f>
        <v>0.50525007273400513</v>
      </c>
      <c r="L13" s="63">
        <f t="shared" si="1"/>
        <v>11</v>
      </c>
      <c r="M13" s="64">
        <f>HLOOKUP(A13,世帯年収!$D$1:$AA$15,15,FALSE)</f>
        <v>1.61</v>
      </c>
      <c r="N13" s="65">
        <f>HLOOKUP(A13,世帯年収!$D$1:$AA$16,16,FALSE)</f>
        <v>216.42857142857142</v>
      </c>
      <c r="O13">
        <v>39.56</v>
      </c>
      <c r="P13">
        <v>0</v>
      </c>
      <c r="Q13" s="57">
        <v>0</v>
      </c>
      <c r="R13">
        <v>12</v>
      </c>
      <c r="S13">
        <v>12</v>
      </c>
      <c r="T13">
        <v>12</v>
      </c>
      <c r="U13">
        <v>8</v>
      </c>
    </row>
    <row r="14" spans="1:21" x14ac:dyDescent="0.45">
      <c r="A14" s="60" t="s">
        <v>46</v>
      </c>
      <c r="B14" s="60">
        <v>31150</v>
      </c>
      <c r="C14" s="60">
        <v>32838</v>
      </c>
      <c r="D14" s="61">
        <f t="shared" si="0"/>
        <v>0.48681002688003999</v>
      </c>
      <c r="E14" s="61" t="s">
        <v>22</v>
      </c>
      <c r="F14" s="61" t="s">
        <v>61</v>
      </c>
      <c r="G14" s="61" t="s">
        <v>69</v>
      </c>
      <c r="H14" s="61">
        <v>0.47399999999999998</v>
      </c>
      <c r="I14" s="62">
        <f>VLOOKUP(A14,'2020年10月推計人口'!$A$5:$D$28,2,FALSE)</f>
        <v>0.37402664748538406</v>
      </c>
      <c r="J14" s="62">
        <f>VLOOKUP(A14,'2020年10月推計人口'!$A$5:$D$28,3,FALSE)</f>
        <v>0.3833942506335678</v>
      </c>
      <c r="K14" s="62">
        <f>VLOOKUP(A14,'2020年10月推計人口'!$A$5:$D$28,4,FALSE)</f>
        <v>0.47880161591154308</v>
      </c>
      <c r="L14" s="63">
        <f t="shared" si="1"/>
        <v>25.25</v>
      </c>
      <c r="M14" s="64">
        <f>HLOOKUP(A14,世帯年収!$D$1:$AA$15,15,FALSE)</f>
        <v>2.36</v>
      </c>
      <c r="N14" s="65">
        <f>HLOOKUP(A14,世帯年収!$D$1:$AA$16,16,FALSE)</f>
        <v>175.38135593220338</v>
      </c>
      <c r="O14">
        <v>36.575000000000003</v>
      </c>
      <c r="P14">
        <v>0</v>
      </c>
      <c r="Q14" s="57">
        <v>0</v>
      </c>
      <c r="R14">
        <v>26</v>
      </c>
      <c r="S14">
        <v>23</v>
      </c>
      <c r="T14">
        <v>23</v>
      </c>
      <c r="U14">
        <v>29</v>
      </c>
    </row>
    <row r="15" spans="1:21" x14ac:dyDescent="0.45">
      <c r="A15" s="60" t="s">
        <v>6</v>
      </c>
      <c r="B15" s="60">
        <v>36242</v>
      </c>
      <c r="C15" s="60">
        <v>44287</v>
      </c>
      <c r="D15" s="61">
        <f t="shared" si="0"/>
        <v>0.45004905065255996</v>
      </c>
      <c r="E15" s="61" t="s">
        <v>22</v>
      </c>
      <c r="F15" s="61" t="s">
        <v>61</v>
      </c>
      <c r="G15" s="61" t="s">
        <v>76</v>
      </c>
      <c r="H15" s="61">
        <v>0.45700000000000002</v>
      </c>
      <c r="I15" s="62">
        <f>VLOOKUP(A15,'2020年10月推計人口'!$A$5:$D$28,2,FALSE)</f>
        <v>0.33492166205855245</v>
      </c>
      <c r="J15" s="62">
        <f>VLOOKUP(A15,'2020年10月推計人口'!$A$5:$D$28,3,FALSE)</f>
        <v>0.39246099443758131</v>
      </c>
      <c r="K15" s="62">
        <f>VLOOKUP(A15,'2020年10月推計人口'!$A$5:$D$28,4,FALSE)</f>
        <v>0.46552411579766129</v>
      </c>
      <c r="L15" s="63">
        <f t="shared" si="1"/>
        <v>23.75</v>
      </c>
      <c r="M15" s="64">
        <f>HLOOKUP(A15,世帯年収!$D$1:$AA$15,15,FALSE)</f>
        <v>2.15</v>
      </c>
      <c r="N15" s="65">
        <f>HLOOKUP(A15,世帯年収!$D$1:$AA$16,16,FALSE)</f>
        <v>179.27906976744185</v>
      </c>
      <c r="O15">
        <v>36.222000000000001</v>
      </c>
      <c r="P15">
        <v>0</v>
      </c>
      <c r="Q15" s="57">
        <v>0</v>
      </c>
      <c r="R15">
        <v>25</v>
      </c>
      <c r="S15">
        <v>19</v>
      </c>
      <c r="T15">
        <v>26</v>
      </c>
      <c r="U15">
        <v>25</v>
      </c>
    </row>
    <row r="16" spans="1:21" x14ac:dyDescent="0.45">
      <c r="A16" s="60" t="s">
        <v>10</v>
      </c>
      <c r="B16" s="60">
        <v>43930</v>
      </c>
      <c r="C16" s="60">
        <v>52307</v>
      </c>
      <c r="D16" s="61">
        <f t="shared" si="0"/>
        <v>0.45647723848415889</v>
      </c>
      <c r="E16" s="61" t="s">
        <v>48</v>
      </c>
      <c r="F16" s="61" t="s">
        <v>66</v>
      </c>
      <c r="G16" s="61" t="s">
        <v>52</v>
      </c>
      <c r="H16" s="61">
        <v>0.44700000000000001</v>
      </c>
      <c r="I16" s="62">
        <f>VLOOKUP(A16,'2020年10月推計人口'!$A$5:$D$28,2,FALSE)</f>
        <v>0.34232302362467654</v>
      </c>
      <c r="J16" s="62">
        <f>VLOOKUP(A16,'2020年10月推計人口'!$A$5:$D$28,3,FALSE)</f>
        <v>0.3901358627598297</v>
      </c>
      <c r="K16" s="62">
        <f>VLOOKUP(A16,'2020年10月推計人口'!$A$5:$D$28,4,FALSE)</f>
        <v>0.47177352032723935</v>
      </c>
      <c r="L16" s="63">
        <f t="shared" si="1"/>
        <v>15.25</v>
      </c>
      <c r="M16" s="64">
        <f>HLOOKUP(A16,世帯年収!$D$1:$AA$15,15,FALSE)</f>
        <v>2.38</v>
      </c>
      <c r="N16" s="65">
        <f>HLOOKUP(A16,世帯年収!$D$1:$AA$16,16,FALSE)</f>
        <v>153.29831932773112</v>
      </c>
      <c r="O16">
        <v>37.270000000000003</v>
      </c>
      <c r="P16">
        <v>0</v>
      </c>
      <c r="Q16" s="57">
        <v>1</v>
      </c>
      <c r="R16">
        <v>16</v>
      </c>
      <c r="S16">
        <v>15</v>
      </c>
      <c r="T16">
        <v>15</v>
      </c>
      <c r="U16">
        <v>15</v>
      </c>
    </row>
    <row r="17" spans="1:21" x14ac:dyDescent="0.45">
      <c r="A17" s="60" t="s">
        <v>48</v>
      </c>
      <c r="B17" s="60">
        <v>20042</v>
      </c>
      <c r="C17" s="60">
        <v>21853</v>
      </c>
      <c r="D17" s="61">
        <f t="shared" si="0"/>
        <v>0.47838644229621674</v>
      </c>
      <c r="E17" s="61" t="s">
        <v>48</v>
      </c>
      <c r="F17" s="61" t="s">
        <v>66</v>
      </c>
      <c r="G17" s="61" t="s">
        <v>71</v>
      </c>
      <c r="H17" s="61">
        <v>0.46800000000000003</v>
      </c>
      <c r="I17" s="62">
        <f>VLOOKUP(A17,'2020年10月推計人口'!$A$5:$D$28,2,FALSE)</f>
        <v>0.25703095450164104</v>
      </c>
      <c r="J17" s="62">
        <f>VLOOKUP(A17,'2020年10月推計人口'!$A$5:$D$28,3,FALSE)</f>
        <v>0.45016410644346566</v>
      </c>
      <c r="K17" s="62">
        <f>VLOOKUP(A17,'2020年10月推計人口'!$A$5:$D$28,4,FALSE)</f>
        <v>0.46446393928671653</v>
      </c>
      <c r="L17" s="63">
        <f t="shared" si="1"/>
        <v>3.75</v>
      </c>
      <c r="M17" s="64">
        <f>HLOOKUP(A17,世帯年収!$D$1:$AA$15,15,FALSE)</f>
        <v>2.06</v>
      </c>
      <c r="N17" s="65">
        <f>HLOOKUP(A17,世帯年収!$D$1:$AA$16,16,FALSE)</f>
        <v>237.45145631067959</v>
      </c>
      <c r="O17">
        <v>39.466999999999999</v>
      </c>
      <c r="P17">
        <v>1</v>
      </c>
      <c r="Q17" s="57">
        <v>1</v>
      </c>
      <c r="R17">
        <v>6</v>
      </c>
      <c r="S17">
        <v>3</v>
      </c>
      <c r="T17">
        <v>3</v>
      </c>
      <c r="U17">
        <v>3</v>
      </c>
    </row>
    <row r="18" spans="1:21" x14ac:dyDescent="0.45">
      <c r="A18" s="60" t="s">
        <v>40</v>
      </c>
      <c r="B18" s="60">
        <v>24142</v>
      </c>
      <c r="C18" s="60">
        <v>26085</v>
      </c>
      <c r="D18" s="61">
        <f t="shared" si="0"/>
        <v>0.48065781352658926</v>
      </c>
      <c r="E18" s="61" t="s">
        <v>48</v>
      </c>
      <c r="F18" s="61" t="s">
        <v>66</v>
      </c>
      <c r="G18" s="61" t="s">
        <v>72</v>
      </c>
      <c r="H18" s="61">
        <v>0.46500000000000002</v>
      </c>
      <c r="I18" s="62">
        <f>VLOOKUP(A18,'2020年10月推計人口'!$A$5:$D$28,2,FALSE)</f>
        <v>0.3776147785927737</v>
      </c>
      <c r="J18" s="62">
        <f>VLOOKUP(A18,'2020年10月推計人口'!$A$5:$D$28,3,FALSE)</f>
        <v>0.36815306399658476</v>
      </c>
      <c r="K18" s="62">
        <f>VLOOKUP(A18,'2020年10月推計人口'!$A$5:$D$28,4,FALSE)</f>
        <v>0.48008693289866883</v>
      </c>
      <c r="L18" s="63">
        <f t="shared" si="1"/>
        <v>11.5</v>
      </c>
      <c r="M18" s="64">
        <f>HLOOKUP(A18,世帯年収!$D$1:$AA$15,15,FALSE)</f>
        <v>2.27</v>
      </c>
      <c r="N18" s="65">
        <f>HLOOKUP(A18,世帯年収!$D$1:$AA$16,16,FALSE)</f>
        <v>152.59911894273128</v>
      </c>
      <c r="O18">
        <v>39.218000000000004</v>
      </c>
      <c r="P18">
        <v>0</v>
      </c>
      <c r="Q18" s="57">
        <v>1</v>
      </c>
      <c r="R18">
        <v>10</v>
      </c>
      <c r="S18">
        <v>12</v>
      </c>
      <c r="T18">
        <v>12</v>
      </c>
      <c r="U18">
        <v>12</v>
      </c>
    </row>
    <row r="19" spans="1:21" x14ac:dyDescent="0.45">
      <c r="A19" s="60" t="s">
        <v>3</v>
      </c>
      <c r="B19" s="60">
        <v>28578</v>
      </c>
      <c r="C19" s="60">
        <v>34814</v>
      </c>
      <c r="D19" s="61">
        <f t="shared" si="0"/>
        <v>0.45081398283695101</v>
      </c>
      <c r="E19" s="61" t="s">
        <v>48</v>
      </c>
      <c r="F19" s="61" t="s">
        <v>66</v>
      </c>
      <c r="G19" s="61" t="s">
        <v>70</v>
      </c>
      <c r="H19" s="61">
        <v>0.48399999999999999</v>
      </c>
      <c r="I19" s="62">
        <f>VLOOKUP(A19,'2020年10月推計人口'!$A$5:$D$28,2,FALSE)</f>
        <v>0.31190534166644118</v>
      </c>
      <c r="J19" s="62">
        <f>VLOOKUP(A19,'2020年10月推計人口'!$A$5:$D$28,3,FALSE)</f>
        <v>0.40964800735910822</v>
      </c>
      <c r="K19" s="62">
        <f>VLOOKUP(A19,'2020年10月推計人口'!$A$5:$D$28,4,FALSE)</f>
        <v>0.46073789489822609</v>
      </c>
      <c r="L19" s="63">
        <f t="shared" si="1"/>
        <v>15.25</v>
      </c>
      <c r="M19" s="64">
        <f>HLOOKUP(A19,世帯年収!$D$1:$AA$15,15,FALSE)</f>
        <v>2.2200000000000002</v>
      </c>
      <c r="N19" s="65">
        <f>HLOOKUP(A19,世帯年収!$D$1:$AA$16,16,FALSE)</f>
        <v>213.53603603603602</v>
      </c>
      <c r="O19">
        <v>38.316000000000003</v>
      </c>
      <c r="P19">
        <v>0</v>
      </c>
      <c r="Q19" s="57">
        <v>1</v>
      </c>
      <c r="R19">
        <v>16</v>
      </c>
      <c r="S19">
        <v>15</v>
      </c>
      <c r="T19">
        <v>15</v>
      </c>
      <c r="U19">
        <v>15</v>
      </c>
    </row>
    <row r="20" spans="1:21" x14ac:dyDescent="0.45">
      <c r="A20" s="60" t="s">
        <v>8</v>
      </c>
      <c r="B20" s="60">
        <v>32404</v>
      </c>
      <c r="C20" s="60">
        <v>36098</v>
      </c>
      <c r="D20" s="61">
        <f t="shared" si="0"/>
        <v>0.4730372835829611</v>
      </c>
      <c r="E20" s="61" t="s">
        <v>48</v>
      </c>
      <c r="F20" s="61" t="s">
        <v>66</v>
      </c>
      <c r="G20" s="61" t="s">
        <v>78</v>
      </c>
      <c r="H20" s="61">
        <v>0.47699999999999998</v>
      </c>
      <c r="I20" s="62">
        <f>VLOOKUP(A20,'2020年10月推計人口'!$A$5:$D$28,2,FALSE)</f>
        <v>0.34601049848172183</v>
      </c>
      <c r="J20" s="62">
        <f>VLOOKUP(A20,'2020年10月推計人口'!$A$5:$D$28,3,FALSE)</f>
        <v>0.38693731511922602</v>
      </c>
      <c r="K20" s="62">
        <f>VLOOKUP(A20,'2020年10月推計人口'!$A$5:$D$28,4,FALSE)</f>
        <v>0.46970113066608082</v>
      </c>
      <c r="L20" s="63">
        <f t="shared" si="1"/>
        <v>21</v>
      </c>
      <c r="M20" s="64">
        <f>HLOOKUP(A20,世帯年収!$D$1:$AA$15,15,FALSE)</f>
        <v>2.23</v>
      </c>
      <c r="N20" s="65">
        <f>HLOOKUP(A20,世帯年収!$D$1:$AA$16,16,FALSE)</f>
        <v>178.25112107623318</v>
      </c>
      <c r="O20">
        <v>37.322000000000003</v>
      </c>
      <c r="P20">
        <v>0</v>
      </c>
      <c r="Q20" s="57">
        <v>1</v>
      </c>
      <c r="R20">
        <v>21</v>
      </c>
      <c r="S20">
        <v>21</v>
      </c>
      <c r="T20">
        <v>21</v>
      </c>
      <c r="U20">
        <v>21</v>
      </c>
    </row>
    <row r="21" spans="1:21" x14ac:dyDescent="0.45">
      <c r="A21" s="60" t="s">
        <v>20</v>
      </c>
      <c r="B21" s="60">
        <v>15741</v>
      </c>
      <c r="C21" s="60">
        <v>17866</v>
      </c>
      <c r="D21" s="61">
        <f t="shared" si="0"/>
        <v>0.46838456273990536</v>
      </c>
      <c r="E21" s="61" t="s">
        <v>34</v>
      </c>
      <c r="F21" s="61" t="s">
        <v>73</v>
      </c>
      <c r="G21" s="61" t="s">
        <v>56</v>
      </c>
      <c r="H21" s="61">
        <v>0.48299999999999998</v>
      </c>
      <c r="I21" s="62">
        <f>VLOOKUP(A21,'2020年10月推計人口'!$A$5:$D$28,2,FALSE)</f>
        <v>0.33190997379374132</v>
      </c>
      <c r="J21" s="62">
        <f>VLOOKUP(A21,'2020年10月推計人口'!$A$5:$D$28,3,FALSE)</f>
        <v>0.4024818868506243</v>
      </c>
      <c r="K21" s="62">
        <f>VLOOKUP(A21,'2020年10月推計人口'!$A$5:$D$28,4,FALSE)</f>
        <v>0.48846924618467702</v>
      </c>
      <c r="L21" s="63">
        <f t="shared" si="1"/>
        <v>23.25</v>
      </c>
      <c r="M21" s="64">
        <f>HLOOKUP(A21,世帯年収!$D$1:$AA$15,15,FALSE)</f>
        <v>2.29</v>
      </c>
      <c r="N21" s="65">
        <f>HLOOKUP(A21,世帯年収!$D$1:$AA$16,16,FALSE)</f>
        <v>162.70742358078601</v>
      </c>
      <c r="O21">
        <v>40.98</v>
      </c>
      <c r="P21">
        <v>0</v>
      </c>
      <c r="Q21" s="57">
        <v>0</v>
      </c>
      <c r="R21">
        <v>21</v>
      </c>
      <c r="S21">
        <v>23</v>
      </c>
      <c r="T21">
        <v>23</v>
      </c>
      <c r="U21">
        <v>26</v>
      </c>
    </row>
    <row r="22" spans="1:21" x14ac:dyDescent="0.45">
      <c r="A22" s="60" t="s">
        <v>26</v>
      </c>
      <c r="B22" s="60">
        <v>18491</v>
      </c>
      <c r="C22" s="60">
        <v>24527</v>
      </c>
      <c r="D22" s="61">
        <f t="shared" si="0"/>
        <v>0.42984332140034404</v>
      </c>
      <c r="E22" s="61" t="s">
        <v>34</v>
      </c>
      <c r="F22" s="61" t="s">
        <v>73</v>
      </c>
      <c r="G22" s="61" t="s">
        <v>64</v>
      </c>
      <c r="H22" s="61">
        <v>0.47799999999999998</v>
      </c>
      <c r="I22" s="62">
        <f>VLOOKUP(A22,'2020年10月推計人口'!$A$5:$D$28,2,FALSE)</f>
        <v>0.3335776397515528</v>
      </c>
      <c r="J22" s="62">
        <f>VLOOKUP(A22,'2020年10月推計人口'!$A$5:$D$28,3,FALSE)</f>
        <v>0.40014906832298136</v>
      </c>
      <c r="K22" s="62">
        <f>VLOOKUP(A22,'2020年10月推計人口'!$A$5:$D$28,4,FALSE)</f>
        <v>0.48645962732919257</v>
      </c>
      <c r="L22" s="63">
        <f t="shared" si="1"/>
        <v>26.5</v>
      </c>
      <c r="M22" s="64">
        <f>HLOOKUP(A22,世帯年収!$D$1:$AA$15,15,FALSE)</f>
        <v>2.1800000000000002</v>
      </c>
      <c r="N22" s="65">
        <f>HLOOKUP(A22,世帯年収!$D$1:$AA$16,16,FALSE)</f>
        <v>179.01376146788991</v>
      </c>
      <c r="O22">
        <v>39.835000000000001</v>
      </c>
      <c r="P22">
        <v>0</v>
      </c>
      <c r="Q22" s="57">
        <v>0</v>
      </c>
      <c r="R22">
        <v>32</v>
      </c>
      <c r="S22">
        <v>25</v>
      </c>
      <c r="T22">
        <v>23</v>
      </c>
      <c r="U22">
        <v>26</v>
      </c>
    </row>
    <row r="23" spans="1:21" x14ac:dyDescent="0.45">
      <c r="A23" s="60" t="s">
        <v>32</v>
      </c>
      <c r="B23" s="60">
        <v>22971</v>
      </c>
      <c r="C23" s="60">
        <v>25511</v>
      </c>
      <c r="D23" s="61">
        <f t="shared" si="0"/>
        <v>0.4738047110267728</v>
      </c>
      <c r="E23" s="61" t="s">
        <v>34</v>
      </c>
      <c r="F23" s="61" t="s">
        <v>73</v>
      </c>
      <c r="G23" s="61" t="s">
        <v>115</v>
      </c>
      <c r="H23" s="61">
        <v>0.45500000000000002</v>
      </c>
      <c r="I23" s="62">
        <f>VLOOKUP(A23,'2020年10月推計人口'!$A$5:$D$28,2,FALSE)</f>
        <v>0.30788195275197389</v>
      </c>
      <c r="J23" s="62">
        <f>VLOOKUP(A23,'2020年10月推計人口'!$A$5:$D$28,3,FALSE)</f>
        <v>0.40619571210119526</v>
      </c>
      <c r="K23" s="62">
        <f>VLOOKUP(A23,'2020年10月推計人口'!$A$5:$D$28,4,FALSE)</f>
        <v>0.49060136688477179</v>
      </c>
      <c r="L23" s="63">
        <f t="shared" si="1"/>
        <v>34.25</v>
      </c>
      <c r="M23" s="64">
        <f>HLOOKUP(A23,世帯年収!$D$1:$AA$15,15,FALSE)</f>
        <v>2.35</v>
      </c>
      <c r="N23" s="65">
        <f>HLOOKUP(A23,世帯年収!$D$1:$AA$16,16,FALSE)</f>
        <v>187.10638297872339</v>
      </c>
      <c r="O23">
        <v>42.683</v>
      </c>
      <c r="P23">
        <v>0</v>
      </c>
      <c r="Q23" s="57">
        <v>0</v>
      </c>
      <c r="R23">
        <v>28</v>
      </c>
      <c r="S23">
        <v>39</v>
      </c>
      <c r="T23">
        <v>35</v>
      </c>
      <c r="U23">
        <v>35</v>
      </c>
    </row>
    <row r="24" spans="1:21" x14ac:dyDescent="0.45">
      <c r="A24" s="60" t="s">
        <v>34</v>
      </c>
      <c r="B24" s="60">
        <v>47415</v>
      </c>
      <c r="C24" s="60">
        <v>38688</v>
      </c>
      <c r="D24" s="61">
        <f t="shared" si="0"/>
        <v>0.55067767673600221</v>
      </c>
      <c r="E24" s="61" t="s">
        <v>34</v>
      </c>
      <c r="F24" s="61" t="s">
        <v>73</v>
      </c>
      <c r="G24" s="61" t="s">
        <v>113</v>
      </c>
      <c r="H24" s="61">
        <v>0.55500000000000005</v>
      </c>
      <c r="I24" s="62">
        <f>VLOOKUP(A24,'2020年10月推計人口'!$A$5:$D$28,2,FALSE)</f>
        <v>0.28426036791117881</v>
      </c>
      <c r="J24" s="62">
        <f>VLOOKUP(A24,'2020年10月推計人口'!$A$5:$D$28,3,FALSE)</f>
        <v>0.43348753673669316</v>
      </c>
      <c r="K24" s="62">
        <f>VLOOKUP(A24,'2020年10月推計人口'!$A$5:$D$28,4,FALSE)</f>
        <v>0.49697398497877437</v>
      </c>
      <c r="L24" s="63">
        <f t="shared" si="1"/>
        <v>0</v>
      </c>
      <c r="M24" s="64">
        <f>HLOOKUP(A24,世帯年収!$D$1:$AA$15,15,FALSE)</f>
        <v>1.97</v>
      </c>
      <c r="N24" s="65">
        <f>HLOOKUP(A24,世帯年収!$D$1:$AA$16,16,FALSE)</f>
        <v>214.11167512690352</v>
      </c>
      <c r="O24">
        <v>43.26</v>
      </c>
      <c r="P24">
        <v>1</v>
      </c>
      <c r="Q24" s="57">
        <v>0</v>
      </c>
      <c r="R24">
        <v>0</v>
      </c>
      <c r="S24">
        <v>0</v>
      </c>
      <c r="T24">
        <v>0</v>
      </c>
      <c r="U24">
        <v>0</v>
      </c>
    </row>
    <row r="25" spans="1:21" x14ac:dyDescent="0.45">
      <c r="A25" s="60" t="s">
        <v>36</v>
      </c>
      <c r="B25" s="60">
        <v>40862</v>
      </c>
      <c r="C25" s="60">
        <v>40375</v>
      </c>
      <c r="D25" s="61">
        <f t="shared" si="0"/>
        <v>0.50299740266134885</v>
      </c>
      <c r="E25" s="61" t="s">
        <v>34</v>
      </c>
      <c r="F25" s="61" t="s">
        <v>73</v>
      </c>
      <c r="G25" s="61" t="s">
        <v>114</v>
      </c>
      <c r="H25" s="61">
        <v>0.51200000000000001</v>
      </c>
      <c r="I25" s="62">
        <f>VLOOKUP(A25,'2020年10月推計人口'!$A$5:$D$28,2,FALSE)</f>
        <v>0.30267554752765863</v>
      </c>
      <c r="J25" s="62">
        <f>VLOOKUP(A25,'2020年10月推計人口'!$A$5:$D$28,3,FALSE)</f>
        <v>0.40982727477986003</v>
      </c>
      <c r="K25" s="62">
        <f>VLOOKUP(A25,'2020年10月推計人口'!$A$5:$D$28,4,FALSE)</f>
        <v>0.49140325129826146</v>
      </c>
      <c r="L25" s="63">
        <f t="shared" si="1"/>
        <v>7.25</v>
      </c>
      <c r="M25" s="64">
        <f>HLOOKUP(A25,世帯年収!$D$1:$AA$15,15,FALSE)</f>
        <v>1.99</v>
      </c>
      <c r="N25" s="65">
        <f>HLOOKUP(A25,世帯年収!$D$1:$AA$16,16,FALSE)</f>
        <v>184.12060301507537</v>
      </c>
      <c r="O25">
        <v>44.47</v>
      </c>
      <c r="P25">
        <v>0</v>
      </c>
      <c r="Q25" s="57">
        <v>0</v>
      </c>
      <c r="R25">
        <v>8</v>
      </c>
      <c r="S25">
        <v>7</v>
      </c>
      <c r="T25">
        <v>7</v>
      </c>
      <c r="U25">
        <v>7</v>
      </c>
    </row>
  </sheetData>
  <sortState xmlns:xlrd2="http://schemas.microsoft.com/office/spreadsheetml/2017/richdata2" ref="A2:N25">
    <sortCondition ref="E2:E25"/>
  </sortState>
  <phoneticPr fontId="2"/>
  <pageMargins left="0.7" right="0.7" top="0.75" bottom="0.75" header="0.3" footer="0.3"/>
  <pageSetup paperSize="9" orientation="portrait" r:id="rId1"/>
  <ignoredErrors>
    <ignoredError sqref="L2:L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FE9C-6535-4DEE-8FD7-6B07ABD5A50B}">
  <dimension ref="A1:CA28"/>
  <sheetViews>
    <sheetView zoomScale="55" zoomScaleNormal="55" workbookViewId="0">
      <selection activeCell="D28" sqref="D28"/>
    </sheetView>
  </sheetViews>
  <sheetFormatPr defaultRowHeight="18" x14ac:dyDescent="0.45"/>
  <cols>
    <col min="2" max="2" width="11.69921875" bestFit="1" customWidth="1"/>
    <col min="3" max="4" width="15" customWidth="1"/>
    <col min="5" max="7" width="15.69921875" bestFit="1" customWidth="1"/>
    <col min="8" max="16" width="11.3984375" bestFit="1" customWidth="1"/>
    <col min="17" max="17" width="13.09765625" bestFit="1" customWidth="1"/>
    <col min="18" max="19" width="11.3984375" bestFit="1" customWidth="1"/>
    <col min="20" max="20" width="13.09765625" bestFit="1" customWidth="1"/>
    <col min="21" max="22" width="11.3984375" bestFit="1" customWidth="1"/>
    <col min="23" max="23" width="13.09765625" bestFit="1" customWidth="1"/>
    <col min="24" max="25" width="11.3984375" bestFit="1" customWidth="1"/>
    <col min="26" max="26" width="13.09765625" bestFit="1" customWidth="1"/>
    <col min="27" max="28" width="11.3984375" bestFit="1" customWidth="1"/>
    <col min="29" max="29" width="13.09765625" bestFit="1" customWidth="1"/>
    <col min="30" max="31" width="11.3984375" bestFit="1" customWidth="1"/>
    <col min="32" max="32" width="13.09765625" bestFit="1" customWidth="1"/>
    <col min="33" max="34" width="11.3984375" bestFit="1" customWidth="1"/>
    <col min="35" max="39" width="13.09765625" bestFit="1" customWidth="1"/>
    <col min="40" max="40" width="11.3984375" bestFit="1" customWidth="1"/>
    <col min="41" max="41" width="13.09765625" bestFit="1" customWidth="1"/>
    <col min="42" max="43" width="11.3984375" bestFit="1" customWidth="1"/>
    <col min="44" max="44" width="13.09765625" bestFit="1" customWidth="1"/>
    <col min="45" max="46" width="11.3984375" bestFit="1" customWidth="1"/>
    <col min="47" max="47" width="13.09765625" bestFit="1" customWidth="1"/>
    <col min="48" max="49" width="11.3984375" bestFit="1" customWidth="1"/>
    <col min="50" max="50" width="13.09765625" bestFit="1" customWidth="1"/>
    <col min="51" max="52" width="11.3984375" bestFit="1" customWidth="1"/>
    <col min="53" max="53" width="13.09765625" bestFit="1" customWidth="1"/>
    <col min="54" max="55" width="11.3984375" bestFit="1" customWidth="1"/>
    <col min="56" max="56" width="13.09765625" bestFit="1" customWidth="1"/>
    <col min="57" max="62" width="11.3984375" bestFit="1" customWidth="1"/>
    <col min="63" max="63" width="9.69921875" bestFit="1" customWidth="1"/>
    <col min="64" max="65" width="11.3984375" bestFit="1" customWidth="1"/>
    <col min="66" max="68" width="9.69921875" bestFit="1" customWidth="1"/>
    <col min="69" max="69" width="8.8984375" bestFit="1" customWidth="1"/>
    <col min="70" max="70" width="9.69921875" bestFit="1" customWidth="1"/>
    <col min="71" max="73" width="13.09765625" bestFit="1" customWidth="1"/>
    <col min="74" max="74" width="15.69921875" bestFit="1" customWidth="1"/>
    <col min="75" max="79" width="13.09765625" bestFit="1" customWidth="1"/>
  </cols>
  <sheetData>
    <row r="1" spans="1:79" ht="22.2" x14ac:dyDescent="0.45">
      <c r="A1" s="66"/>
      <c r="B1" s="43"/>
      <c r="C1" s="43"/>
      <c r="D1" s="50"/>
      <c r="E1" s="69" t="s">
        <v>79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1"/>
      <c r="BS1" s="69" t="s">
        <v>80</v>
      </c>
      <c r="BT1" s="70"/>
      <c r="BU1" s="70"/>
      <c r="BV1" s="70"/>
      <c r="BW1" s="70"/>
      <c r="BX1" s="70"/>
      <c r="BY1" s="70"/>
      <c r="BZ1" s="70"/>
      <c r="CA1" s="71"/>
    </row>
    <row r="2" spans="1:79" ht="22.2" x14ac:dyDescent="0.45">
      <c r="A2" s="67"/>
      <c r="B2" s="44"/>
      <c r="C2" s="44"/>
      <c r="D2" s="51"/>
      <c r="E2" s="1"/>
      <c r="F2" s="2" t="s">
        <v>81</v>
      </c>
      <c r="G2" s="3"/>
      <c r="H2" s="1"/>
      <c r="I2" s="2" t="s">
        <v>82</v>
      </c>
      <c r="J2" s="3"/>
      <c r="K2" s="4"/>
      <c r="L2" s="2" t="s">
        <v>83</v>
      </c>
      <c r="M2" s="3"/>
      <c r="N2" s="4"/>
      <c r="O2" s="2" t="s">
        <v>84</v>
      </c>
      <c r="P2" s="3"/>
      <c r="Q2" s="4"/>
      <c r="R2" s="2" t="s">
        <v>85</v>
      </c>
      <c r="S2" s="3"/>
      <c r="T2" s="4"/>
      <c r="U2" s="2" t="s">
        <v>86</v>
      </c>
      <c r="V2" s="3"/>
      <c r="W2" s="4"/>
      <c r="X2" s="2" t="s">
        <v>87</v>
      </c>
      <c r="Y2" s="3"/>
      <c r="Z2" s="4"/>
      <c r="AA2" s="2" t="s">
        <v>88</v>
      </c>
      <c r="AB2" s="3"/>
      <c r="AC2" s="4"/>
      <c r="AD2" s="2" t="s">
        <v>89</v>
      </c>
      <c r="AE2" s="3"/>
      <c r="AF2" s="4"/>
      <c r="AG2" s="2" t="s">
        <v>90</v>
      </c>
      <c r="AH2" s="3"/>
      <c r="AI2" s="4"/>
      <c r="AJ2" s="2" t="s">
        <v>91</v>
      </c>
      <c r="AK2" s="3"/>
      <c r="AL2" s="4"/>
      <c r="AM2" s="2" t="s">
        <v>92</v>
      </c>
      <c r="AN2" s="3"/>
      <c r="AO2" s="4"/>
      <c r="AP2" s="2" t="s">
        <v>93</v>
      </c>
      <c r="AQ2" s="3"/>
      <c r="AR2" s="4"/>
      <c r="AS2" s="2" t="s">
        <v>94</v>
      </c>
      <c r="AT2" s="3"/>
      <c r="AU2" s="4"/>
      <c r="AV2" s="2" t="s">
        <v>95</v>
      </c>
      <c r="AW2" s="3"/>
      <c r="AX2" s="4"/>
      <c r="AY2" s="2" t="s">
        <v>96</v>
      </c>
      <c r="AZ2" s="3"/>
      <c r="BA2" s="4"/>
      <c r="BB2" s="2" t="s">
        <v>97</v>
      </c>
      <c r="BC2" s="3"/>
      <c r="BD2" s="4"/>
      <c r="BE2" s="2" t="s">
        <v>98</v>
      </c>
      <c r="BF2" s="3"/>
      <c r="BG2" s="4"/>
      <c r="BH2" s="2" t="s">
        <v>99</v>
      </c>
      <c r="BI2" s="3"/>
      <c r="BJ2" s="4"/>
      <c r="BK2" s="2" t="s">
        <v>100</v>
      </c>
      <c r="BL2" s="3"/>
      <c r="BM2" s="4"/>
      <c r="BN2" s="2" t="s">
        <v>101</v>
      </c>
      <c r="BO2" s="3"/>
      <c r="BP2" s="4"/>
      <c r="BQ2" s="2" t="s">
        <v>102</v>
      </c>
      <c r="BR2" s="5"/>
      <c r="BS2" s="1"/>
      <c r="BT2" s="2" t="s">
        <v>103</v>
      </c>
      <c r="BU2" s="3"/>
      <c r="BV2" s="4"/>
      <c r="BW2" s="2" t="s">
        <v>104</v>
      </c>
      <c r="BX2" s="3"/>
      <c r="BY2" s="4"/>
      <c r="BZ2" s="2" t="s">
        <v>105</v>
      </c>
      <c r="CA2" s="5"/>
    </row>
    <row r="3" spans="1:79" ht="22.2" x14ac:dyDescent="0.45">
      <c r="A3" s="68"/>
      <c r="B3" s="45" t="s">
        <v>106</v>
      </c>
      <c r="C3" s="45" t="s">
        <v>111</v>
      </c>
      <c r="D3" s="52" t="s">
        <v>112</v>
      </c>
      <c r="E3" s="6" t="s">
        <v>107</v>
      </c>
      <c r="F3" s="7" t="s">
        <v>108</v>
      </c>
      <c r="G3" s="7" t="s">
        <v>109</v>
      </c>
      <c r="H3" s="6" t="s">
        <v>107</v>
      </c>
      <c r="I3" s="7" t="s">
        <v>108</v>
      </c>
      <c r="J3" s="7" t="s">
        <v>109</v>
      </c>
      <c r="K3" s="8" t="s">
        <v>107</v>
      </c>
      <c r="L3" s="7" t="s">
        <v>108</v>
      </c>
      <c r="M3" s="7" t="s">
        <v>109</v>
      </c>
      <c r="N3" s="8" t="s">
        <v>107</v>
      </c>
      <c r="O3" s="7" t="s">
        <v>108</v>
      </c>
      <c r="P3" s="7" t="s">
        <v>109</v>
      </c>
      <c r="Q3" s="8" t="s">
        <v>107</v>
      </c>
      <c r="R3" s="7" t="s">
        <v>108</v>
      </c>
      <c r="S3" s="7" t="s">
        <v>109</v>
      </c>
      <c r="T3" s="8" t="s">
        <v>107</v>
      </c>
      <c r="U3" s="7" t="s">
        <v>108</v>
      </c>
      <c r="V3" s="7" t="s">
        <v>109</v>
      </c>
      <c r="W3" s="8" t="s">
        <v>107</v>
      </c>
      <c r="X3" s="7" t="s">
        <v>108</v>
      </c>
      <c r="Y3" s="7" t="s">
        <v>109</v>
      </c>
      <c r="Z3" s="8" t="s">
        <v>107</v>
      </c>
      <c r="AA3" s="7" t="s">
        <v>108</v>
      </c>
      <c r="AB3" s="7" t="s">
        <v>109</v>
      </c>
      <c r="AC3" s="8" t="s">
        <v>107</v>
      </c>
      <c r="AD3" s="7" t="s">
        <v>108</v>
      </c>
      <c r="AE3" s="7" t="s">
        <v>109</v>
      </c>
      <c r="AF3" s="8" t="s">
        <v>107</v>
      </c>
      <c r="AG3" s="7" t="s">
        <v>108</v>
      </c>
      <c r="AH3" s="7" t="s">
        <v>109</v>
      </c>
      <c r="AI3" s="8" t="s">
        <v>107</v>
      </c>
      <c r="AJ3" s="7" t="s">
        <v>108</v>
      </c>
      <c r="AK3" s="7" t="s">
        <v>109</v>
      </c>
      <c r="AL3" s="8" t="s">
        <v>107</v>
      </c>
      <c r="AM3" s="7" t="s">
        <v>108</v>
      </c>
      <c r="AN3" s="7" t="s">
        <v>109</v>
      </c>
      <c r="AO3" s="8" t="s">
        <v>107</v>
      </c>
      <c r="AP3" s="7" t="s">
        <v>108</v>
      </c>
      <c r="AQ3" s="7" t="s">
        <v>109</v>
      </c>
      <c r="AR3" s="8" t="s">
        <v>107</v>
      </c>
      <c r="AS3" s="7" t="s">
        <v>108</v>
      </c>
      <c r="AT3" s="7" t="s">
        <v>109</v>
      </c>
      <c r="AU3" s="8" t="s">
        <v>107</v>
      </c>
      <c r="AV3" s="7" t="s">
        <v>108</v>
      </c>
      <c r="AW3" s="7" t="s">
        <v>109</v>
      </c>
      <c r="AX3" s="8" t="s">
        <v>107</v>
      </c>
      <c r="AY3" s="7" t="s">
        <v>108</v>
      </c>
      <c r="AZ3" s="7" t="s">
        <v>109</v>
      </c>
      <c r="BA3" s="8" t="s">
        <v>107</v>
      </c>
      <c r="BB3" s="7" t="s">
        <v>108</v>
      </c>
      <c r="BC3" s="7" t="s">
        <v>109</v>
      </c>
      <c r="BD3" s="8" t="s">
        <v>107</v>
      </c>
      <c r="BE3" s="7" t="s">
        <v>108</v>
      </c>
      <c r="BF3" s="7" t="s">
        <v>109</v>
      </c>
      <c r="BG3" s="8" t="s">
        <v>107</v>
      </c>
      <c r="BH3" s="7" t="s">
        <v>108</v>
      </c>
      <c r="BI3" s="7" t="s">
        <v>109</v>
      </c>
      <c r="BJ3" s="8" t="s">
        <v>107</v>
      </c>
      <c r="BK3" s="7" t="s">
        <v>108</v>
      </c>
      <c r="BL3" s="7" t="s">
        <v>109</v>
      </c>
      <c r="BM3" s="8" t="s">
        <v>107</v>
      </c>
      <c r="BN3" s="7" t="s">
        <v>108</v>
      </c>
      <c r="BO3" s="7" t="s">
        <v>109</v>
      </c>
      <c r="BP3" s="8" t="s">
        <v>107</v>
      </c>
      <c r="BQ3" s="7" t="s">
        <v>108</v>
      </c>
      <c r="BR3" s="9" t="s">
        <v>109</v>
      </c>
      <c r="BS3" s="6" t="s">
        <v>107</v>
      </c>
      <c r="BT3" s="7" t="s">
        <v>108</v>
      </c>
      <c r="BU3" s="7" t="s">
        <v>109</v>
      </c>
      <c r="BV3" s="8" t="s">
        <v>107</v>
      </c>
      <c r="BW3" s="7" t="s">
        <v>108</v>
      </c>
      <c r="BX3" s="7" t="s">
        <v>109</v>
      </c>
      <c r="BY3" s="8" t="s">
        <v>107</v>
      </c>
      <c r="BZ3" s="7" t="s">
        <v>108</v>
      </c>
      <c r="CA3" s="9" t="s">
        <v>109</v>
      </c>
    </row>
    <row r="4" spans="1:79" ht="22.8" thickBot="1" x14ac:dyDescent="0.5">
      <c r="A4" s="10" t="s">
        <v>110</v>
      </c>
      <c r="B4" s="46"/>
      <c r="C4" s="46"/>
      <c r="D4" s="53"/>
      <c r="E4" s="11">
        <v>2750995</v>
      </c>
      <c r="F4" s="12">
        <v>1327248</v>
      </c>
      <c r="G4" s="13">
        <v>1423747</v>
      </c>
      <c r="H4" s="11">
        <v>99547</v>
      </c>
      <c r="I4" s="12">
        <v>50860</v>
      </c>
      <c r="J4" s="13">
        <v>48688</v>
      </c>
      <c r="K4" s="12">
        <v>96259</v>
      </c>
      <c r="L4" s="12">
        <v>49086</v>
      </c>
      <c r="M4" s="13">
        <v>47173</v>
      </c>
      <c r="N4" s="12">
        <v>96088</v>
      </c>
      <c r="O4" s="12">
        <v>49230</v>
      </c>
      <c r="P4" s="13">
        <v>46858</v>
      </c>
      <c r="Q4" s="12">
        <v>106379</v>
      </c>
      <c r="R4" s="12">
        <v>53769</v>
      </c>
      <c r="S4" s="13">
        <v>52610</v>
      </c>
      <c r="T4" s="12">
        <v>162809</v>
      </c>
      <c r="U4" s="12">
        <v>79015</v>
      </c>
      <c r="V4" s="13">
        <v>83793</v>
      </c>
      <c r="W4" s="12">
        <v>188597</v>
      </c>
      <c r="X4" s="12">
        <v>92354</v>
      </c>
      <c r="Y4" s="13">
        <v>96243</v>
      </c>
      <c r="Z4" s="12">
        <v>183765</v>
      </c>
      <c r="AA4" s="12">
        <v>90363</v>
      </c>
      <c r="AB4" s="13">
        <v>93402</v>
      </c>
      <c r="AC4" s="12">
        <v>184822</v>
      </c>
      <c r="AD4" s="12">
        <v>91834</v>
      </c>
      <c r="AE4" s="13">
        <v>92988</v>
      </c>
      <c r="AF4" s="12">
        <v>194693</v>
      </c>
      <c r="AG4" s="12">
        <v>96948</v>
      </c>
      <c r="AH4" s="13">
        <v>97745</v>
      </c>
      <c r="AI4" s="12">
        <v>216465</v>
      </c>
      <c r="AJ4" s="12">
        <v>108165</v>
      </c>
      <c r="AK4" s="13">
        <v>108299</v>
      </c>
      <c r="AL4" s="12">
        <v>200155</v>
      </c>
      <c r="AM4" s="12">
        <v>100443</v>
      </c>
      <c r="AN4" s="13">
        <v>99712</v>
      </c>
      <c r="AO4" s="12">
        <v>169578</v>
      </c>
      <c r="AP4" s="12">
        <v>85299</v>
      </c>
      <c r="AQ4" s="13">
        <v>84279</v>
      </c>
      <c r="AR4" s="12">
        <v>145372</v>
      </c>
      <c r="AS4" s="12">
        <v>73149</v>
      </c>
      <c r="AT4" s="13">
        <v>72223</v>
      </c>
      <c r="AU4" s="12">
        <v>157072</v>
      </c>
      <c r="AV4" s="12">
        <v>78489</v>
      </c>
      <c r="AW4" s="13">
        <v>78583</v>
      </c>
      <c r="AX4" s="12">
        <v>171756</v>
      </c>
      <c r="AY4" s="12">
        <v>82460</v>
      </c>
      <c r="AZ4" s="13">
        <v>89296</v>
      </c>
      <c r="BA4" s="12">
        <v>143910</v>
      </c>
      <c r="BB4" s="12">
        <v>63393</v>
      </c>
      <c r="BC4" s="13">
        <v>80517</v>
      </c>
      <c r="BD4" s="12">
        <v>113717</v>
      </c>
      <c r="BE4" s="12">
        <v>45135</v>
      </c>
      <c r="BF4" s="13">
        <v>68582</v>
      </c>
      <c r="BG4" s="12">
        <v>73366</v>
      </c>
      <c r="BH4" s="12">
        <v>25121</v>
      </c>
      <c r="BI4" s="13">
        <v>48245</v>
      </c>
      <c r="BJ4" s="12">
        <v>33888</v>
      </c>
      <c r="BK4" s="12">
        <v>9457</v>
      </c>
      <c r="BL4" s="13">
        <v>24431</v>
      </c>
      <c r="BM4" s="12">
        <v>10380</v>
      </c>
      <c r="BN4" s="12">
        <v>2286</v>
      </c>
      <c r="BO4" s="13">
        <v>8094</v>
      </c>
      <c r="BP4" s="12">
        <v>2378</v>
      </c>
      <c r="BQ4" s="12">
        <v>392</v>
      </c>
      <c r="BR4" s="14">
        <v>1986</v>
      </c>
      <c r="BS4" s="11">
        <v>291894</v>
      </c>
      <c r="BT4" s="12">
        <v>149175</v>
      </c>
      <c r="BU4" s="13">
        <v>142719</v>
      </c>
      <c r="BV4" s="12">
        <v>1752635</v>
      </c>
      <c r="BW4" s="12">
        <v>871340</v>
      </c>
      <c r="BX4" s="13">
        <v>881295</v>
      </c>
      <c r="BY4" s="12">
        <v>706466</v>
      </c>
      <c r="BZ4" s="12">
        <v>306733</v>
      </c>
      <c r="CA4" s="14">
        <v>399733</v>
      </c>
    </row>
    <row r="5" spans="1:79" ht="22.8" thickTop="1" x14ac:dyDescent="0.45">
      <c r="A5" s="15" t="s">
        <v>13</v>
      </c>
      <c r="B5" s="47">
        <f>(AR5+AU5+AX5+BA5+BD5+BG5+BJ5+BM5+BP5)/E5</f>
        <v>0.23051721784362045</v>
      </c>
      <c r="C5" s="49">
        <f>(Z5+AC5+AF5+AI5+AL5+AO5)/E5</f>
        <v>0.49914144280715872</v>
      </c>
      <c r="D5" s="54">
        <f>F5/E5</f>
        <v>0.4858068641467953</v>
      </c>
      <c r="E5" s="16">
        <v>139187</v>
      </c>
      <c r="F5" s="17">
        <v>67618</v>
      </c>
      <c r="G5" s="18">
        <v>71569</v>
      </c>
      <c r="H5" s="16">
        <v>5472</v>
      </c>
      <c r="I5" s="17">
        <v>2823</v>
      </c>
      <c r="J5" s="18">
        <v>2649</v>
      </c>
      <c r="K5" s="17">
        <v>4240</v>
      </c>
      <c r="L5" s="17">
        <v>2158</v>
      </c>
      <c r="M5" s="18">
        <v>2082</v>
      </c>
      <c r="N5" s="17">
        <v>3324</v>
      </c>
      <c r="O5" s="17">
        <v>1701</v>
      </c>
      <c r="P5" s="18">
        <v>1623</v>
      </c>
      <c r="Q5" s="17">
        <v>3552</v>
      </c>
      <c r="R5" s="17">
        <v>1757</v>
      </c>
      <c r="S5" s="18">
        <v>1795</v>
      </c>
      <c r="T5" s="17">
        <v>8290</v>
      </c>
      <c r="U5" s="17">
        <v>4002</v>
      </c>
      <c r="V5" s="18">
        <v>4288</v>
      </c>
      <c r="W5" s="17">
        <v>12751</v>
      </c>
      <c r="X5" s="17">
        <v>6367</v>
      </c>
      <c r="Y5" s="18">
        <v>6384</v>
      </c>
      <c r="Z5" s="17">
        <v>13288</v>
      </c>
      <c r="AA5" s="17">
        <v>6480</v>
      </c>
      <c r="AB5" s="18">
        <v>6809</v>
      </c>
      <c r="AC5" s="17">
        <v>13266</v>
      </c>
      <c r="AD5" s="17">
        <v>6645</v>
      </c>
      <c r="AE5" s="18">
        <v>6621</v>
      </c>
      <c r="AF5" s="17">
        <v>12481</v>
      </c>
      <c r="AG5" s="17">
        <v>6325</v>
      </c>
      <c r="AH5" s="18">
        <v>6156</v>
      </c>
      <c r="AI5" s="17">
        <v>11987</v>
      </c>
      <c r="AJ5" s="17">
        <v>6039</v>
      </c>
      <c r="AK5" s="18">
        <v>5948</v>
      </c>
      <c r="AL5" s="17">
        <v>10280</v>
      </c>
      <c r="AM5" s="17">
        <v>5228</v>
      </c>
      <c r="AN5" s="18">
        <v>5051</v>
      </c>
      <c r="AO5" s="17">
        <v>8172</v>
      </c>
      <c r="AP5" s="17">
        <v>4191</v>
      </c>
      <c r="AQ5" s="18">
        <v>3982</v>
      </c>
      <c r="AR5" s="17">
        <v>6484</v>
      </c>
      <c r="AS5" s="17">
        <v>3249</v>
      </c>
      <c r="AT5" s="18">
        <v>3235</v>
      </c>
      <c r="AU5" s="17">
        <v>6319</v>
      </c>
      <c r="AV5" s="17">
        <v>3024</v>
      </c>
      <c r="AW5" s="18">
        <v>3295</v>
      </c>
      <c r="AX5" s="17">
        <v>6538</v>
      </c>
      <c r="AY5" s="17">
        <v>2911</v>
      </c>
      <c r="AZ5" s="18">
        <v>3627</v>
      </c>
      <c r="BA5" s="17">
        <v>5000</v>
      </c>
      <c r="BB5" s="17">
        <v>2130</v>
      </c>
      <c r="BC5" s="18">
        <v>2870</v>
      </c>
      <c r="BD5" s="17">
        <v>3748</v>
      </c>
      <c r="BE5" s="17">
        <v>1413</v>
      </c>
      <c r="BF5" s="18">
        <v>2335</v>
      </c>
      <c r="BG5" s="17">
        <v>2422</v>
      </c>
      <c r="BH5" s="17">
        <v>793</v>
      </c>
      <c r="BI5" s="18">
        <v>1630</v>
      </c>
      <c r="BJ5" s="17">
        <v>1156</v>
      </c>
      <c r="BK5" s="17">
        <v>303</v>
      </c>
      <c r="BL5" s="18">
        <v>853</v>
      </c>
      <c r="BM5" s="17">
        <v>333</v>
      </c>
      <c r="BN5" s="17">
        <v>67</v>
      </c>
      <c r="BO5" s="18">
        <v>266</v>
      </c>
      <c r="BP5" s="17">
        <v>85</v>
      </c>
      <c r="BQ5" s="17">
        <v>12</v>
      </c>
      <c r="BR5" s="19">
        <v>73</v>
      </c>
      <c r="BS5" s="16">
        <v>13035</v>
      </c>
      <c r="BT5" s="17">
        <v>6682</v>
      </c>
      <c r="BU5" s="18">
        <v>6353</v>
      </c>
      <c r="BV5" s="17">
        <v>100551</v>
      </c>
      <c r="BW5" s="17">
        <v>50283</v>
      </c>
      <c r="BX5" s="18">
        <v>50268</v>
      </c>
      <c r="BY5" s="17">
        <v>25601</v>
      </c>
      <c r="BZ5" s="17">
        <v>10653</v>
      </c>
      <c r="CA5" s="19">
        <v>14948</v>
      </c>
    </row>
    <row r="6" spans="1:79" ht="22.2" x14ac:dyDescent="0.45">
      <c r="A6" s="20" t="s">
        <v>15</v>
      </c>
      <c r="B6" s="47">
        <f t="shared" ref="B6:B28" si="0">(AR6+AU6+AX6+BA6+BD6+BG6+BJ6+BM6+BP6)/E6</f>
        <v>0.3075427284822434</v>
      </c>
      <c r="C6" s="49">
        <f t="shared" ref="C6:C28" si="1">(Z6+AC6+AF6+AI6+AL6+AO6)/E6</f>
        <v>0.42507978154278431</v>
      </c>
      <c r="D6" s="54">
        <f t="shared" ref="D6:D28" si="2">F6/E6</f>
        <v>0.48100594523683254</v>
      </c>
      <c r="E6" s="21">
        <v>107481</v>
      </c>
      <c r="F6" s="42">
        <v>51699</v>
      </c>
      <c r="G6" s="22">
        <v>55782</v>
      </c>
      <c r="H6" s="21">
        <v>3889</v>
      </c>
      <c r="I6" s="42">
        <v>2003</v>
      </c>
      <c r="J6" s="22">
        <v>1886</v>
      </c>
      <c r="K6" s="42">
        <v>3972</v>
      </c>
      <c r="L6" s="42">
        <v>2053</v>
      </c>
      <c r="M6" s="22">
        <v>1919</v>
      </c>
      <c r="N6" s="42">
        <v>3942</v>
      </c>
      <c r="O6" s="42">
        <v>2017</v>
      </c>
      <c r="P6" s="22">
        <v>1925</v>
      </c>
      <c r="Q6" s="42">
        <v>4000</v>
      </c>
      <c r="R6" s="42">
        <v>2074</v>
      </c>
      <c r="S6" s="22">
        <v>1926</v>
      </c>
      <c r="T6" s="42">
        <v>5944</v>
      </c>
      <c r="U6" s="42">
        <v>2856</v>
      </c>
      <c r="V6" s="22">
        <v>3089</v>
      </c>
      <c r="W6" s="42">
        <v>6992</v>
      </c>
      <c r="X6" s="42">
        <v>3380</v>
      </c>
      <c r="Y6" s="22">
        <v>3612</v>
      </c>
      <c r="Z6" s="42">
        <v>7214</v>
      </c>
      <c r="AA6" s="42">
        <v>3497</v>
      </c>
      <c r="AB6" s="22">
        <v>3718</v>
      </c>
      <c r="AC6" s="42">
        <v>7562</v>
      </c>
      <c r="AD6" s="42">
        <v>3740</v>
      </c>
      <c r="AE6" s="22">
        <v>3822</v>
      </c>
      <c r="AF6" s="42">
        <v>8010</v>
      </c>
      <c r="AG6" s="42">
        <v>3989</v>
      </c>
      <c r="AH6" s="22">
        <v>4020</v>
      </c>
      <c r="AI6" s="42">
        <v>8548</v>
      </c>
      <c r="AJ6" s="42">
        <v>4281</v>
      </c>
      <c r="AK6" s="22">
        <v>4267</v>
      </c>
      <c r="AL6" s="42">
        <v>7643</v>
      </c>
      <c r="AM6" s="42">
        <v>3831</v>
      </c>
      <c r="AN6" s="22">
        <v>3812</v>
      </c>
      <c r="AO6" s="42">
        <v>6711</v>
      </c>
      <c r="AP6" s="42">
        <v>3300</v>
      </c>
      <c r="AQ6" s="22">
        <v>3411</v>
      </c>
      <c r="AR6" s="42">
        <v>6179</v>
      </c>
      <c r="AS6" s="42">
        <v>2992</v>
      </c>
      <c r="AT6" s="22">
        <v>3187</v>
      </c>
      <c r="AU6" s="42">
        <v>6653</v>
      </c>
      <c r="AV6" s="42">
        <v>3297</v>
      </c>
      <c r="AW6" s="22">
        <v>3357</v>
      </c>
      <c r="AX6" s="42">
        <v>6674</v>
      </c>
      <c r="AY6" s="42">
        <v>3220</v>
      </c>
      <c r="AZ6" s="22">
        <v>3454</v>
      </c>
      <c r="BA6" s="42">
        <v>5154</v>
      </c>
      <c r="BB6" s="42">
        <v>2251</v>
      </c>
      <c r="BC6" s="22">
        <v>2902</v>
      </c>
      <c r="BD6" s="42">
        <v>4002</v>
      </c>
      <c r="BE6" s="42">
        <v>1558</v>
      </c>
      <c r="BF6" s="22">
        <v>2443</v>
      </c>
      <c r="BG6" s="42">
        <v>2676</v>
      </c>
      <c r="BH6" s="42">
        <v>889</v>
      </c>
      <c r="BI6" s="22">
        <v>1787</v>
      </c>
      <c r="BJ6" s="42">
        <v>1258</v>
      </c>
      <c r="BK6" s="42">
        <v>362</v>
      </c>
      <c r="BL6" s="22">
        <v>896</v>
      </c>
      <c r="BM6" s="42">
        <v>379</v>
      </c>
      <c r="BN6" s="42">
        <v>95</v>
      </c>
      <c r="BO6" s="22">
        <v>284</v>
      </c>
      <c r="BP6" s="42">
        <v>80</v>
      </c>
      <c r="BQ6" s="42">
        <v>15</v>
      </c>
      <c r="BR6" s="23">
        <v>64</v>
      </c>
      <c r="BS6" s="21">
        <v>11802</v>
      </c>
      <c r="BT6" s="42">
        <v>6072</v>
      </c>
      <c r="BU6" s="22">
        <v>5730</v>
      </c>
      <c r="BV6" s="42">
        <v>68803</v>
      </c>
      <c r="BW6" s="42">
        <v>33939</v>
      </c>
      <c r="BX6" s="22">
        <v>34864</v>
      </c>
      <c r="BY6" s="42">
        <v>26875</v>
      </c>
      <c r="BZ6" s="42">
        <v>11688</v>
      </c>
      <c r="CA6" s="23">
        <v>15188</v>
      </c>
    </row>
    <row r="7" spans="1:79" ht="22.2" x14ac:dyDescent="0.45">
      <c r="A7" s="24" t="s">
        <v>17</v>
      </c>
      <c r="B7" s="47">
        <f t="shared" si="0"/>
        <v>0.23740771949241005</v>
      </c>
      <c r="C7" s="49">
        <f t="shared" si="1"/>
        <v>0.46798636700916829</v>
      </c>
      <c r="D7" s="54">
        <f t="shared" si="2"/>
        <v>0.4733942877265353</v>
      </c>
      <c r="E7" s="25">
        <v>79513</v>
      </c>
      <c r="F7" s="26">
        <v>37641</v>
      </c>
      <c r="G7" s="27">
        <v>41872</v>
      </c>
      <c r="H7" s="25">
        <v>3718</v>
      </c>
      <c r="I7" s="26">
        <v>1897</v>
      </c>
      <c r="J7" s="27">
        <v>1821</v>
      </c>
      <c r="K7" s="26">
        <v>3119</v>
      </c>
      <c r="L7" s="26">
        <v>1569</v>
      </c>
      <c r="M7" s="27">
        <v>1550</v>
      </c>
      <c r="N7" s="26">
        <v>2756</v>
      </c>
      <c r="O7" s="26">
        <v>1417</v>
      </c>
      <c r="P7" s="27">
        <v>1339</v>
      </c>
      <c r="Q7" s="26">
        <v>2611</v>
      </c>
      <c r="R7" s="26">
        <v>1286</v>
      </c>
      <c r="S7" s="27">
        <v>1325</v>
      </c>
      <c r="T7" s="26">
        <v>4483</v>
      </c>
      <c r="U7" s="26">
        <v>2074</v>
      </c>
      <c r="V7" s="27">
        <v>2409</v>
      </c>
      <c r="W7" s="26">
        <v>6740</v>
      </c>
      <c r="X7" s="26">
        <v>3210</v>
      </c>
      <c r="Y7" s="27">
        <v>3530</v>
      </c>
      <c r="Z7" s="26">
        <v>6996</v>
      </c>
      <c r="AA7" s="26">
        <v>3277</v>
      </c>
      <c r="AB7" s="27">
        <v>3719</v>
      </c>
      <c r="AC7" s="26">
        <v>6912</v>
      </c>
      <c r="AD7" s="26">
        <v>3319</v>
      </c>
      <c r="AE7" s="27">
        <v>3594</v>
      </c>
      <c r="AF7" s="26">
        <v>6791</v>
      </c>
      <c r="AG7" s="26">
        <v>3277</v>
      </c>
      <c r="AH7" s="27">
        <v>3514</v>
      </c>
      <c r="AI7" s="26">
        <v>6670</v>
      </c>
      <c r="AJ7" s="26">
        <v>3296</v>
      </c>
      <c r="AK7" s="27">
        <v>3374</v>
      </c>
      <c r="AL7" s="26">
        <v>5397</v>
      </c>
      <c r="AM7" s="26">
        <v>2712</v>
      </c>
      <c r="AN7" s="27">
        <v>2685</v>
      </c>
      <c r="AO7" s="26">
        <v>4445</v>
      </c>
      <c r="AP7" s="26">
        <v>2222</v>
      </c>
      <c r="AQ7" s="27">
        <v>2223</v>
      </c>
      <c r="AR7" s="26">
        <v>3527</v>
      </c>
      <c r="AS7" s="26">
        <v>1751</v>
      </c>
      <c r="AT7" s="27">
        <v>1777</v>
      </c>
      <c r="AU7" s="26">
        <v>3528</v>
      </c>
      <c r="AV7" s="26">
        <v>1651</v>
      </c>
      <c r="AW7" s="27">
        <v>1877</v>
      </c>
      <c r="AX7" s="26">
        <v>3813</v>
      </c>
      <c r="AY7" s="26">
        <v>1697</v>
      </c>
      <c r="AZ7" s="27">
        <v>2116</v>
      </c>
      <c r="BA7" s="26">
        <v>3084</v>
      </c>
      <c r="BB7" s="26">
        <v>1300</v>
      </c>
      <c r="BC7" s="27">
        <v>1784</v>
      </c>
      <c r="BD7" s="26">
        <v>2346</v>
      </c>
      <c r="BE7" s="26">
        <v>886</v>
      </c>
      <c r="BF7" s="27">
        <v>1460</v>
      </c>
      <c r="BG7" s="26">
        <v>1587</v>
      </c>
      <c r="BH7" s="26">
        <v>519</v>
      </c>
      <c r="BI7" s="27">
        <v>1068</v>
      </c>
      <c r="BJ7" s="26">
        <v>745</v>
      </c>
      <c r="BK7" s="26">
        <v>217</v>
      </c>
      <c r="BL7" s="27">
        <v>528</v>
      </c>
      <c r="BM7" s="26">
        <v>199</v>
      </c>
      <c r="BN7" s="26">
        <v>54</v>
      </c>
      <c r="BO7" s="27">
        <v>145</v>
      </c>
      <c r="BP7" s="26">
        <v>48</v>
      </c>
      <c r="BQ7" s="26">
        <v>11</v>
      </c>
      <c r="BR7" s="28">
        <v>36</v>
      </c>
      <c r="BS7" s="25">
        <v>9593</v>
      </c>
      <c r="BT7" s="26">
        <v>4883</v>
      </c>
      <c r="BU7" s="27">
        <v>4711</v>
      </c>
      <c r="BV7" s="26">
        <v>54571</v>
      </c>
      <c r="BW7" s="26">
        <v>26423</v>
      </c>
      <c r="BX7" s="27">
        <v>28148</v>
      </c>
      <c r="BY7" s="26">
        <v>15349</v>
      </c>
      <c r="BZ7" s="26">
        <v>6335</v>
      </c>
      <c r="CA7" s="28">
        <v>9014</v>
      </c>
    </row>
    <row r="8" spans="1:79" ht="22.2" x14ac:dyDescent="0.45">
      <c r="A8" s="29" t="s">
        <v>19</v>
      </c>
      <c r="B8" s="47">
        <f t="shared" si="0"/>
        <v>0.33190997379374132</v>
      </c>
      <c r="C8" s="49">
        <f t="shared" si="1"/>
        <v>0.4024818868506243</v>
      </c>
      <c r="D8" s="54">
        <f t="shared" si="2"/>
        <v>0.48846924618467702</v>
      </c>
      <c r="E8" s="30">
        <v>64870</v>
      </c>
      <c r="F8" s="31">
        <v>31687</v>
      </c>
      <c r="G8" s="32">
        <v>33183</v>
      </c>
      <c r="H8" s="30">
        <v>2361</v>
      </c>
      <c r="I8" s="31">
        <v>1164</v>
      </c>
      <c r="J8" s="32">
        <v>1197</v>
      </c>
      <c r="K8" s="31">
        <v>2473</v>
      </c>
      <c r="L8" s="31">
        <v>1251</v>
      </c>
      <c r="M8" s="32">
        <v>1222</v>
      </c>
      <c r="N8" s="31">
        <v>2489</v>
      </c>
      <c r="O8" s="31">
        <v>1325</v>
      </c>
      <c r="P8" s="32">
        <v>1164</v>
      </c>
      <c r="Q8" s="31">
        <v>2754</v>
      </c>
      <c r="R8" s="31">
        <v>1437</v>
      </c>
      <c r="S8" s="32">
        <v>1317</v>
      </c>
      <c r="T8" s="31">
        <v>3597</v>
      </c>
      <c r="U8" s="31">
        <v>1846</v>
      </c>
      <c r="V8" s="32">
        <v>1751</v>
      </c>
      <c r="W8" s="31">
        <v>3555</v>
      </c>
      <c r="X8" s="31">
        <v>1857</v>
      </c>
      <c r="Y8" s="32">
        <v>1698</v>
      </c>
      <c r="Z8" s="31">
        <v>3404</v>
      </c>
      <c r="AA8" s="31">
        <v>1759</v>
      </c>
      <c r="AB8" s="32">
        <v>1646</v>
      </c>
      <c r="AC8" s="31">
        <v>3771</v>
      </c>
      <c r="AD8" s="31">
        <v>1887</v>
      </c>
      <c r="AE8" s="32">
        <v>1884</v>
      </c>
      <c r="AF8" s="31">
        <v>4496</v>
      </c>
      <c r="AG8" s="31">
        <v>2274</v>
      </c>
      <c r="AH8" s="32">
        <v>2222</v>
      </c>
      <c r="AI8" s="31">
        <v>5266</v>
      </c>
      <c r="AJ8" s="31">
        <v>2689</v>
      </c>
      <c r="AK8" s="32">
        <v>2577</v>
      </c>
      <c r="AL8" s="31">
        <v>4931</v>
      </c>
      <c r="AM8" s="31">
        <v>2540</v>
      </c>
      <c r="AN8" s="32">
        <v>2391</v>
      </c>
      <c r="AO8" s="31">
        <v>4241</v>
      </c>
      <c r="AP8" s="31">
        <v>2138</v>
      </c>
      <c r="AQ8" s="32">
        <v>2103</v>
      </c>
      <c r="AR8" s="31">
        <v>3654</v>
      </c>
      <c r="AS8" s="31">
        <v>1860</v>
      </c>
      <c r="AT8" s="32">
        <v>1794</v>
      </c>
      <c r="AU8" s="31">
        <v>4101</v>
      </c>
      <c r="AV8" s="31">
        <v>2049</v>
      </c>
      <c r="AW8" s="32">
        <v>2053</v>
      </c>
      <c r="AX8" s="31">
        <v>4431</v>
      </c>
      <c r="AY8" s="31">
        <v>2093</v>
      </c>
      <c r="AZ8" s="32">
        <v>2338</v>
      </c>
      <c r="BA8" s="31">
        <v>3633</v>
      </c>
      <c r="BB8" s="31">
        <v>1557</v>
      </c>
      <c r="BC8" s="32">
        <v>2075</v>
      </c>
      <c r="BD8" s="31">
        <v>2928</v>
      </c>
      <c r="BE8" s="31">
        <v>1128</v>
      </c>
      <c r="BF8" s="32">
        <v>1800</v>
      </c>
      <c r="BG8" s="31">
        <v>1784</v>
      </c>
      <c r="BH8" s="31">
        <v>577</v>
      </c>
      <c r="BI8" s="32">
        <v>1208</v>
      </c>
      <c r="BJ8" s="31">
        <v>792</v>
      </c>
      <c r="BK8" s="31">
        <v>209</v>
      </c>
      <c r="BL8" s="32">
        <v>583</v>
      </c>
      <c r="BM8" s="31">
        <v>193</v>
      </c>
      <c r="BN8" s="31">
        <v>44</v>
      </c>
      <c r="BO8" s="32">
        <v>149</v>
      </c>
      <c r="BP8" s="31">
        <v>15</v>
      </c>
      <c r="BQ8" s="31">
        <v>5</v>
      </c>
      <c r="BR8" s="33">
        <v>10</v>
      </c>
      <c r="BS8" s="30">
        <v>7323</v>
      </c>
      <c r="BT8" s="31">
        <v>3740</v>
      </c>
      <c r="BU8" s="32">
        <v>3583</v>
      </c>
      <c r="BV8" s="31">
        <v>39670</v>
      </c>
      <c r="BW8" s="31">
        <v>20285</v>
      </c>
      <c r="BX8" s="32">
        <v>19385</v>
      </c>
      <c r="BY8" s="31">
        <v>17878</v>
      </c>
      <c r="BZ8" s="31">
        <v>7662</v>
      </c>
      <c r="CA8" s="33">
        <v>10216</v>
      </c>
    </row>
    <row r="9" spans="1:79" ht="22.2" x14ac:dyDescent="0.45">
      <c r="A9" s="15" t="s">
        <v>21</v>
      </c>
      <c r="B9" s="47">
        <f t="shared" si="0"/>
        <v>0.20369209401915492</v>
      </c>
      <c r="C9" s="49">
        <f t="shared" si="1"/>
        <v>0.50658269113916721</v>
      </c>
      <c r="D9" s="54">
        <f t="shared" si="2"/>
        <v>0.46844648489115653</v>
      </c>
      <c r="E9" s="16">
        <v>103681</v>
      </c>
      <c r="F9" s="17">
        <v>48569</v>
      </c>
      <c r="G9" s="18">
        <v>55112</v>
      </c>
      <c r="H9" s="16">
        <v>4020</v>
      </c>
      <c r="I9" s="17">
        <v>2037</v>
      </c>
      <c r="J9" s="18">
        <v>1983</v>
      </c>
      <c r="K9" s="17">
        <v>3178</v>
      </c>
      <c r="L9" s="17">
        <v>1605</v>
      </c>
      <c r="M9" s="18">
        <v>1573</v>
      </c>
      <c r="N9" s="17">
        <v>2475</v>
      </c>
      <c r="O9" s="17">
        <v>1262</v>
      </c>
      <c r="P9" s="18">
        <v>1212</v>
      </c>
      <c r="Q9" s="17">
        <v>2556</v>
      </c>
      <c r="R9" s="17">
        <v>1263</v>
      </c>
      <c r="S9" s="18">
        <v>1293</v>
      </c>
      <c r="T9" s="17">
        <v>6991</v>
      </c>
      <c r="U9" s="17">
        <v>3261</v>
      </c>
      <c r="V9" s="18">
        <v>3729</v>
      </c>
      <c r="W9" s="17">
        <v>10820</v>
      </c>
      <c r="X9" s="17">
        <v>5022</v>
      </c>
      <c r="Y9" s="18">
        <v>5799</v>
      </c>
      <c r="Z9" s="17">
        <v>10793</v>
      </c>
      <c r="AA9" s="17">
        <v>4965</v>
      </c>
      <c r="AB9" s="18">
        <v>5829</v>
      </c>
      <c r="AC9" s="17">
        <v>10147</v>
      </c>
      <c r="AD9" s="17">
        <v>4719</v>
      </c>
      <c r="AE9" s="18">
        <v>5428</v>
      </c>
      <c r="AF9" s="17">
        <v>9461</v>
      </c>
      <c r="AG9" s="17">
        <v>4448</v>
      </c>
      <c r="AH9" s="18">
        <v>5013</v>
      </c>
      <c r="AI9" s="17">
        <v>8841</v>
      </c>
      <c r="AJ9" s="17">
        <v>4151</v>
      </c>
      <c r="AK9" s="18">
        <v>4690</v>
      </c>
      <c r="AL9" s="17">
        <v>7475</v>
      </c>
      <c r="AM9" s="17">
        <v>3627</v>
      </c>
      <c r="AN9" s="18">
        <v>3848</v>
      </c>
      <c r="AO9" s="17">
        <v>5806</v>
      </c>
      <c r="AP9" s="17">
        <v>2908</v>
      </c>
      <c r="AQ9" s="18">
        <v>2898</v>
      </c>
      <c r="AR9" s="17">
        <v>4606</v>
      </c>
      <c r="AS9" s="17">
        <v>2268</v>
      </c>
      <c r="AT9" s="18">
        <v>2338</v>
      </c>
      <c r="AU9" s="17">
        <v>4309</v>
      </c>
      <c r="AV9" s="17">
        <v>2095</v>
      </c>
      <c r="AW9" s="18">
        <v>2214</v>
      </c>
      <c r="AX9" s="17">
        <v>4121</v>
      </c>
      <c r="AY9" s="17">
        <v>1918</v>
      </c>
      <c r="AZ9" s="18">
        <v>2203</v>
      </c>
      <c r="BA9" s="17">
        <v>3121</v>
      </c>
      <c r="BB9" s="17">
        <v>1321</v>
      </c>
      <c r="BC9" s="18">
        <v>1800</v>
      </c>
      <c r="BD9" s="17">
        <v>2383</v>
      </c>
      <c r="BE9" s="17">
        <v>888</v>
      </c>
      <c r="BF9" s="18">
        <v>1495</v>
      </c>
      <c r="BG9" s="17">
        <v>1570</v>
      </c>
      <c r="BH9" s="17">
        <v>541</v>
      </c>
      <c r="BI9" s="18">
        <v>1030</v>
      </c>
      <c r="BJ9" s="17">
        <v>767</v>
      </c>
      <c r="BK9" s="17">
        <v>212</v>
      </c>
      <c r="BL9" s="18">
        <v>555</v>
      </c>
      <c r="BM9" s="17">
        <v>218</v>
      </c>
      <c r="BN9" s="17">
        <v>56</v>
      </c>
      <c r="BO9" s="18">
        <v>162</v>
      </c>
      <c r="BP9" s="17">
        <v>24</v>
      </c>
      <c r="BQ9" s="17">
        <v>4</v>
      </c>
      <c r="BR9" s="19">
        <v>20</v>
      </c>
      <c r="BS9" s="16">
        <v>9672</v>
      </c>
      <c r="BT9" s="17">
        <v>4904</v>
      </c>
      <c r="BU9" s="18">
        <v>4768</v>
      </c>
      <c r="BV9" s="17">
        <v>77495</v>
      </c>
      <c r="BW9" s="17">
        <v>36630</v>
      </c>
      <c r="BX9" s="18">
        <v>40865</v>
      </c>
      <c r="BY9" s="17">
        <v>16514</v>
      </c>
      <c r="BZ9" s="17">
        <v>7035</v>
      </c>
      <c r="CA9" s="19">
        <v>9479</v>
      </c>
    </row>
    <row r="10" spans="1:79" ht="22.2" x14ac:dyDescent="0.45">
      <c r="A10" s="24" t="s">
        <v>23</v>
      </c>
      <c r="B10" s="47">
        <f t="shared" si="0"/>
        <v>0.19538025588917193</v>
      </c>
      <c r="C10" s="49">
        <f t="shared" si="1"/>
        <v>0.49677991813836336</v>
      </c>
      <c r="D10" s="54">
        <f t="shared" si="2"/>
        <v>0.46743185352682448</v>
      </c>
      <c r="E10" s="25">
        <v>104811</v>
      </c>
      <c r="F10" s="26">
        <v>48992</v>
      </c>
      <c r="G10" s="27">
        <v>55819</v>
      </c>
      <c r="H10" s="25">
        <v>4821</v>
      </c>
      <c r="I10" s="26">
        <v>2454</v>
      </c>
      <c r="J10" s="27">
        <v>2367</v>
      </c>
      <c r="K10" s="26">
        <v>4110</v>
      </c>
      <c r="L10" s="26">
        <v>2092</v>
      </c>
      <c r="M10" s="27">
        <v>2018</v>
      </c>
      <c r="N10" s="26">
        <v>3194</v>
      </c>
      <c r="O10" s="26">
        <v>1632</v>
      </c>
      <c r="P10" s="27">
        <v>1563</v>
      </c>
      <c r="Q10" s="26">
        <v>3019</v>
      </c>
      <c r="R10" s="26">
        <v>1524</v>
      </c>
      <c r="S10" s="27">
        <v>1496</v>
      </c>
      <c r="T10" s="26">
        <v>7073</v>
      </c>
      <c r="U10" s="26">
        <v>3299</v>
      </c>
      <c r="V10" s="27">
        <v>3774</v>
      </c>
      <c r="W10" s="26">
        <v>10049</v>
      </c>
      <c r="X10" s="26">
        <v>4565</v>
      </c>
      <c r="Y10" s="27">
        <v>5484</v>
      </c>
      <c r="Z10" s="26">
        <v>10383</v>
      </c>
      <c r="AA10" s="26">
        <v>4699</v>
      </c>
      <c r="AB10" s="27">
        <v>5684</v>
      </c>
      <c r="AC10" s="26">
        <v>10750</v>
      </c>
      <c r="AD10" s="26">
        <v>4995</v>
      </c>
      <c r="AE10" s="27">
        <v>5755</v>
      </c>
      <c r="AF10" s="26">
        <v>9894</v>
      </c>
      <c r="AG10" s="26">
        <v>4673</v>
      </c>
      <c r="AH10" s="27">
        <v>5221</v>
      </c>
      <c r="AI10" s="26">
        <v>8869</v>
      </c>
      <c r="AJ10" s="26">
        <v>4300</v>
      </c>
      <c r="AK10" s="27">
        <v>4569</v>
      </c>
      <c r="AL10" s="26">
        <v>6905</v>
      </c>
      <c r="AM10" s="26">
        <v>3361</v>
      </c>
      <c r="AN10" s="27">
        <v>3544</v>
      </c>
      <c r="AO10" s="26">
        <v>5267</v>
      </c>
      <c r="AP10" s="26">
        <v>2607</v>
      </c>
      <c r="AQ10" s="27">
        <v>2660</v>
      </c>
      <c r="AR10" s="26">
        <v>4169</v>
      </c>
      <c r="AS10" s="26">
        <v>2007</v>
      </c>
      <c r="AT10" s="27">
        <v>2162</v>
      </c>
      <c r="AU10" s="26">
        <v>4169</v>
      </c>
      <c r="AV10" s="26">
        <v>1972</v>
      </c>
      <c r="AW10" s="27">
        <v>2197</v>
      </c>
      <c r="AX10" s="26">
        <v>4200</v>
      </c>
      <c r="AY10" s="26">
        <v>1907</v>
      </c>
      <c r="AZ10" s="27">
        <v>2294</v>
      </c>
      <c r="BA10" s="26">
        <v>3101</v>
      </c>
      <c r="BB10" s="26">
        <v>1306</v>
      </c>
      <c r="BC10" s="27">
        <v>1795</v>
      </c>
      <c r="BD10" s="26">
        <v>2323</v>
      </c>
      <c r="BE10" s="26">
        <v>894</v>
      </c>
      <c r="BF10" s="27">
        <v>1429</v>
      </c>
      <c r="BG10" s="26">
        <v>1492</v>
      </c>
      <c r="BH10" s="26">
        <v>475</v>
      </c>
      <c r="BI10" s="27">
        <v>1017</v>
      </c>
      <c r="BJ10" s="26">
        <v>711</v>
      </c>
      <c r="BK10" s="26">
        <v>170</v>
      </c>
      <c r="BL10" s="27">
        <v>541</v>
      </c>
      <c r="BM10" s="26">
        <v>263</v>
      </c>
      <c r="BN10" s="26">
        <v>53</v>
      </c>
      <c r="BO10" s="27">
        <v>210</v>
      </c>
      <c r="BP10" s="26">
        <v>50</v>
      </c>
      <c r="BQ10" s="26">
        <v>8</v>
      </c>
      <c r="BR10" s="28">
        <v>42</v>
      </c>
      <c r="BS10" s="25">
        <v>12125</v>
      </c>
      <c r="BT10" s="26">
        <v>6178</v>
      </c>
      <c r="BU10" s="27">
        <v>5947</v>
      </c>
      <c r="BV10" s="26">
        <v>76378</v>
      </c>
      <c r="BW10" s="26">
        <v>36030</v>
      </c>
      <c r="BX10" s="27">
        <v>40348</v>
      </c>
      <c r="BY10" s="26">
        <v>16309</v>
      </c>
      <c r="BZ10" s="26">
        <v>6784</v>
      </c>
      <c r="CA10" s="28">
        <v>9524</v>
      </c>
    </row>
    <row r="11" spans="1:79" ht="22.2" x14ac:dyDescent="0.45">
      <c r="A11" s="24" t="s">
        <v>25</v>
      </c>
      <c r="B11" s="47">
        <f t="shared" si="0"/>
        <v>0.3335776397515528</v>
      </c>
      <c r="C11" s="49">
        <f t="shared" si="1"/>
        <v>0.40014906832298136</v>
      </c>
      <c r="D11" s="54">
        <f t="shared" si="2"/>
        <v>0.48645962732919257</v>
      </c>
      <c r="E11" s="25">
        <v>80500</v>
      </c>
      <c r="F11" s="26">
        <v>39160</v>
      </c>
      <c r="G11" s="27">
        <v>41340</v>
      </c>
      <c r="H11" s="25">
        <v>2646</v>
      </c>
      <c r="I11" s="26">
        <v>1386</v>
      </c>
      <c r="J11" s="27">
        <v>1260</v>
      </c>
      <c r="K11" s="26">
        <v>2624</v>
      </c>
      <c r="L11" s="26">
        <v>1341</v>
      </c>
      <c r="M11" s="27">
        <v>1283</v>
      </c>
      <c r="N11" s="26">
        <v>2913</v>
      </c>
      <c r="O11" s="26">
        <v>1472</v>
      </c>
      <c r="P11" s="27">
        <v>1441</v>
      </c>
      <c r="Q11" s="26">
        <v>3226</v>
      </c>
      <c r="R11" s="26">
        <v>1644</v>
      </c>
      <c r="S11" s="27">
        <v>1582</v>
      </c>
      <c r="T11" s="26">
        <v>4846</v>
      </c>
      <c r="U11" s="26">
        <v>2346</v>
      </c>
      <c r="V11" s="27">
        <v>2500</v>
      </c>
      <c r="W11" s="26">
        <v>5178</v>
      </c>
      <c r="X11" s="26">
        <v>2598</v>
      </c>
      <c r="Y11" s="27">
        <v>2580</v>
      </c>
      <c r="Z11" s="26">
        <v>4830</v>
      </c>
      <c r="AA11" s="26">
        <v>2440</v>
      </c>
      <c r="AB11" s="27">
        <v>2390</v>
      </c>
      <c r="AC11" s="26">
        <v>4848</v>
      </c>
      <c r="AD11" s="26">
        <v>2483</v>
      </c>
      <c r="AE11" s="27">
        <v>2366</v>
      </c>
      <c r="AF11" s="26">
        <v>5303</v>
      </c>
      <c r="AG11" s="26">
        <v>2680</v>
      </c>
      <c r="AH11" s="27">
        <v>2623</v>
      </c>
      <c r="AI11" s="26">
        <v>6269</v>
      </c>
      <c r="AJ11" s="26">
        <v>3170</v>
      </c>
      <c r="AK11" s="27">
        <v>3099</v>
      </c>
      <c r="AL11" s="26">
        <v>5850</v>
      </c>
      <c r="AM11" s="26">
        <v>2970</v>
      </c>
      <c r="AN11" s="27">
        <v>2880</v>
      </c>
      <c r="AO11" s="26">
        <v>5112</v>
      </c>
      <c r="AP11" s="26">
        <v>2594</v>
      </c>
      <c r="AQ11" s="27">
        <v>2518</v>
      </c>
      <c r="AR11" s="26">
        <v>4427</v>
      </c>
      <c r="AS11" s="26">
        <v>2278</v>
      </c>
      <c r="AT11" s="27">
        <v>2149</v>
      </c>
      <c r="AU11" s="26">
        <v>4817</v>
      </c>
      <c r="AV11" s="26">
        <v>2474</v>
      </c>
      <c r="AW11" s="27">
        <v>2343</v>
      </c>
      <c r="AX11" s="26">
        <v>5339</v>
      </c>
      <c r="AY11" s="26">
        <v>2520</v>
      </c>
      <c r="AZ11" s="27">
        <v>2819</v>
      </c>
      <c r="BA11" s="26">
        <v>4664</v>
      </c>
      <c r="BB11" s="26">
        <v>2059</v>
      </c>
      <c r="BC11" s="27">
        <v>2605</v>
      </c>
      <c r="BD11" s="26">
        <v>3762</v>
      </c>
      <c r="BE11" s="26">
        <v>1498</v>
      </c>
      <c r="BF11" s="27">
        <v>2265</v>
      </c>
      <c r="BG11" s="26">
        <v>2387</v>
      </c>
      <c r="BH11" s="26">
        <v>805</v>
      </c>
      <c r="BI11" s="27">
        <v>1582</v>
      </c>
      <c r="BJ11" s="26">
        <v>1067</v>
      </c>
      <c r="BK11" s="26">
        <v>302</v>
      </c>
      <c r="BL11" s="27">
        <v>765</v>
      </c>
      <c r="BM11" s="26">
        <v>316</v>
      </c>
      <c r="BN11" s="26">
        <v>79</v>
      </c>
      <c r="BO11" s="27">
        <v>237</v>
      </c>
      <c r="BP11" s="26">
        <v>74</v>
      </c>
      <c r="BQ11" s="26">
        <v>21</v>
      </c>
      <c r="BR11" s="28">
        <v>53</v>
      </c>
      <c r="BS11" s="25">
        <v>8184</v>
      </c>
      <c r="BT11" s="26">
        <v>4200</v>
      </c>
      <c r="BU11" s="27">
        <v>3984</v>
      </c>
      <c r="BV11" s="26">
        <v>49888</v>
      </c>
      <c r="BW11" s="26">
        <v>25202</v>
      </c>
      <c r="BX11" s="27">
        <v>24686</v>
      </c>
      <c r="BY11" s="26">
        <v>22429</v>
      </c>
      <c r="BZ11" s="26">
        <v>9758</v>
      </c>
      <c r="CA11" s="28">
        <v>12670</v>
      </c>
    </row>
    <row r="12" spans="1:79" ht="22.2" x14ac:dyDescent="0.45">
      <c r="A12" s="24" t="s">
        <v>27</v>
      </c>
      <c r="B12" s="47">
        <f t="shared" si="0"/>
        <v>0.37821778998249589</v>
      </c>
      <c r="C12" s="49">
        <f t="shared" si="1"/>
        <v>0.37484543366896306</v>
      </c>
      <c r="D12" s="54">
        <f t="shared" si="2"/>
        <v>0.48656678068442777</v>
      </c>
      <c r="E12" s="25">
        <v>62271</v>
      </c>
      <c r="F12" s="26">
        <v>30299</v>
      </c>
      <c r="G12" s="27">
        <v>31972</v>
      </c>
      <c r="H12" s="25">
        <v>1965</v>
      </c>
      <c r="I12" s="26">
        <v>991</v>
      </c>
      <c r="J12" s="27">
        <v>975</v>
      </c>
      <c r="K12" s="26">
        <v>2105</v>
      </c>
      <c r="L12" s="26">
        <v>1083</v>
      </c>
      <c r="M12" s="27">
        <v>1022</v>
      </c>
      <c r="N12" s="26">
        <v>2352</v>
      </c>
      <c r="O12" s="26">
        <v>1173</v>
      </c>
      <c r="P12" s="27">
        <v>1179</v>
      </c>
      <c r="Q12" s="26">
        <v>2763</v>
      </c>
      <c r="R12" s="26">
        <v>1420</v>
      </c>
      <c r="S12" s="27">
        <v>1343</v>
      </c>
      <c r="T12" s="26">
        <v>3181</v>
      </c>
      <c r="U12" s="26">
        <v>1643</v>
      </c>
      <c r="V12" s="27">
        <v>1538</v>
      </c>
      <c r="W12" s="26">
        <v>3010</v>
      </c>
      <c r="X12" s="26">
        <v>1523</v>
      </c>
      <c r="Y12" s="27">
        <v>1487</v>
      </c>
      <c r="Z12" s="26">
        <v>2986</v>
      </c>
      <c r="AA12" s="26">
        <v>1574</v>
      </c>
      <c r="AB12" s="27">
        <v>1412</v>
      </c>
      <c r="AC12" s="26">
        <v>3211</v>
      </c>
      <c r="AD12" s="26">
        <v>1623</v>
      </c>
      <c r="AE12" s="27">
        <v>1588</v>
      </c>
      <c r="AF12" s="26">
        <v>3797</v>
      </c>
      <c r="AG12" s="26">
        <v>1905</v>
      </c>
      <c r="AH12" s="27">
        <v>1892</v>
      </c>
      <c r="AI12" s="26">
        <v>4782</v>
      </c>
      <c r="AJ12" s="26">
        <v>2470</v>
      </c>
      <c r="AK12" s="27">
        <v>2312</v>
      </c>
      <c r="AL12" s="26">
        <v>4588</v>
      </c>
      <c r="AM12" s="26">
        <v>2345</v>
      </c>
      <c r="AN12" s="27">
        <v>2244</v>
      </c>
      <c r="AO12" s="26">
        <v>3978</v>
      </c>
      <c r="AP12" s="26">
        <v>2017</v>
      </c>
      <c r="AQ12" s="27">
        <v>1960</v>
      </c>
      <c r="AR12" s="26">
        <v>3682</v>
      </c>
      <c r="AS12" s="26">
        <v>1853</v>
      </c>
      <c r="AT12" s="27">
        <v>1829</v>
      </c>
      <c r="AU12" s="26">
        <v>4374</v>
      </c>
      <c r="AV12" s="26">
        <v>2164</v>
      </c>
      <c r="AW12" s="27">
        <v>2210</v>
      </c>
      <c r="AX12" s="26">
        <v>4951</v>
      </c>
      <c r="AY12" s="26">
        <v>2396</v>
      </c>
      <c r="AZ12" s="27">
        <v>2555</v>
      </c>
      <c r="BA12" s="26">
        <v>4205</v>
      </c>
      <c r="BB12" s="26">
        <v>1872</v>
      </c>
      <c r="BC12" s="27">
        <v>2333</v>
      </c>
      <c r="BD12" s="26">
        <v>3184</v>
      </c>
      <c r="BE12" s="26">
        <v>1272</v>
      </c>
      <c r="BF12" s="27">
        <v>1913</v>
      </c>
      <c r="BG12" s="26">
        <v>1905</v>
      </c>
      <c r="BH12" s="26">
        <v>659</v>
      </c>
      <c r="BI12" s="27">
        <v>1246</v>
      </c>
      <c r="BJ12" s="26">
        <v>893</v>
      </c>
      <c r="BK12" s="26">
        <v>246</v>
      </c>
      <c r="BL12" s="27">
        <v>647</v>
      </c>
      <c r="BM12" s="26">
        <v>306</v>
      </c>
      <c r="BN12" s="26">
        <v>64</v>
      </c>
      <c r="BO12" s="27">
        <v>242</v>
      </c>
      <c r="BP12" s="26">
        <v>52</v>
      </c>
      <c r="BQ12" s="26">
        <v>6</v>
      </c>
      <c r="BR12" s="28">
        <v>46</v>
      </c>
      <c r="BS12" s="25">
        <v>6422</v>
      </c>
      <c r="BT12" s="26">
        <v>3246</v>
      </c>
      <c r="BU12" s="27">
        <v>3176</v>
      </c>
      <c r="BV12" s="26">
        <v>35978</v>
      </c>
      <c r="BW12" s="26">
        <v>18374</v>
      </c>
      <c r="BX12" s="27">
        <v>17605</v>
      </c>
      <c r="BY12" s="26">
        <v>19871</v>
      </c>
      <c r="BZ12" s="26">
        <v>8679</v>
      </c>
      <c r="CA12" s="28">
        <v>11191</v>
      </c>
    </row>
    <row r="13" spans="1:79" ht="22.2" x14ac:dyDescent="0.45">
      <c r="A13" s="34" t="s">
        <v>47</v>
      </c>
      <c r="B13" s="47">
        <f t="shared" si="0"/>
        <v>0.25703095450164104</v>
      </c>
      <c r="C13" s="49">
        <f t="shared" si="1"/>
        <v>0.45016410644346566</v>
      </c>
      <c r="D13" s="54">
        <f t="shared" si="2"/>
        <v>0.46446393928671653</v>
      </c>
      <c r="E13" s="25">
        <v>81959</v>
      </c>
      <c r="F13" s="26">
        <v>38067</v>
      </c>
      <c r="G13" s="27">
        <v>43892</v>
      </c>
      <c r="H13" s="25">
        <v>3782</v>
      </c>
      <c r="I13" s="26">
        <v>1954</v>
      </c>
      <c r="J13" s="27">
        <v>1829</v>
      </c>
      <c r="K13" s="26">
        <v>3788</v>
      </c>
      <c r="L13" s="26">
        <v>1962</v>
      </c>
      <c r="M13" s="27">
        <v>1825</v>
      </c>
      <c r="N13" s="26">
        <v>3400</v>
      </c>
      <c r="O13" s="26">
        <v>1763</v>
      </c>
      <c r="P13" s="27">
        <v>1638</v>
      </c>
      <c r="Q13" s="26">
        <v>3276</v>
      </c>
      <c r="R13" s="26">
        <v>1681</v>
      </c>
      <c r="S13" s="27">
        <v>1595</v>
      </c>
      <c r="T13" s="26">
        <v>4421</v>
      </c>
      <c r="U13" s="26">
        <v>2061</v>
      </c>
      <c r="V13" s="27">
        <v>2359</v>
      </c>
      <c r="W13" s="26">
        <v>5332</v>
      </c>
      <c r="X13" s="26">
        <v>2446</v>
      </c>
      <c r="Y13" s="27">
        <v>2887</v>
      </c>
      <c r="Z13" s="26">
        <v>5823</v>
      </c>
      <c r="AA13" s="26">
        <v>2681</v>
      </c>
      <c r="AB13" s="27">
        <v>3142</v>
      </c>
      <c r="AC13" s="26">
        <v>6348</v>
      </c>
      <c r="AD13" s="26">
        <v>2960</v>
      </c>
      <c r="AE13" s="27">
        <v>3389</v>
      </c>
      <c r="AF13" s="26">
        <v>6685</v>
      </c>
      <c r="AG13" s="26">
        <v>3158</v>
      </c>
      <c r="AH13" s="27">
        <v>3527</v>
      </c>
      <c r="AI13" s="26">
        <v>6760</v>
      </c>
      <c r="AJ13" s="26">
        <v>3120</v>
      </c>
      <c r="AK13" s="27">
        <v>3640</v>
      </c>
      <c r="AL13" s="26">
        <v>6099</v>
      </c>
      <c r="AM13" s="26">
        <v>2882</v>
      </c>
      <c r="AN13" s="27">
        <v>3217</v>
      </c>
      <c r="AO13" s="26">
        <v>5180</v>
      </c>
      <c r="AP13" s="26">
        <v>2460</v>
      </c>
      <c r="AQ13" s="27">
        <v>2719</v>
      </c>
      <c r="AR13" s="26">
        <v>4322</v>
      </c>
      <c r="AS13" s="26">
        <v>2027</v>
      </c>
      <c r="AT13" s="27">
        <v>2295</v>
      </c>
      <c r="AU13" s="26">
        <v>4094</v>
      </c>
      <c r="AV13" s="26">
        <v>1923</v>
      </c>
      <c r="AW13" s="27">
        <v>2171</v>
      </c>
      <c r="AX13" s="26">
        <v>4025</v>
      </c>
      <c r="AY13" s="26">
        <v>1839</v>
      </c>
      <c r="AZ13" s="27">
        <v>2186</v>
      </c>
      <c r="BA13" s="26">
        <v>3134</v>
      </c>
      <c r="BB13" s="26">
        <v>1299</v>
      </c>
      <c r="BC13" s="27">
        <v>1835</v>
      </c>
      <c r="BD13" s="26">
        <v>2496</v>
      </c>
      <c r="BE13" s="26">
        <v>946</v>
      </c>
      <c r="BF13" s="27">
        <v>1550</v>
      </c>
      <c r="BG13" s="26">
        <v>1762</v>
      </c>
      <c r="BH13" s="26">
        <v>583</v>
      </c>
      <c r="BI13" s="27">
        <v>1179</v>
      </c>
      <c r="BJ13" s="26">
        <v>915</v>
      </c>
      <c r="BK13" s="26">
        <v>243</v>
      </c>
      <c r="BL13" s="27">
        <v>672</v>
      </c>
      <c r="BM13" s="26">
        <v>265</v>
      </c>
      <c r="BN13" s="26">
        <v>67</v>
      </c>
      <c r="BO13" s="27">
        <v>198</v>
      </c>
      <c r="BP13" s="26">
        <v>53</v>
      </c>
      <c r="BQ13" s="26">
        <v>14</v>
      </c>
      <c r="BR13" s="28">
        <v>39</v>
      </c>
      <c r="BS13" s="25">
        <v>10970</v>
      </c>
      <c r="BT13" s="26">
        <v>5678</v>
      </c>
      <c r="BU13" s="27">
        <v>5292</v>
      </c>
      <c r="BV13" s="26">
        <v>54246</v>
      </c>
      <c r="BW13" s="26">
        <v>25476</v>
      </c>
      <c r="BX13" s="27">
        <v>28770</v>
      </c>
      <c r="BY13" s="26">
        <v>16743</v>
      </c>
      <c r="BZ13" s="26">
        <v>6913</v>
      </c>
      <c r="CA13" s="28">
        <v>9830</v>
      </c>
    </row>
    <row r="14" spans="1:79" ht="22.2" x14ac:dyDescent="0.45">
      <c r="A14" s="24" t="s">
        <v>29</v>
      </c>
      <c r="B14" s="47">
        <f t="shared" si="0"/>
        <v>0.22798804517442936</v>
      </c>
      <c r="C14" s="49">
        <f t="shared" si="1"/>
        <v>0.46208574677986725</v>
      </c>
      <c r="D14" s="54">
        <f t="shared" si="2"/>
        <v>0.50525007273400513</v>
      </c>
      <c r="E14" s="25">
        <v>75618</v>
      </c>
      <c r="F14" s="26">
        <v>38206</v>
      </c>
      <c r="G14" s="27">
        <v>37412</v>
      </c>
      <c r="H14" s="25">
        <v>2172</v>
      </c>
      <c r="I14" s="26">
        <v>1127</v>
      </c>
      <c r="J14" s="27">
        <v>1045</v>
      </c>
      <c r="K14" s="26">
        <v>1585</v>
      </c>
      <c r="L14" s="26">
        <v>822</v>
      </c>
      <c r="M14" s="27">
        <v>762</v>
      </c>
      <c r="N14" s="26">
        <v>1256</v>
      </c>
      <c r="O14" s="26">
        <v>656</v>
      </c>
      <c r="P14" s="27">
        <v>600</v>
      </c>
      <c r="Q14" s="26">
        <v>1799</v>
      </c>
      <c r="R14" s="26">
        <v>838</v>
      </c>
      <c r="S14" s="27">
        <v>961</v>
      </c>
      <c r="T14" s="26">
        <v>7033</v>
      </c>
      <c r="U14" s="26">
        <v>3156</v>
      </c>
      <c r="V14" s="27">
        <v>3877</v>
      </c>
      <c r="W14" s="26">
        <v>9592</v>
      </c>
      <c r="X14" s="26">
        <v>4548</v>
      </c>
      <c r="Y14" s="27">
        <v>5043</v>
      </c>
      <c r="Z14" s="26">
        <v>8746</v>
      </c>
      <c r="AA14" s="26">
        <v>4358</v>
      </c>
      <c r="AB14" s="27">
        <v>4388</v>
      </c>
      <c r="AC14" s="26">
        <v>7444</v>
      </c>
      <c r="AD14" s="26">
        <v>3991</v>
      </c>
      <c r="AE14" s="27">
        <v>3453</v>
      </c>
      <c r="AF14" s="26">
        <v>5724</v>
      </c>
      <c r="AG14" s="26">
        <v>3128</v>
      </c>
      <c r="AH14" s="27">
        <v>2596</v>
      </c>
      <c r="AI14" s="26">
        <v>5174</v>
      </c>
      <c r="AJ14" s="26">
        <v>2890</v>
      </c>
      <c r="AK14" s="27">
        <v>2284</v>
      </c>
      <c r="AL14" s="26">
        <v>4318</v>
      </c>
      <c r="AM14" s="26">
        <v>2387</v>
      </c>
      <c r="AN14" s="27">
        <v>1932</v>
      </c>
      <c r="AO14" s="26">
        <v>3536</v>
      </c>
      <c r="AP14" s="26">
        <v>1908</v>
      </c>
      <c r="AQ14" s="27">
        <v>1628</v>
      </c>
      <c r="AR14" s="26">
        <v>3144</v>
      </c>
      <c r="AS14" s="26">
        <v>1668</v>
      </c>
      <c r="AT14" s="27">
        <v>1476</v>
      </c>
      <c r="AU14" s="26">
        <v>3472</v>
      </c>
      <c r="AV14" s="26">
        <v>1939</v>
      </c>
      <c r="AW14" s="27">
        <v>1533</v>
      </c>
      <c r="AX14" s="26">
        <v>3553</v>
      </c>
      <c r="AY14" s="26">
        <v>1918</v>
      </c>
      <c r="AZ14" s="27">
        <v>1635</v>
      </c>
      <c r="BA14" s="26">
        <v>2795</v>
      </c>
      <c r="BB14" s="26">
        <v>1327</v>
      </c>
      <c r="BC14" s="27">
        <v>1468</v>
      </c>
      <c r="BD14" s="26">
        <v>2075</v>
      </c>
      <c r="BE14" s="26">
        <v>859</v>
      </c>
      <c r="BF14" s="27">
        <v>1216</v>
      </c>
      <c r="BG14" s="26">
        <v>1286</v>
      </c>
      <c r="BH14" s="26">
        <v>451</v>
      </c>
      <c r="BI14" s="27">
        <v>835</v>
      </c>
      <c r="BJ14" s="26">
        <v>619</v>
      </c>
      <c r="BK14" s="26">
        <v>166</v>
      </c>
      <c r="BL14" s="27">
        <v>453</v>
      </c>
      <c r="BM14" s="26">
        <v>237</v>
      </c>
      <c r="BN14" s="26">
        <v>58</v>
      </c>
      <c r="BO14" s="27">
        <v>179</v>
      </c>
      <c r="BP14" s="26">
        <v>59</v>
      </c>
      <c r="BQ14" s="26">
        <v>12</v>
      </c>
      <c r="BR14" s="28">
        <v>47</v>
      </c>
      <c r="BS14" s="25">
        <v>5012</v>
      </c>
      <c r="BT14" s="26">
        <v>2605</v>
      </c>
      <c r="BU14" s="27">
        <v>2407</v>
      </c>
      <c r="BV14" s="26">
        <v>56510</v>
      </c>
      <c r="BW14" s="26">
        <v>28872</v>
      </c>
      <c r="BX14" s="27">
        <v>27639</v>
      </c>
      <c r="BY14" s="26">
        <v>14096</v>
      </c>
      <c r="BZ14" s="26">
        <v>6730</v>
      </c>
      <c r="CA14" s="28">
        <v>7366</v>
      </c>
    </row>
    <row r="15" spans="1:79" ht="22.2" x14ac:dyDescent="0.45">
      <c r="A15" s="35" t="s">
        <v>31</v>
      </c>
      <c r="B15" s="47">
        <f t="shared" si="0"/>
        <v>0.30788195275197389</v>
      </c>
      <c r="C15" s="49">
        <f t="shared" si="1"/>
        <v>0.40619571210119526</v>
      </c>
      <c r="D15" s="54">
        <f t="shared" si="2"/>
        <v>0.49060136688477179</v>
      </c>
      <c r="E15" s="30">
        <v>96131</v>
      </c>
      <c r="F15" s="31">
        <v>47162</v>
      </c>
      <c r="G15" s="32">
        <v>48969</v>
      </c>
      <c r="H15" s="30">
        <v>3386</v>
      </c>
      <c r="I15" s="31">
        <v>1702</v>
      </c>
      <c r="J15" s="32">
        <v>1684</v>
      </c>
      <c r="K15" s="31">
        <v>3530</v>
      </c>
      <c r="L15" s="31">
        <v>1789</v>
      </c>
      <c r="M15" s="32">
        <v>1742</v>
      </c>
      <c r="N15" s="31">
        <v>3977</v>
      </c>
      <c r="O15" s="31">
        <v>2021</v>
      </c>
      <c r="P15" s="32">
        <v>1956</v>
      </c>
      <c r="Q15" s="31">
        <v>4617</v>
      </c>
      <c r="R15" s="31">
        <v>2373</v>
      </c>
      <c r="S15" s="32">
        <v>2243</v>
      </c>
      <c r="T15" s="31">
        <v>5900</v>
      </c>
      <c r="U15" s="31">
        <v>2969</v>
      </c>
      <c r="V15" s="32">
        <v>2931</v>
      </c>
      <c r="W15" s="31">
        <v>6076</v>
      </c>
      <c r="X15" s="31">
        <v>3076</v>
      </c>
      <c r="Y15" s="32">
        <v>3000</v>
      </c>
      <c r="Z15" s="31">
        <v>5602</v>
      </c>
      <c r="AA15" s="31">
        <v>2890</v>
      </c>
      <c r="AB15" s="32">
        <v>2712</v>
      </c>
      <c r="AC15" s="31">
        <v>5654</v>
      </c>
      <c r="AD15" s="31">
        <v>2853</v>
      </c>
      <c r="AE15" s="32">
        <v>2801</v>
      </c>
      <c r="AF15" s="31">
        <v>6599</v>
      </c>
      <c r="AG15" s="31">
        <v>3319</v>
      </c>
      <c r="AH15" s="32">
        <v>3280</v>
      </c>
      <c r="AI15" s="31">
        <v>8015</v>
      </c>
      <c r="AJ15" s="31">
        <v>4164</v>
      </c>
      <c r="AK15" s="32">
        <v>3850</v>
      </c>
      <c r="AL15" s="31">
        <v>7258</v>
      </c>
      <c r="AM15" s="31">
        <v>3752</v>
      </c>
      <c r="AN15" s="32">
        <v>3506</v>
      </c>
      <c r="AO15" s="31">
        <v>5920</v>
      </c>
      <c r="AP15" s="31">
        <v>3012</v>
      </c>
      <c r="AQ15" s="32">
        <v>2908</v>
      </c>
      <c r="AR15" s="31">
        <v>5003</v>
      </c>
      <c r="AS15" s="31">
        <v>2506</v>
      </c>
      <c r="AT15" s="32">
        <v>2497</v>
      </c>
      <c r="AU15" s="31">
        <v>5625</v>
      </c>
      <c r="AV15" s="31">
        <v>2799</v>
      </c>
      <c r="AW15" s="32">
        <v>2826</v>
      </c>
      <c r="AX15" s="31">
        <v>6155</v>
      </c>
      <c r="AY15" s="31">
        <v>2969</v>
      </c>
      <c r="AZ15" s="32">
        <v>3186</v>
      </c>
      <c r="BA15" s="31">
        <v>5074</v>
      </c>
      <c r="BB15" s="31">
        <v>2234</v>
      </c>
      <c r="BC15" s="32">
        <v>2840</v>
      </c>
      <c r="BD15" s="31">
        <v>3871</v>
      </c>
      <c r="BE15" s="31">
        <v>1560</v>
      </c>
      <c r="BF15" s="32">
        <v>2310</v>
      </c>
      <c r="BG15" s="31">
        <v>2360</v>
      </c>
      <c r="BH15" s="31">
        <v>804</v>
      </c>
      <c r="BI15" s="32">
        <v>1556</v>
      </c>
      <c r="BJ15" s="31">
        <v>1063</v>
      </c>
      <c r="BK15" s="31">
        <v>287</v>
      </c>
      <c r="BL15" s="32">
        <v>777</v>
      </c>
      <c r="BM15" s="31">
        <v>356</v>
      </c>
      <c r="BN15" s="31">
        <v>69</v>
      </c>
      <c r="BO15" s="32">
        <v>287</v>
      </c>
      <c r="BP15" s="31">
        <v>90</v>
      </c>
      <c r="BQ15" s="31">
        <v>14</v>
      </c>
      <c r="BR15" s="33">
        <v>76</v>
      </c>
      <c r="BS15" s="30">
        <v>10894</v>
      </c>
      <c r="BT15" s="31">
        <v>5512</v>
      </c>
      <c r="BU15" s="32">
        <v>5382</v>
      </c>
      <c r="BV15" s="31">
        <v>60643</v>
      </c>
      <c r="BW15" s="31">
        <v>30915</v>
      </c>
      <c r="BX15" s="32">
        <v>29728</v>
      </c>
      <c r="BY15" s="31">
        <v>24594</v>
      </c>
      <c r="BZ15" s="31">
        <v>10736</v>
      </c>
      <c r="CA15" s="33">
        <v>13858</v>
      </c>
    </row>
    <row r="16" spans="1:79" ht="22.2" x14ac:dyDescent="0.45">
      <c r="A16" s="15" t="s">
        <v>33</v>
      </c>
      <c r="B16" s="47">
        <f t="shared" si="0"/>
        <v>0.28426036791117881</v>
      </c>
      <c r="C16" s="49">
        <f t="shared" si="1"/>
        <v>0.43348753673669316</v>
      </c>
      <c r="D16" s="54">
        <f t="shared" si="2"/>
        <v>0.49697398497877437</v>
      </c>
      <c r="E16" s="16">
        <v>183740</v>
      </c>
      <c r="F16" s="17">
        <v>91314</v>
      </c>
      <c r="G16" s="18">
        <v>92426</v>
      </c>
      <c r="H16" s="16">
        <v>6340</v>
      </c>
      <c r="I16" s="17">
        <v>3300</v>
      </c>
      <c r="J16" s="18">
        <v>3041</v>
      </c>
      <c r="K16" s="17">
        <v>5825</v>
      </c>
      <c r="L16" s="17">
        <v>3009</v>
      </c>
      <c r="M16" s="18">
        <v>2817</v>
      </c>
      <c r="N16" s="17">
        <v>5723</v>
      </c>
      <c r="O16" s="17">
        <v>2977</v>
      </c>
      <c r="P16" s="18">
        <v>2747</v>
      </c>
      <c r="Q16" s="17">
        <v>6329</v>
      </c>
      <c r="R16" s="17">
        <v>3179</v>
      </c>
      <c r="S16" s="18">
        <v>3150</v>
      </c>
      <c r="T16" s="17">
        <v>12331</v>
      </c>
      <c r="U16" s="17">
        <v>6002</v>
      </c>
      <c r="V16" s="18">
        <v>6330</v>
      </c>
      <c r="W16" s="17">
        <v>15313</v>
      </c>
      <c r="X16" s="17">
        <v>7845</v>
      </c>
      <c r="Y16" s="18">
        <v>7469</v>
      </c>
      <c r="Z16" s="17">
        <v>13951</v>
      </c>
      <c r="AA16" s="17">
        <v>7165</v>
      </c>
      <c r="AB16" s="18">
        <v>6786</v>
      </c>
      <c r="AC16" s="17">
        <v>13317</v>
      </c>
      <c r="AD16" s="17">
        <v>6892</v>
      </c>
      <c r="AE16" s="18">
        <v>6425</v>
      </c>
      <c r="AF16" s="17">
        <v>13347</v>
      </c>
      <c r="AG16" s="17">
        <v>6891</v>
      </c>
      <c r="AH16" s="18">
        <v>6455</v>
      </c>
      <c r="AI16" s="17">
        <v>14773</v>
      </c>
      <c r="AJ16" s="17">
        <v>7701</v>
      </c>
      <c r="AK16" s="18">
        <v>7072</v>
      </c>
      <c r="AL16" s="17">
        <v>13272</v>
      </c>
      <c r="AM16" s="17">
        <v>7031</v>
      </c>
      <c r="AN16" s="18">
        <v>6241</v>
      </c>
      <c r="AO16" s="17">
        <v>10989</v>
      </c>
      <c r="AP16" s="17">
        <v>5814</v>
      </c>
      <c r="AQ16" s="18">
        <v>5175</v>
      </c>
      <c r="AR16" s="17">
        <v>9550</v>
      </c>
      <c r="AS16" s="17">
        <v>4978</v>
      </c>
      <c r="AT16" s="18">
        <v>4573</v>
      </c>
      <c r="AU16" s="17">
        <v>9994</v>
      </c>
      <c r="AV16" s="17">
        <v>4937</v>
      </c>
      <c r="AW16" s="18">
        <v>5057</v>
      </c>
      <c r="AX16" s="17">
        <v>10844</v>
      </c>
      <c r="AY16" s="17">
        <v>5161</v>
      </c>
      <c r="AZ16" s="18">
        <v>5683</v>
      </c>
      <c r="BA16" s="17">
        <v>8680</v>
      </c>
      <c r="BB16" s="17">
        <v>3801</v>
      </c>
      <c r="BC16" s="18">
        <v>4879</v>
      </c>
      <c r="BD16" s="17">
        <v>6439</v>
      </c>
      <c r="BE16" s="17">
        <v>2558</v>
      </c>
      <c r="BF16" s="18">
        <v>3882</v>
      </c>
      <c r="BG16" s="17">
        <v>4062</v>
      </c>
      <c r="BH16" s="17">
        <v>1373</v>
      </c>
      <c r="BI16" s="18">
        <v>2689</v>
      </c>
      <c r="BJ16" s="17">
        <v>1923</v>
      </c>
      <c r="BK16" s="17">
        <v>541</v>
      </c>
      <c r="BL16" s="18">
        <v>1382</v>
      </c>
      <c r="BM16" s="17">
        <v>605</v>
      </c>
      <c r="BN16" s="17">
        <v>137</v>
      </c>
      <c r="BO16" s="18">
        <v>467</v>
      </c>
      <c r="BP16" s="17">
        <v>133</v>
      </c>
      <c r="BQ16" s="17">
        <v>25</v>
      </c>
      <c r="BR16" s="19">
        <v>107</v>
      </c>
      <c r="BS16" s="16">
        <v>17889</v>
      </c>
      <c r="BT16" s="17">
        <v>9285</v>
      </c>
      <c r="BU16" s="18">
        <v>8604</v>
      </c>
      <c r="BV16" s="17">
        <v>123172</v>
      </c>
      <c r="BW16" s="17">
        <v>63496</v>
      </c>
      <c r="BX16" s="18">
        <v>59676</v>
      </c>
      <c r="BY16" s="17">
        <v>42679</v>
      </c>
      <c r="BZ16" s="17">
        <v>18533</v>
      </c>
      <c r="CA16" s="19">
        <v>24146</v>
      </c>
    </row>
    <row r="17" spans="1:79" ht="22.2" x14ac:dyDescent="0.45">
      <c r="A17" s="34" t="s">
        <v>35</v>
      </c>
      <c r="B17" s="47">
        <f t="shared" si="0"/>
        <v>0.30267554752765863</v>
      </c>
      <c r="C17" s="49">
        <f t="shared" si="1"/>
        <v>0.40982727477986003</v>
      </c>
      <c r="D17" s="54">
        <f t="shared" si="2"/>
        <v>0.49140325129826146</v>
      </c>
      <c r="E17" s="25">
        <v>177160</v>
      </c>
      <c r="F17" s="26">
        <v>87057</v>
      </c>
      <c r="G17" s="27">
        <v>90103</v>
      </c>
      <c r="H17" s="25">
        <v>5466</v>
      </c>
      <c r="I17" s="26">
        <v>2780</v>
      </c>
      <c r="J17" s="27">
        <v>2686</v>
      </c>
      <c r="K17" s="26">
        <v>5535</v>
      </c>
      <c r="L17" s="26">
        <v>2800</v>
      </c>
      <c r="M17" s="27">
        <v>2736</v>
      </c>
      <c r="N17" s="26">
        <v>5770</v>
      </c>
      <c r="O17" s="26">
        <v>2981</v>
      </c>
      <c r="P17" s="27">
        <v>2790</v>
      </c>
      <c r="Q17" s="26">
        <v>6835</v>
      </c>
      <c r="R17" s="26">
        <v>3442</v>
      </c>
      <c r="S17" s="27">
        <v>3393</v>
      </c>
      <c r="T17" s="26">
        <v>12753</v>
      </c>
      <c r="U17" s="26">
        <v>6276</v>
      </c>
      <c r="V17" s="27">
        <v>6476</v>
      </c>
      <c r="W17" s="26">
        <v>14573</v>
      </c>
      <c r="X17" s="26">
        <v>7465</v>
      </c>
      <c r="Y17" s="27">
        <v>7108</v>
      </c>
      <c r="Z17" s="26">
        <v>12614</v>
      </c>
      <c r="AA17" s="26">
        <v>6593</v>
      </c>
      <c r="AB17" s="27">
        <v>6022</v>
      </c>
      <c r="AC17" s="26">
        <v>11704</v>
      </c>
      <c r="AD17" s="26">
        <v>6083</v>
      </c>
      <c r="AE17" s="27">
        <v>5621</v>
      </c>
      <c r="AF17" s="26">
        <v>12035</v>
      </c>
      <c r="AG17" s="26">
        <v>6221</v>
      </c>
      <c r="AH17" s="27">
        <v>5814</v>
      </c>
      <c r="AI17" s="26">
        <v>13314</v>
      </c>
      <c r="AJ17" s="26">
        <v>6826</v>
      </c>
      <c r="AK17" s="27">
        <v>6488</v>
      </c>
      <c r="AL17" s="26">
        <v>12421</v>
      </c>
      <c r="AM17" s="26">
        <v>6304</v>
      </c>
      <c r="AN17" s="27">
        <v>6118</v>
      </c>
      <c r="AO17" s="26">
        <v>10517</v>
      </c>
      <c r="AP17" s="26">
        <v>5360</v>
      </c>
      <c r="AQ17" s="27">
        <v>5157</v>
      </c>
      <c r="AR17" s="26">
        <v>9097</v>
      </c>
      <c r="AS17" s="26">
        <v>4719</v>
      </c>
      <c r="AT17" s="27">
        <v>4378</v>
      </c>
      <c r="AU17" s="26">
        <v>9910</v>
      </c>
      <c r="AV17" s="26">
        <v>5009</v>
      </c>
      <c r="AW17" s="27">
        <v>4901</v>
      </c>
      <c r="AX17" s="26">
        <v>10785</v>
      </c>
      <c r="AY17" s="26">
        <v>5153</v>
      </c>
      <c r="AZ17" s="27">
        <v>5632</v>
      </c>
      <c r="BA17" s="26">
        <v>9261</v>
      </c>
      <c r="BB17" s="26">
        <v>4064</v>
      </c>
      <c r="BC17" s="27">
        <v>5196</v>
      </c>
      <c r="BD17" s="26">
        <v>7202</v>
      </c>
      <c r="BE17" s="26">
        <v>2822</v>
      </c>
      <c r="BF17" s="27">
        <v>4379</v>
      </c>
      <c r="BG17" s="26">
        <v>4520</v>
      </c>
      <c r="BH17" s="26">
        <v>1464</v>
      </c>
      <c r="BI17" s="27">
        <v>3056</v>
      </c>
      <c r="BJ17" s="26">
        <v>2078</v>
      </c>
      <c r="BK17" s="26">
        <v>550</v>
      </c>
      <c r="BL17" s="27">
        <v>1528</v>
      </c>
      <c r="BM17" s="26">
        <v>626</v>
      </c>
      <c r="BN17" s="26">
        <v>125</v>
      </c>
      <c r="BO17" s="27">
        <v>501</v>
      </c>
      <c r="BP17" s="26">
        <v>143</v>
      </c>
      <c r="BQ17" s="26">
        <v>19</v>
      </c>
      <c r="BR17" s="28">
        <v>124</v>
      </c>
      <c r="BS17" s="25">
        <v>16771</v>
      </c>
      <c r="BT17" s="26">
        <v>8560</v>
      </c>
      <c r="BU17" s="27">
        <v>8211</v>
      </c>
      <c r="BV17" s="26">
        <v>115863</v>
      </c>
      <c r="BW17" s="26">
        <v>59289</v>
      </c>
      <c r="BX17" s="27">
        <v>56574</v>
      </c>
      <c r="BY17" s="26">
        <v>44525</v>
      </c>
      <c r="BZ17" s="26">
        <v>19208</v>
      </c>
      <c r="CA17" s="28">
        <v>25318</v>
      </c>
    </row>
    <row r="18" spans="1:79" ht="22.2" x14ac:dyDescent="0.45">
      <c r="A18" s="24" t="s">
        <v>37</v>
      </c>
      <c r="B18" s="47">
        <f t="shared" si="0"/>
        <v>0.30713962300121533</v>
      </c>
      <c r="C18" s="49">
        <f t="shared" si="1"/>
        <v>0.41126706860805951</v>
      </c>
      <c r="D18" s="54">
        <f t="shared" si="2"/>
        <v>0.47379834616209515</v>
      </c>
      <c r="E18" s="25">
        <v>83926</v>
      </c>
      <c r="F18" s="26">
        <v>39764</v>
      </c>
      <c r="G18" s="27">
        <v>44162</v>
      </c>
      <c r="H18" s="25">
        <v>2899</v>
      </c>
      <c r="I18" s="26">
        <v>1481</v>
      </c>
      <c r="J18" s="27">
        <v>1419</v>
      </c>
      <c r="K18" s="26">
        <v>2822</v>
      </c>
      <c r="L18" s="26">
        <v>1436</v>
      </c>
      <c r="M18" s="27">
        <v>1385</v>
      </c>
      <c r="N18" s="26">
        <v>2851</v>
      </c>
      <c r="O18" s="26">
        <v>1455</v>
      </c>
      <c r="P18" s="27">
        <v>1396</v>
      </c>
      <c r="Q18" s="26">
        <v>3256</v>
      </c>
      <c r="R18" s="26">
        <v>1652</v>
      </c>
      <c r="S18" s="27">
        <v>1604</v>
      </c>
      <c r="T18" s="26">
        <v>5440</v>
      </c>
      <c r="U18" s="26">
        <v>2510</v>
      </c>
      <c r="V18" s="27">
        <v>2930</v>
      </c>
      <c r="W18" s="26">
        <v>6367</v>
      </c>
      <c r="X18" s="26">
        <v>2989</v>
      </c>
      <c r="Y18" s="27">
        <v>3378</v>
      </c>
      <c r="Z18" s="26">
        <v>5854</v>
      </c>
      <c r="AA18" s="26">
        <v>2803</v>
      </c>
      <c r="AB18" s="27">
        <v>3051</v>
      </c>
      <c r="AC18" s="26">
        <v>5540</v>
      </c>
      <c r="AD18" s="26">
        <v>2734</v>
      </c>
      <c r="AE18" s="27">
        <v>2806</v>
      </c>
      <c r="AF18" s="26">
        <v>5844</v>
      </c>
      <c r="AG18" s="26">
        <v>2857</v>
      </c>
      <c r="AH18" s="27">
        <v>2988</v>
      </c>
      <c r="AI18" s="26">
        <v>6399</v>
      </c>
      <c r="AJ18" s="26">
        <v>3176</v>
      </c>
      <c r="AK18" s="27">
        <v>3223</v>
      </c>
      <c r="AL18" s="26">
        <v>5843</v>
      </c>
      <c r="AM18" s="26">
        <v>2935</v>
      </c>
      <c r="AN18" s="27">
        <v>2908</v>
      </c>
      <c r="AO18" s="26">
        <v>5036</v>
      </c>
      <c r="AP18" s="26">
        <v>2512</v>
      </c>
      <c r="AQ18" s="27">
        <v>2525</v>
      </c>
      <c r="AR18" s="26">
        <v>4403</v>
      </c>
      <c r="AS18" s="26">
        <v>2153</v>
      </c>
      <c r="AT18" s="27">
        <v>2249</v>
      </c>
      <c r="AU18" s="26">
        <v>4791</v>
      </c>
      <c r="AV18" s="26">
        <v>2322</v>
      </c>
      <c r="AW18" s="27">
        <v>2469</v>
      </c>
      <c r="AX18" s="26">
        <v>5094</v>
      </c>
      <c r="AY18" s="26">
        <v>2438</v>
      </c>
      <c r="AZ18" s="27">
        <v>2656</v>
      </c>
      <c r="BA18" s="26">
        <v>4164</v>
      </c>
      <c r="BB18" s="26">
        <v>1795</v>
      </c>
      <c r="BC18" s="27">
        <v>2370</v>
      </c>
      <c r="BD18" s="26">
        <v>3437</v>
      </c>
      <c r="BE18" s="26">
        <v>1317</v>
      </c>
      <c r="BF18" s="27">
        <v>2119</v>
      </c>
      <c r="BG18" s="26">
        <v>2380</v>
      </c>
      <c r="BH18" s="26">
        <v>804</v>
      </c>
      <c r="BI18" s="27">
        <v>1576</v>
      </c>
      <c r="BJ18" s="26">
        <v>1089</v>
      </c>
      <c r="BK18" s="26">
        <v>304</v>
      </c>
      <c r="BL18" s="27">
        <v>784</v>
      </c>
      <c r="BM18" s="26">
        <v>335</v>
      </c>
      <c r="BN18" s="26">
        <v>80</v>
      </c>
      <c r="BO18" s="27">
        <v>254</v>
      </c>
      <c r="BP18" s="26">
        <v>84</v>
      </c>
      <c r="BQ18" s="26">
        <v>11</v>
      </c>
      <c r="BR18" s="28">
        <v>73</v>
      </c>
      <c r="BS18" s="25">
        <v>8571</v>
      </c>
      <c r="BT18" s="26">
        <v>4372</v>
      </c>
      <c r="BU18" s="27">
        <v>4200</v>
      </c>
      <c r="BV18" s="26">
        <v>53981</v>
      </c>
      <c r="BW18" s="26">
        <v>26320</v>
      </c>
      <c r="BX18" s="27">
        <v>27661</v>
      </c>
      <c r="BY18" s="26">
        <v>21373</v>
      </c>
      <c r="BZ18" s="26">
        <v>9072</v>
      </c>
      <c r="CA18" s="28">
        <v>12302</v>
      </c>
    </row>
    <row r="19" spans="1:79" ht="22.2" x14ac:dyDescent="0.45">
      <c r="A19" s="24" t="s">
        <v>39</v>
      </c>
      <c r="B19" s="47">
        <f t="shared" si="0"/>
        <v>0.3776147785927737</v>
      </c>
      <c r="C19" s="49">
        <f t="shared" si="1"/>
        <v>0.36815306399658476</v>
      </c>
      <c r="D19" s="54">
        <f t="shared" si="2"/>
        <v>0.48008693289866883</v>
      </c>
      <c r="E19" s="25">
        <v>128835</v>
      </c>
      <c r="F19" s="26">
        <v>61852</v>
      </c>
      <c r="G19" s="27">
        <v>66983</v>
      </c>
      <c r="H19" s="25">
        <v>3864</v>
      </c>
      <c r="I19" s="26">
        <v>1979</v>
      </c>
      <c r="J19" s="27">
        <v>1885</v>
      </c>
      <c r="K19" s="26">
        <v>3680</v>
      </c>
      <c r="L19" s="26">
        <v>1870</v>
      </c>
      <c r="M19" s="27">
        <v>1810</v>
      </c>
      <c r="N19" s="26">
        <v>3903</v>
      </c>
      <c r="O19" s="26">
        <v>2003</v>
      </c>
      <c r="P19" s="27">
        <v>1900</v>
      </c>
      <c r="Q19" s="26">
        <v>4991</v>
      </c>
      <c r="R19" s="26">
        <v>2508</v>
      </c>
      <c r="S19" s="27">
        <v>2483</v>
      </c>
      <c r="T19" s="26">
        <v>8144</v>
      </c>
      <c r="U19" s="26">
        <v>3987</v>
      </c>
      <c r="V19" s="27">
        <v>4157</v>
      </c>
      <c r="W19" s="26">
        <v>8170</v>
      </c>
      <c r="X19" s="26">
        <v>4178</v>
      </c>
      <c r="Y19" s="27">
        <v>3992</v>
      </c>
      <c r="Z19" s="26">
        <v>7380</v>
      </c>
      <c r="AA19" s="26">
        <v>3758</v>
      </c>
      <c r="AB19" s="27">
        <v>3623</v>
      </c>
      <c r="AC19" s="26">
        <v>6870</v>
      </c>
      <c r="AD19" s="26">
        <v>3525</v>
      </c>
      <c r="AE19" s="27">
        <v>3345</v>
      </c>
      <c r="AF19" s="26">
        <v>7454</v>
      </c>
      <c r="AG19" s="26">
        <v>3841</v>
      </c>
      <c r="AH19" s="27">
        <v>3612</v>
      </c>
      <c r="AI19" s="26">
        <v>8886</v>
      </c>
      <c r="AJ19" s="26">
        <v>4537</v>
      </c>
      <c r="AK19" s="27">
        <v>4348</v>
      </c>
      <c r="AL19" s="26">
        <v>8832</v>
      </c>
      <c r="AM19" s="26">
        <v>4421</v>
      </c>
      <c r="AN19" s="27">
        <v>4411</v>
      </c>
      <c r="AO19" s="26">
        <v>8009</v>
      </c>
      <c r="AP19" s="26">
        <v>3986</v>
      </c>
      <c r="AQ19" s="27">
        <v>4024</v>
      </c>
      <c r="AR19" s="26">
        <v>7396</v>
      </c>
      <c r="AS19" s="26">
        <v>3714</v>
      </c>
      <c r="AT19" s="27">
        <v>3682</v>
      </c>
      <c r="AU19" s="26">
        <v>8352</v>
      </c>
      <c r="AV19" s="26">
        <v>4174</v>
      </c>
      <c r="AW19" s="27">
        <v>4179</v>
      </c>
      <c r="AX19" s="26">
        <v>9380</v>
      </c>
      <c r="AY19" s="26">
        <v>4518</v>
      </c>
      <c r="AZ19" s="27">
        <v>4862</v>
      </c>
      <c r="BA19" s="26">
        <v>8385</v>
      </c>
      <c r="BB19" s="26">
        <v>3647</v>
      </c>
      <c r="BC19" s="27">
        <v>4738</v>
      </c>
      <c r="BD19" s="26">
        <v>7030</v>
      </c>
      <c r="BE19" s="26">
        <v>2761</v>
      </c>
      <c r="BF19" s="27">
        <v>4269</v>
      </c>
      <c r="BG19" s="26">
        <v>4735</v>
      </c>
      <c r="BH19" s="26">
        <v>1617</v>
      </c>
      <c r="BI19" s="27">
        <v>3118</v>
      </c>
      <c r="BJ19" s="26">
        <v>2310</v>
      </c>
      <c r="BK19" s="26">
        <v>615</v>
      </c>
      <c r="BL19" s="27">
        <v>1695</v>
      </c>
      <c r="BM19" s="26">
        <v>809</v>
      </c>
      <c r="BN19" s="26">
        <v>167</v>
      </c>
      <c r="BO19" s="27">
        <v>642</v>
      </c>
      <c r="BP19" s="26">
        <v>253</v>
      </c>
      <c r="BQ19" s="26">
        <v>46</v>
      </c>
      <c r="BR19" s="28">
        <v>208</v>
      </c>
      <c r="BS19" s="25">
        <v>11447</v>
      </c>
      <c r="BT19" s="26">
        <v>5853</v>
      </c>
      <c r="BU19" s="27">
        <v>5594</v>
      </c>
      <c r="BV19" s="26">
        <v>76133</v>
      </c>
      <c r="BW19" s="26">
        <v>38455</v>
      </c>
      <c r="BX19" s="27">
        <v>37678</v>
      </c>
      <c r="BY19" s="26">
        <v>41255</v>
      </c>
      <c r="BZ19" s="26">
        <v>17544</v>
      </c>
      <c r="CA19" s="28">
        <v>23711</v>
      </c>
    </row>
    <row r="20" spans="1:79" ht="22.2" x14ac:dyDescent="0.45">
      <c r="A20" s="29" t="s">
        <v>41</v>
      </c>
      <c r="B20" s="47">
        <f t="shared" si="0"/>
        <v>0.35720816488394891</v>
      </c>
      <c r="C20" s="49">
        <f t="shared" si="1"/>
        <v>0.39066303880853503</v>
      </c>
      <c r="D20" s="54">
        <f t="shared" si="2"/>
        <v>0.47372189603322357</v>
      </c>
      <c r="E20" s="30">
        <v>90779</v>
      </c>
      <c r="F20" s="31">
        <v>43004</v>
      </c>
      <c r="G20" s="32">
        <v>47775</v>
      </c>
      <c r="H20" s="30">
        <v>3121</v>
      </c>
      <c r="I20" s="31">
        <v>1586</v>
      </c>
      <c r="J20" s="32">
        <v>1536</v>
      </c>
      <c r="K20" s="31">
        <v>3047</v>
      </c>
      <c r="L20" s="31">
        <v>1538</v>
      </c>
      <c r="M20" s="32">
        <v>1509</v>
      </c>
      <c r="N20" s="31">
        <v>3145</v>
      </c>
      <c r="O20" s="31">
        <v>1601</v>
      </c>
      <c r="P20" s="32">
        <v>1543</v>
      </c>
      <c r="Q20" s="31">
        <v>3581</v>
      </c>
      <c r="R20" s="31">
        <v>1777</v>
      </c>
      <c r="S20" s="32">
        <v>1804</v>
      </c>
      <c r="T20" s="31">
        <v>4815</v>
      </c>
      <c r="U20" s="31">
        <v>2378</v>
      </c>
      <c r="V20" s="32">
        <v>2437</v>
      </c>
      <c r="W20" s="31">
        <v>5180</v>
      </c>
      <c r="X20" s="31">
        <v>2546</v>
      </c>
      <c r="Y20" s="32">
        <v>2634</v>
      </c>
      <c r="Z20" s="31">
        <v>5141</v>
      </c>
      <c r="AA20" s="31">
        <v>2466</v>
      </c>
      <c r="AB20" s="32">
        <v>2675</v>
      </c>
      <c r="AC20" s="31">
        <v>5398</v>
      </c>
      <c r="AD20" s="31">
        <v>2684</v>
      </c>
      <c r="AE20" s="32">
        <v>2714</v>
      </c>
      <c r="AF20" s="31">
        <v>5814</v>
      </c>
      <c r="AG20" s="31">
        <v>2875</v>
      </c>
      <c r="AH20" s="32">
        <v>2939</v>
      </c>
      <c r="AI20" s="31">
        <v>6796</v>
      </c>
      <c r="AJ20" s="31">
        <v>3371</v>
      </c>
      <c r="AK20" s="32">
        <v>3426</v>
      </c>
      <c r="AL20" s="31">
        <v>6518</v>
      </c>
      <c r="AM20" s="31">
        <v>3192</v>
      </c>
      <c r="AN20" s="32">
        <v>3326</v>
      </c>
      <c r="AO20" s="31">
        <v>5797</v>
      </c>
      <c r="AP20" s="31">
        <v>2803</v>
      </c>
      <c r="AQ20" s="32">
        <v>2994</v>
      </c>
      <c r="AR20" s="31">
        <v>5132</v>
      </c>
      <c r="AS20" s="31">
        <v>2531</v>
      </c>
      <c r="AT20" s="32">
        <v>2601</v>
      </c>
      <c r="AU20" s="31">
        <v>5728</v>
      </c>
      <c r="AV20" s="31">
        <v>2833</v>
      </c>
      <c r="AW20" s="32">
        <v>2895</v>
      </c>
      <c r="AX20" s="31">
        <v>6396</v>
      </c>
      <c r="AY20" s="31">
        <v>3018</v>
      </c>
      <c r="AZ20" s="32">
        <v>3379</v>
      </c>
      <c r="BA20" s="31">
        <v>5461</v>
      </c>
      <c r="BB20" s="31">
        <v>2355</v>
      </c>
      <c r="BC20" s="32">
        <v>3105</v>
      </c>
      <c r="BD20" s="31">
        <v>4491</v>
      </c>
      <c r="BE20" s="31">
        <v>1765</v>
      </c>
      <c r="BF20" s="32">
        <v>2725</v>
      </c>
      <c r="BG20" s="31">
        <v>3166</v>
      </c>
      <c r="BH20" s="31">
        <v>1118</v>
      </c>
      <c r="BI20" s="32">
        <v>2048</v>
      </c>
      <c r="BJ20" s="31">
        <v>1501</v>
      </c>
      <c r="BK20" s="31">
        <v>456</v>
      </c>
      <c r="BL20" s="32">
        <v>1045</v>
      </c>
      <c r="BM20" s="31">
        <v>448</v>
      </c>
      <c r="BN20" s="31">
        <v>96</v>
      </c>
      <c r="BO20" s="32">
        <v>351</v>
      </c>
      <c r="BP20" s="31">
        <v>104</v>
      </c>
      <c r="BQ20" s="31">
        <v>14</v>
      </c>
      <c r="BR20" s="33">
        <v>91</v>
      </c>
      <c r="BS20" s="30">
        <v>9313</v>
      </c>
      <c r="BT20" s="31">
        <v>4725</v>
      </c>
      <c r="BU20" s="32">
        <v>4587</v>
      </c>
      <c r="BV20" s="31">
        <v>54171</v>
      </c>
      <c r="BW20" s="31">
        <v>26623</v>
      </c>
      <c r="BX20" s="32">
        <v>27548</v>
      </c>
      <c r="BY20" s="31">
        <v>27295</v>
      </c>
      <c r="BZ20" s="31">
        <v>11655</v>
      </c>
      <c r="CA20" s="33">
        <v>15640</v>
      </c>
    </row>
    <row r="21" spans="1:79" ht="22.2" x14ac:dyDescent="0.45">
      <c r="A21" s="15" t="s">
        <v>43</v>
      </c>
      <c r="B21" s="47">
        <f t="shared" si="0"/>
        <v>0.30856663633281589</v>
      </c>
      <c r="C21" s="49">
        <f t="shared" si="1"/>
        <v>0.41986807748811922</v>
      </c>
      <c r="D21" s="54">
        <f t="shared" si="2"/>
        <v>0.47411214008291253</v>
      </c>
      <c r="E21" s="16">
        <v>168129</v>
      </c>
      <c r="F21" s="17">
        <v>79712</v>
      </c>
      <c r="G21" s="18">
        <v>88417</v>
      </c>
      <c r="H21" s="16">
        <v>6781</v>
      </c>
      <c r="I21" s="17">
        <v>3464</v>
      </c>
      <c r="J21" s="18">
        <v>3317</v>
      </c>
      <c r="K21" s="17">
        <v>6496</v>
      </c>
      <c r="L21" s="17">
        <v>3339</v>
      </c>
      <c r="M21" s="18">
        <v>3157</v>
      </c>
      <c r="N21" s="17">
        <v>6826</v>
      </c>
      <c r="O21" s="17">
        <v>3494</v>
      </c>
      <c r="P21" s="18">
        <v>3333</v>
      </c>
      <c r="Q21" s="17">
        <v>7223</v>
      </c>
      <c r="R21" s="17">
        <v>3654</v>
      </c>
      <c r="S21" s="18">
        <v>3569</v>
      </c>
      <c r="T21" s="17">
        <v>8675</v>
      </c>
      <c r="U21" s="17">
        <v>4187</v>
      </c>
      <c r="V21" s="18">
        <v>4489</v>
      </c>
      <c r="W21" s="17">
        <v>9656</v>
      </c>
      <c r="X21" s="17">
        <v>4639</v>
      </c>
      <c r="Y21" s="18">
        <v>5017</v>
      </c>
      <c r="Z21" s="17">
        <v>10229</v>
      </c>
      <c r="AA21" s="17">
        <v>4978</v>
      </c>
      <c r="AB21" s="18">
        <v>5251</v>
      </c>
      <c r="AC21" s="17">
        <v>10892</v>
      </c>
      <c r="AD21" s="17">
        <v>5319</v>
      </c>
      <c r="AE21" s="18">
        <v>5573</v>
      </c>
      <c r="AF21" s="17">
        <v>12340</v>
      </c>
      <c r="AG21" s="17">
        <v>6066</v>
      </c>
      <c r="AH21" s="18">
        <v>6274</v>
      </c>
      <c r="AI21" s="17">
        <v>14130</v>
      </c>
      <c r="AJ21" s="17">
        <v>6875</v>
      </c>
      <c r="AK21" s="18">
        <v>7255</v>
      </c>
      <c r="AL21" s="17">
        <v>12685</v>
      </c>
      <c r="AM21" s="17">
        <v>6207</v>
      </c>
      <c r="AN21" s="18">
        <v>6478</v>
      </c>
      <c r="AO21" s="17">
        <v>10316</v>
      </c>
      <c r="AP21" s="17">
        <v>5058</v>
      </c>
      <c r="AQ21" s="18">
        <v>5258</v>
      </c>
      <c r="AR21" s="17">
        <v>8712</v>
      </c>
      <c r="AS21" s="17">
        <v>4179</v>
      </c>
      <c r="AT21" s="18">
        <v>4533</v>
      </c>
      <c r="AU21" s="17">
        <v>9536</v>
      </c>
      <c r="AV21" s="17">
        <v>4563</v>
      </c>
      <c r="AW21" s="18">
        <v>4973</v>
      </c>
      <c r="AX21" s="17">
        <v>10619</v>
      </c>
      <c r="AY21" s="17">
        <v>4902</v>
      </c>
      <c r="AZ21" s="18">
        <v>5717</v>
      </c>
      <c r="BA21" s="17">
        <v>8935</v>
      </c>
      <c r="BB21" s="17">
        <v>3847</v>
      </c>
      <c r="BC21" s="18">
        <v>5087</v>
      </c>
      <c r="BD21" s="17">
        <v>6970</v>
      </c>
      <c r="BE21" s="17">
        <v>2716</v>
      </c>
      <c r="BF21" s="18">
        <v>4254</v>
      </c>
      <c r="BG21" s="17">
        <v>4489</v>
      </c>
      <c r="BH21" s="17">
        <v>1536</v>
      </c>
      <c r="BI21" s="18">
        <v>2954</v>
      </c>
      <c r="BJ21" s="17">
        <v>1978</v>
      </c>
      <c r="BK21" s="17">
        <v>559</v>
      </c>
      <c r="BL21" s="18">
        <v>1419</v>
      </c>
      <c r="BM21" s="17">
        <v>526</v>
      </c>
      <c r="BN21" s="17">
        <v>110</v>
      </c>
      <c r="BO21" s="18">
        <v>416</v>
      </c>
      <c r="BP21" s="17">
        <v>114</v>
      </c>
      <c r="BQ21" s="17">
        <v>20</v>
      </c>
      <c r="BR21" s="19">
        <v>93</v>
      </c>
      <c r="BS21" s="16">
        <v>20103</v>
      </c>
      <c r="BT21" s="17">
        <v>10297</v>
      </c>
      <c r="BU21" s="18">
        <v>9806</v>
      </c>
      <c r="BV21" s="17">
        <v>104859</v>
      </c>
      <c r="BW21" s="17">
        <v>51161</v>
      </c>
      <c r="BX21" s="18">
        <v>53698</v>
      </c>
      <c r="BY21" s="17">
        <v>43167</v>
      </c>
      <c r="BZ21" s="17">
        <v>18254</v>
      </c>
      <c r="CA21" s="19">
        <v>24913</v>
      </c>
    </row>
    <row r="22" spans="1:79" ht="22.2" x14ac:dyDescent="0.45">
      <c r="A22" s="15" t="s">
        <v>0</v>
      </c>
      <c r="B22" s="47">
        <f t="shared" si="0"/>
        <v>0.27891430412371132</v>
      </c>
      <c r="C22" s="49">
        <f t="shared" si="1"/>
        <v>0.42281464776632305</v>
      </c>
      <c r="D22" s="54">
        <f t="shared" si="2"/>
        <v>0.47584657789232532</v>
      </c>
      <c r="E22" s="16">
        <v>111744</v>
      </c>
      <c r="F22" s="17">
        <v>53173</v>
      </c>
      <c r="G22" s="18">
        <v>58571</v>
      </c>
      <c r="H22" s="16">
        <v>5180</v>
      </c>
      <c r="I22" s="17">
        <v>2662</v>
      </c>
      <c r="J22" s="18">
        <v>2517</v>
      </c>
      <c r="K22" s="17">
        <v>5394</v>
      </c>
      <c r="L22" s="17">
        <v>2754</v>
      </c>
      <c r="M22" s="18">
        <v>2640</v>
      </c>
      <c r="N22" s="17">
        <v>5632</v>
      </c>
      <c r="O22" s="17">
        <v>2881</v>
      </c>
      <c r="P22" s="18">
        <v>2751</v>
      </c>
      <c r="Q22" s="17">
        <v>5670</v>
      </c>
      <c r="R22" s="17">
        <v>2835</v>
      </c>
      <c r="S22" s="18">
        <v>2836</v>
      </c>
      <c r="T22" s="17">
        <v>5634</v>
      </c>
      <c r="U22" s="17">
        <v>2713</v>
      </c>
      <c r="V22" s="18">
        <v>2921</v>
      </c>
      <c r="W22" s="17">
        <v>5822</v>
      </c>
      <c r="X22" s="17">
        <v>2732</v>
      </c>
      <c r="Y22" s="18">
        <v>3090</v>
      </c>
      <c r="Z22" s="17">
        <v>6607</v>
      </c>
      <c r="AA22" s="17">
        <v>3225</v>
      </c>
      <c r="AB22" s="18">
        <v>3382</v>
      </c>
      <c r="AC22" s="17">
        <v>7152</v>
      </c>
      <c r="AD22" s="17">
        <v>3491</v>
      </c>
      <c r="AE22" s="18">
        <v>3661</v>
      </c>
      <c r="AF22" s="17">
        <v>8300</v>
      </c>
      <c r="AG22" s="17">
        <v>4083</v>
      </c>
      <c r="AH22" s="18">
        <v>4217</v>
      </c>
      <c r="AI22" s="17">
        <v>9615</v>
      </c>
      <c r="AJ22" s="17">
        <v>4686</v>
      </c>
      <c r="AK22" s="18">
        <v>4928</v>
      </c>
      <c r="AL22" s="17">
        <v>8722</v>
      </c>
      <c r="AM22" s="17">
        <v>4278</v>
      </c>
      <c r="AN22" s="18">
        <v>4443</v>
      </c>
      <c r="AO22" s="17">
        <v>6851</v>
      </c>
      <c r="AP22" s="17">
        <v>3378</v>
      </c>
      <c r="AQ22" s="18">
        <v>3473</v>
      </c>
      <c r="AR22" s="17">
        <v>5425</v>
      </c>
      <c r="AS22" s="17">
        <v>2679</v>
      </c>
      <c r="AT22" s="18">
        <v>2745</v>
      </c>
      <c r="AU22" s="17">
        <v>5584</v>
      </c>
      <c r="AV22" s="17">
        <v>2620</v>
      </c>
      <c r="AW22" s="18">
        <v>2964</v>
      </c>
      <c r="AX22" s="17">
        <v>6048</v>
      </c>
      <c r="AY22" s="17">
        <v>2700</v>
      </c>
      <c r="AZ22" s="18">
        <v>3348</v>
      </c>
      <c r="BA22" s="17">
        <v>5432</v>
      </c>
      <c r="BB22" s="17">
        <v>2286</v>
      </c>
      <c r="BC22" s="18">
        <v>3146</v>
      </c>
      <c r="BD22" s="17">
        <v>4447</v>
      </c>
      <c r="BE22" s="17">
        <v>1783</v>
      </c>
      <c r="BF22" s="18">
        <v>2664</v>
      </c>
      <c r="BG22" s="17">
        <v>2707</v>
      </c>
      <c r="BH22" s="17">
        <v>964</v>
      </c>
      <c r="BI22" s="18">
        <v>1744</v>
      </c>
      <c r="BJ22" s="17">
        <v>1139</v>
      </c>
      <c r="BK22" s="17">
        <v>337</v>
      </c>
      <c r="BL22" s="18">
        <v>802</v>
      </c>
      <c r="BM22" s="17">
        <v>315</v>
      </c>
      <c r="BN22" s="17">
        <v>76</v>
      </c>
      <c r="BO22" s="18">
        <v>239</v>
      </c>
      <c r="BP22" s="17">
        <v>70</v>
      </c>
      <c r="BQ22" s="17">
        <v>9</v>
      </c>
      <c r="BR22" s="19">
        <v>60</v>
      </c>
      <c r="BS22" s="16">
        <v>16205</v>
      </c>
      <c r="BT22" s="17">
        <v>8297</v>
      </c>
      <c r="BU22" s="18">
        <v>7908</v>
      </c>
      <c r="BV22" s="17">
        <v>69797</v>
      </c>
      <c r="BW22" s="17">
        <v>34100</v>
      </c>
      <c r="BX22" s="18">
        <v>35697</v>
      </c>
      <c r="BY22" s="17">
        <v>25742</v>
      </c>
      <c r="BZ22" s="17">
        <v>10775</v>
      </c>
      <c r="CA22" s="19">
        <v>14967</v>
      </c>
    </row>
    <row r="23" spans="1:79" ht="22.2" x14ac:dyDescent="0.45">
      <c r="A23" s="36" t="s">
        <v>2</v>
      </c>
      <c r="B23" s="47">
        <f t="shared" si="0"/>
        <v>0.31190534166644118</v>
      </c>
      <c r="C23" s="49">
        <f t="shared" si="1"/>
        <v>0.40964800735910822</v>
      </c>
      <c r="D23" s="54">
        <f t="shared" si="2"/>
        <v>0.46073789489822609</v>
      </c>
      <c r="E23" s="16">
        <v>110883</v>
      </c>
      <c r="F23" s="17">
        <v>51088</v>
      </c>
      <c r="G23" s="18">
        <v>59795</v>
      </c>
      <c r="H23" s="16">
        <v>4651</v>
      </c>
      <c r="I23" s="17">
        <v>2408</v>
      </c>
      <c r="J23" s="18">
        <v>2243</v>
      </c>
      <c r="K23" s="17">
        <v>4854</v>
      </c>
      <c r="L23" s="17">
        <v>2495</v>
      </c>
      <c r="M23" s="18">
        <v>2359</v>
      </c>
      <c r="N23" s="17">
        <v>4608</v>
      </c>
      <c r="O23" s="17">
        <v>2345</v>
      </c>
      <c r="P23" s="18">
        <v>2264</v>
      </c>
      <c r="Q23" s="17">
        <v>4964</v>
      </c>
      <c r="R23" s="17">
        <v>2479</v>
      </c>
      <c r="S23" s="18">
        <v>2486</v>
      </c>
      <c r="T23" s="17">
        <v>5863</v>
      </c>
      <c r="U23" s="17">
        <v>2726</v>
      </c>
      <c r="V23" s="18">
        <v>3136</v>
      </c>
      <c r="W23" s="17">
        <v>5934</v>
      </c>
      <c r="X23" s="17">
        <v>2719</v>
      </c>
      <c r="Y23" s="18">
        <v>3215</v>
      </c>
      <c r="Z23" s="17">
        <v>6283</v>
      </c>
      <c r="AA23" s="17">
        <v>2877</v>
      </c>
      <c r="AB23" s="18">
        <v>3406</v>
      </c>
      <c r="AC23" s="17">
        <v>7084</v>
      </c>
      <c r="AD23" s="17">
        <v>3355</v>
      </c>
      <c r="AE23" s="18">
        <v>3729</v>
      </c>
      <c r="AF23" s="17">
        <v>7953</v>
      </c>
      <c r="AG23" s="17">
        <v>3762</v>
      </c>
      <c r="AH23" s="18">
        <v>4190</v>
      </c>
      <c r="AI23" s="17">
        <v>8743</v>
      </c>
      <c r="AJ23" s="17">
        <v>4161</v>
      </c>
      <c r="AK23" s="18">
        <v>4582</v>
      </c>
      <c r="AL23" s="17">
        <v>8124</v>
      </c>
      <c r="AM23" s="17">
        <v>3799</v>
      </c>
      <c r="AN23" s="18">
        <v>4325</v>
      </c>
      <c r="AO23" s="17">
        <v>7236</v>
      </c>
      <c r="AP23" s="17">
        <v>3426</v>
      </c>
      <c r="AQ23" s="18">
        <v>3810</v>
      </c>
      <c r="AR23" s="17">
        <v>6333</v>
      </c>
      <c r="AS23" s="17">
        <v>3027</v>
      </c>
      <c r="AT23" s="18">
        <v>3305</v>
      </c>
      <c r="AU23" s="17">
        <v>6305</v>
      </c>
      <c r="AV23" s="17">
        <v>2978</v>
      </c>
      <c r="AW23" s="18">
        <v>3327</v>
      </c>
      <c r="AX23" s="17">
        <v>6616</v>
      </c>
      <c r="AY23" s="17">
        <v>3018</v>
      </c>
      <c r="AZ23" s="18">
        <v>3598</v>
      </c>
      <c r="BA23" s="17">
        <v>5479</v>
      </c>
      <c r="BB23" s="17">
        <v>2256</v>
      </c>
      <c r="BC23" s="18">
        <v>3223</v>
      </c>
      <c r="BD23" s="17">
        <v>4495</v>
      </c>
      <c r="BE23" s="17">
        <v>1667</v>
      </c>
      <c r="BF23" s="18">
        <v>2828</v>
      </c>
      <c r="BG23" s="17">
        <v>3207</v>
      </c>
      <c r="BH23" s="17">
        <v>1021</v>
      </c>
      <c r="BI23" s="18">
        <v>2186</v>
      </c>
      <c r="BJ23" s="17">
        <v>1633</v>
      </c>
      <c r="BK23" s="17">
        <v>454</v>
      </c>
      <c r="BL23" s="18">
        <v>1179</v>
      </c>
      <c r="BM23" s="17">
        <v>441</v>
      </c>
      <c r="BN23" s="17">
        <v>94</v>
      </c>
      <c r="BO23" s="18">
        <v>347</v>
      </c>
      <c r="BP23" s="17">
        <v>76</v>
      </c>
      <c r="BQ23" s="17">
        <v>21</v>
      </c>
      <c r="BR23" s="19">
        <v>55</v>
      </c>
      <c r="BS23" s="16">
        <v>14113</v>
      </c>
      <c r="BT23" s="17">
        <v>7248</v>
      </c>
      <c r="BU23" s="18">
        <v>6866</v>
      </c>
      <c r="BV23" s="17">
        <v>68517</v>
      </c>
      <c r="BW23" s="17">
        <v>32332</v>
      </c>
      <c r="BX23" s="18">
        <v>36186</v>
      </c>
      <c r="BY23" s="17">
        <v>28253</v>
      </c>
      <c r="BZ23" s="17">
        <v>11509</v>
      </c>
      <c r="CA23" s="19">
        <v>16744</v>
      </c>
    </row>
    <row r="24" spans="1:79" ht="22.2" x14ac:dyDescent="0.45">
      <c r="A24" s="36" t="s">
        <v>45</v>
      </c>
      <c r="B24" s="47">
        <f t="shared" si="0"/>
        <v>0.37402664748538406</v>
      </c>
      <c r="C24" s="49">
        <f t="shared" si="1"/>
        <v>0.3833942506335678</v>
      </c>
      <c r="D24" s="54">
        <f t="shared" si="2"/>
        <v>0.47880161591154308</v>
      </c>
      <c r="E24" s="16">
        <v>119561</v>
      </c>
      <c r="F24" s="17">
        <v>57246</v>
      </c>
      <c r="G24" s="18">
        <v>62315</v>
      </c>
      <c r="H24" s="16">
        <v>3843</v>
      </c>
      <c r="I24" s="17">
        <v>1926</v>
      </c>
      <c r="J24" s="18">
        <v>1917</v>
      </c>
      <c r="K24" s="17">
        <v>4111</v>
      </c>
      <c r="L24" s="17">
        <v>2106</v>
      </c>
      <c r="M24" s="18">
        <v>2005</v>
      </c>
      <c r="N24" s="17">
        <v>4525</v>
      </c>
      <c r="O24" s="17">
        <v>2289</v>
      </c>
      <c r="P24" s="18">
        <v>2236</v>
      </c>
      <c r="Q24" s="17">
        <v>4889</v>
      </c>
      <c r="R24" s="17">
        <v>2502</v>
      </c>
      <c r="S24" s="18">
        <v>2387</v>
      </c>
      <c r="T24" s="17">
        <v>5887</v>
      </c>
      <c r="U24" s="17">
        <v>3010</v>
      </c>
      <c r="V24" s="18">
        <v>2877</v>
      </c>
      <c r="W24" s="17">
        <v>5747</v>
      </c>
      <c r="X24" s="17">
        <v>2954</v>
      </c>
      <c r="Y24" s="18">
        <v>2793</v>
      </c>
      <c r="Z24" s="17">
        <v>5998</v>
      </c>
      <c r="AA24" s="17">
        <v>3022</v>
      </c>
      <c r="AB24" s="18">
        <v>2976</v>
      </c>
      <c r="AC24" s="17">
        <v>6542</v>
      </c>
      <c r="AD24" s="17">
        <v>3294</v>
      </c>
      <c r="AE24" s="18">
        <v>3248</v>
      </c>
      <c r="AF24" s="17">
        <v>7608</v>
      </c>
      <c r="AG24" s="17">
        <v>3785</v>
      </c>
      <c r="AH24" s="18">
        <v>3823</v>
      </c>
      <c r="AI24" s="17">
        <v>9057</v>
      </c>
      <c r="AJ24" s="17">
        <v>4547</v>
      </c>
      <c r="AK24" s="18">
        <v>4510</v>
      </c>
      <c r="AL24" s="17">
        <v>8797</v>
      </c>
      <c r="AM24" s="17">
        <v>4380</v>
      </c>
      <c r="AN24" s="18">
        <v>4417</v>
      </c>
      <c r="AO24" s="17">
        <v>7837</v>
      </c>
      <c r="AP24" s="17">
        <v>3796</v>
      </c>
      <c r="AQ24" s="18">
        <v>4041</v>
      </c>
      <c r="AR24" s="17">
        <v>7312</v>
      </c>
      <c r="AS24" s="17">
        <v>3455</v>
      </c>
      <c r="AT24" s="18">
        <v>3858</v>
      </c>
      <c r="AU24" s="17">
        <v>8662</v>
      </c>
      <c r="AV24" s="17">
        <v>4169</v>
      </c>
      <c r="AW24" s="18">
        <v>4493</v>
      </c>
      <c r="AX24" s="17">
        <v>9688</v>
      </c>
      <c r="AY24" s="17">
        <v>4587</v>
      </c>
      <c r="AZ24" s="18">
        <v>5101</v>
      </c>
      <c r="BA24" s="17">
        <v>7643</v>
      </c>
      <c r="BB24" s="17">
        <v>3377</v>
      </c>
      <c r="BC24" s="18">
        <v>4266</v>
      </c>
      <c r="BD24" s="17">
        <v>5730</v>
      </c>
      <c r="BE24" s="17">
        <v>2278</v>
      </c>
      <c r="BF24" s="18">
        <v>3453</v>
      </c>
      <c r="BG24" s="17">
        <v>3500</v>
      </c>
      <c r="BH24" s="17">
        <v>1207</v>
      </c>
      <c r="BI24" s="18">
        <v>2293</v>
      </c>
      <c r="BJ24" s="17">
        <v>1571</v>
      </c>
      <c r="BK24" s="17">
        <v>439</v>
      </c>
      <c r="BL24" s="18">
        <v>1131</v>
      </c>
      <c r="BM24" s="17">
        <v>485</v>
      </c>
      <c r="BN24" s="17">
        <v>108</v>
      </c>
      <c r="BO24" s="18">
        <v>377</v>
      </c>
      <c r="BP24" s="17">
        <v>128</v>
      </c>
      <c r="BQ24" s="17">
        <v>16</v>
      </c>
      <c r="BR24" s="19">
        <v>113</v>
      </c>
      <c r="BS24" s="16">
        <v>12479</v>
      </c>
      <c r="BT24" s="17">
        <v>6321</v>
      </c>
      <c r="BU24" s="18">
        <v>6158</v>
      </c>
      <c r="BV24" s="17">
        <v>69674</v>
      </c>
      <c r="BW24" s="17">
        <v>34744</v>
      </c>
      <c r="BX24" s="18">
        <v>34930</v>
      </c>
      <c r="BY24" s="17">
        <v>37408</v>
      </c>
      <c r="BZ24" s="17">
        <v>16181</v>
      </c>
      <c r="CA24" s="19">
        <v>21227</v>
      </c>
    </row>
    <row r="25" spans="1:79" ht="22.2" x14ac:dyDescent="0.45">
      <c r="A25" s="15" t="s">
        <v>5</v>
      </c>
      <c r="B25" s="47">
        <f t="shared" si="0"/>
        <v>0.33492166205855245</v>
      </c>
      <c r="C25" s="49">
        <f t="shared" si="1"/>
        <v>0.39246099443758131</v>
      </c>
      <c r="D25" s="54">
        <f t="shared" si="2"/>
        <v>0.46552411579766129</v>
      </c>
      <c r="E25" s="16">
        <v>152991</v>
      </c>
      <c r="F25" s="17">
        <v>71221</v>
      </c>
      <c r="G25" s="18">
        <v>81770</v>
      </c>
      <c r="H25" s="16">
        <v>5629</v>
      </c>
      <c r="I25" s="17">
        <v>2875</v>
      </c>
      <c r="J25" s="18">
        <v>2754</v>
      </c>
      <c r="K25" s="17">
        <v>5910</v>
      </c>
      <c r="L25" s="17">
        <v>2936</v>
      </c>
      <c r="M25" s="18">
        <v>2974</v>
      </c>
      <c r="N25" s="17">
        <v>5994</v>
      </c>
      <c r="O25" s="17">
        <v>3048</v>
      </c>
      <c r="P25" s="18">
        <v>2946</v>
      </c>
      <c r="Q25" s="17">
        <v>6611</v>
      </c>
      <c r="R25" s="17">
        <v>3392</v>
      </c>
      <c r="S25" s="18">
        <v>3219</v>
      </c>
      <c r="T25" s="17">
        <v>8480</v>
      </c>
      <c r="U25" s="17">
        <v>4213</v>
      </c>
      <c r="V25" s="18">
        <v>4266</v>
      </c>
      <c r="W25" s="17">
        <v>9085</v>
      </c>
      <c r="X25" s="17">
        <v>4419</v>
      </c>
      <c r="Y25" s="18">
        <v>4666</v>
      </c>
      <c r="Z25" s="17">
        <v>8546</v>
      </c>
      <c r="AA25" s="17">
        <v>4196</v>
      </c>
      <c r="AB25" s="18">
        <v>4349</v>
      </c>
      <c r="AC25" s="17">
        <v>8774</v>
      </c>
      <c r="AD25" s="17">
        <v>4231</v>
      </c>
      <c r="AE25" s="18">
        <v>4543</v>
      </c>
      <c r="AF25" s="17">
        <v>9784</v>
      </c>
      <c r="AG25" s="17">
        <v>4735</v>
      </c>
      <c r="AH25" s="18">
        <v>5049</v>
      </c>
      <c r="AI25" s="17">
        <v>11549</v>
      </c>
      <c r="AJ25" s="17">
        <v>5527</v>
      </c>
      <c r="AK25" s="18">
        <v>6021</v>
      </c>
      <c r="AL25" s="17">
        <v>11464</v>
      </c>
      <c r="AM25" s="17">
        <v>5441</v>
      </c>
      <c r="AN25" s="18">
        <v>6022</v>
      </c>
      <c r="AO25" s="17">
        <v>9926</v>
      </c>
      <c r="AP25" s="17">
        <v>4760</v>
      </c>
      <c r="AQ25" s="18">
        <v>5166</v>
      </c>
      <c r="AR25" s="17">
        <v>8277</v>
      </c>
      <c r="AS25" s="17">
        <v>3977</v>
      </c>
      <c r="AT25" s="18">
        <v>4299</v>
      </c>
      <c r="AU25" s="17">
        <v>8883</v>
      </c>
      <c r="AV25" s="17">
        <v>4195</v>
      </c>
      <c r="AW25" s="18">
        <v>4689</v>
      </c>
      <c r="AX25" s="17">
        <v>9939</v>
      </c>
      <c r="AY25" s="17">
        <v>4463</v>
      </c>
      <c r="AZ25" s="18">
        <v>5476</v>
      </c>
      <c r="BA25" s="17">
        <v>8624</v>
      </c>
      <c r="BB25" s="17">
        <v>3597</v>
      </c>
      <c r="BC25" s="18">
        <v>5028</v>
      </c>
      <c r="BD25" s="17">
        <v>7058</v>
      </c>
      <c r="BE25" s="17">
        <v>2681</v>
      </c>
      <c r="BF25" s="18">
        <v>4377</v>
      </c>
      <c r="BG25" s="17">
        <v>4932</v>
      </c>
      <c r="BH25" s="17">
        <v>1643</v>
      </c>
      <c r="BI25" s="18">
        <v>3289</v>
      </c>
      <c r="BJ25" s="17">
        <v>2422</v>
      </c>
      <c r="BK25" s="17">
        <v>673</v>
      </c>
      <c r="BL25" s="18">
        <v>1749</v>
      </c>
      <c r="BM25" s="17">
        <v>868</v>
      </c>
      <c r="BN25" s="17">
        <v>182</v>
      </c>
      <c r="BO25" s="18">
        <v>687</v>
      </c>
      <c r="BP25" s="17">
        <v>237</v>
      </c>
      <c r="BQ25" s="17">
        <v>36</v>
      </c>
      <c r="BR25" s="19">
        <v>201</v>
      </c>
      <c r="BS25" s="16">
        <v>17533</v>
      </c>
      <c r="BT25" s="17">
        <v>8859</v>
      </c>
      <c r="BU25" s="18">
        <v>8674</v>
      </c>
      <c r="BV25" s="17">
        <v>92494</v>
      </c>
      <c r="BW25" s="17">
        <v>44893</v>
      </c>
      <c r="BX25" s="18">
        <v>47602</v>
      </c>
      <c r="BY25" s="17">
        <v>42964</v>
      </c>
      <c r="BZ25" s="17">
        <v>17470</v>
      </c>
      <c r="CA25" s="19">
        <v>25495</v>
      </c>
    </row>
    <row r="26" spans="1:79" ht="22.2" x14ac:dyDescent="0.45">
      <c r="A26" s="36" t="s">
        <v>7</v>
      </c>
      <c r="B26" s="47">
        <f t="shared" si="0"/>
        <v>0.34601049848172183</v>
      </c>
      <c r="C26" s="49">
        <f t="shared" si="1"/>
        <v>0.38693731511922602</v>
      </c>
      <c r="D26" s="54">
        <f t="shared" si="2"/>
        <v>0.46970113066608082</v>
      </c>
      <c r="E26" s="16">
        <v>127447</v>
      </c>
      <c r="F26" s="17">
        <v>59862</v>
      </c>
      <c r="G26" s="18">
        <v>67585</v>
      </c>
      <c r="H26" s="16">
        <v>4833</v>
      </c>
      <c r="I26" s="17">
        <v>2461</v>
      </c>
      <c r="J26" s="18">
        <v>2372</v>
      </c>
      <c r="K26" s="17">
        <v>4711</v>
      </c>
      <c r="L26" s="17">
        <v>2373</v>
      </c>
      <c r="M26" s="18">
        <v>2338</v>
      </c>
      <c r="N26" s="17">
        <v>4748</v>
      </c>
      <c r="O26" s="17">
        <v>2429</v>
      </c>
      <c r="P26" s="18">
        <v>2318</v>
      </c>
      <c r="Q26" s="17">
        <v>5530</v>
      </c>
      <c r="R26" s="17">
        <v>2792</v>
      </c>
      <c r="S26" s="18">
        <v>2738</v>
      </c>
      <c r="T26" s="17">
        <v>7006</v>
      </c>
      <c r="U26" s="17">
        <v>3355</v>
      </c>
      <c r="V26" s="18">
        <v>3651</v>
      </c>
      <c r="W26" s="17">
        <v>7206</v>
      </c>
      <c r="X26" s="17">
        <v>3393</v>
      </c>
      <c r="Y26" s="18">
        <v>3812</v>
      </c>
      <c r="Z26" s="17">
        <v>6962</v>
      </c>
      <c r="AA26" s="17">
        <v>3375</v>
      </c>
      <c r="AB26" s="18">
        <v>3587</v>
      </c>
      <c r="AC26" s="17">
        <v>7186</v>
      </c>
      <c r="AD26" s="17">
        <v>3515</v>
      </c>
      <c r="AE26" s="18">
        <v>3671</v>
      </c>
      <c r="AF26" s="17">
        <v>7990</v>
      </c>
      <c r="AG26" s="17">
        <v>3904</v>
      </c>
      <c r="AH26" s="18">
        <v>4087</v>
      </c>
      <c r="AI26" s="17">
        <v>9505</v>
      </c>
      <c r="AJ26" s="17">
        <v>4631</v>
      </c>
      <c r="AK26" s="18">
        <v>4874</v>
      </c>
      <c r="AL26" s="17">
        <v>9394</v>
      </c>
      <c r="AM26" s="17">
        <v>4586</v>
      </c>
      <c r="AN26" s="18">
        <v>4808</v>
      </c>
      <c r="AO26" s="17">
        <v>8277</v>
      </c>
      <c r="AP26" s="17">
        <v>4088</v>
      </c>
      <c r="AQ26" s="18">
        <v>4189</v>
      </c>
      <c r="AR26" s="17">
        <v>7033</v>
      </c>
      <c r="AS26" s="17">
        <v>3478</v>
      </c>
      <c r="AT26" s="18">
        <v>3555</v>
      </c>
      <c r="AU26" s="17">
        <v>7516</v>
      </c>
      <c r="AV26" s="17">
        <v>3671</v>
      </c>
      <c r="AW26" s="18">
        <v>3845</v>
      </c>
      <c r="AX26" s="17">
        <v>8578</v>
      </c>
      <c r="AY26" s="17">
        <v>3988</v>
      </c>
      <c r="AZ26" s="18">
        <v>4590</v>
      </c>
      <c r="BA26" s="17">
        <v>7519</v>
      </c>
      <c r="BB26" s="17">
        <v>3241</v>
      </c>
      <c r="BC26" s="18">
        <v>4278</v>
      </c>
      <c r="BD26" s="17">
        <v>6232</v>
      </c>
      <c r="BE26" s="17">
        <v>2403</v>
      </c>
      <c r="BF26" s="18">
        <v>3829</v>
      </c>
      <c r="BG26" s="17">
        <v>4273</v>
      </c>
      <c r="BH26" s="17">
        <v>1451</v>
      </c>
      <c r="BI26" s="18">
        <v>2822</v>
      </c>
      <c r="BJ26" s="17">
        <v>2110</v>
      </c>
      <c r="BK26" s="17">
        <v>574</v>
      </c>
      <c r="BL26" s="18">
        <v>1536</v>
      </c>
      <c r="BM26" s="17">
        <v>683</v>
      </c>
      <c r="BN26" s="17">
        <v>136</v>
      </c>
      <c r="BO26" s="18">
        <v>547</v>
      </c>
      <c r="BP26" s="17">
        <v>154</v>
      </c>
      <c r="BQ26" s="17">
        <v>17</v>
      </c>
      <c r="BR26" s="19">
        <v>137</v>
      </c>
      <c r="BS26" s="16">
        <v>14292</v>
      </c>
      <c r="BT26" s="17">
        <v>7263</v>
      </c>
      <c r="BU26" s="18">
        <v>7029</v>
      </c>
      <c r="BV26" s="17">
        <v>76090</v>
      </c>
      <c r="BW26" s="17">
        <v>37117</v>
      </c>
      <c r="BX26" s="18">
        <v>38972</v>
      </c>
      <c r="BY26" s="17">
        <v>37065</v>
      </c>
      <c r="BZ26" s="17">
        <v>15481</v>
      </c>
      <c r="CA26" s="19">
        <v>21584</v>
      </c>
    </row>
    <row r="27" spans="1:79" ht="22.2" x14ac:dyDescent="0.45">
      <c r="A27" s="15" t="s">
        <v>9</v>
      </c>
      <c r="B27" s="47">
        <f t="shared" si="0"/>
        <v>0.34232302362467654</v>
      </c>
      <c r="C27" s="49">
        <f t="shared" si="1"/>
        <v>0.3901358627598297</v>
      </c>
      <c r="D27" s="54">
        <f t="shared" si="2"/>
        <v>0.47177352032723935</v>
      </c>
      <c r="E27" s="16">
        <v>191664</v>
      </c>
      <c r="F27" s="17">
        <v>90422</v>
      </c>
      <c r="G27" s="18">
        <v>101242</v>
      </c>
      <c r="H27" s="16">
        <v>6585</v>
      </c>
      <c r="I27" s="17">
        <v>3345</v>
      </c>
      <c r="J27" s="18">
        <v>3240</v>
      </c>
      <c r="K27" s="17">
        <v>6916</v>
      </c>
      <c r="L27" s="17">
        <v>3547</v>
      </c>
      <c r="M27" s="18">
        <v>3369</v>
      </c>
      <c r="N27" s="17">
        <v>7701</v>
      </c>
      <c r="O27" s="17">
        <v>3955</v>
      </c>
      <c r="P27" s="18">
        <v>3746</v>
      </c>
      <c r="Q27" s="17">
        <v>9131</v>
      </c>
      <c r="R27" s="17">
        <v>4625</v>
      </c>
      <c r="S27" s="18">
        <v>4506</v>
      </c>
      <c r="T27" s="17">
        <v>10635</v>
      </c>
      <c r="U27" s="17">
        <v>5336</v>
      </c>
      <c r="V27" s="18">
        <v>5298</v>
      </c>
      <c r="W27" s="17">
        <v>10310</v>
      </c>
      <c r="X27" s="17">
        <v>5102</v>
      </c>
      <c r="Y27" s="18">
        <v>5208</v>
      </c>
      <c r="Z27" s="17">
        <v>9626</v>
      </c>
      <c r="AA27" s="17">
        <v>4811</v>
      </c>
      <c r="AB27" s="18">
        <v>4815</v>
      </c>
      <c r="AC27" s="17">
        <v>9713</v>
      </c>
      <c r="AD27" s="17">
        <v>4867</v>
      </c>
      <c r="AE27" s="18">
        <v>4845</v>
      </c>
      <c r="AF27" s="17">
        <v>11415</v>
      </c>
      <c r="AG27" s="17">
        <v>5591</v>
      </c>
      <c r="AH27" s="18">
        <v>5824</v>
      </c>
      <c r="AI27" s="17">
        <v>15187</v>
      </c>
      <c r="AJ27" s="17">
        <v>7341</v>
      </c>
      <c r="AK27" s="18">
        <v>7846</v>
      </c>
      <c r="AL27" s="17">
        <v>15669</v>
      </c>
      <c r="AM27" s="17">
        <v>7608</v>
      </c>
      <c r="AN27" s="18">
        <v>8060</v>
      </c>
      <c r="AO27" s="17">
        <v>13165</v>
      </c>
      <c r="AP27" s="17">
        <v>6458</v>
      </c>
      <c r="AQ27" s="18">
        <v>6707</v>
      </c>
      <c r="AR27" s="17">
        <v>10161</v>
      </c>
      <c r="AS27" s="17">
        <v>5047</v>
      </c>
      <c r="AT27" s="18">
        <v>5115</v>
      </c>
      <c r="AU27" s="17">
        <v>10738</v>
      </c>
      <c r="AV27" s="17">
        <v>5164</v>
      </c>
      <c r="AW27" s="18">
        <v>5574</v>
      </c>
      <c r="AX27" s="17">
        <v>12807</v>
      </c>
      <c r="AY27" s="17">
        <v>5754</v>
      </c>
      <c r="AZ27" s="18">
        <v>7052</v>
      </c>
      <c r="BA27" s="17">
        <v>12253</v>
      </c>
      <c r="BB27" s="17">
        <v>4993</v>
      </c>
      <c r="BC27" s="18">
        <v>7259</v>
      </c>
      <c r="BD27" s="17">
        <v>10246</v>
      </c>
      <c r="BE27" s="17">
        <v>3932</v>
      </c>
      <c r="BF27" s="18">
        <v>6315</v>
      </c>
      <c r="BG27" s="17">
        <v>6112</v>
      </c>
      <c r="BH27" s="17">
        <v>2087</v>
      </c>
      <c r="BI27" s="18">
        <v>4025</v>
      </c>
      <c r="BJ27" s="17">
        <v>2467</v>
      </c>
      <c r="BK27" s="17">
        <v>694</v>
      </c>
      <c r="BL27" s="18">
        <v>1773</v>
      </c>
      <c r="BM27" s="17">
        <v>676</v>
      </c>
      <c r="BN27" s="17">
        <v>144</v>
      </c>
      <c r="BO27" s="18">
        <v>533</v>
      </c>
      <c r="BP27" s="17">
        <v>151</v>
      </c>
      <c r="BQ27" s="17">
        <v>20</v>
      </c>
      <c r="BR27" s="19">
        <v>131</v>
      </c>
      <c r="BS27" s="16">
        <v>21201</v>
      </c>
      <c r="BT27" s="17">
        <v>10847</v>
      </c>
      <c r="BU27" s="18">
        <v>10354</v>
      </c>
      <c r="BV27" s="17">
        <v>115012</v>
      </c>
      <c r="BW27" s="17">
        <v>56786</v>
      </c>
      <c r="BX27" s="18">
        <v>58226</v>
      </c>
      <c r="BY27" s="17">
        <v>55451</v>
      </c>
      <c r="BZ27" s="17">
        <v>22788</v>
      </c>
      <c r="CA27" s="19">
        <v>32662</v>
      </c>
    </row>
    <row r="28" spans="1:79" ht="22.8" thickBot="1" x14ac:dyDescent="0.5">
      <c r="A28" s="37" t="s">
        <v>11</v>
      </c>
      <c r="B28" s="48">
        <f t="shared" si="0"/>
        <v>0.46598035407070315</v>
      </c>
      <c r="C28" s="55">
        <f t="shared" si="1"/>
        <v>0.34289731209649071</v>
      </c>
      <c r="D28" s="56">
        <f t="shared" si="2"/>
        <v>0.57747377767911645</v>
      </c>
      <c r="E28" s="38">
        <v>108114</v>
      </c>
      <c r="F28" s="39">
        <v>62433</v>
      </c>
      <c r="G28" s="40">
        <v>45681</v>
      </c>
      <c r="H28" s="38">
        <v>2124</v>
      </c>
      <c r="I28" s="39">
        <v>1056</v>
      </c>
      <c r="J28" s="40">
        <v>1068</v>
      </c>
      <c r="K28" s="39">
        <v>2236</v>
      </c>
      <c r="L28" s="39">
        <v>1159</v>
      </c>
      <c r="M28" s="40">
        <v>1077</v>
      </c>
      <c r="N28" s="39">
        <v>2583</v>
      </c>
      <c r="O28" s="39">
        <v>1334</v>
      </c>
      <c r="P28" s="40">
        <v>1249</v>
      </c>
      <c r="Q28" s="39">
        <v>3196</v>
      </c>
      <c r="R28" s="39">
        <v>1635</v>
      </c>
      <c r="S28" s="40">
        <v>1561</v>
      </c>
      <c r="T28" s="39">
        <v>5387</v>
      </c>
      <c r="U28" s="39">
        <v>2809</v>
      </c>
      <c r="V28" s="40">
        <v>2578</v>
      </c>
      <c r="W28" s="39">
        <v>5137</v>
      </c>
      <c r="X28" s="39">
        <v>2780</v>
      </c>
      <c r="Y28" s="40">
        <v>2357</v>
      </c>
      <c r="Z28" s="39">
        <v>4507</v>
      </c>
      <c r="AA28" s="39">
        <v>2474</v>
      </c>
      <c r="AB28" s="40">
        <v>2032</v>
      </c>
      <c r="AC28" s="39">
        <v>4737</v>
      </c>
      <c r="AD28" s="39">
        <v>2631</v>
      </c>
      <c r="AE28" s="40">
        <v>2106</v>
      </c>
      <c r="AF28" s="39">
        <v>5571</v>
      </c>
      <c r="AG28" s="39">
        <v>3163</v>
      </c>
      <c r="AH28" s="40">
        <v>2409</v>
      </c>
      <c r="AI28" s="39">
        <v>7332</v>
      </c>
      <c r="AJ28" s="39">
        <v>4217</v>
      </c>
      <c r="AK28" s="40">
        <v>3115</v>
      </c>
      <c r="AL28" s="39">
        <v>7670</v>
      </c>
      <c r="AM28" s="39">
        <v>4625</v>
      </c>
      <c r="AN28" s="40">
        <v>3045</v>
      </c>
      <c r="AO28" s="39">
        <v>7255</v>
      </c>
      <c r="AP28" s="39">
        <v>4506</v>
      </c>
      <c r="AQ28" s="40">
        <v>2749</v>
      </c>
      <c r="AR28" s="39">
        <v>7347</v>
      </c>
      <c r="AS28" s="39">
        <v>4756</v>
      </c>
      <c r="AT28" s="40">
        <v>2591</v>
      </c>
      <c r="AU28" s="39">
        <v>9611</v>
      </c>
      <c r="AV28" s="39">
        <v>6468</v>
      </c>
      <c r="AW28" s="40">
        <v>3142</v>
      </c>
      <c r="AX28" s="39">
        <v>11161</v>
      </c>
      <c r="AY28" s="39">
        <v>7374</v>
      </c>
      <c r="AZ28" s="40">
        <v>3788</v>
      </c>
      <c r="BA28" s="39">
        <v>9111</v>
      </c>
      <c r="BB28" s="39">
        <v>5476</v>
      </c>
      <c r="BC28" s="40">
        <v>3634</v>
      </c>
      <c r="BD28" s="39">
        <v>6821</v>
      </c>
      <c r="BE28" s="39">
        <v>3549</v>
      </c>
      <c r="BF28" s="40">
        <v>3271</v>
      </c>
      <c r="BG28" s="39">
        <v>4050</v>
      </c>
      <c r="BH28" s="39">
        <v>1740</v>
      </c>
      <c r="BI28" s="40">
        <v>2310</v>
      </c>
      <c r="BJ28" s="39">
        <v>1682</v>
      </c>
      <c r="BK28" s="39">
        <v>543</v>
      </c>
      <c r="BL28" s="40">
        <v>1139</v>
      </c>
      <c r="BM28" s="39">
        <v>496</v>
      </c>
      <c r="BN28" s="39">
        <v>123</v>
      </c>
      <c r="BO28" s="40">
        <v>373</v>
      </c>
      <c r="BP28" s="39">
        <v>100</v>
      </c>
      <c r="BQ28" s="39">
        <v>15</v>
      </c>
      <c r="BR28" s="41">
        <v>85</v>
      </c>
      <c r="BS28" s="38">
        <v>6943</v>
      </c>
      <c r="BT28" s="39">
        <v>3548</v>
      </c>
      <c r="BU28" s="40">
        <v>3394</v>
      </c>
      <c r="BV28" s="39">
        <v>58139</v>
      </c>
      <c r="BW28" s="39">
        <v>33595</v>
      </c>
      <c r="BX28" s="40">
        <v>24544</v>
      </c>
      <c r="BY28" s="39">
        <v>43032</v>
      </c>
      <c r="BZ28" s="39">
        <v>25289</v>
      </c>
      <c r="CA28" s="41">
        <v>17743</v>
      </c>
    </row>
  </sheetData>
  <mergeCells count="3">
    <mergeCell ref="A1:A3"/>
    <mergeCell ref="E1:BR1"/>
    <mergeCell ref="BS1:CA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7813-8A0A-456B-9841-79F704D0E5C9}">
  <dimension ref="A1:AA16"/>
  <sheetViews>
    <sheetView workbookViewId="0">
      <selection activeCell="E17" sqref="E17"/>
    </sheetView>
  </sheetViews>
  <sheetFormatPr defaultRowHeight="18" x14ac:dyDescent="0.45"/>
  <cols>
    <col min="1" max="1" width="5.3984375" bestFit="1" customWidth="1"/>
    <col min="2" max="2" width="6.19921875" bestFit="1" customWidth="1"/>
    <col min="3" max="3" width="5.3984375" bestFit="1" customWidth="1"/>
    <col min="27" max="27" width="8.796875" customWidth="1"/>
  </cols>
  <sheetData>
    <row r="1" spans="1:27" x14ac:dyDescent="0.45">
      <c r="A1" t="s">
        <v>68</v>
      </c>
      <c r="B1" t="s">
        <v>122</v>
      </c>
      <c r="C1" t="s">
        <v>123</v>
      </c>
      <c r="D1" t="s">
        <v>13</v>
      </c>
      <c r="E1" t="s">
        <v>15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47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0</v>
      </c>
      <c r="V1" t="s">
        <v>2</v>
      </c>
      <c r="W1" t="s">
        <v>45</v>
      </c>
      <c r="X1" t="s">
        <v>5</v>
      </c>
      <c r="Y1" t="s">
        <v>7</v>
      </c>
      <c r="Z1" t="s">
        <v>9</v>
      </c>
      <c r="AA1" t="s">
        <v>11</v>
      </c>
    </row>
    <row r="2" spans="1:27" x14ac:dyDescent="0.45">
      <c r="A2">
        <f>AVERAGE(B2:C2)</f>
        <v>50</v>
      </c>
      <c r="B2">
        <v>0</v>
      </c>
      <c r="C2">
        <v>100</v>
      </c>
      <c r="D2" s="58">
        <v>7.1999999999999995E-2</v>
      </c>
      <c r="E2" s="58">
        <v>0.06</v>
      </c>
      <c r="F2" s="58">
        <v>6.3E-2</v>
      </c>
      <c r="G2" s="58">
        <v>8.7999999999999995E-2</v>
      </c>
      <c r="H2" s="58">
        <v>7.6999999999999999E-2</v>
      </c>
      <c r="I2" s="58">
        <v>8.4000000000000005E-2</v>
      </c>
      <c r="J2" s="58">
        <v>7.9000000000000001E-2</v>
      </c>
      <c r="K2" s="58">
        <v>8.5000000000000006E-2</v>
      </c>
      <c r="L2" s="58">
        <v>8.5999999999999993E-2</v>
      </c>
      <c r="M2" s="58">
        <v>0.14099999999999999</v>
      </c>
      <c r="N2" s="58">
        <v>5.6000000000000001E-2</v>
      </c>
      <c r="O2" s="58">
        <v>7.3999999999999996E-2</v>
      </c>
      <c r="P2" s="58">
        <v>0.1</v>
      </c>
      <c r="Q2" s="58">
        <v>8.2000000000000003E-2</v>
      </c>
      <c r="R2" s="58">
        <v>0.126</v>
      </c>
      <c r="S2" s="58">
        <v>0.107</v>
      </c>
      <c r="T2" s="58">
        <v>7.4999999999999997E-2</v>
      </c>
      <c r="U2" s="58">
        <v>6.5000000000000002E-2</v>
      </c>
      <c r="V2" s="58">
        <v>7.5999999999999998E-2</v>
      </c>
      <c r="W2" s="58">
        <v>8.4000000000000005E-2</v>
      </c>
      <c r="X2" s="58">
        <v>8.2000000000000003E-2</v>
      </c>
      <c r="Y2" s="58">
        <v>0.09</v>
      </c>
      <c r="Z2" s="58">
        <v>0.10199999999999999</v>
      </c>
      <c r="AA2" s="58">
        <v>0.16600000000000001</v>
      </c>
    </row>
    <row r="3" spans="1:27" x14ac:dyDescent="0.45">
      <c r="A3">
        <f t="shared" ref="A3:A12" si="0">AVERAGE(B3:C3)</f>
        <v>150</v>
      </c>
      <c r="B3">
        <v>100</v>
      </c>
      <c r="C3">
        <v>200</v>
      </c>
      <c r="D3" s="58">
        <v>0.13800000000000001</v>
      </c>
      <c r="E3" s="58">
        <v>0.17499999999999999</v>
      </c>
      <c r="F3" s="58">
        <v>0.107</v>
      </c>
      <c r="G3" s="58">
        <v>0.20399999999999999</v>
      </c>
      <c r="H3" s="58">
        <v>0.16400000000000001</v>
      </c>
      <c r="I3" s="58">
        <v>0.13300000000000001</v>
      </c>
      <c r="J3" s="58">
        <v>0.191</v>
      </c>
      <c r="K3" s="58">
        <v>0.20200000000000001</v>
      </c>
      <c r="L3" s="58">
        <v>0.122</v>
      </c>
      <c r="M3" s="58">
        <v>0.23</v>
      </c>
      <c r="N3" s="58">
        <v>0.154</v>
      </c>
      <c r="O3" s="58">
        <v>0.14899999999999999</v>
      </c>
      <c r="P3" s="58">
        <v>0.184</v>
      </c>
      <c r="Q3" s="58">
        <v>0.156</v>
      </c>
      <c r="R3" s="58">
        <v>0.22700000000000001</v>
      </c>
      <c r="S3" s="58">
        <v>0.188</v>
      </c>
      <c r="T3" s="58">
        <v>0.152</v>
      </c>
      <c r="U3" s="58">
        <v>0.13300000000000001</v>
      </c>
      <c r="V3" s="58">
        <v>0.16500000000000001</v>
      </c>
      <c r="W3" s="58">
        <v>0.17699999999999999</v>
      </c>
      <c r="X3" s="58">
        <v>0.218</v>
      </c>
      <c r="Y3" s="58">
        <v>0.20499999999999999</v>
      </c>
      <c r="Z3" s="58">
        <v>0.223</v>
      </c>
      <c r="AA3" s="58">
        <v>0.40200000000000002</v>
      </c>
    </row>
    <row r="4" spans="1:27" x14ac:dyDescent="0.45">
      <c r="A4">
        <f t="shared" si="0"/>
        <v>250</v>
      </c>
      <c r="B4">
        <v>200</v>
      </c>
      <c r="C4">
        <v>300</v>
      </c>
      <c r="D4" s="58">
        <v>0.20899999999999999</v>
      </c>
      <c r="E4" s="58">
        <v>0.19900000000000001</v>
      </c>
      <c r="F4" s="58">
        <v>0.16200000000000001</v>
      </c>
      <c r="G4" s="58">
        <v>0.19900000000000001</v>
      </c>
      <c r="H4" s="58">
        <v>0.19500000000000001</v>
      </c>
      <c r="I4" s="58">
        <v>0.17799999999999999</v>
      </c>
      <c r="J4" s="58">
        <v>0.19900000000000001</v>
      </c>
      <c r="K4" s="58">
        <v>0.20599999999999999</v>
      </c>
      <c r="L4" s="58">
        <v>0.16900000000000001</v>
      </c>
      <c r="M4" s="58">
        <v>0.222</v>
      </c>
      <c r="N4" s="58">
        <v>0.17</v>
      </c>
      <c r="O4" s="58">
        <v>0.186</v>
      </c>
      <c r="P4" s="58">
        <v>0.214</v>
      </c>
      <c r="Q4" s="58">
        <v>0.21199999999999999</v>
      </c>
      <c r="R4" s="58">
        <v>0.19600000000000001</v>
      </c>
      <c r="S4" s="58">
        <v>0.16500000000000001</v>
      </c>
      <c r="T4" s="58">
        <v>0.20499999999999999</v>
      </c>
      <c r="U4" s="58">
        <v>0.151</v>
      </c>
      <c r="V4" s="58">
        <v>0.193</v>
      </c>
      <c r="W4" s="58">
        <v>0.186</v>
      </c>
      <c r="X4" s="58">
        <v>0.17599999999999999</v>
      </c>
      <c r="Y4" s="58">
        <v>0.191</v>
      </c>
      <c r="Z4" s="58">
        <v>0.221</v>
      </c>
      <c r="AA4" s="58">
        <v>0.159</v>
      </c>
    </row>
    <row r="5" spans="1:27" x14ac:dyDescent="0.45">
      <c r="A5">
        <f t="shared" si="0"/>
        <v>350</v>
      </c>
      <c r="B5">
        <v>300</v>
      </c>
      <c r="C5">
        <v>400</v>
      </c>
      <c r="D5" s="58">
        <v>0.153</v>
      </c>
      <c r="E5" s="58">
        <v>0.151</v>
      </c>
      <c r="F5" s="58">
        <v>0.17499999999999999</v>
      </c>
      <c r="G5" s="58">
        <v>0.16300000000000001</v>
      </c>
      <c r="H5" s="58">
        <v>0.191</v>
      </c>
      <c r="I5" s="58">
        <v>0.182</v>
      </c>
      <c r="J5" s="58">
        <v>0.156</v>
      </c>
      <c r="K5" s="58">
        <v>0.14799999999999999</v>
      </c>
      <c r="L5" s="58">
        <v>0.16300000000000001</v>
      </c>
      <c r="M5" s="58">
        <v>0.13100000000000001</v>
      </c>
      <c r="N5" s="58">
        <v>0.14599999999999999</v>
      </c>
      <c r="O5" s="58">
        <v>0.18</v>
      </c>
      <c r="P5" s="58">
        <v>0.16700000000000001</v>
      </c>
      <c r="Q5" s="58">
        <v>0.16200000000000001</v>
      </c>
      <c r="R5" s="58">
        <v>0.155</v>
      </c>
      <c r="S5" s="58">
        <v>0.14399999999999999</v>
      </c>
      <c r="T5" s="58">
        <v>0.156</v>
      </c>
      <c r="U5" s="58">
        <v>0.16800000000000001</v>
      </c>
      <c r="V5" s="58">
        <v>0.13300000000000001</v>
      </c>
      <c r="W5" s="58">
        <v>0.13100000000000001</v>
      </c>
      <c r="X5" s="58">
        <v>0.16600000000000001</v>
      </c>
      <c r="Y5" s="58">
        <v>0.152</v>
      </c>
      <c r="Z5" s="58">
        <v>0.126</v>
      </c>
      <c r="AA5" s="58">
        <v>9.6000000000000002E-2</v>
      </c>
    </row>
    <row r="6" spans="1:27" x14ac:dyDescent="0.45">
      <c r="A6">
        <f t="shared" si="0"/>
        <v>450</v>
      </c>
      <c r="B6">
        <v>400</v>
      </c>
      <c r="C6">
        <v>500</v>
      </c>
      <c r="D6" s="58">
        <v>0.13900000000000001</v>
      </c>
      <c r="E6" s="58">
        <v>0.114</v>
      </c>
      <c r="F6" s="58">
        <v>0.14599999999999999</v>
      </c>
      <c r="G6" s="58">
        <v>9.8000000000000004E-2</v>
      </c>
      <c r="H6" s="58">
        <v>0.10100000000000001</v>
      </c>
      <c r="I6" s="58">
        <v>0.123</v>
      </c>
      <c r="J6" s="58">
        <v>0.106</v>
      </c>
      <c r="K6" s="58">
        <v>0.108</v>
      </c>
      <c r="L6" s="58">
        <v>9.8000000000000004E-2</v>
      </c>
      <c r="M6" s="58">
        <v>8.1000000000000003E-2</v>
      </c>
      <c r="N6" s="58">
        <v>0.13200000000000001</v>
      </c>
      <c r="O6" s="58">
        <v>0.11600000000000001</v>
      </c>
      <c r="P6" s="58">
        <v>0.113</v>
      </c>
      <c r="Q6" s="58">
        <v>0.11600000000000001</v>
      </c>
      <c r="R6" s="58">
        <v>0.10100000000000001</v>
      </c>
      <c r="S6" s="58">
        <v>0.11</v>
      </c>
      <c r="T6" s="58">
        <v>0.11899999999999999</v>
      </c>
      <c r="U6" s="58">
        <v>0.14899999999999999</v>
      </c>
      <c r="V6" s="58">
        <v>9.4E-2</v>
      </c>
      <c r="W6" s="58">
        <v>0.127</v>
      </c>
      <c r="X6" s="58">
        <v>0.11799999999999999</v>
      </c>
      <c r="Y6" s="58">
        <v>0.113</v>
      </c>
      <c r="Z6" s="58">
        <v>9.6000000000000002E-2</v>
      </c>
      <c r="AA6" s="58">
        <v>0.06</v>
      </c>
    </row>
    <row r="7" spans="1:27" x14ac:dyDescent="0.45">
      <c r="A7">
        <f t="shared" si="0"/>
        <v>550</v>
      </c>
      <c r="B7">
        <v>500</v>
      </c>
      <c r="C7">
        <v>600</v>
      </c>
      <c r="D7" s="58">
        <v>0.10199999999999999</v>
      </c>
      <c r="E7" s="58">
        <v>8.4000000000000005E-2</v>
      </c>
      <c r="F7" s="58">
        <v>9.6000000000000002E-2</v>
      </c>
      <c r="G7" s="58">
        <v>9.2999999999999999E-2</v>
      </c>
      <c r="H7" s="58">
        <v>6.4000000000000001E-2</v>
      </c>
      <c r="I7" s="58">
        <v>9.5000000000000001E-2</v>
      </c>
      <c r="J7" s="58">
        <v>9.5000000000000001E-2</v>
      </c>
      <c r="K7" s="58">
        <v>8.2000000000000003E-2</v>
      </c>
      <c r="L7" s="58">
        <v>7.1999999999999995E-2</v>
      </c>
      <c r="M7" s="58">
        <v>4.9000000000000002E-2</v>
      </c>
      <c r="N7" s="58">
        <v>0.113</v>
      </c>
      <c r="O7" s="58">
        <v>0.08</v>
      </c>
      <c r="P7" s="58">
        <v>7.1999999999999995E-2</v>
      </c>
      <c r="Q7" s="58">
        <v>9.0999999999999998E-2</v>
      </c>
      <c r="R7" s="58">
        <v>6.6000000000000003E-2</v>
      </c>
      <c r="S7" s="58">
        <v>7.5999999999999998E-2</v>
      </c>
      <c r="T7" s="58">
        <v>9.2999999999999999E-2</v>
      </c>
      <c r="U7" s="58">
        <v>0.122</v>
      </c>
      <c r="V7" s="58">
        <v>7.3999999999999996E-2</v>
      </c>
      <c r="W7" s="58">
        <v>8.5999999999999993E-2</v>
      </c>
      <c r="X7" s="58">
        <v>7.3999999999999996E-2</v>
      </c>
      <c r="Y7" s="58">
        <v>7.1999999999999995E-2</v>
      </c>
      <c r="Z7" s="58">
        <v>7.6999999999999999E-2</v>
      </c>
      <c r="AA7" s="58">
        <v>4.3999999999999997E-2</v>
      </c>
    </row>
    <row r="8" spans="1:27" x14ac:dyDescent="0.45">
      <c r="A8">
        <f t="shared" si="0"/>
        <v>650</v>
      </c>
      <c r="B8">
        <v>600</v>
      </c>
      <c r="C8">
        <v>700</v>
      </c>
      <c r="D8" s="58">
        <v>5.2999999999999999E-2</v>
      </c>
      <c r="E8" s="58">
        <v>5.5E-2</v>
      </c>
      <c r="F8" s="58">
        <v>0.1</v>
      </c>
      <c r="G8" s="58">
        <v>5.0999999999999997E-2</v>
      </c>
      <c r="H8" s="58">
        <v>6.8000000000000005E-2</v>
      </c>
      <c r="I8" s="58">
        <v>4.7E-2</v>
      </c>
      <c r="J8" s="58">
        <v>6.2E-2</v>
      </c>
      <c r="K8" s="58">
        <v>5.1999999999999998E-2</v>
      </c>
      <c r="L8" s="58">
        <v>6.0999999999999999E-2</v>
      </c>
      <c r="M8" s="58">
        <v>3.6999999999999998E-2</v>
      </c>
      <c r="N8" s="58">
        <v>7.5999999999999998E-2</v>
      </c>
      <c r="O8" s="58">
        <v>7.2999999999999995E-2</v>
      </c>
      <c r="P8" s="58">
        <v>5.0999999999999997E-2</v>
      </c>
      <c r="Q8" s="58">
        <v>4.7E-2</v>
      </c>
      <c r="R8" s="58">
        <v>3.5999999999999997E-2</v>
      </c>
      <c r="S8" s="58">
        <v>4.2000000000000003E-2</v>
      </c>
      <c r="T8" s="58">
        <v>5.2999999999999999E-2</v>
      </c>
      <c r="U8" s="58">
        <v>6.7000000000000004E-2</v>
      </c>
      <c r="V8" s="58">
        <v>6.0999999999999999E-2</v>
      </c>
      <c r="W8" s="58">
        <v>7.2999999999999995E-2</v>
      </c>
      <c r="X8" s="58">
        <v>4.2999999999999997E-2</v>
      </c>
      <c r="Y8" s="58">
        <v>4.5999999999999999E-2</v>
      </c>
      <c r="Z8" s="58">
        <v>0.04</v>
      </c>
      <c r="AA8" s="58">
        <v>2.1000000000000001E-2</v>
      </c>
    </row>
    <row r="9" spans="1:27" x14ac:dyDescent="0.45">
      <c r="A9">
        <f t="shared" si="0"/>
        <v>750</v>
      </c>
      <c r="B9">
        <v>700</v>
      </c>
      <c r="C9">
        <v>800</v>
      </c>
      <c r="D9" s="58">
        <v>3.4000000000000002E-2</v>
      </c>
      <c r="E9" s="58">
        <v>3.7999999999999999E-2</v>
      </c>
      <c r="F9" s="58">
        <v>4.4999999999999998E-2</v>
      </c>
      <c r="G9" s="58">
        <v>3.5000000000000003E-2</v>
      </c>
      <c r="H9" s="58">
        <v>4.9000000000000002E-2</v>
      </c>
      <c r="I9" s="58">
        <v>0.05</v>
      </c>
      <c r="J9" s="58">
        <v>3.2000000000000001E-2</v>
      </c>
      <c r="K9" s="58">
        <v>0.04</v>
      </c>
      <c r="L9" s="58">
        <v>5.8999999999999997E-2</v>
      </c>
      <c r="M9" s="58">
        <v>3.3000000000000002E-2</v>
      </c>
      <c r="N9" s="58">
        <v>5.2999999999999999E-2</v>
      </c>
      <c r="O9" s="58">
        <v>5.2999999999999999E-2</v>
      </c>
      <c r="P9" s="58">
        <v>3.3000000000000002E-2</v>
      </c>
      <c r="Q9" s="58">
        <v>3.6999999999999998E-2</v>
      </c>
      <c r="R9" s="58">
        <v>2.5999999999999999E-2</v>
      </c>
      <c r="S9" s="58">
        <v>4.1000000000000002E-2</v>
      </c>
      <c r="T9" s="58">
        <v>4.9000000000000002E-2</v>
      </c>
      <c r="U9" s="58">
        <v>4.5999999999999999E-2</v>
      </c>
      <c r="V9" s="58">
        <v>0.05</v>
      </c>
      <c r="W9" s="58">
        <v>4.3999999999999997E-2</v>
      </c>
      <c r="X9" s="58">
        <v>3.6999999999999998E-2</v>
      </c>
      <c r="Y9" s="58">
        <v>3.2000000000000001E-2</v>
      </c>
      <c r="Z9" s="58">
        <v>4.5999999999999999E-2</v>
      </c>
      <c r="AA9" s="58">
        <v>1.7999999999999999E-2</v>
      </c>
    </row>
    <row r="10" spans="1:27" x14ac:dyDescent="0.45">
      <c r="A10">
        <f t="shared" si="0"/>
        <v>850</v>
      </c>
      <c r="B10">
        <v>800</v>
      </c>
      <c r="C10">
        <v>900</v>
      </c>
      <c r="D10" s="58">
        <v>2.8000000000000001E-2</v>
      </c>
      <c r="E10" s="58">
        <v>3.5000000000000003E-2</v>
      </c>
      <c r="F10" s="58">
        <v>0.03</v>
      </c>
      <c r="G10" s="58">
        <v>2.5000000000000001E-2</v>
      </c>
      <c r="H10" s="58">
        <v>0.03</v>
      </c>
      <c r="I10" s="58">
        <v>2.8000000000000001E-2</v>
      </c>
      <c r="J10" s="58">
        <v>2.7E-2</v>
      </c>
      <c r="K10" s="58">
        <v>2.7E-2</v>
      </c>
      <c r="L10" s="58">
        <v>3.7999999999999999E-2</v>
      </c>
      <c r="M10" s="58">
        <v>3.4000000000000002E-2</v>
      </c>
      <c r="N10" s="58">
        <v>3.4000000000000002E-2</v>
      </c>
      <c r="O10" s="58">
        <v>2.7E-2</v>
      </c>
      <c r="P10" s="58">
        <v>1.9E-2</v>
      </c>
      <c r="Q10" s="58">
        <v>2.5999999999999999E-2</v>
      </c>
      <c r="R10" s="58">
        <v>2.3E-2</v>
      </c>
      <c r="S10" s="58">
        <v>2.8000000000000001E-2</v>
      </c>
      <c r="T10" s="58">
        <v>2.5000000000000001E-2</v>
      </c>
      <c r="U10" s="58">
        <v>3.1E-2</v>
      </c>
      <c r="V10" s="58">
        <v>3.3000000000000002E-2</v>
      </c>
      <c r="W10" s="58">
        <v>0.03</v>
      </c>
      <c r="X10" s="58">
        <v>2.5999999999999999E-2</v>
      </c>
      <c r="Y10" s="58">
        <v>2.5999999999999999E-2</v>
      </c>
      <c r="Z10" s="58">
        <v>2.1000000000000001E-2</v>
      </c>
      <c r="AA10" s="58">
        <v>1.4E-2</v>
      </c>
    </row>
    <row r="11" spans="1:27" x14ac:dyDescent="0.45">
      <c r="A11">
        <f t="shared" si="0"/>
        <v>950</v>
      </c>
      <c r="B11">
        <v>900</v>
      </c>
      <c r="C11">
        <v>1000</v>
      </c>
      <c r="D11" s="58">
        <v>2.4E-2</v>
      </c>
      <c r="E11" s="58">
        <v>2.9000000000000001E-2</v>
      </c>
      <c r="F11" s="58">
        <v>2.8000000000000001E-2</v>
      </c>
      <c r="G11" s="58">
        <v>1.7000000000000001E-2</v>
      </c>
      <c r="H11" s="58">
        <v>1.7000000000000001E-2</v>
      </c>
      <c r="I11" s="58">
        <v>2.4E-2</v>
      </c>
      <c r="J11" s="58">
        <v>2.3E-2</v>
      </c>
      <c r="K11" s="58">
        <v>1.7999999999999999E-2</v>
      </c>
      <c r="L11" s="58">
        <v>4.2999999999999997E-2</v>
      </c>
      <c r="M11" s="58">
        <v>6.0000000000000001E-3</v>
      </c>
      <c r="N11" s="58">
        <v>2.8000000000000001E-2</v>
      </c>
      <c r="O11" s="58">
        <v>1.7000000000000001E-2</v>
      </c>
      <c r="P11" s="58">
        <v>1.7999999999999999E-2</v>
      </c>
      <c r="Q11" s="58">
        <v>2.1000000000000001E-2</v>
      </c>
      <c r="R11" s="58">
        <v>1.2999999999999999E-2</v>
      </c>
      <c r="S11" s="58">
        <v>3.3000000000000002E-2</v>
      </c>
      <c r="T11" s="58">
        <v>2.4E-2</v>
      </c>
      <c r="U11" s="58">
        <v>2.3E-2</v>
      </c>
      <c r="V11" s="58">
        <v>2.5000000000000001E-2</v>
      </c>
      <c r="W11" s="58">
        <v>1.7000000000000001E-2</v>
      </c>
      <c r="X11" s="58">
        <v>2.1000000000000001E-2</v>
      </c>
      <c r="Y11" s="58">
        <v>2.3E-2</v>
      </c>
      <c r="Z11" s="58">
        <v>1.9E-2</v>
      </c>
      <c r="AA11" s="58">
        <v>8.9999999999999993E-3</v>
      </c>
    </row>
    <row r="12" spans="1:27" x14ac:dyDescent="0.45">
      <c r="A12">
        <f t="shared" si="0"/>
        <v>1250</v>
      </c>
      <c r="B12">
        <v>1000</v>
      </c>
      <c r="C12">
        <v>1500</v>
      </c>
      <c r="D12" s="58">
        <v>3.2000000000000001E-2</v>
      </c>
      <c r="E12" s="58">
        <v>4.2999999999999997E-2</v>
      </c>
      <c r="F12" s="58">
        <v>3.5000000000000003E-2</v>
      </c>
      <c r="G12" s="58">
        <v>2.3E-2</v>
      </c>
      <c r="H12" s="58">
        <v>0.03</v>
      </c>
      <c r="I12" s="58">
        <v>3.3000000000000002E-2</v>
      </c>
      <c r="J12" s="58">
        <v>2.1000000000000001E-2</v>
      </c>
      <c r="K12" s="58">
        <v>2.5999999999999999E-2</v>
      </c>
      <c r="L12" s="58">
        <v>6.6000000000000003E-2</v>
      </c>
      <c r="M12" s="58">
        <v>1.4999999999999999E-2</v>
      </c>
      <c r="N12" s="58">
        <v>3.2000000000000001E-2</v>
      </c>
      <c r="O12" s="58">
        <v>3.5000000000000003E-2</v>
      </c>
      <c r="P12" s="58">
        <v>2.1000000000000001E-2</v>
      </c>
      <c r="Q12" s="58">
        <v>3.6999999999999998E-2</v>
      </c>
      <c r="R12" s="58">
        <v>2.1000000000000001E-2</v>
      </c>
      <c r="S12" s="58">
        <v>4.1000000000000002E-2</v>
      </c>
      <c r="T12" s="58">
        <v>3.6999999999999998E-2</v>
      </c>
      <c r="U12" s="58">
        <v>3.3000000000000002E-2</v>
      </c>
      <c r="V12" s="58">
        <v>7.0999999999999994E-2</v>
      </c>
      <c r="W12" s="58">
        <v>3.6999999999999998E-2</v>
      </c>
      <c r="X12" s="58">
        <v>2.8000000000000001E-2</v>
      </c>
      <c r="Y12" s="58">
        <v>3.5999999999999997E-2</v>
      </c>
      <c r="Z12" s="58">
        <v>0.02</v>
      </c>
      <c r="AA12" s="58">
        <v>7.0000000000000001E-3</v>
      </c>
    </row>
    <row r="13" spans="1:27" x14ac:dyDescent="0.45">
      <c r="A13">
        <v>2000</v>
      </c>
      <c r="B13">
        <v>1500</v>
      </c>
      <c r="D13" s="58">
        <v>1.7000000000000001E-2</v>
      </c>
      <c r="E13" s="58">
        <v>1.7000000000000001E-2</v>
      </c>
      <c r="F13" s="58">
        <v>1.2999999999999999E-2</v>
      </c>
      <c r="G13" s="58">
        <v>5.0000000000000001E-3</v>
      </c>
      <c r="H13" s="58">
        <v>1.4E-2</v>
      </c>
      <c r="I13" s="58">
        <v>2.1999999999999999E-2</v>
      </c>
      <c r="J13" s="58">
        <v>8.9999999999999993E-3</v>
      </c>
      <c r="K13" s="58">
        <v>6.0000000000000001E-3</v>
      </c>
      <c r="L13" s="58">
        <v>2.1999999999999999E-2</v>
      </c>
      <c r="M13" s="58">
        <v>0.02</v>
      </c>
      <c r="N13" s="58">
        <v>7.0000000000000001E-3</v>
      </c>
      <c r="O13" s="58">
        <v>0.01</v>
      </c>
      <c r="P13" s="58">
        <v>7.0000000000000001E-3</v>
      </c>
      <c r="Q13" s="58">
        <v>1.2999999999999999E-2</v>
      </c>
      <c r="R13" s="58">
        <v>0.01</v>
      </c>
      <c r="S13" s="58">
        <v>2.5000000000000001E-2</v>
      </c>
      <c r="T13" s="58">
        <v>1.2E-2</v>
      </c>
      <c r="U13" s="58">
        <v>1.0999999999999999E-2</v>
      </c>
      <c r="V13" s="58">
        <v>2.5000000000000001E-2</v>
      </c>
      <c r="W13" s="58">
        <v>8.9999999999999993E-3</v>
      </c>
      <c r="X13" s="58">
        <v>0.01</v>
      </c>
      <c r="Y13" s="58">
        <v>1.4E-2</v>
      </c>
      <c r="Z13" s="58">
        <v>0.01</v>
      </c>
      <c r="AA13" s="58">
        <v>4.0000000000000001E-3</v>
      </c>
    </row>
    <row r="14" spans="1:27" s="59" customFormat="1" x14ac:dyDescent="0.45">
      <c r="A14" s="59" t="s">
        <v>124</v>
      </c>
      <c r="D14" s="59">
        <f>SUMPRODUCT($A$2:$A$13,D2:D13)</f>
        <v>429.30000000000007</v>
      </c>
      <c r="E14" s="59">
        <f t="shared" ref="E14:AA14" si="1">SUMPRODUCT($A$2:$A$13,E2:E13)</f>
        <v>438.65000000000003</v>
      </c>
      <c r="F14" s="59">
        <f t="shared" si="1"/>
        <v>460.05</v>
      </c>
      <c r="G14" s="59">
        <f t="shared" si="1"/>
        <v>372.59999999999997</v>
      </c>
      <c r="H14" s="59">
        <f t="shared" si="1"/>
        <v>412.79999999999995</v>
      </c>
      <c r="I14" s="59">
        <f t="shared" si="1"/>
        <v>439.85</v>
      </c>
      <c r="J14" s="59">
        <f t="shared" si="1"/>
        <v>390.25</v>
      </c>
      <c r="K14" s="59">
        <f t="shared" si="1"/>
        <v>379.9</v>
      </c>
      <c r="L14" s="59">
        <f t="shared" si="1"/>
        <v>489.15</v>
      </c>
      <c r="M14" s="59">
        <f t="shared" si="1"/>
        <v>348.45</v>
      </c>
      <c r="N14" s="59">
        <f t="shared" si="1"/>
        <v>439.7</v>
      </c>
      <c r="O14" s="59">
        <f t="shared" si="1"/>
        <v>421.79999999999995</v>
      </c>
      <c r="P14" s="59">
        <f t="shared" si="1"/>
        <v>366.4</v>
      </c>
      <c r="Q14" s="59">
        <f t="shared" si="1"/>
        <v>412.05</v>
      </c>
      <c r="R14" s="59">
        <f t="shared" si="1"/>
        <v>346.40000000000003</v>
      </c>
      <c r="S14" s="59">
        <f t="shared" si="1"/>
        <v>430.95000000000005</v>
      </c>
      <c r="T14" s="59">
        <f t="shared" si="1"/>
        <v>422.6</v>
      </c>
      <c r="U14" s="59">
        <f t="shared" si="1"/>
        <v>443.40000000000003</v>
      </c>
      <c r="V14" s="59">
        <f t="shared" si="1"/>
        <v>474.05</v>
      </c>
      <c r="W14" s="59">
        <f t="shared" si="1"/>
        <v>413.9</v>
      </c>
      <c r="X14" s="59">
        <f t="shared" si="1"/>
        <v>385.45</v>
      </c>
      <c r="Y14" s="59">
        <f t="shared" si="1"/>
        <v>397.5</v>
      </c>
      <c r="Z14" s="59">
        <f t="shared" si="1"/>
        <v>364.85000000000008</v>
      </c>
      <c r="AA14" s="59">
        <f t="shared" si="1"/>
        <v>257.5</v>
      </c>
    </row>
    <row r="15" spans="1:27" s="59" customFormat="1" x14ac:dyDescent="0.45">
      <c r="A15" s="59" t="s">
        <v>125</v>
      </c>
      <c r="D15" s="59">
        <v>1.83</v>
      </c>
      <c r="E15" s="59">
        <v>2.1</v>
      </c>
      <c r="F15" s="59">
        <v>2.06</v>
      </c>
      <c r="G15" s="59">
        <v>2.29</v>
      </c>
      <c r="H15" s="59">
        <v>1.65</v>
      </c>
      <c r="I15" s="59">
        <v>1.96</v>
      </c>
      <c r="J15" s="59">
        <v>2.1800000000000002</v>
      </c>
      <c r="K15" s="59">
        <v>2.34</v>
      </c>
      <c r="L15" s="59">
        <v>2.06</v>
      </c>
      <c r="M15" s="59">
        <v>1.61</v>
      </c>
      <c r="N15" s="59">
        <v>2.35</v>
      </c>
      <c r="O15" s="59">
        <v>1.97</v>
      </c>
      <c r="P15" s="59">
        <v>1.99</v>
      </c>
      <c r="Q15" s="59">
        <v>2.2000000000000002</v>
      </c>
      <c r="R15" s="59">
        <v>2.27</v>
      </c>
      <c r="S15" s="59">
        <v>2.16</v>
      </c>
      <c r="T15" s="59">
        <v>2.25</v>
      </c>
      <c r="U15" s="59">
        <v>2.52</v>
      </c>
      <c r="V15" s="59">
        <v>2.2200000000000002</v>
      </c>
      <c r="W15" s="59">
        <v>2.36</v>
      </c>
      <c r="X15" s="59">
        <v>2.15</v>
      </c>
      <c r="Y15" s="59">
        <v>2.23</v>
      </c>
      <c r="Z15" s="59">
        <v>2.38</v>
      </c>
      <c r="AA15" s="59">
        <v>1.75</v>
      </c>
    </row>
    <row r="16" spans="1:27" s="59" customFormat="1" x14ac:dyDescent="0.45">
      <c r="A16" s="59" t="s">
        <v>126</v>
      </c>
      <c r="D16" s="59">
        <f>D14/D15</f>
        <v>234.59016393442624</v>
      </c>
      <c r="E16" s="59">
        <f>E14/E15</f>
        <v>208.88095238095238</v>
      </c>
      <c r="F16" s="59">
        <f>F14/F15</f>
        <v>223.32524271844659</v>
      </c>
      <c r="G16" s="59">
        <f t="shared" ref="G16:J16" si="2">G14/G15</f>
        <v>162.70742358078601</v>
      </c>
      <c r="H16" s="59">
        <f t="shared" si="2"/>
        <v>250.18181818181816</v>
      </c>
      <c r="I16" s="59">
        <f t="shared" si="2"/>
        <v>224.41326530612247</v>
      </c>
      <c r="J16" s="59">
        <f t="shared" si="2"/>
        <v>179.01376146788991</v>
      </c>
      <c r="K16" s="59">
        <f t="shared" ref="K16" si="3">K14/K15</f>
        <v>162.35042735042734</v>
      </c>
      <c r="L16" s="59">
        <f t="shared" ref="L16:Q16" si="4">L14/L15</f>
        <v>237.45145631067959</v>
      </c>
      <c r="M16" s="59">
        <f t="shared" si="4"/>
        <v>216.42857142857142</v>
      </c>
      <c r="N16" s="59">
        <f t="shared" si="4"/>
        <v>187.10638297872339</v>
      </c>
      <c r="O16" s="59">
        <f t="shared" si="4"/>
        <v>214.11167512690352</v>
      </c>
      <c r="P16" s="59">
        <f t="shared" si="4"/>
        <v>184.12060301507537</v>
      </c>
      <c r="Q16" s="59">
        <f t="shared" si="4"/>
        <v>187.29545454545453</v>
      </c>
      <c r="R16" s="59">
        <f t="shared" ref="R16" si="5">R14/R15</f>
        <v>152.59911894273128</v>
      </c>
      <c r="S16" s="59">
        <f t="shared" ref="S16" si="6">S14/S15</f>
        <v>199.51388888888889</v>
      </c>
      <c r="T16" s="59">
        <f t="shared" ref="T16" si="7">T14/T15</f>
        <v>187.82222222222222</v>
      </c>
      <c r="U16" s="59">
        <f t="shared" ref="U16:AA16" si="8">U14/U15</f>
        <v>175.95238095238096</v>
      </c>
      <c r="V16" s="59">
        <f t="shared" si="8"/>
        <v>213.53603603603602</v>
      </c>
      <c r="W16" s="59">
        <f t="shared" si="8"/>
        <v>175.38135593220338</v>
      </c>
      <c r="X16" s="59">
        <f t="shared" si="8"/>
        <v>179.27906976744185</v>
      </c>
      <c r="Y16" s="59">
        <f t="shared" si="8"/>
        <v>178.25112107623318</v>
      </c>
      <c r="Z16" s="59">
        <f t="shared" si="8"/>
        <v>153.29831932773112</v>
      </c>
      <c r="AA16" s="59">
        <f t="shared" si="8"/>
        <v>147.14285714285714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データ一覧</vt:lpstr>
      <vt:lpstr>2020年10月推計人口</vt:lpstr>
      <vt:lpstr>世帯年収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中村Kenta</dc:creator>
  <cp:lastModifiedBy>中村 Kenta</cp:lastModifiedBy>
  <dcterms:created xsi:type="dcterms:W3CDTF">2020-11-01T14:14:40Z</dcterms:created>
  <dcterms:modified xsi:type="dcterms:W3CDTF">2020-11-03T11:44:03Z</dcterms:modified>
</cp:coreProperties>
</file>